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PO\SOF\SUPRO\SUPRO 2018\SEPROR\Portaria SOF nº 5\08-AGOSTO\"/>
    </mc:Choice>
  </mc:AlternateContent>
  <xr:revisionPtr revIDLastSave="0" documentId="13_ncr:1_{F456F397-3CA3-4E8F-A631-714ECF796887}" xr6:coauthVersionLast="28" xr6:coauthVersionMax="28" xr10:uidLastSave="{00000000-0000-0000-0000-000000000000}"/>
  <bookViews>
    <workbookView xWindow="630" yWindow="1080" windowWidth="20730" windowHeight="11040" tabRatio="722" activeTab="9" xr2:uid="{00000000-000D-0000-FFFF-FFFF00000000}"/>
  </bookViews>
  <sheets>
    <sheet name="ANEXO I - TAB 1" sheetId="1" r:id="rId1"/>
    <sheet name="ANEXO I - TAB 2" sheetId="2" r:id="rId2"/>
    <sheet name="ANEXO I - TAB 3" sheetId="3" state="hidden" r:id="rId3"/>
    <sheet name="ANEXO II - TAB 1" sheetId="4" r:id="rId4"/>
    <sheet name="ANEXO II - TAB 2" sheetId="5" r:id="rId5"/>
    <sheet name="ANEXO II - TAB 3" sheetId="6" state="hidden" r:id="rId6"/>
    <sheet name="ANEXO III - TAB 1" sheetId="7" r:id="rId7"/>
    <sheet name="ANEXO IV - TAB 1" sheetId="8" r:id="rId8"/>
    <sheet name="ANEXO V - TAB 1" sheetId="9" r:id="rId9"/>
    <sheet name="ANEXO VI - TAB 1" sheetId="10" r:id="rId10"/>
    <sheet name="ANEXO VI - TAB 2" sheetId="1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'ANEXO I - TAB 1'!$A$1:$M$52</definedName>
    <definedName name="_xlnm.Print_Area" localSheetId="1">'ANEXO I - TAB 2'!$A$1:$H$13</definedName>
    <definedName name="_xlnm.Print_Area" localSheetId="6">'ANEXO III - TAB 1'!$A$1:$G$40</definedName>
    <definedName name="_xlnm.Print_Area" localSheetId="9">'ANEXO VI - TAB 1'!$A$1:$I$24</definedName>
    <definedName name="_xlnm.Print_Titles" localSheetId="5">'ANEXO II - TAB 3'!$7:$9</definedName>
  </definedNames>
  <calcPr calcId="171027"/>
</workbook>
</file>

<file path=xl/calcChain.xml><?xml version="1.0" encoding="utf-8"?>
<calcChain xmlns="http://schemas.openxmlformats.org/spreadsheetml/2006/main">
  <c r="G14" i="4" l="1"/>
  <c r="I14" i="4" s="1"/>
  <c r="H15" i="2" l="1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11" i="2"/>
  <c r="H10" i="2"/>
  <c r="H9" i="2"/>
  <c r="F11" i="2"/>
  <c r="E11" i="2"/>
  <c r="F10" i="2"/>
  <c r="E10" i="2"/>
  <c r="F9" i="2"/>
  <c r="E9" i="2"/>
  <c r="C11" i="2"/>
  <c r="B11" i="2"/>
  <c r="C10" i="2"/>
  <c r="B10" i="2"/>
  <c r="C9" i="2"/>
  <c r="B9" i="2"/>
  <c r="B5" i="9"/>
  <c r="F5" i="7"/>
  <c r="G5" i="2"/>
  <c r="G46" i="7" l="1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F19" i="7"/>
  <c r="D19" i="7"/>
  <c r="C19" i="7"/>
  <c r="B19" i="7"/>
  <c r="F18" i="7"/>
  <c r="D18" i="7"/>
  <c r="C18" i="7"/>
  <c r="B18" i="7"/>
  <c r="F17" i="7"/>
  <c r="D17" i="7"/>
  <c r="C17" i="7"/>
  <c r="B17" i="7"/>
  <c r="F16" i="7"/>
  <c r="D16" i="7"/>
  <c r="C16" i="7"/>
  <c r="B16" i="7"/>
  <c r="F15" i="7"/>
  <c r="D15" i="7"/>
  <c r="C15" i="7"/>
  <c r="B15" i="7"/>
  <c r="F14" i="7"/>
  <c r="D14" i="7"/>
  <c r="C14" i="7"/>
  <c r="B14" i="7"/>
  <c r="F13" i="7"/>
  <c r="D13" i="7"/>
  <c r="C13" i="7"/>
  <c r="B13" i="7"/>
  <c r="F12" i="7"/>
  <c r="D12" i="7"/>
  <c r="C12" i="7"/>
  <c r="B12" i="7"/>
  <c r="F11" i="7"/>
  <c r="D11" i="7"/>
  <c r="C11" i="7"/>
  <c r="B11" i="7"/>
  <c r="F10" i="7"/>
  <c r="D10" i="7"/>
  <c r="C10" i="7"/>
  <c r="B10" i="7"/>
  <c r="M58" i="1"/>
  <c r="L58" i="1"/>
  <c r="K58" i="1"/>
  <c r="J58" i="1"/>
  <c r="I58" i="1"/>
  <c r="H58" i="1"/>
  <c r="G58" i="1"/>
  <c r="F58" i="1"/>
  <c r="E58" i="1"/>
  <c r="M49" i="1"/>
  <c r="K49" i="1"/>
  <c r="J49" i="1"/>
  <c r="M48" i="1"/>
  <c r="K48" i="1"/>
  <c r="J48" i="1"/>
  <c r="M47" i="1"/>
  <c r="K47" i="1"/>
  <c r="J47" i="1"/>
  <c r="M46" i="1"/>
  <c r="K46" i="1"/>
  <c r="J46" i="1"/>
  <c r="M45" i="1"/>
  <c r="K45" i="1"/>
  <c r="J45" i="1"/>
  <c r="M44" i="1"/>
  <c r="K44" i="1"/>
  <c r="J44" i="1"/>
  <c r="M43" i="1"/>
  <c r="K43" i="1"/>
  <c r="J43" i="1"/>
  <c r="M42" i="1"/>
  <c r="K42" i="1"/>
  <c r="J42" i="1"/>
  <c r="M41" i="1"/>
  <c r="K41" i="1"/>
  <c r="J41" i="1"/>
  <c r="M40" i="1"/>
  <c r="K40" i="1"/>
  <c r="J40" i="1"/>
  <c r="M39" i="1"/>
  <c r="K39" i="1"/>
  <c r="J39" i="1"/>
  <c r="M38" i="1"/>
  <c r="K38" i="1"/>
  <c r="J38" i="1"/>
  <c r="M37" i="1"/>
  <c r="K37" i="1"/>
  <c r="J37" i="1"/>
  <c r="M35" i="1"/>
  <c r="K35" i="1"/>
  <c r="J35" i="1"/>
  <c r="M34" i="1"/>
  <c r="K34" i="1"/>
  <c r="J34" i="1"/>
  <c r="M33" i="1"/>
  <c r="K33" i="1"/>
  <c r="J33" i="1"/>
  <c r="M32" i="1"/>
  <c r="K32" i="1"/>
  <c r="J32" i="1"/>
  <c r="M31" i="1"/>
  <c r="K31" i="1"/>
  <c r="J31" i="1"/>
  <c r="M30" i="1"/>
  <c r="K30" i="1"/>
  <c r="J30" i="1"/>
  <c r="M29" i="1"/>
  <c r="K29" i="1"/>
  <c r="J29" i="1"/>
  <c r="M28" i="1"/>
  <c r="K28" i="1"/>
  <c r="J28" i="1"/>
  <c r="M27" i="1"/>
  <c r="K27" i="1"/>
  <c r="J27" i="1"/>
  <c r="M26" i="1"/>
  <c r="K26" i="1"/>
  <c r="J26" i="1"/>
  <c r="M25" i="1"/>
  <c r="K25" i="1"/>
  <c r="J25" i="1"/>
  <c r="M24" i="1"/>
  <c r="K24" i="1"/>
  <c r="J24" i="1"/>
  <c r="M23" i="1"/>
  <c r="K23" i="1"/>
  <c r="J23" i="1"/>
  <c r="M21" i="1"/>
  <c r="K21" i="1"/>
  <c r="J21" i="1"/>
  <c r="M20" i="1"/>
  <c r="K20" i="1"/>
  <c r="J20" i="1"/>
  <c r="M19" i="1"/>
  <c r="K19" i="1"/>
  <c r="J19" i="1"/>
  <c r="M18" i="1"/>
  <c r="K18" i="1"/>
  <c r="J18" i="1"/>
  <c r="M17" i="1"/>
  <c r="K17" i="1"/>
  <c r="J17" i="1"/>
  <c r="M16" i="1"/>
  <c r="K16" i="1"/>
  <c r="J16" i="1"/>
  <c r="M15" i="1"/>
  <c r="K15" i="1"/>
  <c r="J15" i="1"/>
  <c r="M14" i="1"/>
  <c r="K14" i="1"/>
  <c r="J14" i="1"/>
  <c r="M13" i="1"/>
  <c r="K13" i="1"/>
  <c r="J13" i="1"/>
  <c r="M12" i="1"/>
  <c r="K12" i="1"/>
  <c r="J12" i="1"/>
  <c r="M11" i="1"/>
  <c r="K11" i="1"/>
  <c r="J11" i="1"/>
  <c r="M10" i="1"/>
  <c r="K10" i="1"/>
  <c r="J10" i="1"/>
  <c r="M9" i="1"/>
  <c r="K9" i="1"/>
  <c r="J9" i="1"/>
  <c r="H49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H35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H21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G44" i="7" l="1"/>
  <c r="F44" i="7"/>
  <c r="E44" i="7"/>
  <c r="D44" i="7"/>
  <c r="C44" i="7"/>
  <c r="B44" i="7"/>
  <c r="H17" i="2"/>
  <c r="G17" i="2"/>
  <c r="F17" i="2"/>
  <c r="E17" i="2"/>
  <c r="D17" i="2"/>
  <c r="C17" i="2"/>
  <c r="B17" i="2"/>
  <c r="M56" i="1"/>
  <c r="L56" i="1"/>
  <c r="K56" i="1"/>
  <c r="J56" i="1"/>
  <c r="I56" i="1"/>
  <c r="H56" i="1"/>
  <c r="G56" i="1"/>
  <c r="F56" i="1"/>
  <c r="E56" i="1"/>
  <c r="G41" i="7" l="1"/>
  <c r="F41" i="7"/>
  <c r="E41" i="7"/>
  <c r="D41" i="7"/>
  <c r="C41" i="7"/>
  <c r="B41" i="7"/>
  <c r="M53" i="1"/>
  <c r="L53" i="1"/>
  <c r="K53" i="1"/>
  <c r="J53" i="1"/>
  <c r="I53" i="1"/>
  <c r="H53" i="1"/>
  <c r="G53" i="1"/>
  <c r="F53" i="1"/>
  <c r="E53" i="1"/>
  <c r="G42" i="7"/>
  <c r="F42" i="7"/>
  <c r="E42" i="7"/>
  <c r="D42" i="7"/>
  <c r="C42" i="7"/>
  <c r="B42" i="7"/>
  <c r="M54" i="1"/>
  <c r="L54" i="1"/>
  <c r="K54" i="1"/>
  <c r="J54" i="1"/>
  <c r="I54" i="1"/>
  <c r="H54" i="1"/>
  <c r="G54" i="1"/>
  <c r="F54" i="1"/>
  <c r="E54" i="1"/>
  <c r="G43" i="7"/>
  <c r="F43" i="7"/>
  <c r="E43" i="7"/>
  <c r="D43" i="7"/>
  <c r="C43" i="7"/>
  <c r="B43" i="7"/>
  <c r="H16" i="2"/>
  <c r="G16" i="2"/>
  <c r="F16" i="2"/>
  <c r="E16" i="2"/>
  <c r="D16" i="2"/>
  <c r="C16" i="2"/>
  <c r="B16" i="2"/>
  <c r="M55" i="1"/>
  <c r="L55" i="1"/>
  <c r="K55" i="1"/>
  <c r="J55" i="1"/>
  <c r="I55" i="1"/>
  <c r="H55" i="1"/>
  <c r="G55" i="1"/>
  <c r="F55" i="1"/>
  <c r="E55" i="1"/>
  <c r="H19" i="2"/>
  <c r="G19" i="2"/>
  <c r="F19" i="2"/>
  <c r="E19" i="2"/>
  <c r="D19" i="2"/>
  <c r="C19" i="2"/>
  <c r="B19" i="2"/>
  <c r="G45" i="7"/>
  <c r="F45" i="7"/>
  <c r="E45" i="7"/>
  <c r="D45" i="7"/>
  <c r="C45" i="7"/>
  <c r="B45" i="7"/>
  <c r="H18" i="2"/>
  <c r="G18" i="2"/>
  <c r="F18" i="2"/>
  <c r="E18" i="2"/>
  <c r="D18" i="2"/>
  <c r="C18" i="2"/>
  <c r="B18" i="2"/>
  <c r="M57" i="1"/>
  <c r="L57" i="1"/>
  <c r="K57" i="1"/>
  <c r="J57" i="1"/>
  <c r="I57" i="1"/>
  <c r="H57" i="1"/>
  <c r="G57" i="1"/>
  <c r="F57" i="1"/>
  <c r="E57" i="1"/>
  <c r="E20" i="2" l="1"/>
  <c r="D20" i="2"/>
  <c r="B20" i="2"/>
  <c r="G20" i="2"/>
  <c r="C20" i="2"/>
  <c r="H20" i="2"/>
  <c r="F20" i="2"/>
  <c r="A4" i="9" l="1"/>
  <c r="A4" i="8"/>
  <c r="A4" i="7"/>
  <c r="A4" i="2"/>
  <c r="A4" i="5" s="1"/>
  <c r="A40" i="7"/>
  <c r="A10" i="9" s="1"/>
  <c r="K59" i="1"/>
  <c r="J59" i="1"/>
  <c r="H59" i="1"/>
  <c r="G59" i="1"/>
  <c r="F59" i="1"/>
  <c r="A4" i="4" l="1"/>
  <c r="I59" i="1"/>
  <c r="M59" i="1"/>
  <c r="L59" i="1"/>
  <c r="B47" i="7"/>
  <c r="F47" i="7"/>
  <c r="D47" i="7"/>
  <c r="E59" i="1"/>
  <c r="C47" i="7"/>
  <c r="E47" i="7"/>
  <c r="G47" i="7"/>
  <c r="R15" i="4"/>
  <c r="R16" i="4"/>
  <c r="R19" i="4"/>
  <c r="R20" i="4"/>
  <c r="R21" i="4"/>
  <c r="R22" i="4"/>
  <c r="R25" i="4"/>
  <c r="R27" i="4"/>
  <c r="R28" i="4"/>
  <c r="R30" i="4"/>
  <c r="R31" i="4"/>
  <c r="R32" i="4"/>
  <c r="R33" i="4"/>
  <c r="R35" i="4"/>
  <c r="R36" i="4"/>
  <c r="R37" i="4"/>
  <c r="R38" i="4"/>
  <c r="R41" i="4"/>
  <c r="R43" i="4"/>
  <c r="R44" i="4"/>
  <c r="R45" i="4"/>
  <c r="R47" i="4"/>
  <c r="R48" i="4"/>
  <c r="R51" i="4"/>
  <c r="R52" i="4"/>
  <c r="R14" i="4"/>
  <c r="M18" i="4"/>
  <c r="M22" i="4"/>
  <c r="M33" i="4"/>
  <c r="M34" i="4"/>
  <c r="M35" i="4"/>
  <c r="M50" i="4"/>
  <c r="M51" i="4"/>
  <c r="M52" i="4"/>
  <c r="L27" i="4"/>
  <c r="L40" i="4"/>
  <c r="L43" i="4"/>
  <c r="K18" i="4"/>
  <c r="K26" i="4"/>
  <c r="K27" i="4"/>
  <c r="K42" i="4"/>
  <c r="J32" i="4"/>
  <c r="J35" i="4"/>
  <c r="J51" i="4"/>
  <c r="L15" i="4" l="1"/>
  <c r="G29" i="4"/>
  <c r="R29" i="4"/>
  <c r="M46" i="4"/>
  <c r="R46" i="4"/>
  <c r="T46" i="4" s="1"/>
  <c r="M28" i="4"/>
  <c r="G50" i="4"/>
  <c r="I50" i="4" s="1"/>
  <c r="R50" i="4"/>
  <c r="T50" i="4" s="1"/>
  <c r="G42" i="4"/>
  <c r="R42" i="4"/>
  <c r="G26" i="4"/>
  <c r="R26" i="4"/>
  <c r="T26" i="4" s="1"/>
  <c r="G18" i="4"/>
  <c r="I18" i="4" s="1"/>
  <c r="R18" i="4"/>
  <c r="T18" i="4" s="1"/>
  <c r="J39" i="4"/>
  <c r="R39" i="4"/>
  <c r="T39" i="4" s="1"/>
  <c r="K23" i="4"/>
  <c r="R23" i="4"/>
  <c r="T23" i="4" s="1"/>
  <c r="O38" i="4"/>
  <c r="O30" i="4"/>
  <c r="M31" i="4"/>
  <c r="O22" i="4"/>
  <c r="M30" i="4"/>
  <c r="M43" i="4"/>
  <c r="G34" i="4"/>
  <c r="R34" i="4"/>
  <c r="T34" i="4" s="1"/>
  <c r="J31" i="4"/>
  <c r="L39" i="4"/>
  <c r="M42" i="4"/>
  <c r="M27" i="4"/>
  <c r="M49" i="4"/>
  <c r="R49" i="4"/>
  <c r="T49" i="4" s="1"/>
  <c r="W17" i="4"/>
  <c r="R17" i="4"/>
  <c r="K43" i="4"/>
  <c r="L28" i="4"/>
  <c r="M36" i="4"/>
  <c r="M26" i="4"/>
  <c r="J40" i="4"/>
  <c r="R40" i="4"/>
  <c r="T40" i="4" s="1"/>
  <c r="N24" i="4"/>
  <c r="R24" i="4"/>
  <c r="L41" i="4"/>
  <c r="G41" i="4"/>
  <c r="I41" i="4" s="1"/>
  <c r="O25" i="4"/>
  <c r="G25" i="4"/>
  <c r="I25" i="4" s="1"/>
  <c r="K41" i="4"/>
  <c r="U48" i="4"/>
  <c r="G48" i="4"/>
  <c r="I48" i="4" s="1"/>
  <c r="U32" i="4"/>
  <c r="G32" i="4"/>
  <c r="U16" i="4"/>
  <c r="G16" i="4"/>
  <c r="I16" i="4" s="1"/>
  <c r="W41" i="4"/>
  <c r="V47" i="4"/>
  <c r="G47" i="4"/>
  <c r="V31" i="4"/>
  <c r="G31" i="4"/>
  <c r="I31" i="4" s="1"/>
  <c r="V15" i="4"/>
  <c r="G15" i="4"/>
  <c r="I15" i="4" s="1"/>
  <c r="J23" i="4"/>
  <c r="L31" i="4"/>
  <c r="V38" i="4"/>
  <c r="G38" i="4"/>
  <c r="I38" i="4" s="1"/>
  <c r="V22" i="4"/>
  <c r="G22" i="4"/>
  <c r="I22" i="4" s="1"/>
  <c r="W25" i="4"/>
  <c r="G45" i="4"/>
  <c r="I45" i="4" s="1"/>
  <c r="G37" i="4"/>
  <c r="I37" i="4" s="1"/>
  <c r="P21" i="4"/>
  <c r="G21" i="4"/>
  <c r="I21" i="4" s="1"/>
  <c r="K32" i="4"/>
  <c r="M47" i="4"/>
  <c r="W52" i="4"/>
  <c r="G52" i="4"/>
  <c r="I52" i="4" s="1"/>
  <c r="W36" i="4"/>
  <c r="G36" i="4"/>
  <c r="I36" i="4" s="1"/>
  <c r="W28" i="4"/>
  <c r="G28" i="4"/>
  <c r="I28" i="4" s="1"/>
  <c r="N32" i="4"/>
  <c r="K47" i="4"/>
  <c r="K31" i="4"/>
  <c r="K15" i="4"/>
  <c r="L24" i="4"/>
  <c r="M25" i="4"/>
  <c r="N51" i="4"/>
  <c r="G51" i="4"/>
  <c r="I51" i="4" s="1"/>
  <c r="N43" i="4"/>
  <c r="G43" i="4"/>
  <c r="N35" i="4"/>
  <c r="G35" i="4"/>
  <c r="I35" i="4" s="1"/>
  <c r="N27" i="4"/>
  <c r="G27" i="4"/>
  <c r="I27" i="4" s="1"/>
  <c r="N19" i="4"/>
  <c r="G19" i="4"/>
  <c r="I19" i="4" s="1"/>
  <c r="L49" i="4"/>
  <c r="G49" i="4"/>
  <c r="O33" i="4"/>
  <c r="G33" i="4"/>
  <c r="O17" i="4"/>
  <c r="G17" i="4"/>
  <c r="I17" i="4" s="1"/>
  <c r="W49" i="4"/>
  <c r="K25" i="4"/>
  <c r="U40" i="4"/>
  <c r="G40" i="4"/>
  <c r="U24" i="4"/>
  <c r="G24" i="4"/>
  <c r="I24" i="4" s="1"/>
  <c r="J24" i="4"/>
  <c r="K40" i="4"/>
  <c r="K24" i="4"/>
  <c r="M41" i="4"/>
  <c r="M17" i="4"/>
  <c r="V39" i="4"/>
  <c r="G39" i="4"/>
  <c r="I39" i="4" s="1"/>
  <c r="V23" i="4"/>
  <c r="G23" i="4"/>
  <c r="I23" i="4" s="1"/>
  <c r="W33" i="4"/>
  <c r="J48" i="4"/>
  <c r="K39" i="4"/>
  <c r="M39" i="4"/>
  <c r="M15" i="4"/>
  <c r="V46" i="4"/>
  <c r="G46" i="4"/>
  <c r="I46" i="4" s="1"/>
  <c r="V30" i="4"/>
  <c r="G30" i="4"/>
  <c r="I30" i="4" s="1"/>
  <c r="N48" i="4"/>
  <c r="J47" i="4"/>
  <c r="J15" i="4"/>
  <c r="K33" i="4"/>
  <c r="M38" i="4"/>
  <c r="O14" i="4"/>
  <c r="N40" i="4"/>
  <c r="T41" i="4"/>
  <c r="K49" i="4"/>
  <c r="K17" i="4"/>
  <c r="W44" i="4"/>
  <c r="G44" i="4"/>
  <c r="I44" i="4" s="1"/>
  <c r="W20" i="4"/>
  <c r="G20" i="4"/>
  <c r="I20" i="4" s="1"/>
  <c r="L44" i="4"/>
  <c r="L23" i="4"/>
  <c r="M44" i="4"/>
  <c r="M23" i="4"/>
  <c r="O46" i="4"/>
  <c r="T17" i="4"/>
  <c r="N50" i="4"/>
  <c r="N42" i="4"/>
  <c r="N34" i="4"/>
  <c r="N26" i="4"/>
  <c r="N18" i="4"/>
  <c r="O48" i="4"/>
  <c r="O40" i="4"/>
  <c r="O32" i="4"/>
  <c r="O24" i="4"/>
  <c r="O16" i="4"/>
  <c r="P20" i="4"/>
  <c r="Q37" i="4"/>
  <c r="Q29" i="4"/>
  <c r="T51" i="4"/>
  <c r="T43" i="4"/>
  <c r="T35" i="4"/>
  <c r="T19" i="4"/>
  <c r="T33" i="4"/>
  <c r="T25" i="4"/>
  <c r="U47" i="4"/>
  <c r="U39" i="4"/>
  <c r="U31" i="4"/>
  <c r="U23" i="4"/>
  <c r="U15" i="4"/>
  <c r="V45" i="4"/>
  <c r="V37" i="4"/>
  <c r="V29" i="4"/>
  <c r="V21" i="4"/>
  <c r="W51" i="4"/>
  <c r="W43" i="4"/>
  <c r="W35" i="4"/>
  <c r="W27" i="4"/>
  <c r="W19" i="4"/>
  <c r="I43" i="4"/>
  <c r="N49" i="4"/>
  <c r="N41" i="4"/>
  <c r="N33" i="4"/>
  <c r="N25" i="4"/>
  <c r="N17" i="4"/>
  <c r="O47" i="4"/>
  <c r="O39" i="4"/>
  <c r="O31" i="4"/>
  <c r="O23" i="4"/>
  <c r="O15" i="4"/>
  <c r="P19" i="4"/>
  <c r="Q36" i="4"/>
  <c r="Q28" i="4"/>
  <c r="T42" i="4"/>
  <c r="T32" i="4"/>
  <c r="U46" i="4"/>
  <c r="U38" i="4"/>
  <c r="U30" i="4"/>
  <c r="U22" i="4"/>
  <c r="V52" i="4"/>
  <c r="V44" i="4"/>
  <c r="V36" i="4"/>
  <c r="V28" i="4"/>
  <c r="V20" i="4"/>
  <c r="W50" i="4"/>
  <c r="W42" i="4"/>
  <c r="W34" i="4"/>
  <c r="W26" i="4"/>
  <c r="W18" i="4"/>
  <c r="M20" i="4"/>
  <c r="K16" i="4"/>
  <c r="K51" i="4"/>
  <c r="P26" i="4"/>
  <c r="Q35" i="4"/>
  <c r="Q27" i="4"/>
  <c r="U45" i="4"/>
  <c r="U37" i="4"/>
  <c r="U29" i="4"/>
  <c r="U21" i="4"/>
  <c r="V51" i="4"/>
  <c r="V43" i="4"/>
  <c r="V35" i="4"/>
  <c r="V27" i="4"/>
  <c r="V19" i="4"/>
  <c r="J43" i="4"/>
  <c r="J27" i="4"/>
  <c r="K50" i="4"/>
  <c r="L52" i="4"/>
  <c r="L36" i="4"/>
  <c r="L20" i="4"/>
  <c r="M48" i="4"/>
  <c r="M40" i="4"/>
  <c r="M32" i="4"/>
  <c r="M24" i="4"/>
  <c r="M16" i="4"/>
  <c r="I49" i="4"/>
  <c r="I33" i="4"/>
  <c r="N47" i="4"/>
  <c r="N39" i="4"/>
  <c r="N31" i="4"/>
  <c r="N23" i="4"/>
  <c r="N15" i="4"/>
  <c r="O45" i="4"/>
  <c r="O37" i="4"/>
  <c r="O29" i="4"/>
  <c r="O21" i="4"/>
  <c r="P25" i="4"/>
  <c r="P17" i="4"/>
  <c r="Q34" i="4"/>
  <c r="T48" i="4"/>
  <c r="T24" i="4"/>
  <c r="T16" i="4"/>
  <c r="T38" i="4"/>
  <c r="T30" i="4"/>
  <c r="U52" i="4"/>
  <c r="U44" i="4"/>
  <c r="U36" i="4"/>
  <c r="U28" i="4"/>
  <c r="U20" i="4"/>
  <c r="V50" i="4"/>
  <c r="V42" i="4"/>
  <c r="V34" i="4"/>
  <c r="V26" i="4"/>
  <c r="V18" i="4"/>
  <c r="W48" i="4"/>
  <c r="W40" i="4"/>
  <c r="W32" i="4"/>
  <c r="W24" i="4"/>
  <c r="W16" i="4"/>
  <c r="I40" i="4"/>
  <c r="I32" i="4"/>
  <c r="N46" i="4"/>
  <c r="N38" i="4"/>
  <c r="N30" i="4"/>
  <c r="N22" i="4"/>
  <c r="O52" i="4"/>
  <c r="O44" i="4"/>
  <c r="O36" i="4"/>
  <c r="O28" i="4"/>
  <c r="O20" i="4"/>
  <c r="P24" i="4"/>
  <c r="P16" i="4"/>
  <c r="Q33" i="4"/>
  <c r="T47" i="4"/>
  <c r="T31" i="4"/>
  <c r="T15" i="4"/>
  <c r="T45" i="4"/>
  <c r="T21" i="4"/>
  <c r="U51" i="4"/>
  <c r="U43" i="4"/>
  <c r="U35" i="4"/>
  <c r="U27" i="4"/>
  <c r="U19" i="4"/>
  <c r="V49" i="4"/>
  <c r="V41" i="4"/>
  <c r="V33" i="4"/>
  <c r="V25" i="4"/>
  <c r="V17" i="4"/>
  <c r="W47" i="4"/>
  <c r="W39" i="4"/>
  <c r="W31" i="4"/>
  <c r="W23" i="4"/>
  <c r="W15" i="4"/>
  <c r="J16" i="4"/>
  <c r="J28" i="4"/>
  <c r="I42" i="4"/>
  <c r="L35" i="4"/>
  <c r="L19" i="4"/>
  <c r="L32" i="4"/>
  <c r="N14" i="4"/>
  <c r="I47" i="4"/>
  <c r="N45" i="4"/>
  <c r="N37" i="4"/>
  <c r="N29" i="4"/>
  <c r="N21" i="4"/>
  <c r="O51" i="4"/>
  <c r="O43" i="4"/>
  <c r="O35" i="4"/>
  <c r="O27" i="4"/>
  <c r="O19" i="4"/>
  <c r="P23" i="4"/>
  <c r="P15" i="4"/>
  <c r="Q32" i="4"/>
  <c r="T22" i="4"/>
  <c r="T36" i="4"/>
  <c r="U50" i="4"/>
  <c r="U42" i="4"/>
  <c r="U34" i="4"/>
  <c r="U26" i="4"/>
  <c r="U18" i="4"/>
  <c r="V48" i="4"/>
  <c r="V40" i="4"/>
  <c r="V32" i="4"/>
  <c r="V24" i="4"/>
  <c r="V16" i="4"/>
  <c r="W46" i="4"/>
  <c r="W38" i="4"/>
  <c r="W30" i="4"/>
  <c r="W22" i="4"/>
  <c r="J19" i="4"/>
  <c r="M19" i="4"/>
  <c r="J44" i="4"/>
  <c r="I26" i="4"/>
  <c r="N16" i="4"/>
  <c r="P18" i="4"/>
  <c r="K35" i="4"/>
  <c r="L51" i="4"/>
  <c r="K48" i="4"/>
  <c r="K34" i="4"/>
  <c r="L48" i="4"/>
  <c r="L16" i="4"/>
  <c r="J52" i="4"/>
  <c r="J36" i="4"/>
  <c r="J20" i="4"/>
  <c r="K19" i="4"/>
  <c r="L47" i="4"/>
  <c r="M45" i="4"/>
  <c r="M37" i="4"/>
  <c r="M29" i="4"/>
  <c r="M21" i="4"/>
  <c r="U14" i="4"/>
  <c r="N52" i="4"/>
  <c r="N44" i="4"/>
  <c r="N36" i="4"/>
  <c r="N28" i="4"/>
  <c r="N20" i="4"/>
  <c r="O50" i="4"/>
  <c r="O42" i="4"/>
  <c r="O34" i="4"/>
  <c r="O26" i="4"/>
  <c r="O18" i="4"/>
  <c r="P22" i="4"/>
  <c r="Q39" i="4"/>
  <c r="Q31" i="4"/>
  <c r="T37" i="4"/>
  <c r="T29" i="4"/>
  <c r="T27" i="4"/>
  <c r="U49" i="4"/>
  <c r="U41" i="4"/>
  <c r="U33" i="4"/>
  <c r="U25" i="4"/>
  <c r="U17" i="4"/>
  <c r="W45" i="4"/>
  <c r="W37" i="4"/>
  <c r="W29" i="4"/>
  <c r="W21" i="4"/>
  <c r="O49" i="4"/>
  <c r="O41" i="4"/>
  <c r="Q38" i="4"/>
  <c r="Q30" i="4"/>
  <c r="T52" i="4"/>
  <c r="T44" i="4"/>
  <c r="T28" i="4"/>
  <c r="T20" i="4"/>
  <c r="J50" i="4"/>
  <c r="J42" i="4"/>
  <c r="J34" i="4"/>
  <c r="J26" i="4"/>
  <c r="J18" i="4"/>
  <c r="L46" i="4"/>
  <c r="L38" i="4"/>
  <c r="L30" i="4"/>
  <c r="L22" i="4"/>
  <c r="J49" i="4"/>
  <c r="J41" i="4"/>
  <c r="J33" i="4"/>
  <c r="J25" i="4"/>
  <c r="J17" i="4"/>
  <c r="L45" i="4"/>
  <c r="L37" i="4"/>
  <c r="L29" i="4"/>
  <c r="L21" i="4"/>
  <c r="K38" i="4"/>
  <c r="K22" i="4"/>
  <c r="I34" i="4"/>
  <c r="K45" i="4"/>
  <c r="K29" i="4"/>
  <c r="J46" i="4"/>
  <c r="J38" i="4"/>
  <c r="J30" i="4"/>
  <c r="J22" i="4"/>
  <c r="K52" i="4"/>
  <c r="K44" i="4"/>
  <c r="K36" i="4"/>
  <c r="K28" i="4"/>
  <c r="K20" i="4"/>
  <c r="L50" i="4"/>
  <c r="L42" i="4"/>
  <c r="L34" i="4"/>
  <c r="L26" i="4"/>
  <c r="L18" i="4"/>
  <c r="K46" i="4"/>
  <c r="K30" i="4"/>
  <c r="K37" i="4"/>
  <c r="K21" i="4"/>
  <c r="I29" i="4"/>
  <c r="J45" i="4"/>
  <c r="J37" i="4"/>
  <c r="J29" i="4"/>
  <c r="J21" i="4"/>
  <c r="L33" i="4"/>
  <c r="L25" i="4"/>
  <c r="L17" i="4"/>
  <c r="J14" i="4"/>
  <c r="V14" i="4"/>
  <c r="L14" i="4"/>
  <c r="M14" i="4"/>
  <c r="K14" i="4"/>
  <c r="W14" i="4"/>
  <c r="T14" i="4"/>
  <c r="P14" i="4"/>
  <c r="E22" i="1"/>
  <c r="M50" i="1"/>
  <c r="K50" i="1"/>
  <c r="J50" i="1"/>
  <c r="H50" i="1"/>
  <c r="F50" i="1"/>
  <c r="E50" i="1"/>
  <c r="M36" i="1"/>
  <c r="K36" i="1"/>
  <c r="J36" i="1"/>
  <c r="H36" i="1"/>
  <c r="F36" i="1"/>
  <c r="E36" i="1"/>
  <c r="M22" i="1"/>
  <c r="K22" i="1"/>
  <c r="J22" i="1"/>
  <c r="H22" i="1"/>
  <c r="F22" i="1"/>
  <c r="D39" i="7"/>
  <c r="D48" i="7" s="1"/>
  <c r="F39" i="7"/>
  <c r="F48" i="7" s="1"/>
  <c r="C39" i="7"/>
  <c r="C48" i="7" s="1"/>
  <c r="B39" i="7"/>
  <c r="B48" i="7" s="1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50" i="1" l="1"/>
  <c r="L36" i="1"/>
  <c r="F51" i="1"/>
  <c r="F60" i="1" s="1"/>
  <c r="H51" i="1"/>
  <c r="H60" i="1" s="1"/>
  <c r="J51" i="1"/>
  <c r="J60" i="1" s="1"/>
  <c r="K51" i="1"/>
  <c r="K60" i="1" s="1"/>
  <c r="L22" i="1"/>
  <c r="E51" i="1"/>
  <c r="E60" i="1" s="1"/>
  <c r="M51" i="1"/>
  <c r="M60" i="1" s="1"/>
  <c r="G9" i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B21" i="2" s="1"/>
  <c r="C12" i="2"/>
  <c r="C21" i="2" s="1"/>
  <c r="E12" i="2"/>
  <c r="E21" i="2" s="1"/>
  <c r="F12" i="2"/>
  <c r="F21" i="2" s="1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L51" i="1" l="1"/>
  <c r="L60" i="1" s="1"/>
  <c r="G10" i="7"/>
  <c r="G39" i="7" s="1"/>
  <c r="G48" i="7" s="1"/>
  <c r="E39" i="7"/>
  <c r="E48" i="7" s="1"/>
  <c r="I41" i="1"/>
  <c r="I50" i="1" s="1"/>
  <c r="G50" i="1"/>
  <c r="G36" i="1"/>
  <c r="I30" i="1"/>
  <c r="I36" i="1" s="1"/>
  <c r="G22" i="1"/>
  <c r="I9" i="1"/>
  <c r="I22" i="1" s="1"/>
  <c r="J21" i="11"/>
  <c r="E35" i="3"/>
  <c r="H12" i="2"/>
  <c r="H21" i="2" s="1"/>
  <c r="M21" i="11"/>
  <c r="H35" i="3"/>
  <c r="D12" i="2"/>
  <c r="D21" i="2" s="1"/>
  <c r="G12" i="2"/>
  <c r="G21" i="2" s="1"/>
  <c r="I51" i="1" l="1"/>
  <c r="I60" i="1" s="1"/>
  <c r="G51" i="1"/>
  <c r="G60" i="1" s="1"/>
</calcChain>
</file>

<file path=xl/sharedStrings.xml><?xml version="1.0" encoding="utf-8"?>
<sst xmlns="http://schemas.openxmlformats.org/spreadsheetml/2006/main" count="418" uniqueCount="232">
  <si>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</si>
  <si>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</si>
  <si>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</si>
  <si>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</si>
  <si>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</si>
  <si>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</si>
  <si>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</si>
  <si>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</si>
  <si>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</si>
  <si>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</si>
  <si>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</si>
  <si>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</si>
  <si>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</si>
  <si>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</si>
  <si>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</si>
  <si>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</si>
  <si>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</si>
  <si>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</si>
  <si>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</si>
  <si>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</si>
  <si>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</si>
  <si>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</si>
  <si>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</si>
  <si>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</si>
  <si>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</si>
  <si>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</si>
  <si>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</si>
  <si>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</si>
  <si>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</si>
  <si>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</si>
  <si>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</si>
  <si>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</si>
  <si>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</si>
  <si>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</si>
  <si>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</si>
  <si>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</si>
  <si>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</si>
  <si>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</si>
  <si>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</si>
  <si>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</si>
  <si>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</si>
  <si>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</si>
  <si>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</si>
  <si>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</si>
  <si>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</si>
  <si>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</si>
  <si>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</si>
  <si>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</si>
  <si>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</si>
  <si>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</si>
  <si>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</si>
  <si>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</si>
  <si>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</si>
  <si>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</si>
  <si>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</si>
  <si>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</si>
  <si>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</si>
  <si>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</si>
  <si>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</si>
  <si>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</si>
  <si>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</si>
  <si>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</si>
  <si>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</si>
  <si>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</si>
  <si>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</si>
  <si>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</si>
  <si>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</si>
  <si>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</si>
  <si>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</si>
  <si>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</si>
  <si>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</si>
  <si>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</si>
  <si>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</si>
  <si>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</si>
  <si>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</si>
  <si>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</si>
  <si>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</si>
  <si>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</si>
  <si>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</si>
  <si>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</si>
  <si>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</si>
  <si>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</si>
  <si>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</si>
  <si>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</si>
  <si>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</si>
  <si>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</si>
  <si>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</si>
  <si>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</si>
  <si>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</si>
  <si>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</si>
  <si>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</si>
  <si>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</si>
  <si>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</si>
  <si>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</si>
  <si>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</si>
  <si>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</si>
  <si>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</si>
  <si>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</si>
  <si>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</si>
  <si>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</si>
  <si>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</si>
  <si>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</si>
  <si>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</si>
  <si>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</si>
  <si>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</si>
  <si>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</si>
  <si>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</si>
  <si>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</si>
  <si>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</si>
  <si>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</si>
  <si>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</si>
  <si>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</si>
  <si>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</si>
  <si>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</si>
  <si>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</si>
  <si>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</si>
  <si>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</si>
  <si>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</si>
  <si>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</si>
  <si>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</si>
  <si>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</si>
  <si>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</si>
  <si>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</si>
  <si>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</si>
  <si>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</si>
  <si>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</si>
  <si>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</si>
  <si>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</si>
  <si>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</si>
  <si>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</si>
  <si>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</si>
  <si>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</si>
  <si>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</si>
  <si>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</si>
  <si>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</si>
  <si>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</si>
  <si>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</si>
  <si>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</si>
  <si>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</si>
  <si>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</si>
  <si>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</si>
  <si>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</si>
  <si>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</si>
  <si>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</si>
  <si>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</si>
  <si>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</si>
  <si>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</si>
  <si>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</si>
  <si>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</si>
  <si>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</si>
  <si>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</si>
  <si>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</si>
  <si>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</si>
  <si>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</si>
  <si>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</si>
  <si>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</si>
  <si>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</si>
  <si>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</si>
  <si>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</si>
  <si>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</si>
  <si>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</si>
  <si>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</si>
  <si>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</si>
  <si>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</si>
  <si>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</si>
  <si>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</si>
  <si>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</si>
  <si>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</si>
  <si>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</si>
  <si>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</si>
  <si>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</si>
  <si>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</si>
  <si>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</si>
  <si>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</si>
  <si>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</si>
  <si>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</si>
  <si>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</si>
  <si>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</si>
  <si>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</si>
  <si>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</si>
  <si>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</si>
  <si>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</si>
  <si>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</si>
  <si>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</si>
  <si>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</si>
  <si>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</si>
  <si>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</si>
  <si>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</si>
  <si>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</si>
  <si>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</si>
  <si>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</si>
  <si>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</si>
  <si>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</si>
  <si>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</si>
  <si>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</si>
  <si>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Fonte: Lei 13.317/2016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</si>
  <si>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</si>
  <si>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</si>
  <si>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</si>
  <si>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</si>
  <si>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</si>
  <si>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</si>
  <si>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</si>
  <si>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</si>
  <si>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</si>
  <si>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</si>
  <si>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</si>
  <si>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</si>
  <si>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</si>
  <si>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</si>
  <si>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</si>
  <si>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</si>
  <si>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</si>
  <si>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</si>
  <si>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Resolução CJF n.4, de 2008</t>
  </si>
  <si>
    <t>-</t>
  </si>
  <si>
    <t>PODER/ÓRGÃO/UNIDADE: JUSTIÇA FEDERAL</t>
  </si>
  <si>
    <t>5ª</t>
  </si>
  <si>
    <t>4ª</t>
  </si>
  <si>
    <t>3ª</t>
  </si>
  <si>
    <t>2ª</t>
  </si>
  <si>
    <t>1ª</t>
  </si>
  <si>
    <t>Resolução/CJF n. 004, de 14/03/2008 e e Portaria/CJF n. 226, de 28/06/2018.</t>
  </si>
  <si>
    <t>Resolução/CJF n. 004, de 14/03/2008 e Portaria/CJF n. 226, de 28/06/2018.</t>
  </si>
  <si>
    <t>Resolução/CJF n. 002, de 20/02/2008 e Portaria/CJF 82, de 23/02/2016</t>
  </si>
  <si>
    <t xml:space="preserve"> Lei nº 11.907/09, Decreto nº 6.856/09, Portaria STJ 513, de 2013</t>
  </si>
  <si>
    <t>POSIÇÃO: AGOSTO/2018</t>
  </si>
  <si>
    <t>230,62 (valor médio)</t>
  </si>
  <si>
    <t>Fonte: Lei 13.091/2015, Lei 11.143/2005</t>
  </si>
  <si>
    <t>GAJ                    125%</t>
  </si>
  <si>
    <t>VIGÊNCIA: Junho/2018</t>
  </si>
  <si>
    <t>VIGÊNCIA: jun/2018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</si>
</sst>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</fills>
  <borders count="17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38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5" fillId="0" borderId="1"/>
    <xf numFmtId="0" fontId="6" fillId="3" borderId="0" applyNumberFormat="0" applyBorder="0" applyAlignment="0" applyProtection="0"/>
    <xf numFmtId="165" fontId="7" fillId="0" borderId="0">
      <alignment vertical="top"/>
    </xf>
    <xf numFmtId="165" fontId="8" fillId="0" borderId="0">
      <alignment horizontal="right"/>
    </xf>
    <xf numFmtId="165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7" fontId="2" fillId="0" borderId="0"/>
    <xf numFmtId="166" fontId="62" fillId="0" borderId="0" applyBorder="0" applyAlignment="0" applyProtection="0"/>
    <xf numFmtId="166" fontId="62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1" fontId="62" fillId="0" borderId="0" applyFill="0" applyBorder="0" applyAlignment="0" applyProtection="0"/>
    <xf numFmtId="0" fontId="62" fillId="0" borderId="0" applyFill="0" applyBorder="0" applyAlignment="0" applyProtection="0"/>
    <xf numFmtId="171" fontId="6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2" fontId="2" fillId="0" borderId="0"/>
    <xf numFmtId="0" fontId="20" fillId="0" borderId="4" applyNumberFormat="0" applyFill="0" applyAlignment="0" applyProtection="0"/>
    <xf numFmtId="166" fontId="2" fillId="0" borderId="0"/>
    <xf numFmtId="173" fontId="62" fillId="0" borderId="0" applyFill="0" applyBorder="0" applyAlignment="0" applyProtection="0"/>
    <xf numFmtId="168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62" fillId="0" borderId="0"/>
    <xf numFmtId="0" fontId="34" fillId="0" borderId="0"/>
    <xf numFmtId="0" fontId="34" fillId="0" borderId="0"/>
    <xf numFmtId="0" fontId="62" fillId="0" borderId="0"/>
    <xf numFmtId="0" fontId="62" fillId="0" borderId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4" fontId="13" fillId="0" borderId="0">
      <protection locked="0"/>
    </xf>
    <xf numFmtId="175" fontId="13" fillId="0" borderId="0">
      <protection locked="0"/>
    </xf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2" fillId="0" borderId="0"/>
    <xf numFmtId="9" fontId="62" fillId="0" borderId="0" applyFill="0" applyBorder="0" applyAlignment="0" applyProtection="0"/>
    <xf numFmtId="9" fontId="2" fillId="0" borderId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6" fontId="34" fillId="0" borderId="0">
      <protection locked="0"/>
    </xf>
    <xf numFmtId="177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2" fillId="0" borderId="0"/>
    <xf numFmtId="177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/>
    <xf numFmtId="0" fontId="62" fillId="0" borderId="0"/>
    <xf numFmtId="166" fontId="62" fillId="0" borderId="0"/>
    <xf numFmtId="166" fontId="34" fillId="0" borderId="0"/>
    <xf numFmtId="166" fontId="6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" fillId="0" borderId="0"/>
    <xf numFmtId="179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5" fontId="13" fillId="0" borderId="0">
      <protection locked="0"/>
    </xf>
    <xf numFmtId="180" fontId="13" fillId="0" borderId="0">
      <protection locked="0"/>
    </xf>
    <xf numFmtId="0" fontId="34" fillId="0" borderId="0"/>
    <xf numFmtId="166" fontId="62" fillId="0" borderId="0" applyFill="0" applyBorder="0" applyAlignment="0" applyProtection="0"/>
    <xf numFmtId="177" fontId="62" fillId="0" borderId="0" applyFill="0" applyBorder="0" applyAlignment="0" applyProtection="0"/>
    <xf numFmtId="166" fontId="62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  <xf numFmtId="9" fontId="62" fillId="0" borderId="0" applyFont="0" applyFill="0" applyBorder="0" applyAlignment="0" applyProtection="0"/>
    <xf numFmtId="166" fontId="62" fillId="0" borderId="0" applyFill="0" applyBorder="0" applyAlignment="0" applyProtection="0"/>
  </cellStyleXfs>
  <cellXfs count="511">
    <xf numFmtId="0" fontId="0" fillId="0" borderId="0" xfId="0"/>
    <xf numFmtId="0" fontId="52" fillId="0" borderId="0" xfId="0" applyFont="1" applyBorder="1"/>
    <xf numFmtId="0" fontId="52" fillId="0" borderId="0" xfId="0" applyFont="1"/>
    <xf numFmtId="181" fontId="52" fillId="0" borderId="0" xfId="280" applyNumberFormat="1" applyFont="1" applyFill="1" applyBorder="1" applyAlignment="1" applyProtection="1"/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Alignment="1">
      <alignment vertical="center" wrapText="1"/>
    </xf>
    <xf numFmtId="181" fontId="52" fillId="0" borderId="19" xfId="280" applyNumberFormat="1" applyFont="1" applyFill="1" applyBorder="1" applyAlignment="1" applyProtection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center" vertical="center" wrapText="1"/>
    </xf>
    <xf numFmtId="181" fontId="52" fillId="8" borderId="17" xfId="280" applyNumberFormat="1" applyFont="1" applyFill="1" applyBorder="1" applyAlignment="1" applyProtection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center" vertical="center" wrapText="1"/>
    </xf>
    <xf numFmtId="181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181" fontId="52" fillId="0" borderId="17" xfId="280" applyNumberFormat="1" applyFont="1" applyFill="1" applyBorder="1" applyAlignment="1" applyProtection="1">
      <alignment horizontal="center" wrapText="1"/>
    </xf>
    <xf numFmtId="181" fontId="52" fillId="8" borderId="24" xfId="280" applyNumberFormat="1" applyFont="1" applyFill="1" applyBorder="1" applyAlignment="1" applyProtection="1">
      <alignment horizontal="center" wrapText="1"/>
    </xf>
    <xf numFmtId="0" fontId="53" fillId="0" borderId="0" xfId="0" applyFont="1"/>
    <xf numFmtId="0" fontId="52" fillId="0" borderId="0" xfId="0" applyFont="1" applyBorder="1" applyAlignment="1">
      <alignment vertical="center" wrapText="1"/>
    </xf>
    <xf numFmtId="181" fontId="52" fillId="0" borderId="0" xfId="280" applyNumberFormat="1" applyFont="1" applyFill="1" applyBorder="1" applyAlignment="1" applyProtection="1">
      <alignment vertical="center" wrapText="1"/>
    </xf>
    <xf numFmtId="177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181" fontId="52" fillId="0" borderId="25" xfId="280" applyNumberFormat="1" applyFont="1" applyFill="1" applyBorder="1" applyAlignment="1" applyProtection="1">
      <alignment horizontal="right" vertical="center" wrapText="1"/>
    </xf>
    <xf numFmtId="181" fontId="52" fillId="0" borderId="26" xfId="280" applyNumberFormat="1" applyFont="1" applyFill="1" applyBorder="1" applyAlignment="1" applyProtection="1">
      <alignment horizontal="right" vertical="center" wrapText="1"/>
    </xf>
    <xf numFmtId="181" fontId="52" fillId="8" borderId="27" xfId="280" applyNumberFormat="1" applyFont="1" applyFill="1" applyBorder="1" applyAlignment="1" applyProtection="1">
      <alignment horizontal="right" vertical="center" wrapText="1"/>
    </xf>
    <xf numFmtId="181" fontId="52" fillId="0" borderId="28" xfId="280" applyNumberFormat="1" applyFont="1" applyFill="1" applyBorder="1" applyAlignment="1" applyProtection="1">
      <alignment horizontal="right" vertical="center" wrapText="1"/>
    </xf>
    <xf numFmtId="181" fontId="52" fillId="8" borderId="28" xfId="280" applyNumberFormat="1" applyFont="1" applyFill="1" applyBorder="1" applyAlignment="1" applyProtection="1">
      <alignment horizontal="right" vertical="center" wrapText="1"/>
    </xf>
    <xf numFmtId="181" fontId="52" fillId="0" borderId="29" xfId="280" applyNumberFormat="1" applyFont="1" applyFill="1" applyBorder="1" applyAlignment="1" applyProtection="1">
      <alignment horizontal="right" vertical="center" wrapText="1"/>
    </xf>
    <xf numFmtId="181" fontId="52" fillId="0" borderId="30" xfId="280" applyNumberFormat="1" applyFont="1" applyFill="1" applyBorder="1" applyAlignment="1" applyProtection="1">
      <alignment horizontal="right" vertical="center" wrapText="1"/>
    </xf>
    <xf numFmtId="181" fontId="52" fillId="0" borderId="31" xfId="280" applyNumberFormat="1" applyFont="1" applyFill="1" applyBorder="1" applyAlignment="1" applyProtection="1">
      <alignment horizontal="right" vertical="center" wrapText="1"/>
    </xf>
    <xf numFmtId="181" fontId="52" fillId="8" borderId="32" xfId="280" applyNumberFormat="1" applyFont="1" applyFill="1" applyBorder="1" applyAlignment="1" applyProtection="1">
      <alignment horizontal="right" vertical="center" wrapText="1"/>
    </xf>
    <xf numFmtId="181" fontId="52" fillId="0" borderId="33" xfId="280" applyNumberFormat="1" applyFont="1" applyFill="1" applyBorder="1" applyAlignment="1" applyProtection="1">
      <alignment horizontal="right" vertical="center" wrapText="1"/>
    </xf>
    <xf numFmtId="181" fontId="52" fillId="8" borderId="33" xfId="280" applyNumberFormat="1" applyFont="1" applyFill="1" applyBorder="1" applyAlignment="1" applyProtection="1">
      <alignment horizontal="right" vertical="center" wrapText="1"/>
    </xf>
    <xf numFmtId="181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1" fontId="52" fillId="0" borderId="35" xfId="280" applyNumberFormat="1" applyFont="1" applyFill="1" applyBorder="1" applyAlignment="1" applyProtection="1">
      <alignment horizontal="right" vertical="center" wrapText="1"/>
    </xf>
    <xf numFmtId="181" fontId="52" fillId="0" borderId="36" xfId="280" applyNumberFormat="1" applyFont="1" applyFill="1" applyBorder="1" applyAlignment="1" applyProtection="1">
      <alignment horizontal="right" vertical="center" wrapText="1"/>
    </xf>
    <xf numFmtId="181" fontId="52" fillId="8" borderId="37" xfId="280" applyNumberFormat="1" applyFont="1" applyFill="1" applyBorder="1" applyAlignment="1" applyProtection="1">
      <alignment horizontal="right" vertical="center" wrapText="1"/>
    </xf>
    <xf numFmtId="181" fontId="52" fillId="0" borderId="38" xfId="280" applyNumberFormat="1" applyFont="1" applyFill="1" applyBorder="1" applyAlignment="1" applyProtection="1">
      <alignment horizontal="right" vertical="center" wrapText="1"/>
    </xf>
    <xf numFmtId="181" fontId="52" fillId="8" borderId="38" xfId="280" applyNumberFormat="1" applyFont="1" applyFill="1" applyBorder="1" applyAlignment="1" applyProtection="1">
      <alignment horizontal="right" vertical="center" wrapText="1"/>
    </xf>
    <xf numFmtId="181" fontId="52" fillId="0" borderId="39" xfId="280" applyNumberFormat="1" applyFont="1" applyFill="1" applyBorder="1" applyAlignment="1" applyProtection="1">
      <alignment horizontal="right" vertical="center" wrapText="1"/>
    </xf>
    <xf numFmtId="181" fontId="52" fillId="0" borderId="40" xfId="280" applyNumberFormat="1" applyFont="1" applyFill="1" applyBorder="1" applyAlignment="1" applyProtection="1">
      <alignment horizontal="right" vertical="center" wrapText="1"/>
    </xf>
    <xf numFmtId="181" fontId="52" fillId="0" borderId="41" xfId="280" applyNumberFormat="1" applyFont="1" applyFill="1" applyBorder="1" applyAlignment="1" applyProtection="1">
      <alignment horizontal="right" vertical="center" wrapText="1"/>
    </xf>
    <xf numFmtId="181" fontId="52" fillId="8" borderId="42" xfId="280" applyNumberFormat="1" applyFont="1" applyFill="1" applyBorder="1" applyAlignment="1" applyProtection="1">
      <alignment horizontal="right" vertical="center" wrapText="1"/>
    </xf>
    <xf numFmtId="181" fontId="52" fillId="0" borderId="43" xfId="280" applyNumberFormat="1" applyFont="1" applyFill="1" applyBorder="1" applyAlignment="1" applyProtection="1">
      <alignment horizontal="right" vertical="center" wrapText="1"/>
    </xf>
    <xf numFmtId="181" fontId="52" fillId="8" borderId="43" xfId="280" applyNumberFormat="1" applyFont="1" applyFill="1" applyBorder="1" applyAlignment="1" applyProtection="1">
      <alignment horizontal="right" vertical="center" wrapText="1"/>
    </xf>
    <xf numFmtId="181" fontId="52" fillId="0" borderId="44" xfId="280" applyNumberFormat="1" applyFont="1" applyFill="1" applyBorder="1" applyAlignment="1" applyProtection="1">
      <alignment horizontal="right" vertical="center" wrapText="1"/>
    </xf>
    <xf numFmtId="181" fontId="52" fillId="0" borderId="45" xfId="280" applyNumberFormat="1" applyFont="1" applyFill="1" applyBorder="1" applyAlignment="1" applyProtection="1">
      <alignment horizontal="right" vertical="center" wrapText="1"/>
    </xf>
    <xf numFmtId="181" fontId="52" fillId="0" borderId="46" xfId="280" applyNumberFormat="1" applyFont="1" applyFill="1" applyBorder="1" applyAlignment="1" applyProtection="1">
      <alignment horizontal="right" vertical="center" wrapText="1"/>
    </xf>
    <xf numFmtId="181" fontId="52" fillId="8" borderId="47" xfId="280" applyNumberFormat="1" applyFont="1" applyFill="1" applyBorder="1" applyAlignment="1" applyProtection="1">
      <alignment horizontal="right" vertical="center" wrapText="1"/>
    </xf>
    <xf numFmtId="181" fontId="52" fillId="0" borderId="48" xfId="280" applyNumberFormat="1" applyFont="1" applyFill="1" applyBorder="1" applyAlignment="1" applyProtection="1">
      <alignment horizontal="right" vertical="center" wrapText="1"/>
    </xf>
    <xf numFmtId="181" fontId="52" fillId="8" borderId="48" xfId="280" applyNumberFormat="1" applyFont="1" applyFill="1" applyBorder="1" applyAlignment="1" applyProtection="1">
      <alignment horizontal="right" vertical="center" wrapText="1"/>
    </xf>
    <xf numFmtId="181" fontId="52" fillId="0" borderId="49" xfId="280" applyNumberFormat="1" applyFont="1" applyFill="1" applyBorder="1" applyAlignment="1" applyProtection="1">
      <alignment horizontal="right" vertical="center" wrapText="1"/>
    </xf>
    <xf numFmtId="181" fontId="52" fillId="0" borderId="50" xfId="280" applyNumberFormat="1" applyFont="1" applyFill="1" applyBorder="1" applyAlignment="1" applyProtection="1">
      <alignment horizontal="right" vertical="center" wrapText="1"/>
    </xf>
    <xf numFmtId="181" fontId="52" fillId="0" borderId="51" xfId="280" applyNumberFormat="1" applyFont="1" applyFill="1" applyBorder="1" applyAlignment="1" applyProtection="1">
      <alignment horizontal="right" vertical="center" wrapText="1"/>
    </xf>
    <xf numFmtId="181" fontId="52" fillId="8" borderId="52" xfId="280" applyNumberFormat="1" applyFont="1" applyFill="1" applyBorder="1" applyAlignment="1" applyProtection="1">
      <alignment horizontal="right" vertical="center" wrapText="1"/>
    </xf>
    <xf numFmtId="181" fontId="52" fillId="0" borderId="53" xfId="280" applyNumberFormat="1" applyFont="1" applyFill="1" applyBorder="1" applyAlignment="1" applyProtection="1">
      <alignment horizontal="right" vertical="center" wrapText="1"/>
    </xf>
    <xf numFmtId="181" fontId="52" fillId="8" borderId="53" xfId="280" applyNumberFormat="1" applyFont="1" applyFill="1" applyBorder="1" applyAlignment="1" applyProtection="1">
      <alignment horizontal="right" vertical="center" wrapText="1"/>
    </xf>
    <xf numFmtId="181" fontId="52" fillId="0" borderId="54" xfId="280" applyNumberFormat="1" applyFont="1" applyFill="1" applyBorder="1" applyAlignment="1" applyProtection="1">
      <alignment horizontal="right"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2" fillId="0" borderId="55" xfId="280" applyNumberFormat="1" applyFont="1" applyFill="1" applyBorder="1" applyAlignment="1" applyProtection="1">
      <alignment horizontal="right" vertical="center" wrapText="1"/>
    </xf>
    <xf numFmtId="181" fontId="52" fillId="0" borderId="56" xfId="280" applyNumberFormat="1" applyFont="1" applyFill="1" applyBorder="1" applyAlignment="1" applyProtection="1">
      <alignment horizontal="right" vertical="center" wrapText="1"/>
    </xf>
    <xf numFmtId="181" fontId="53" fillId="8" borderId="57" xfId="280" applyNumberFormat="1" applyFont="1" applyFill="1" applyBorder="1" applyAlignment="1" applyProtection="1">
      <alignment horizontal="right" vertical="center" wrapText="1"/>
    </xf>
    <xf numFmtId="181" fontId="52" fillId="0" borderId="58" xfId="280" applyNumberFormat="1" applyFont="1" applyFill="1" applyBorder="1" applyAlignment="1" applyProtection="1">
      <alignment horizontal="right" vertical="center" wrapText="1"/>
    </xf>
    <xf numFmtId="181" fontId="53" fillId="8" borderId="58" xfId="280" applyNumberFormat="1" applyFont="1" applyFill="1" applyBorder="1" applyAlignment="1" applyProtection="1">
      <alignment horizontal="right" vertical="center" wrapText="1"/>
    </xf>
    <xf numFmtId="181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/>
    </xf>
    <xf numFmtId="181" fontId="52" fillId="0" borderId="20" xfId="280" applyNumberFormat="1" applyFont="1" applyFill="1" applyBorder="1" applyAlignment="1" applyProtection="1">
      <alignment horizontal="center" wrapText="1"/>
    </xf>
    <xf numFmtId="0" fontId="58" fillId="0" borderId="0" xfId="0" applyFont="1" applyBorder="1"/>
    <xf numFmtId="0" fontId="58" fillId="0" borderId="0" xfId="0" applyFont="1"/>
    <xf numFmtId="0" fontId="57" fillId="0" borderId="0" xfId="0" applyFont="1" applyBorder="1" applyAlignment="1"/>
    <xf numFmtId="0" fontId="54" fillId="0" borderId="0" xfId="0" applyFont="1" applyBorder="1" applyAlignment="1"/>
    <xf numFmtId="0" fontId="52" fillId="0" borderId="0" xfId="0" applyFont="1" applyBorder="1" applyAlignment="1">
      <alignment horizontal="right"/>
    </xf>
    <xf numFmtId="166" fontId="52" fillId="0" borderId="26" xfId="310" applyFont="1" applyFill="1" applyBorder="1" applyAlignment="1" applyProtection="1">
      <alignment horizontal="right" vertical="center"/>
    </xf>
    <xf numFmtId="166" fontId="52" fillId="8" borderId="28" xfId="310" applyFont="1" applyFill="1" applyBorder="1" applyAlignment="1" applyProtection="1">
      <alignment horizontal="right" vertical="center"/>
    </xf>
    <xf numFmtId="166" fontId="52" fillId="0" borderId="46" xfId="310" applyFont="1" applyFill="1" applyBorder="1" applyAlignment="1" applyProtection="1">
      <alignment horizontal="right" vertical="center"/>
    </xf>
    <xf numFmtId="166" fontId="52" fillId="8" borderId="48" xfId="310" applyFont="1" applyFill="1" applyBorder="1" applyAlignment="1" applyProtection="1">
      <alignment horizontal="right" vertical="center"/>
    </xf>
    <xf numFmtId="166" fontId="52" fillId="0" borderId="36" xfId="310" applyFont="1" applyFill="1" applyBorder="1" applyAlignment="1" applyProtection="1">
      <alignment horizontal="right" vertical="center"/>
    </xf>
    <xf numFmtId="166" fontId="52" fillId="8" borderId="38" xfId="310" applyFont="1" applyFill="1" applyBorder="1" applyAlignment="1" applyProtection="1">
      <alignment horizontal="right" vertical="center"/>
    </xf>
    <xf numFmtId="166" fontId="52" fillId="0" borderId="41" xfId="310" applyFont="1" applyFill="1" applyBorder="1" applyAlignment="1" applyProtection="1">
      <alignment horizontal="right" vertical="center"/>
    </xf>
    <xf numFmtId="166" fontId="52" fillId="8" borderId="43" xfId="310" applyFont="1" applyFill="1" applyBorder="1" applyAlignment="1" applyProtection="1">
      <alignment horizontal="right" vertical="center"/>
    </xf>
    <xf numFmtId="166" fontId="52" fillId="0" borderId="66" xfId="310" applyFont="1" applyFill="1" applyBorder="1" applyAlignment="1" applyProtection="1">
      <alignment horizontal="right" vertical="center"/>
    </xf>
    <xf numFmtId="166" fontId="52" fillId="8" borderId="67" xfId="310" applyFont="1" applyFill="1" applyBorder="1" applyAlignment="1" applyProtection="1">
      <alignment horizontal="right" vertical="center"/>
    </xf>
    <xf numFmtId="166" fontId="52" fillId="0" borderId="56" xfId="310" applyFont="1" applyFill="1" applyBorder="1" applyAlignment="1" applyProtection="1">
      <alignment horizontal="right" vertical="center"/>
    </xf>
    <xf numFmtId="166" fontId="52" fillId="8" borderId="58" xfId="310" applyFont="1" applyFill="1" applyBorder="1" applyAlignment="1" applyProtection="1">
      <alignment horizontal="right" vertical="center"/>
    </xf>
    <xf numFmtId="166" fontId="52" fillId="0" borderId="68" xfId="310" applyFont="1" applyFill="1" applyBorder="1" applyAlignment="1" applyProtection="1">
      <alignment horizontal="right" vertical="center"/>
    </xf>
    <xf numFmtId="166" fontId="52" fillId="8" borderId="69" xfId="310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center"/>
    </xf>
    <xf numFmtId="166" fontId="54" fillId="0" borderId="0" xfId="310" applyFont="1" applyFill="1" applyBorder="1" applyAlignment="1" applyProtection="1">
      <alignment horizontal="right" vertical="center"/>
    </xf>
    <xf numFmtId="0" fontId="54" fillId="0" borderId="0" xfId="0" applyFont="1"/>
    <xf numFmtId="0" fontId="57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17" xfId="0" applyFont="1" applyBorder="1" applyAlignment="1">
      <alignment horizontal="justify" vertical="center" wrapText="1"/>
    </xf>
    <xf numFmtId="0" fontId="53" fillId="0" borderId="0" xfId="0" applyFont="1" applyBorder="1" applyAlignment="1"/>
    <xf numFmtId="0" fontId="53" fillId="8" borderId="18" xfId="0" applyFont="1" applyFill="1" applyBorder="1" applyAlignment="1">
      <alignment horizontal="center" vertical="center" wrapText="1"/>
    </xf>
    <xf numFmtId="0" fontId="53" fillId="8" borderId="2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181" fontId="53" fillId="8" borderId="17" xfId="280" applyNumberFormat="1" applyFont="1" applyFill="1" applyBorder="1" applyAlignment="1" applyProtection="1">
      <alignment horizont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181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center" vertical="center" wrapText="1"/>
    </xf>
    <xf numFmtId="177" fontId="53" fillId="8" borderId="24" xfId="280" applyFont="1" applyFill="1" applyBorder="1" applyAlignment="1" applyProtection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right" vertical="center" wrapText="1"/>
    </xf>
    <xf numFmtId="181" fontId="53" fillId="8" borderId="17" xfId="280" applyNumberFormat="1" applyFont="1" applyFill="1" applyBorder="1" applyAlignment="1" applyProtection="1">
      <alignment horizontal="right" vertical="center" wrapText="1"/>
    </xf>
    <xf numFmtId="181" fontId="53" fillId="8" borderId="24" xfId="280" applyNumberFormat="1" applyFont="1" applyFill="1" applyBorder="1" applyAlignment="1" applyProtection="1">
      <alignment horizontal="right" vertical="center" wrapText="1"/>
    </xf>
    <xf numFmtId="181" fontId="53" fillId="8" borderId="18" xfId="280" applyNumberFormat="1" applyFont="1" applyFill="1" applyBorder="1" applyAlignment="1" applyProtection="1">
      <alignment horizontal="right" vertical="center" wrapText="1"/>
    </xf>
    <xf numFmtId="181" fontId="53" fillId="8" borderId="21" xfId="280" applyNumberFormat="1" applyFont="1" applyFill="1" applyBorder="1" applyAlignment="1" applyProtection="1">
      <alignment vertical="center" wrapText="1"/>
    </xf>
    <xf numFmtId="181" fontId="53" fillId="8" borderId="20" xfId="280" applyNumberFormat="1" applyFont="1" applyFill="1" applyBorder="1" applyAlignment="1" applyProtection="1">
      <alignment horizontal="center" wrapText="1"/>
    </xf>
    <xf numFmtId="181" fontId="53" fillId="8" borderId="19" xfId="280" applyNumberFormat="1" applyFont="1" applyFill="1" applyBorder="1" applyAlignment="1" applyProtection="1">
      <alignment horizontal="center" wrapText="1"/>
    </xf>
    <xf numFmtId="181" fontId="53" fillId="8" borderId="24" xfId="280" applyNumberFormat="1" applyFont="1" applyFill="1" applyBorder="1" applyAlignment="1" applyProtection="1">
      <alignment horizontal="center" wrapText="1"/>
    </xf>
    <xf numFmtId="181" fontId="52" fillId="8" borderId="18" xfId="280" applyNumberFormat="1" applyFont="1" applyFill="1" applyBorder="1" applyAlignment="1" applyProtection="1">
      <alignment horizontal="center" wrapText="1"/>
    </xf>
    <xf numFmtId="0" fontId="52" fillId="0" borderId="71" xfId="0" applyFont="1" applyBorder="1" applyAlignment="1">
      <alignment vertical="center" wrapText="1"/>
    </xf>
    <xf numFmtId="0" fontId="52" fillId="0" borderId="32" xfId="0" applyFont="1" applyFill="1" applyBorder="1" applyAlignment="1">
      <alignment horizontal="justify" vertical="center" wrapText="1"/>
    </xf>
    <xf numFmtId="0" fontId="52" fillId="0" borderId="37" xfId="0" applyFont="1" applyFill="1" applyBorder="1" applyAlignment="1">
      <alignment horizontal="justify" vertical="center" wrapText="1"/>
    </xf>
    <xf numFmtId="0" fontId="52" fillId="0" borderId="42" xfId="0" applyFont="1" applyFill="1" applyBorder="1" applyAlignment="1">
      <alignment horizontal="justify" vertical="center" wrapText="1"/>
    </xf>
    <xf numFmtId="0" fontId="52" fillId="0" borderId="47" xfId="0" applyFont="1" applyFill="1" applyBorder="1" applyAlignment="1">
      <alignment horizontal="justify" vertical="center" wrapText="1"/>
    </xf>
    <xf numFmtId="0" fontId="52" fillId="0" borderId="52" xfId="0" applyFont="1" applyFill="1" applyBorder="1" applyAlignment="1">
      <alignment horizontal="justify" vertical="center" wrapText="1"/>
    </xf>
    <xf numFmtId="0" fontId="52" fillId="0" borderId="57" xfId="0" applyFont="1" applyFill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horizontal="right" vertical="center"/>
    </xf>
    <xf numFmtId="0" fontId="52" fillId="0" borderId="46" xfId="0" applyFont="1" applyFill="1" applyBorder="1" applyAlignment="1">
      <alignment horizontal="justify" vertical="top" wrapText="1"/>
    </xf>
    <xf numFmtId="4" fontId="52" fillId="0" borderId="46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justify" vertical="top" wrapText="1"/>
    </xf>
    <xf numFmtId="4" fontId="52" fillId="0" borderId="36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justify" vertical="top" wrapText="1"/>
    </xf>
    <xf numFmtId="4" fontId="52" fillId="0" borderId="41" xfId="0" applyNumberFormat="1" applyFont="1" applyFill="1" applyBorder="1" applyAlignment="1">
      <alignment horizontal="right" vertical="center"/>
    </xf>
    <xf numFmtId="4" fontId="52" fillId="0" borderId="46" xfId="0" applyNumberFormat="1" applyFont="1" applyBorder="1" applyAlignment="1">
      <alignment horizontal="right" vertical="center"/>
    </xf>
    <xf numFmtId="4" fontId="52" fillId="0" borderId="36" xfId="0" applyNumberFormat="1" applyFont="1" applyBorder="1" applyAlignment="1">
      <alignment horizontal="right" vertical="center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Fill="1" applyBorder="1" applyAlignment="1">
      <alignment horizontal="justify" vertical="top" wrapText="1"/>
    </xf>
    <xf numFmtId="4" fontId="52" fillId="0" borderId="66" xfId="0" applyNumberFormat="1" applyFont="1" applyBorder="1" applyAlignment="1">
      <alignment horizontal="right" vertical="center"/>
    </xf>
    <xf numFmtId="0" fontId="52" fillId="0" borderId="56" xfId="0" applyFont="1" applyFill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8" xfId="0" applyFont="1" applyFill="1" applyBorder="1" applyAlignment="1">
      <alignment horizontal="justify" vertical="top" wrapText="1"/>
    </xf>
    <xf numFmtId="4" fontId="52" fillId="0" borderId="68" xfId="0" applyNumberFormat="1" applyFont="1" applyBorder="1" applyAlignment="1">
      <alignment horizontal="right" vertical="center"/>
    </xf>
    <xf numFmtId="181" fontId="53" fillId="33" borderId="17" xfId="280" applyNumberFormat="1" applyFont="1" applyFill="1" applyBorder="1" applyAlignment="1" applyProtection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81" fontId="53" fillId="8" borderId="77" xfId="280" applyNumberFormat="1" applyFont="1" applyFill="1" applyBorder="1" applyAlignment="1" applyProtection="1">
      <alignment horizontal="center" wrapText="1"/>
    </xf>
    <xf numFmtId="181" fontId="52" fillId="0" borderId="23" xfId="280" applyNumberFormat="1" applyFont="1" applyFill="1" applyBorder="1" applyAlignment="1" applyProtection="1">
      <alignment horizontal="left" wrapText="1"/>
    </xf>
    <xf numFmtId="181" fontId="52" fillId="0" borderId="20" xfId="280" applyNumberFormat="1" applyFont="1" applyFill="1" applyBorder="1" applyAlignment="1" applyProtection="1">
      <alignment horizontal="left" wrapText="1"/>
    </xf>
    <xf numFmtId="181" fontId="52" fillId="35" borderId="17" xfId="280" applyNumberFormat="1" applyFont="1" applyFill="1" applyBorder="1" applyAlignment="1" applyProtection="1">
      <alignment horizontal="center" vertical="center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right" wrapText="1"/>
    </xf>
    <xf numFmtId="181" fontId="53" fillId="8" borderId="17" xfId="280" applyNumberFormat="1" applyFont="1" applyFill="1" applyBorder="1" applyAlignment="1" applyProtection="1">
      <alignment horizontal="right" wrapText="1"/>
    </xf>
    <xf numFmtId="0" fontId="53" fillId="0" borderId="0" xfId="0" applyFont="1" applyFill="1" applyAlignment="1">
      <alignment vertical="center" wrapText="1"/>
    </xf>
    <xf numFmtId="0" fontId="53" fillId="0" borderId="137" xfId="0" applyFont="1" applyFill="1" applyBorder="1" applyAlignment="1">
      <alignment horizontal="center" vertical="center" textRotation="90" wrapText="1"/>
    </xf>
    <xf numFmtId="0" fontId="70" fillId="0" borderId="143" xfId="232" applyFont="1" applyBorder="1" applyAlignment="1">
      <alignment horizontal="center"/>
    </xf>
    <xf numFmtId="181" fontId="52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91" xfId="232" applyFont="1" applyBorder="1" applyAlignment="1">
      <alignment horizontal="center"/>
    </xf>
    <xf numFmtId="181" fontId="52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52" xfId="232" applyFont="1" applyBorder="1" applyAlignment="1">
      <alignment horizontal="center"/>
    </xf>
    <xf numFmtId="181" fontId="52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04" xfId="232" applyFont="1" applyBorder="1" applyAlignment="1">
      <alignment horizontal="center"/>
    </xf>
    <xf numFmtId="181" fontId="52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69" xfId="232" applyFont="1" applyBorder="1" applyAlignment="1">
      <alignment horizontal="center"/>
    </xf>
    <xf numFmtId="0" fontId="70" fillId="0" borderId="170" xfId="232" applyFont="1" applyBorder="1" applyAlignment="1">
      <alignment horizontal="center"/>
    </xf>
    <xf numFmtId="0" fontId="70" fillId="0" borderId="171" xfId="232" applyFont="1" applyBorder="1" applyAlignment="1">
      <alignment horizontal="center"/>
    </xf>
    <xf numFmtId="181" fontId="52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166" xfId="0" applyFont="1" applyFill="1" applyBorder="1" applyAlignment="1" applyProtection="1">
      <alignment horizontal="center" vertical="center" wrapText="1"/>
      <protection locked="0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181" fontId="52" fillId="0" borderId="19" xfId="280" applyNumberFormat="1" applyFont="1" applyFill="1" applyBorder="1" applyAlignment="1" applyProtection="1">
      <alignment horizontal="center" wrapText="1"/>
      <protection locked="0"/>
    </xf>
    <xf numFmtId="181" fontId="52" fillId="0" borderId="17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center" wrapText="1"/>
      <protection locked="0"/>
    </xf>
    <xf numFmtId="181" fontId="52" fillId="0" borderId="77" xfId="280" applyNumberFormat="1" applyFont="1" applyFill="1" applyBorder="1" applyAlignment="1" applyProtection="1">
      <alignment horizontal="center" wrapText="1"/>
      <protection locked="0"/>
    </xf>
    <xf numFmtId="0" fontId="53" fillId="8" borderId="20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Protection="1">
      <protection locked="0"/>
    </xf>
    <xf numFmtId="0" fontId="54" fillId="0" borderId="0" xfId="0" applyFont="1" applyBorder="1" applyProtection="1">
      <protection locked="0"/>
    </xf>
    <xf numFmtId="181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Protection="1"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Protection="1"/>
    <xf numFmtId="181" fontId="52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2" fillId="0" borderId="2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vertical="center" wrapText="1"/>
    </xf>
    <xf numFmtId="0" fontId="52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53" fillId="35" borderId="20" xfId="0" applyFont="1" applyFill="1" applyBorder="1" applyAlignment="1" applyProtection="1">
      <alignment horizontal="center" vertical="center" wrapText="1"/>
    </xf>
    <xf numFmtId="0" fontId="53" fillId="35" borderId="17" xfId="0" applyFont="1" applyFill="1" applyBorder="1" applyAlignment="1" applyProtection="1">
      <alignment horizontal="center" vertical="center" wrapText="1"/>
    </xf>
    <xf numFmtId="49" fontId="52" fillId="0" borderId="20" xfId="0" applyNumberFormat="1" applyFont="1" applyBorder="1" applyAlignment="1" applyProtection="1">
      <alignment horizontal="center" vertical="center" wrapText="1"/>
    </xf>
    <xf numFmtId="0" fontId="52" fillId="0" borderId="17" xfId="0" applyFont="1" applyBorder="1" applyAlignment="1" applyProtection="1">
      <alignment horizontal="justify" vertical="center" wrapText="1"/>
    </xf>
    <xf numFmtId="0" fontId="57" fillId="8" borderId="17" xfId="0" applyFont="1" applyFill="1" applyBorder="1" applyAlignment="1" applyProtection="1">
      <alignment horizontal="center" vertical="center" wrapText="1"/>
    </xf>
    <xf numFmtId="0" fontId="52" fillId="0" borderId="17" xfId="0" applyFont="1" applyBorder="1" applyAlignment="1" applyProtection="1">
      <alignment horizontal="justify" vertical="center" wrapText="1"/>
      <protection locked="0"/>
    </xf>
    <xf numFmtId="0" fontId="52" fillId="0" borderId="0" xfId="0" applyFont="1" applyBorder="1" applyProtection="1"/>
    <xf numFmtId="0" fontId="53" fillId="0" borderId="0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right"/>
    </xf>
    <xf numFmtId="182" fontId="52" fillId="0" borderId="0" xfId="0" applyNumberFormat="1" applyFont="1" applyBorder="1" applyAlignment="1" applyProtection="1">
      <alignment horizontal="right"/>
    </xf>
    <xf numFmtId="0" fontId="52" fillId="0" borderId="0" xfId="0" applyFont="1" applyBorder="1" applyAlignment="1" applyProtection="1">
      <alignment horizontal="center"/>
    </xf>
    <xf numFmtId="0" fontId="52" fillId="0" borderId="0" xfId="0" applyFont="1" applyAlignment="1" applyProtection="1">
      <alignment horizontal="center"/>
    </xf>
    <xf numFmtId="0" fontId="67" fillId="26" borderId="115" xfId="0" applyFont="1" applyFill="1" applyBorder="1" applyAlignment="1" applyProtection="1">
      <alignment horizontal="center" vertical="center" wrapText="1"/>
    </xf>
    <xf numFmtId="0" fontId="67" fillId="26" borderId="99" xfId="0" applyFont="1" applyFill="1" applyBorder="1" applyAlignment="1" applyProtection="1">
      <alignment horizontal="center" vertical="center" wrapText="1"/>
    </xf>
    <xf numFmtId="0" fontId="67" fillId="26" borderId="106" xfId="0" applyFont="1" applyFill="1" applyBorder="1" applyAlignment="1" applyProtection="1">
      <alignment horizontal="center" vertical="center" wrapText="1"/>
    </xf>
    <xf numFmtId="0" fontId="67" fillId="26" borderId="100" xfId="0" applyFont="1" applyFill="1" applyBorder="1" applyAlignment="1" applyProtection="1">
      <alignment horizontal="center" vertical="center" wrapText="1"/>
    </xf>
    <xf numFmtId="9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00" xfId="0" applyFont="1" applyFill="1" applyBorder="1" applyAlignment="1" applyProtection="1">
      <alignment horizontal="center" vertical="center" wrapText="1"/>
    </xf>
    <xf numFmtId="9" fontId="53" fillId="25" borderId="100" xfId="0" applyNumberFormat="1" applyFont="1" applyFill="1" applyBorder="1" applyAlignment="1" applyProtection="1">
      <alignment horizontal="center" vertical="center" wrapText="1"/>
    </xf>
    <xf numFmtId="184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7" xfId="0" applyFont="1" applyFill="1" applyBorder="1" applyAlignment="1" applyProtection="1">
      <alignment horizontal="center" vertical="center" wrapText="1"/>
    </xf>
    <xf numFmtId="9" fontId="53" fillId="25" borderId="17" xfId="0" applyNumberFormat="1" applyFont="1" applyFill="1" applyBorder="1" applyAlignment="1" applyProtection="1">
      <alignment horizontal="center" vertical="center" wrapText="1"/>
    </xf>
    <xf numFmtId="184" fontId="53" fillId="25" borderId="22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Border="1" applyProtection="1"/>
    <xf numFmtId="181" fontId="52" fillId="0" borderId="81" xfId="280" applyNumberFormat="1" applyFont="1" applyFill="1" applyBorder="1" applyAlignment="1" applyProtection="1">
      <alignment horizontal="center" vertical="center" wrapText="1"/>
    </xf>
    <xf numFmtId="181" fontId="52" fillId="0" borderId="66" xfId="280" applyNumberFormat="1" applyFont="1" applyFill="1" applyBorder="1" applyAlignment="1" applyProtection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52" fillId="0" borderId="81" xfId="0" applyFont="1" applyFill="1" applyBorder="1" applyAlignment="1">
      <alignment horizontal="center" vertical="center" wrapText="1"/>
    </xf>
    <xf numFmtId="181" fontId="52" fillId="36" borderId="145" xfId="280" applyNumberFormat="1" applyFont="1" applyFill="1" applyBorder="1" applyAlignment="1" applyProtection="1">
      <alignment horizontal="center" vertical="center" wrapText="1"/>
    </xf>
    <xf numFmtId="181" fontId="52" fillId="36" borderId="149" xfId="280" applyNumberFormat="1" applyFont="1" applyFill="1" applyBorder="1" applyAlignment="1" applyProtection="1">
      <alignment horizontal="center" vertical="center" wrapText="1"/>
    </xf>
    <xf numFmtId="181" fontId="52" fillId="36" borderId="154" xfId="280" applyNumberFormat="1" applyFont="1" applyFill="1" applyBorder="1" applyAlignment="1" applyProtection="1">
      <alignment horizontal="center" vertical="center" wrapText="1"/>
    </xf>
    <xf numFmtId="181" fontId="52" fillId="36" borderId="155" xfId="280" applyNumberFormat="1" applyFont="1" applyFill="1" applyBorder="1" applyAlignment="1" applyProtection="1">
      <alignment horizontal="center" vertical="center" wrapText="1"/>
    </xf>
    <xf numFmtId="181" fontId="52" fillId="36" borderId="166" xfId="280" applyNumberFormat="1" applyFont="1" applyFill="1" applyBorder="1" applyAlignment="1" applyProtection="1">
      <alignment horizontal="center" vertical="center" wrapText="1"/>
    </xf>
    <xf numFmtId="181" fontId="53" fillId="36" borderId="17" xfId="280" applyNumberFormat="1" applyFont="1" applyFill="1" applyBorder="1" applyAlignment="1" applyProtection="1">
      <alignment horizontal="center" vertical="center" wrapText="1"/>
    </xf>
    <xf numFmtId="181" fontId="52" fillId="36" borderId="162" xfId="280" applyNumberFormat="1" applyFont="1" applyFill="1" applyBorder="1" applyAlignment="1" applyProtection="1">
      <alignment horizontal="center" vertical="center" wrapText="1"/>
    </xf>
    <xf numFmtId="181" fontId="52" fillId="36" borderId="36" xfId="280" applyNumberFormat="1" applyFont="1" applyFill="1" applyBorder="1" applyAlignment="1" applyProtection="1">
      <alignment horizontal="center" vertical="center" wrapText="1"/>
    </xf>
    <xf numFmtId="181" fontId="52" fillId="36" borderId="56" xfId="280" applyNumberFormat="1" applyFont="1" applyFill="1" applyBorder="1" applyAlignment="1" applyProtection="1">
      <alignment horizontal="center" vertical="center" wrapText="1"/>
    </xf>
    <xf numFmtId="181" fontId="53" fillId="36" borderId="81" xfId="280" applyNumberFormat="1" applyFont="1" applyFill="1" applyBorder="1" applyAlignment="1" applyProtection="1">
      <alignment horizontal="center" vertical="center" wrapText="1"/>
    </xf>
    <xf numFmtId="181" fontId="53" fillId="36" borderId="61" xfId="280" applyNumberFormat="1" applyFont="1" applyFill="1" applyBorder="1" applyAlignment="1" applyProtection="1">
      <alignment horizontal="center" vertical="center" wrapText="1"/>
    </xf>
    <xf numFmtId="181" fontId="53" fillId="36" borderId="65" xfId="280" applyNumberFormat="1" applyFont="1" applyFill="1" applyBorder="1" applyAlignment="1" applyProtection="1">
      <alignment horizontal="right" vertical="center" wrapText="1"/>
    </xf>
    <xf numFmtId="181" fontId="52" fillId="36" borderId="146" xfId="280" applyNumberFormat="1" applyFont="1" applyFill="1" applyBorder="1" applyAlignment="1" applyProtection="1">
      <alignment horizontal="center" vertical="center" wrapText="1"/>
    </xf>
    <xf numFmtId="181" fontId="52" fillId="36" borderId="150" xfId="280" applyNumberFormat="1" applyFont="1" applyFill="1" applyBorder="1" applyAlignment="1" applyProtection="1">
      <alignment horizontal="center" vertical="center" wrapText="1"/>
    </xf>
    <xf numFmtId="181" fontId="52" fillId="36" borderId="156" xfId="280" applyNumberFormat="1" applyFont="1" applyFill="1" applyBorder="1" applyAlignment="1" applyProtection="1">
      <alignment horizontal="center" vertical="center" wrapText="1"/>
    </xf>
    <xf numFmtId="181" fontId="52" fillId="36" borderId="159" xfId="280" applyNumberFormat="1" applyFont="1" applyFill="1" applyBorder="1" applyAlignment="1" applyProtection="1">
      <alignment horizontal="center" vertical="center" wrapText="1"/>
    </xf>
    <xf numFmtId="181" fontId="52" fillId="36" borderId="167" xfId="280" applyNumberFormat="1" applyFont="1" applyFill="1" applyBorder="1" applyAlignment="1" applyProtection="1">
      <alignment horizontal="center" vertical="center" wrapText="1"/>
    </xf>
    <xf numFmtId="181" fontId="53" fillId="36" borderId="18" xfId="280" applyNumberFormat="1" applyFont="1" applyFill="1" applyBorder="1" applyAlignment="1" applyProtection="1">
      <alignment horizontal="center" vertical="center" wrapText="1"/>
    </xf>
    <xf numFmtId="181" fontId="52" fillId="36" borderId="163" xfId="280" applyNumberFormat="1" applyFont="1" applyFill="1" applyBorder="1" applyAlignment="1" applyProtection="1">
      <alignment horizontal="center" vertical="center" wrapText="1"/>
    </xf>
    <xf numFmtId="181" fontId="52" fillId="36" borderId="38" xfId="280" applyNumberFormat="1" applyFont="1" applyFill="1" applyBorder="1" applyAlignment="1" applyProtection="1">
      <alignment horizontal="center" vertical="center" wrapText="1"/>
    </xf>
    <xf numFmtId="181" fontId="52" fillId="36" borderId="58" xfId="280" applyNumberFormat="1" applyFont="1" applyFill="1" applyBorder="1" applyAlignment="1" applyProtection="1">
      <alignment horizontal="center" vertical="center" wrapText="1"/>
    </xf>
    <xf numFmtId="181" fontId="53" fillId="36" borderId="15" xfId="280" applyNumberFormat="1" applyFont="1" applyFill="1" applyBorder="1" applyAlignment="1" applyProtection="1">
      <alignment horizontal="center" vertical="center" wrapText="1"/>
    </xf>
    <xf numFmtId="181" fontId="53" fillId="36" borderId="62" xfId="280" applyNumberFormat="1" applyFont="1" applyFill="1" applyBorder="1" applyAlignment="1" applyProtection="1">
      <alignment horizontal="center" vertical="center" wrapText="1"/>
    </xf>
    <xf numFmtId="0" fontId="53" fillId="36" borderId="138" xfId="0" applyFont="1" applyFill="1" applyBorder="1" applyAlignment="1">
      <alignment horizontal="center" vertical="center" textRotation="90" wrapText="1"/>
    </xf>
    <xf numFmtId="183" fontId="53" fillId="36" borderId="138" xfId="282" applyNumberFormat="1" applyFont="1" applyFill="1" applyBorder="1" applyAlignment="1">
      <alignment horizontal="center" vertical="center" wrapText="1"/>
    </xf>
    <xf numFmtId="0" fontId="53" fillId="36" borderId="139" xfId="232" applyFont="1" applyFill="1" applyBorder="1" applyAlignment="1">
      <alignment horizontal="center"/>
    </xf>
    <xf numFmtId="181" fontId="53" fillId="36" borderId="19" xfId="280" applyNumberFormat="1" applyFont="1" applyFill="1" applyBorder="1" applyAlignment="1" applyProtection="1">
      <alignment horizontal="center" vertical="center" wrapText="1"/>
    </xf>
    <xf numFmtId="181" fontId="53" fillId="36" borderId="24" xfId="280" applyNumberFormat="1" applyFont="1" applyFill="1" applyBorder="1" applyAlignment="1" applyProtection="1">
      <alignment horizontal="center" vertical="center" wrapText="1"/>
    </xf>
    <xf numFmtId="0" fontId="53" fillId="36" borderId="137" xfId="0" applyFont="1" applyFill="1" applyBorder="1" applyAlignment="1">
      <alignment horizontal="center" vertical="center" textRotation="90" wrapText="1"/>
    </xf>
    <xf numFmtId="0" fontId="53" fillId="36" borderId="141" xfId="232" applyFont="1" applyFill="1" applyBorder="1" applyAlignment="1">
      <alignment horizontal="center"/>
    </xf>
    <xf numFmtId="181" fontId="53" fillId="36" borderId="135" xfId="280" applyNumberFormat="1" applyFont="1" applyFill="1" applyBorder="1" applyAlignment="1" applyProtection="1">
      <alignment horizontal="center" vertical="center" wrapText="1"/>
    </xf>
    <xf numFmtId="181" fontId="53" fillId="36" borderId="140" xfId="280" applyNumberFormat="1" applyFont="1" applyFill="1" applyBorder="1" applyAlignment="1" applyProtection="1">
      <alignment horizontal="center" vertical="center" wrapText="1"/>
    </xf>
    <xf numFmtId="181" fontId="53" fillId="36" borderId="63" xfId="280" applyNumberFormat="1" applyFont="1" applyFill="1" applyBorder="1" applyAlignment="1" applyProtection="1">
      <alignment horizontal="center" vertical="center" wrapText="1"/>
    </xf>
    <xf numFmtId="181" fontId="53" fillId="36" borderId="65" xfId="280" applyNumberFormat="1" applyFont="1" applyFill="1" applyBorder="1" applyAlignment="1" applyProtection="1">
      <alignment horizontal="center" vertical="center" wrapText="1"/>
    </xf>
    <xf numFmtId="0" fontId="53" fillId="36" borderId="172" xfId="0" applyFont="1" applyFill="1" applyBorder="1" applyAlignment="1">
      <alignment horizontal="center" vertical="center" wrapText="1"/>
    </xf>
    <xf numFmtId="4" fontId="52" fillId="0" borderId="17" xfId="280" applyNumberFormat="1" applyFont="1" applyFill="1" applyBorder="1" applyAlignment="1" applyProtection="1">
      <alignment horizontal="right" wrapText="1"/>
      <protection locked="0"/>
    </xf>
    <xf numFmtId="0" fontId="65" fillId="0" borderId="98" xfId="232" applyFont="1" applyBorder="1" applyAlignment="1" applyProtection="1">
      <alignment horizontal="center"/>
      <protection locked="0"/>
    </xf>
    <xf numFmtId="164" fontId="66" fillId="0" borderId="95" xfId="282" applyNumberFormat="1" applyFont="1" applyBorder="1" applyAlignment="1" applyProtection="1">
      <alignment horizontal="center"/>
      <protection locked="0"/>
    </xf>
    <xf numFmtId="0" fontId="65" fillId="0" borderId="88" xfId="232" applyFont="1" applyBorder="1" applyAlignment="1" applyProtection="1">
      <alignment horizontal="center"/>
      <protection locked="0"/>
    </xf>
    <xf numFmtId="164" fontId="66" fillId="0" borderId="93" xfId="282" applyNumberFormat="1" applyFont="1" applyBorder="1" applyAlignment="1" applyProtection="1">
      <alignment horizontal="center"/>
      <protection locked="0"/>
    </xf>
    <xf numFmtId="0" fontId="65" fillId="0" borderId="89" xfId="232" applyFont="1" applyBorder="1" applyAlignment="1" applyProtection="1">
      <alignment horizontal="center"/>
      <protection locked="0"/>
    </xf>
    <xf numFmtId="164" fontId="66" fillId="0" borderId="94" xfId="282" applyNumberFormat="1" applyFont="1" applyBorder="1" applyAlignment="1" applyProtection="1">
      <alignment horizontal="center"/>
      <protection locked="0"/>
    </xf>
    <xf numFmtId="0" fontId="65" fillId="0" borderId="90" xfId="232" applyFont="1" applyBorder="1" applyAlignment="1" applyProtection="1">
      <alignment horizontal="center"/>
      <protection locked="0"/>
    </xf>
    <xf numFmtId="0" fontId="65" fillId="0" borderId="91" xfId="232" applyFont="1" applyBorder="1" applyAlignment="1" applyProtection="1">
      <alignment horizontal="center"/>
      <protection locked="0"/>
    </xf>
    <xf numFmtId="0" fontId="65" fillId="0" borderId="104" xfId="232" applyFont="1" applyBorder="1" applyAlignment="1" applyProtection="1">
      <alignment horizontal="center"/>
      <protection locked="0"/>
    </xf>
    <xf numFmtId="164" fontId="66" fillId="0" borderId="102" xfId="282" applyNumberFormat="1" applyFont="1" applyBorder="1" applyAlignment="1" applyProtection="1">
      <alignment horizontal="center"/>
      <protection locked="0"/>
    </xf>
    <xf numFmtId="0" fontId="65" fillId="0" borderId="105" xfId="232" applyFont="1" applyBorder="1" applyAlignment="1" applyProtection="1">
      <alignment horizontal="center"/>
      <protection locked="0"/>
    </xf>
    <xf numFmtId="164" fontId="66" fillId="0" borderId="105" xfId="282" applyNumberFormat="1" applyFont="1" applyBorder="1" applyAlignment="1" applyProtection="1">
      <alignment horizontal="center"/>
      <protection locked="0"/>
    </xf>
    <xf numFmtId="0" fontId="65" fillId="0" borderId="103" xfId="232" applyFont="1" applyBorder="1" applyAlignment="1" applyProtection="1">
      <alignment horizontal="center"/>
      <protection locked="0"/>
    </xf>
    <xf numFmtId="164" fontId="66" fillId="0" borderId="92" xfId="282" applyNumberFormat="1" applyFont="1" applyBorder="1" applyAlignment="1" applyProtection="1">
      <alignment horizontal="center"/>
      <protection locked="0"/>
    </xf>
    <xf numFmtId="164" fontId="66" fillId="0" borderId="96" xfId="282" applyNumberFormat="1" applyFont="1" applyBorder="1" applyAlignment="1" applyProtection="1">
      <alignment horizontal="center"/>
      <protection locked="0"/>
    </xf>
    <xf numFmtId="0" fontId="52" fillId="0" borderId="80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wrapText="1"/>
      <protection locked="0"/>
    </xf>
    <xf numFmtId="0" fontId="52" fillId="0" borderId="62" xfId="0" applyFont="1" applyBorder="1" applyAlignment="1" applyProtection="1">
      <alignment horizontal="center" wrapText="1"/>
      <protection locked="0"/>
    </xf>
    <xf numFmtId="181" fontId="52" fillId="0" borderId="63" xfId="280" applyNumberFormat="1" applyFont="1" applyFill="1" applyBorder="1" applyAlignment="1" applyProtection="1">
      <alignment horizontal="center" wrapText="1"/>
      <protection locked="0"/>
    </xf>
    <xf numFmtId="181" fontId="52" fillId="0" borderId="64" xfId="280" applyNumberFormat="1" applyFont="1" applyFill="1" applyBorder="1" applyAlignment="1" applyProtection="1">
      <alignment horizontal="center" wrapText="1"/>
      <protection locked="0"/>
    </xf>
    <xf numFmtId="181" fontId="52" fillId="0" borderId="61" xfId="280" applyNumberFormat="1" applyFont="1" applyFill="1" applyBorder="1" applyAlignment="1" applyProtection="1">
      <alignment horizontal="center" wrapText="1"/>
      <protection locked="0"/>
    </xf>
    <xf numFmtId="181" fontId="52" fillId="0" borderId="65" xfId="280" applyNumberFormat="1" applyFont="1" applyFill="1" applyBorder="1" applyAlignment="1" applyProtection="1">
      <alignment horizontal="center" wrapText="1"/>
      <protection locked="0"/>
    </xf>
    <xf numFmtId="181" fontId="52" fillId="0" borderId="107" xfId="280" applyNumberFormat="1" applyFont="1" applyFill="1" applyBorder="1" applyAlignment="1" applyProtection="1">
      <alignment horizontal="center" wrapText="1"/>
      <protection locked="0"/>
    </xf>
    <xf numFmtId="181" fontId="52" fillId="0" borderId="62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20" xfId="0" applyFont="1" applyBorder="1" applyAlignment="1" applyProtection="1">
      <alignment horizontal="justify" vertical="center" wrapText="1"/>
    </xf>
    <xf numFmtId="0" fontId="52" fillId="0" borderId="20" xfId="0" applyFont="1" applyBorder="1" applyAlignment="1" applyProtection="1">
      <alignment horizontal="left" vertical="center" wrapText="1"/>
    </xf>
    <xf numFmtId="0" fontId="53" fillId="0" borderId="0" xfId="0" applyFont="1" applyBorder="1" applyAlignment="1" applyProtection="1">
      <alignment horizontal="right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7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3" fillId="0" borderId="0" xfId="0" applyFont="1" applyBorder="1" applyProtection="1">
      <protection locked="0"/>
    </xf>
    <xf numFmtId="182" fontId="52" fillId="0" borderId="0" xfId="0" applyNumberFormat="1" applyFont="1" applyBorder="1" applyAlignment="1" applyProtection="1">
      <alignment horizontal="right"/>
      <protection locked="0"/>
    </xf>
    <xf numFmtId="0" fontId="58" fillId="0" borderId="0" xfId="0" applyFont="1" applyBorder="1" applyProtection="1">
      <protection locked="0"/>
    </xf>
    <xf numFmtId="181" fontId="52" fillId="0" borderId="0" xfId="0" applyNumberFormat="1" applyFont="1"/>
    <xf numFmtId="0" fontId="52" fillId="0" borderId="0" xfId="0" applyFont="1" applyAlignment="1" applyProtection="1">
      <alignment vertical="center"/>
    </xf>
    <xf numFmtId="0" fontId="52" fillId="0" borderId="0" xfId="0" applyFont="1" applyAlignment="1" applyProtection="1"/>
    <xf numFmtId="0" fontId="52" fillId="0" borderId="0" xfId="0" quotePrefix="1" applyFont="1" applyAlignment="1" applyProtection="1">
      <alignment vertical="center"/>
    </xf>
    <xf numFmtId="0" fontId="52" fillId="0" borderId="0" xfId="0" applyFont="1" applyBorder="1" applyAlignment="1" applyProtection="1">
      <alignment vertical="center"/>
    </xf>
    <xf numFmtId="0" fontId="52" fillId="0" borderId="0" xfId="0" applyFont="1" applyAlignment="1">
      <alignment vertical="center"/>
    </xf>
    <xf numFmtId="0" fontId="54" fillId="0" borderId="17" xfId="0" applyFont="1" applyFill="1" applyBorder="1" applyAlignment="1" applyProtection="1">
      <alignment horizontal="center" vertical="center" wrapText="1"/>
      <protection locked="0"/>
    </xf>
    <xf numFmtId="3" fontId="52" fillId="0" borderId="0" xfId="0" applyNumberFormat="1" applyFont="1" applyBorder="1" applyAlignment="1">
      <alignment vertical="center" wrapText="1"/>
    </xf>
    <xf numFmtId="0" fontId="52" fillId="0" borderId="0" xfId="0" applyFont="1" applyAlignment="1">
      <alignment horizontal="right"/>
    </xf>
    <xf numFmtId="164" fontId="53" fillId="0" borderId="0" xfId="0" applyNumberFormat="1" applyFont="1" applyBorder="1" applyAlignment="1" applyProtection="1">
      <alignment horizontal="left"/>
    </xf>
    <xf numFmtId="181" fontId="52" fillId="0" borderId="0" xfId="0" applyNumberFormat="1" applyFont="1" applyBorder="1"/>
    <xf numFmtId="181" fontId="52" fillId="0" borderId="0" xfId="0" applyNumberFormat="1" applyFont="1" applyBorder="1" applyAlignment="1">
      <alignment vertical="center" wrapText="1"/>
    </xf>
    <xf numFmtId="181" fontId="52" fillId="0" borderId="0" xfId="280" applyNumberFormat="1" applyFont="1" applyFill="1" applyBorder="1" applyAlignment="1" applyProtection="1">
      <alignment horizontal="center" vertical="center" wrapText="1"/>
      <protection locked="0"/>
    </xf>
    <xf numFmtId="164" fontId="66" fillId="0" borderId="173" xfId="380" applyNumberFormat="1" applyFont="1" applyBorder="1" applyAlignment="1" applyProtection="1">
      <alignment horizontal="center"/>
      <protection locked="0"/>
    </xf>
    <xf numFmtId="164" fontId="66" fillId="0" borderId="93" xfId="380" applyNumberFormat="1" applyFont="1" applyBorder="1" applyAlignment="1" applyProtection="1">
      <alignment horizontal="center"/>
      <protection locked="0"/>
    </xf>
    <xf numFmtId="164" fontId="66" fillId="0" borderId="94" xfId="380" applyNumberFormat="1" applyFont="1" applyBorder="1" applyAlignment="1" applyProtection="1">
      <alignment horizontal="center"/>
      <protection locked="0"/>
    </xf>
    <xf numFmtId="164" fontId="66" fillId="0" borderId="95" xfId="380" applyNumberFormat="1" applyFont="1" applyBorder="1" applyAlignment="1" applyProtection="1">
      <alignment horizontal="center"/>
      <protection locked="0"/>
    </xf>
    <xf numFmtId="164" fontId="66" fillId="0" borderId="96" xfId="380" applyNumberFormat="1" applyFont="1" applyBorder="1" applyAlignment="1" applyProtection="1">
      <alignment horizontal="center"/>
      <protection locked="0"/>
    </xf>
    <xf numFmtId="164" fontId="66" fillId="0" borderId="174" xfId="380" applyNumberFormat="1" applyFont="1" applyBorder="1" applyAlignment="1" applyProtection="1">
      <alignment horizontal="center"/>
    </xf>
    <xf numFmtId="164" fontId="66" fillId="0" borderId="102" xfId="380" applyNumberFormat="1" applyFont="1" applyBorder="1" applyAlignment="1" applyProtection="1">
      <alignment horizontal="center"/>
    </xf>
    <xf numFmtId="164" fontId="66" fillId="0" borderId="94" xfId="380" applyNumberFormat="1" applyFont="1" applyBorder="1" applyAlignment="1" applyProtection="1">
      <alignment horizontal="center"/>
    </xf>
    <xf numFmtId="164" fontId="66" fillId="0" borderId="96" xfId="380" applyNumberFormat="1" applyFont="1" applyBorder="1" applyAlignment="1" applyProtection="1">
      <alignment horizontal="center"/>
    </xf>
    <xf numFmtId="164" fontId="66" fillId="0" borderId="175" xfId="380" applyNumberFormat="1" applyFont="1" applyBorder="1" applyAlignment="1" applyProtection="1">
      <alignment horizontal="center"/>
      <protection locked="0"/>
    </xf>
    <xf numFmtId="177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3" fillId="36" borderId="107" xfId="0" applyFont="1" applyFill="1" applyBorder="1" applyAlignment="1">
      <alignment horizontal="right" vertical="center" wrapText="1"/>
    </xf>
    <xf numFmtId="0" fontId="53" fillId="36" borderId="142" xfId="0" applyFont="1" applyFill="1" applyBorder="1" applyAlignment="1">
      <alignment horizontal="right" vertical="center" wrapText="1"/>
    </xf>
    <xf numFmtId="0" fontId="53" fillId="31" borderId="132" xfId="0" applyFont="1" applyFill="1" applyBorder="1" applyAlignment="1">
      <alignment horizontal="center" vertical="center" wrapText="1"/>
    </xf>
    <xf numFmtId="0" fontId="53" fillId="31" borderId="75" xfId="0" applyFont="1" applyFill="1" applyBorder="1" applyAlignment="1">
      <alignment horizontal="center" vertical="center" wrapText="1"/>
    </xf>
    <xf numFmtId="0" fontId="53" fillId="31" borderId="133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53" fillId="34" borderId="132" xfId="0" applyFont="1" applyFill="1" applyBorder="1" applyAlignment="1">
      <alignment horizontal="center" vertical="center" wrapText="1"/>
    </xf>
    <xf numFmtId="0" fontId="53" fillId="34" borderId="75" xfId="0" applyFont="1" applyFill="1" applyBorder="1" applyAlignment="1">
      <alignment horizontal="center" vertical="center" wrapText="1"/>
    </xf>
    <xf numFmtId="0" fontId="53" fillId="34" borderId="134" xfId="0" applyFont="1" applyFill="1" applyBorder="1" applyAlignment="1">
      <alignment horizontal="center" vertical="center" wrapText="1"/>
    </xf>
    <xf numFmtId="183" fontId="70" fillId="0" borderId="131" xfId="282" applyNumberFormat="1" applyFont="1" applyBorder="1" applyAlignment="1">
      <alignment horizontal="center" vertical="center" wrapText="1"/>
    </xf>
    <xf numFmtId="183" fontId="70" fillId="0" borderId="129" xfId="282" applyNumberFormat="1" applyFont="1" applyBorder="1" applyAlignment="1">
      <alignment horizontal="center" vertical="center" wrapText="1"/>
    </xf>
    <xf numFmtId="183" fontId="70" fillId="0" borderId="130" xfId="282" applyNumberFormat="1" applyFont="1" applyBorder="1" applyAlignment="1">
      <alignment horizontal="center" vertical="center" wrapText="1"/>
    </xf>
    <xf numFmtId="183" fontId="70" fillId="0" borderId="128" xfId="282" applyNumberFormat="1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textRotation="90" wrapText="1"/>
    </xf>
    <xf numFmtId="0" fontId="53" fillId="0" borderId="66" xfId="0" applyFont="1" applyBorder="1" applyAlignment="1">
      <alignment horizontal="center" vertical="center" textRotation="90" wrapText="1"/>
    </xf>
    <xf numFmtId="0" fontId="53" fillId="0" borderId="135" xfId="0" applyFont="1" applyBorder="1" applyAlignment="1">
      <alignment horizontal="center" vertical="center" textRotation="90" wrapText="1"/>
    </xf>
    <xf numFmtId="0" fontId="53" fillId="0" borderId="136" xfId="0" applyFont="1" applyBorder="1" applyAlignment="1">
      <alignment horizontal="center" vertical="center" textRotation="90" wrapText="1"/>
    </xf>
    <xf numFmtId="183" fontId="70" fillId="0" borderId="126" xfId="282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 locked="0"/>
    </xf>
    <xf numFmtId="0" fontId="53" fillId="28" borderId="132" xfId="0" applyFont="1" applyFill="1" applyBorder="1" applyAlignment="1">
      <alignment horizontal="center" vertical="center"/>
    </xf>
    <xf numFmtId="0" fontId="53" fillId="28" borderId="75" xfId="0" applyFont="1" applyFill="1" applyBorder="1" applyAlignment="1">
      <alignment horizontal="center" vertical="center"/>
    </xf>
    <xf numFmtId="0" fontId="53" fillId="28" borderId="133" xfId="0" applyFont="1" applyFill="1" applyBorder="1" applyAlignment="1">
      <alignment horizontal="center" vertical="center"/>
    </xf>
    <xf numFmtId="0" fontId="53" fillId="29" borderId="134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7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2" fillId="0" borderId="78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71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71" xfId="0" applyFont="1" applyBorder="1" applyAlignment="1">
      <alignment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53" fillId="0" borderId="81" xfId="0" applyFont="1" applyBorder="1" applyAlignment="1" applyProtection="1">
      <alignment horizontal="center" vertical="center" textRotation="90" wrapText="1"/>
      <protection locked="0"/>
    </xf>
    <xf numFmtId="0" fontId="64" fillId="0" borderId="66" xfId="0" applyFont="1" applyBorder="1" applyAlignment="1" applyProtection="1">
      <alignment horizontal="center" vertical="center" textRotation="90" wrapText="1"/>
      <protection locked="0"/>
    </xf>
    <xf numFmtId="183" fontId="65" fillId="0" borderId="97" xfId="282" applyNumberFormat="1" applyFont="1" applyBorder="1" applyAlignment="1" applyProtection="1">
      <alignment horizontal="center" vertical="center" wrapText="1"/>
      <protection locked="0"/>
    </xf>
    <xf numFmtId="183" fontId="65" fillId="0" borderId="82" xfId="282" applyNumberFormat="1" applyFont="1" applyBorder="1" applyAlignment="1" applyProtection="1">
      <alignment horizontal="center" vertical="center" wrapText="1"/>
      <protection locked="0"/>
    </xf>
    <xf numFmtId="183" fontId="65" fillId="0" borderId="83" xfId="282" applyNumberFormat="1" applyFont="1" applyBorder="1" applyAlignment="1" applyProtection="1">
      <alignment horizontal="center" vertical="center" wrapText="1"/>
      <protection locked="0"/>
    </xf>
    <xf numFmtId="183" fontId="65" fillId="0" borderId="84" xfId="282" applyNumberFormat="1" applyFont="1" applyBorder="1" applyAlignment="1" applyProtection="1">
      <alignment horizontal="center" vertical="center" wrapText="1"/>
      <protection locked="0"/>
    </xf>
    <xf numFmtId="183" fontId="65" fillId="0" borderId="85" xfId="282" applyNumberFormat="1" applyFont="1" applyBorder="1" applyAlignment="1" applyProtection="1">
      <alignment horizontal="center" vertical="center" wrapText="1"/>
      <protection locked="0"/>
    </xf>
    <xf numFmtId="183" fontId="65" fillId="0" borderId="86" xfId="282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left"/>
    </xf>
    <xf numFmtId="183" fontId="63" fillId="0" borderId="82" xfId="282" applyNumberFormat="1" applyFont="1" applyBorder="1" applyAlignment="1" applyProtection="1">
      <alignment horizontal="center" vertical="center" wrapText="1"/>
      <protection locked="0"/>
    </xf>
    <xf numFmtId="183" fontId="63" fillId="0" borderId="85" xfId="282" applyNumberFormat="1" applyFont="1" applyBorder="1" applyAlignment="1" applyProtection="1">
      <alignment horizontal="center" vertical="center" wrapText="1"/>
      <protection locked="0"/>
    </xf>
    <xf numFmtId="0" fontId="63" fillId="0" borderId="86" xfId="232" applyFont="1" applyBorder="1" applyAlignment="1" applyProtection="1">
      <alignment horizontal="center" vertical="center" wrapText="1"/>
      <protection locked="0"/>
    </xf>
    <xf numFmtId="0" fontId="63" fillId="0" borderId="82" xfId="232" applyFont="1" applyBorder="1" applyAlignment="1" applyProtection="1">
      <alignment horizontal="center" vertical="center" wrapText="1"/>
      <protection locked="0"/>
    </xf>
    <xf numFmtId="0" fontId="63" fillId="0" borderId="85" xfId="232" applyFont="1" applyBorder="1" applyAlignment="1" applyProtection="1">
      <alignment horizontal="center" vertical="center" wrapText="1"/>
      <protection locked="0"/>
    </xf>
    <xf numFmtId="0" fontId="63" fillId="0" borderId="87" xfId="232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center" vertical="center" wrapText="1"/>
    </xf>
    <xf numFmtId="0" fontId="68" fillId="25" borderId="122" xfId="0" applyFont="1" applyFill="1" applyBorder="1" applyAlignment="1" applyProtection="1">
      <alignment horizontal="center" vertical="center" wrapText="1"/>
    </xf>
    <xf numFmtId="0" fontId="68" fillId="25" borderId="10" xfId="0" applyFont="1" applyFill="1" applyBorder="1" applyAlignment="1" applyProtection="1">
      <alignment horizontal="center" vertical="center" wrapText="1"/>
    </xf>
    <xf numFmtId="0" fontId="68" fillId="25" borderId="123" xfId="0" applyFont="1" applyFill="1" applyBorder="1" applyAlignment="1" applyProtection="1">
      <alignment horizontal="center" vertical="center" wrapText="1"/>
    </xf>
    <xf numFmtId="0" fontId="68" fillId="25" borderId="110" xfId="0" applyFont="1" applyFill="1" applyBorder="1" applyAlignment="1" applyProtection="1">
      <alignment horizontal="center" vertical="center" wrapText="1"/>
    </xf>
    <xf numFmtId="0" fontId="68" fillId="25" borderId="116" xfId="0" applyFont="1" applyFill="1" applyBorder="1" applyAlignment="1" applyProtection="1">
      <alignment horizontal="center" vertical="center" wrapText="1"/>
    </xf>
    <xf numFmtId="0" fontId="53" fillId="27" borderId="110" xfId="0" applyFont="1" applyFill="1" applyBorder="1" applyAlignment="1" applyProtection="1">
      <alignment horizontal="center" vertical="center" wrapText="1"/>
    </xf>
    <xf numFmtId="0" fontId="53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3" fillId="31" borderId="117" xfId="0" applyFont="1" applyFill="1" applyBorder="1" applyAlignment="1" applyProtection="1">
      <alignment horizontal="center" vertical="center" wrapText="1"/>
    </xf>
    <xf numFmtId="0" fontId="53" fillId="25" borderId="108" xfId="0" applyFont="1" applyFill="1" applyBorder="1" applyAlignment="1" applyProtection="1">
      <alignment horizontal="center" vertical="center" wrapText="1"/>
    </xf>
    <xf numFmtId="0" fontId="53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3" fillId="25" borderId="118" xfId="0" applyFont="1" applyFill="1" applyBorder="1" applyAlignment="1" applyProtection="1">
      <alignment horizontal="center" vertical="center" wrapText="1"/>
    </xf>
    <xf numFmtId="0" fontId="53" fillId="25" borderId="119" xfId="0" applyFont="1" applyFill="1" applyBorder="1" applyAlignment="1" applyProtection="1">
      <alignment horizontal="center" vertical="center" wrapText="1"/>
    </xf>
    <xf numFmtId="0" fontId="53" fillId="25" borderId="120" xfId="0" applyFont="1" applyFill="1" applyBorder="1" applyAlignment="1" applyProtection="1">
      <alignment horizontal="center" vertical="center" wrapText="1"/>
    </xf>
    <xf numFmtId="0" fontId="69" fillId="0" borderId="10" xfId="0" applyFont="1" applyBorder="1" applyAlignment="1" applyProtection="1">
      <alignment horizontal="center" vertical="center" wrapText="1"/>
    </xf>
    <xf numFmtId="0" fontId="69" fillId="0" borderId="123" xfId="0" applyFont="1" applyBorder="1" applyAlignment="1" applyProtection="1">
      <alignment horizontal="center" vertical="center" wrapText="1"/>
    </xf>
    <xf numFmtId="0" fontId="53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67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3" fillId="25" borderId="121" xfId="0" applyFont="1" applyFill="1" applyBorder="1" applyAlignment="1" applyProtection="1">
      <alignment horizontal="center" vertical="center" wrapText="1"/>
    </xf>
    <xf numFmtId="0" fontId="53" fillId="25" borderId="111" xfId="0" applyFont="1" applyFill="1" applyBorder="1" applyAlignment="1" applyProtection="1">
      <alignment horizontal="center" vertical="center" wrapText="1"/>
    </xf>
    <xf numFmtId="0" fontId="53" fillId="27" borderId="111" xfId="0" applyFont="1" applyFill="1" applyBorder="1" applyAlignment="1" applyProtection="1">
      <alignment horizontal="center" vertical="center" wrapText="1"/>
    </xf>
    <xf numFmtId="0" fontId="53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3" fillId="25" borderId="117" xfId="0" applyFont="1" applyFill="1" applyBorder="1" applyAlignment="1" applyProtection="1">
      <alignment horizontal="center" vertical="center" wrapText="1"/>
    </xf>
    <xf numFmtId="0" fontId="53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53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3" fillId="25" borderId="99" xfId="0" applyFont="1" applyFill="1" applyBorder="1" applyAlignment="1" applyProtection="1">
      <alignment horizontal="center" vertical="center" wrapText="1"/>
    </xf>
    <xf numFmtId="4" fontId="54" fillId="0" borderId="0" xfId="0" applyNumberFormat="1" applyFont="1" applyBorder="1" applyAlignment="1">
      <alignment horizontal="left" vertical="top" wrapText="1"/>
    </xf>
    <xf numFmtId="0" fontId="52" fillId="0" borderId="26" xfId="0" applyFont="1" applyFill="1" applyBorder="1" applyAlignment="1">
      <alignment horizontal="left" vertical="center" wrapText="1"/>
    </xf>
    <xf numFmtId="0" fontId="53" fillId="8" borderId="74" xfId="0" applyFont="1" applyFill="1" applyBorder="1" applyAlignment="1">
      <alignment horizontal="center" vertical="center" wrapText="1"/>
    </xf>
    <xf numFmtId="0" fontId="53" fillId="8" borderId="7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2" fillId="0" borderId="76" xfId="0" applyFont="1" applyBorder="1" applyAlignment="1">
      <alignment vertical="center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0" fontId="54" fillId="0" borderId="20" xfId="0" applyFont="1" applyBorder="1" applyAlignment="1" applyProtection="1">
      <alignment horizontal="justify" vertical="center" wrapText="1"/>
      <protection locked="0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0" fontId="71" fillId="0" borderId="18" xfId="0" applyFont="1" applyFill="1" applyBorder="1" applyAlignment="1" applyProtection="1">
      <alignment horizontal="center" vertical="center" wrapText="1"/>
      <protection locked="0"/>
    </xf>
    <xf numFmtId="0" fontId="71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7" xfId="0" applyFont="1" applyFill="1" applyBorder="1" applyAlignment="1" applyProtection="1">
      <alignment horizontal="center" vertical="center" wrapText="1"/>
      <protection locked="0"/>
    </xf>
    <xf numFmtId="0" fontId="57" fillId="8" borderId="20" xfId="0" applyFont="1" applyFill="1" applyBorder="1" applyAlignment="1" applyProtection="1">
      <alignment horizontal="center" vertical="center" wrapText="1"/>
    </xf>
    <xf numFmtId="0" fontId="57" fillId="8" borderId="17" xfId="0" applyFont="1" applyFill="1" applyBorder="1" applyAlignment="1" applyProtection="1">
      <alignment horizontal="center" vertical="center" wrapText="1"/>
    </xf>
    <xf numFmtId="0" fontId="54" fillId="0" borderId="18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20" xfId="0" applyFont="1" applyFill="1" applyBorder="1" applyAlignment="1" applyProtection="1">
      <alignment horizontal="center" vertical="center" wrapText="1"/>
      <protection locked="0"/>
    </xf>
    <xf numFmtId="0" fontId="53" fillId="8" borderId="20" xfId="0" applyFont="1" applyFill="1" applyBorder="1" applyAlignment="1" applyProtection="1">
      <alignment horizontal="center" vertical="center" wrapText="1"/>
    </xf>
    <xf numFmtId="0" fontId="53" fillId="8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</xf>
    <xf numFmtId="0" fontId="53" fillId="35" borderId="20" xfId="0" applyFont="1" applyFill="1" applyBorder="1" applyAlignment="1" applyProtection="1">
      <alignment horizontal="center" vertical="center" wrapText="1"/>
    </xf>
    <xf numFmtId="0" fontId="53" fillId="35" borderId="17" xfId="0" applyFont="1" applyFill="1" applyBorder="1" applyAlignment="1" applyProtection="1">
      <alignment horizontal="center" vertical="center" wrapText="1"/>
    </xf>
    <xf numFmtId="0" fontId="54" fillId="0" borderId="72" xfId="0" applyFont="1" applyBorder="1" applyAlignment="1">
      <alignment horizontal="left" vertical="center" wrapText="1"/>
    </xf>
    <xf numFmtId="0" fontId="54" fillId="0" borderId="70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81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  <xf numFmtId="0" fontId="57" fillId="24" borderId="72" xfId="0" applyFont="1" applyFill="1" applyBorder="1" applyAlignment="1">
      <alignment horizontal="center" vertical="center" wrapText="1"/>
    </xf>
    <xf numFmtId="0" fontId="57" fillId="24" borderId="70" xfId="0" applyFont="1" applyFill="1" applyBorder="1" applyAlignment="1">
      <alignment horizontal="center" vertical="center" wrapText="1"/>
    </xf>
    <xf numFmtId="0" fontId="57" fillId="24" borderId="73" xfId="0" applyFont="1" applyFill="1" applyBorder="1" applyAlignment="1">
      <alignment horizontal="center" vertical="center" wrapText="1"/>
    </xf>
    <xf numFmtId="9" fontId="72" fillId="0" borderId="0" xfId="379" applyFont="1" applyBorder="1" applyAlignment="1" applyProtection="1">
      <alignment horizontal="left"/>
    </xf>
    <xf numFmtId="0" fontId="73" fillId="0" borderId="0" xfId="0" applyFont="1" applyProtection="1"/>
    <xf numFmtId="0" fontId="72" fillId="0" borderId="0" xfId="0" applyFont="1" applyBorder="1" applyAlignment="1" applyProtection="1">
      <alignment horizontal="left"/>
    </xf>
    <xf numFmtId="164" fontId="72" fillId="0" borderId="0" xfId="0" applyNumberFormat="1" applyFont="1" applyBorder="1" applyAlignment="1" applyProtection="1">
      <alignment horizontal="left"/>
    </xf>
    <xf numFmtId="0" fontId="72" fillId="0" borderId="0" xfId="0" applyFont="1" applyBorder="1" applyAlignment="1" applyProtection="1">
      <alignment horizontal="right"/>
    </xf>
    <xf numFmtId="182" fontId="73" fillId="0" borderId="0" xfId="0" applyNumberFormat="1" applyFont="1" applyBorder="1" applyAlignment="1" applyProtection="1">
      <alignment horizontal="right"/>
    </xf>
    <xf numFmtId="0" fontId="73" fillId="0" borderId="0" xfId="0" applyFont="1" applyBorder="1" applyProtection="1"/>
    <xf numFmtId="43" fontId="53" fillId="0" borderId="0" xfId="0" applyNumberFormat="1" applyFont="1" applyBorder="1" applyAlignment="1" applyProtection="1">
      <alignment horizontal="left"/>
    </xf>
  </cellXfs>
  <cellStyles count="38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2" xfId="232" xr:uid="{00000000-0005-0000-0000-0000E8000000}"/>
    <cellStyle name="Normal 2 2" xfId="233" xr:uid="{00000000-0005-0000-0000-0000E9000000}"/>
    <cellStyle name="Normal 2 3" xfId="234" xr:uid="{00000000-0005-0000-0000-0000EA000000}"/>
    <cellStyle name="Normal 2 3 2" xfId="235" xr:uid="{00000000-0005-0000-0000-0000EB000000}"/>
    <cellStyle name="Normal 2 3_00_Decisão Anexo V 2015_MEMORIAL_Oficial SOF" xfId="236" xr:uid="{00000000-0005-0000-0000-0000EC000000}"/>
    <cellStyle name="Normal 2 4" xfId="237" xr:uid="{00000000-0005-0000-0000-0000ED000000}"/>
    <cellStyle name="Normal 2 5" xfId="238" xr:uid="{00000000-0005-0000-0000-0000EE000000}"/>
    <cellStyle name="Normal 2 6" xfId="239" xr:uid="{00000000-0005-0000-0000-0000EF000000}"/>
    <cellStyle name="Normal 2_00_Decisão Anexo V 2015_MEMORIAL_Oficial SOF" xfId="240" xr:uid="{00000000-0005-0000-0000-0000F0000000}"/>
    <cellStyle name="Normal 3" xfId="241" xr:uid="{00000000-0005-0000-0000-0000F1000000}"/>
    <cellStyle name="Normal 3 2" xfId="242" xr:uid="{00000000-0005-0000-0000-0000F2000000}"/>
    <cellStyle name="Normal 3_05_Impactos_Demais PLs_2013_Dados CNJ de jul-12" xfId="243" xr:uid="{00000000-0005-0000-0000-0000F3000000}"/>
    <cellStyle name="Normal 4" xfId="244" xr:uid="{00000000-0005-0000-0000-0000F4000000}"/>
    <cellStyle name="Normal 5" xfId="245" xr:uid="{00000000-0005-0000-0000-0000F5000000}"/>
    <cellStyle name="Normal 6" xfId="246" xr:uid="{00000000-0005-0000-0000-0000F6000000}"/>
    <cellStyle name="Normal 7" xfId="247" xr:uid="{00000000-0005-0000-0000-0000F7000000}"/>
    <cellStyle name="Normal 8" xfId="248" xr:uid="{00000000-0005-0000-0000-0000F8000000}"/>
    <cellStyle name="Normal 9" xfId="249" xr:uid="{00000000-0005-0000-0000-0000F9000000}"/>
    <cellStyle name="Nota 2" xfId="250" xr:uid="{00000000-0005-0000-0000-0000FA000000}"/>
    <cellStyle name="Nota 2 2" xfId="251" xr:uid="{00000000-0005-0000-0000-0000FB000000}"/>
    <cellStyle name="Nota 2_00_Decisão Anexo V 2015_MEMORIAL_Oficial SOF" xfId="252" xr:uid="{00000000-0005-0000-0000-0000FC000000}"/>
    <cellStyle name="Nota 3" xfId="253" xr:uid="{00000000-0005-0000-0000-0000FD000000}"/>
    <cellStyle name="Nota 4" xfId="254" xr:uid="{00000000-0005-0000-0000-0000FE000000}"/>
    <cellStyle name="Note" xfId="255" xr:uid="{00000000-0005-0000-0000-0000FF000000}"/>
    <cellStyle name="Output" xfId="256" xr:uid="{00000000-0005-0000-0000-000000010000}"/>
    <cellStyle name="Percent_Agenda" xfId="257" xr:uid="{00000000-0005-0000-0000-000001010000}"/>
    <cellStyle name="Percentual" xfId="258" xr:uid="{00000000-0005-0000-0000-000002010000}"/>
    <cellStyle name="Ponto" xfId="259" xr:uid="{00000000-0005-0000-0000-000003010000}"/>
    <cellStyle name="Porcentagem" xfId="379" builtinId="5"/>
    <cellStyle name="Porcentagem 10" xfId="260" xr:uid="{00000000-0005-0000-0000-000005010000}"/>
    <cellStyle name="Porcentagem 2" xfId="261" xr:uid="{00000000-0005-0000-0000-000006010000}"/>
    <cellStyle name="Porcentagem 2 2" xfId="262" xr:uid="{00000000-0005-0000-0000-000007010000}"/>
    <cellStyle name="Porcentagem 2_FCDF 2014_2ª Versão" xfId="263" xr:uid="{00000000-0005-0000-0000-000008010000}"/>
    <cellStyle name="Porcentagem 3" xfId="264" xr:uid="{00000000-0005-0000-0000-000009010000}"/>
    <cellStyle name="Porcentagem 4" xfId="265" xr:uid="{00000000-0005-0000-0000-00000A010000}"/>
    <cellStyle name="Porcentagem 5" xfId="266" xr:uid="{00000000-0005-0000-0000-00000B010000}"/>
    <cellStyle name="Porcentagem 6" xfId="267" xr:uid="{00000000-0005-0000-0000-00000C010000}"/>
    <cellStyle name="Porcentagem 7" xfId="268" xr:uid="{00000000-0005-0000-0000-00000D010000}"/>
    <cellStyle name="Porcentagem 8" xfId="269" xr:uid="{00000000-0005-0000-0000-00000E010000}"/>
    <cellStyle name="Porcentagem 9" xfId="270" xr:uid="{00000000-0005-0000-0000-00000F010000}"/>
    <cellStyle name="rodape" xfId="271" xr:uid="{00000000-0005-0000-0000-000010010000}"/>
    <cellStyle name="Saída 2" xfId="272" xr:uid="{00000000-0005-0000-0000-000011010000}"/>
    <cellStyle name="Saída 2 2" xfId="273" xr:uid="{00000000-0005-0000-0000-000012010000}"/>
    <cellStyle name="Saída 2_05_Impactos_Demais PLs_2013_Dados CNJ de jul-12" xfId="274" xr:uid="{00000000-0005-0000-0000-000013010000}"/>
    <cellStyle name="Saída 3" xfId="275" xr:uid="{00000000-0005-0000-0000-000014010000}"/>
    <cellStyle name="Saída 4" xfId="276" xr:uid="{00000000-0005-0000-0000-000015010000}"/>
    <cellStyle name="Sep. milhar [0]" xfId="277" xr:uid="{00000000-0005-0000-0000-000016010000}"/>
    <cellStyle name="Sep. milhar [2]" xfId="278" xr:uid="{00000000-0005-0000-0000-000017010000}"/>
    <cellStyle name="Separador de m" xfId="279" xr:uid="{00000000-0005-0000-0000-000018010000}"/>
    <cellStyle name="Separador de milhares 10" xfId="281" xr:uid="{00000000-0005-0000-0000-000019010000}"/>
    <cellStyle name="Separador de milhares 2" xfId="282" xr:uid="{00000000-0005-0000-0000-00001A010000}"/>
    <cellStyle name="Separador de milhares 2 11" xfId="380" xr:uid="{32D7E0A9-89CE-4662-9904-0E8B8BFBC46C}"/>
    <cellStyle name="Separador de milhares 2 2" xfId="283" xr:uid="{00000000-0005-0000-0000-00001B010000}"/>
    <cellStyle name="Separador de milhares 2 2 3" xfId="284" xr:uid="{00000000-0005-0000-0000-00001C010000}"/>
    <cellStyle name="Separador de milhares 2 2 6" xfId="285" xr:uid="{00000000-0005-0000-0000-00001D010000}"/>
    <cellStyle name="Separador de milhares 2 2_00_Decisão Anexo V 2015_MEMORIAL_Oficial SOF" xfId="286" xr:uid="{00000000-0005-0000-0000-00001E010000}"/>
    <cellStyle name="Separador de milhares 2 3" xfId="287" xr:uid="{00000000-0005-0000-0000-00001F010000}"/>
    <cellStyle name="Separador de milhares 2 3 2" xfId="288" xr:uid="{00000000-0005-0000-0000-000020010000}"/>
    <cellStyle name="Separador de milhares 2 3 2 2" xfId="289" xr:uid="{00000000-0005-0000-0000-000021010000}"/>
    <cellStyle name="Separador de milhares 2 3 2 2 2" xfId="290" xr:uid="{00000000-0005-0000-0000-000022010000}"/>
    <cellStyle name="Separador de milhares 2 3 2 2_00_Decisão Anexo V 2015_MEMORIAL_Oficial SOF" xfId="291" xr:uid="{00000000-0005-0000-0000-000023010000}"/>
    <cellStyle name="Separador de milhares 2 3 2_00_Decisão Anexo V 2015_MEMORIAL_Oficial SOF" xfId="292" xr:uid="{00000000-0005-0000-0000-000024010000}"/>
    <cellStyle name="Separador de milhares 2 3 3" xfId="293" xr:uid="{00000000-0005-0000-0000-000025010000}"/>
    <cellStyle name="Separador de milhares 2 3_00_Decisão Anexo V 2015_MEMORIAL_Oficial SOF" xfId="294" xr:uid="{00000000-0005-0000-0000-000026010000}"/>
    <cellStyle name="Separador de milhares 2 4" xfId="295" xr:uid="{00000000-0005-0000-0000-000027010000}"/>
    <cellStyle name="Separador de milhares 2 5" xfId="296" xr:uid="{00000000-0005-0000-0000-000028010000}"/>
    <cellStyle name="Separador de milhares 2 5 2" xfId="297" xr:uid="{00000000-0005-0000-0000-000029010000}"/>
    <cellStyle name="Separador de milhares 2 5_00_Decisão Anexo V 2015_MEMORIAL_Oficial SOF" xfId="298" xr:uid="{00000000-0005-0000-0000-00002A010000}"/>
    <cellStyle name="Separador de milhares 2_00_Decisão Anexo V 2015_MEMORIAL_Oficial SOF" xfId="299" xr:uid="{00000000-0005-0000-0000-00002B010000}"/>
    <cellStyle name="Separador de milhares 3" xfId="300" xr:uid="{00000000-0005-0000-0000-00002C010000}"/>
    <cellStyle name="Separador de milhares 3 2" xfId="301" xr:uid="{00000000-0005-0000-0000-00002D010000}"/>
    <cellStyle name="Separador de milhares 3 3" xfId="302" xr:uid="{00000000-0005-0000-0000-00002E010000}"/>
    <cellStyle name="Separador de milhares 3_00_Decisão Anexo V 2015_MEMORIAL_Oficial SOF" xfId="303" xr:uid="{00000000-0005-0000-0000-00002F010000}"/>
    <cellStyle name="Separador de milhares 4" xfId="304" xr:uid="{00000000-0005-0000-0000-000030010000}"/>
    <cellStyle name="Separador de milhares 5" xfId="305" xr:uid="{00000000-0005-0000-0000-000031010000}"/>
    <cellStyle name="Separador de milhares 6" xfId="306" xr:uid="{00000000-0005-0000-0000-000032010000}"/>
    <cellStyle name="Separador de milhares 7" xfId="307" xr:uid="{00000000-0005-0000-0000-000033010000}"/>
    <cellStyle name="Separador de milhares 8" xfId="308" xr:uid="{00000000-0005-0000-0000-000034010000}"/>
    <cellStyle name="Separador de milhares 9" xfId="309" xr:uid="{00000000-0005-0000-0000-000035010000}"/>
    <cellStyle name="Separador de milhares_Estrutura Remuneratória de Militares_Matriz Impactos" xfId="310" xr:uid="{00000000-0005-0000-0000-000036010000}"/>
    <cellStyle name="TableStyleLight1" xfId="311" xr:uid="{00000000-0005-0000-0000-000037010000}"/>
    <cellStyle name="TableStyleLight1 2" xfId="312" xr:uid="{00000000-0005-0000-0000-000038010000}"/>
    <cellStyle name="TableStyleLight1 3" xfId="313" xr:uid="{00000000-0005-0000-0000-000039010000}"/>
    <cellStyle name="TableStyleLight1 5" xfId="314" xr:uid="{00000000-0005-0000-0000-00003A010000}"/>
    <cellStyle name="TableStyleLight1_00_Decisão Anexo V 2015_MEMORIAL_Oficial SOF" xfId="315" xr:uid="{00000000-0005-0000-0000-00003B010000}"/>
    <cellStyle name="Texto de Aviso 2" xfId="316" xr:uid="{00000000-0005-0000-0000-00003C010000}"/>
    <cellStyle name="Texto de Aviso 2 2" xfId="317" xr:uid="{00000000-0005-0000-0000-00003D010000}"/>
    <cellStyle name="Texto de Aviso 2_05_Impactos_Demais PLs_2013_Dados CNJ de jul-12" xfId="318" xr:uid="{00000000-0005-0000-0000-00003E010000}"/>
    <cellStyle name="Texto de Aviso 3" xfId="319" xr:uid="{00000000-0005-0000-0000-00003F010000}"/>
    <cellStyle name="Texto de Aviso 4" xfId="320" xr:uid="{00000000-0005-0000-0000-000040010000}"/>
    <cellStyle name="Texto Explicativo 2" xfId="321" xr:uid="{00000000-0005-0000-0000-000041010000}"/>
    <cellStyle name="Texto Explicativo 2 2" xfId="322" xr:uid="{00000000-0005-0000-0000-000042010000}"/>
    <cellStyle name="Texto Explicativo 2_05_Impactos_Demais PLs_2013_Dados CNJ de jul-12" xfId="323" xr:uid="{00000000-0005-0000-0000-000043010000}"/>
    <cellStyle name="Texto Explicativo 3" xfId="324" xr:uid="{00000000-0005-0000-0000-000044010000}"/>
    <cellStyle name="Texto Explicativo 4" xfId="325" xr:uid="{00000000-0005-0000-0000-000045010000}"/>
    <cellStyle name="Texto, derecha" xfId="326" xr:uid="{00000000-0005-0000-0000-000046010000}"/>
    <cellStyle name="Texto, izquierda" xfId="327" xr:uid="{00000000-0005-0000-0000-000047010000}"/>
    <cellStyle name="Title" xfId="328" xr:uid="{00000000-0005-0000-0000-000048010000}"/>
    <cellStyle name="Titulo" xfId="329" xr:uid="{00000000-0005-0000-0000-000049010000}"/>
    <cellStyle name="Título 1 1" xfId="330" xr:uid="{00000000-0005-0000-0000-00004A010000}"/>
    <cellStyle name="Título 1 2" xfId="331" xr:uid="{00000000-0005-0000-0000-00004B010000}"/>
    <cellStyle name="Título 1 2 2" xfId="332" xr:uid="{00000000-0005-0000-0000-00004C010000}"/>
    <cellStyle name="Título 1 2_05_Impactos_Demais PLs_2013_Dados CNJ de jul-12" xfId="333" xr:uid="{00000000-0005-0000-0000-00004D010000}"/>
    <cellStyle name="Título 1 3" xfId="334" xr:uid="{00000000-0005-0000-0000-00004E010000}"/>
    <cellStyle name="Título 1 4" xfId="335" xr:uid="{00000000-0005-0000-0000-00004F010000}"/>
    <cellStyle name="Título 10" xfId="336" xr:uid="{00000000-0005-0000-0000-000050010000}"/>
    <cellStyle name="Título 11" xfId="337" xr:uid="{00000000-0005-0000-0000-000051010000}"/>
    <cellStyle name="Título 2 2" xfId="338" xr:uid="{00000000-0005-0000-0000-000052010000}"/>
    <cellStyle name="Título 2 2 2" xfId="339" xr:uid="{00000000-0005-0000-0000-000053010000}"/>
    <cellStyle name="Título 2 2_05_Impactos_Demais PLs_2013_Dados CNJ de jul-12" xfId="340" xr:uid="{00000000-0005-0000-0000-000054010000}"/>
    <cellStyle name="Título 2 3" xfId="341" xr:uid="{00000000-0005-0000-0000-000055010000}"/>
    <cellStyle name="Título 2 4" xfId="342" xr:uid="{00000000-0005-0000-0000-000056010000}"/>
    <cellStyle name="Título 3 2" xfId="343" xr:uid="{00000000-0005-0000-0000-000057010000}"/>
    <cellStyle name="Título 3 2 2" xfId="344" xr:uid="{00000000-0005-0000-0000-000058010000}"/>
    <cellStyle name="Título 3 2_05_Impactos_Demais PLs_2013_Dados CNJ de jul-12" xfId="345" xr:uid="{00000000-0005-0000-0000-000059010000}"/>
    <cellStyle name="Título 3 3" xfId="346" xr:uid="{00000000-0005-0000-0000-00005A010000}"/>
    <cellStyle name="Título 3 4" xfId="347" xr:uid="{00000000-0005-0000-0000-00005B010000}"/>
    <cellStyle name="Título 4 2" xfId="348" xr:uid="{00000000-0005-0000-0000-00005C010000}"/>
    <cellStyle name="Título 4 2 2" xfId="349" xr:uid="{00000000-0005-0000-0000-00005D010000}"/>
    <cellStyle name="Título 4 2_05_Impactos_Demais PLs_2013_Dados CNJ de jul-12" xfId="350" xr:uid="{00000000-0005-0000-0000-00005E010000}"/>
    <cellStyle name="Título 4 3" xfId="351" xr:uid="{00000000-0005-0000-0000-00005F010000}"/>
    <cellStyle name="Título 4 4" xfId="352" xr:uid="{00000000-0005-0000-0000-000060010000}"/>
    <cellStyle name="Título 5" xfId="353" xr:uid="{00000000-0005-0000-0000-000061010000}"/>
    <cellStyle name="Título 5 2" xfId="354" xr:uid="{00000000-0005-0000-0000-000062010000}"/>
    <cellStyle name="Título 5 3" xfId="355" xr:uid="{00000000-0005-0000-0000-000063010000}"/>
    <cellStyle name="Título 5_05_Impactos_Demais PLs_2013_Dados CNJ de jul-12" xfId="356" xr:uid="{00000000-0005-0000-0000-000064010000}"/>
    <cellStyle name="Título 6" xfId="357" xr:uid="{00000000-0005-0000-0000-000065010000}"/>
    <cellStyle name="Título 6 2" xfId="358" xr:uid="{00000000-0005-0000-0000-000066010000}"/>
    <cellStyle name="Título 6_34" xfId="359" xr:uid="{00000000-0005-0000-0000-000067010000}"/>
    <cellStyle name="Título 7" xfId="360" xr:uid="{00000000-0005-0000-0000-000068010000}"/>
    <cellStyle name="Título 8" xfId="361" xr:uid="{00000000-0005-0000-0000-000069010000}"/>
    <cellStyle name="Título 9" xfId="362" xr:uid="{00000000-0005-0000-0000-00006A010000}"/>
    <cellStyle name="Titulo_00_Equalização ASMED_SOF" xfId="363" xr:uid="{00000000-0005-0000-0000-00006B010000}"/>
    <cellStyle name="Titulo1" xfId="364" xr:uid="{00000000-0005-0000-0000-00006C010000}"/>
    <cellStyle name="Titulo2" xfId="365" xr:uid="{00000000-0005-0000-0000-00006D010000}"/>
    <cellStyle name="Total 2" xfId="366" xr:uid="{00000000-0005-0000-0000-00006E010000}"/>
    <cellStyle name="Total 2 2" xfId="367" xr:uid="{00000000-0005-0000-0000-00006F010000}"/>
    <cellStyle name="Total 2_05_Impactos_Demais PLs_2013_Dados CNJ de jul-12" xfId="368" xr:uid="{00000000-0005-0000-0000-000070010000}"/>
    <cellStyle name="Total 3" xfId="369" xr:uid="{00000000-0005-0000-0000-000071010000}"/>
    <cellStyle name="Total 4" xfId="370" xr:uid="{00000000-0005-0000-0000-000072010000}"/>
    <cellStyle name="V¡rgula" xfId="371" xr:uid="{00000000-0005-0000-0000-000073010000}"/>
    <cellStyle name="V¡rgula0" xfId="372" xr:uid="{00000000-0005-0000-0000-000074010000}"/>
    <cellStyle name="Vírgul - Estilo1" xfId="373" xr:uid="{00000000-0005-0000-0000-000075010000}"/>
    <cellStyle name="Vírgula" xfId="280" builtinId="3"/>
    <cellStyle name="Vírgula 2" xfId="374" xr:uid="{00000000-0005-0000-0000-000077010000}"/>
    <cellStyle name="Vírgula 3" xfId="375" xr:uid="{00000000-0005-0000-0000-000078010000}"/>
    <cellStyle name="Vírgula 4" xfId="376" xr:uid="{00000000-0005-0000-0000-000079010000}"/>
    <cellStyle name="Vírgula0" xfId="377" xr:uid="{00000000-0005-0000-0000-00007A010000}"/>
    <cellStyle name="Warning Text" xfId="378" xr:uid="{00000000-0005-0000-0000-00007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70;/Tabelas%20Portaria%20SOF-SEGEP%20N.5%20-%20AGOSTO%20DE%202018%20-%201&#170;Regi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70;/Tabelas%20Portaria%20SOF-SEGEP%20N.5%20-%20AGOSTO%20DE%202018%20-%202&#170;Regi&#227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70;/Tabelas%20Portaria%20SOF-SEGEP%20N.5%20-%20AGOSTO%20DE%202018%20-%203&#170;Regi&#227;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70;/Tabelas%20Portaria%20SOF-SEGEP%20N.5%20-%20AGOSTO%20DE%202018%20-%204&#170;Regi&#227;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70;/Tabelas%20Portaria%20SOF-SEGEP%20N.5%20-%20AGOSTO%20DE%202018%20-%205&#170;Regi&#227;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CJF/Tabelas%20Portaria%20SOF-SEGEP%20N.5%20-%20AGOSTO%20DE%202018%20-%20SCJ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1_TRF1"/>
      <sheetName val="ANEXO I -TAB1_ SEÇÕES 1"/>
      <sheetName val="ANEXO I - TAB 1"/>
      <sheetName val="ANEXO I - TAB 2 "/>
      <sheetName val="ANEXO I - TAB 3"/>
      <sheetName val="ANEXO II - TAB 1"/>
      <sheetName val="ANEXO II - TAB 2"/>
      <sheetName val="ANEXO II - TAB 3"/>
      <sheetName val="ANEXO III - TAB 1_TRF1"/>
      <sheetName val="ANEXO III - TAB 1 - SEÇÕES "/>
      <sheetName val="ANEXO IV - TAB 1"/>
      <sheetName val="ANEXO III - TAB 1"/>
      <sheetName val="ANEXO V - TAB 1"/>
      <sheetName val="ANEXO VI - TAB 1"/>
      <sheetName val="ANEXO VI - TAB 2"/>
    </sheetNames>
    <sheetDataSet>
      <sheetData sheetId="0"/>
      <sheetData sheetId="1"/>
      <sheetData sheetId="2">
        <row r="9">
          <cell r="E9">
            <v>1610</v>
          </cell>
          <cell r="F9">
            <v>0</v>
          </cell>
          <cell r="J9">
            <v>683</v>
          </cell>
          <cell r="K9">
            <v>122</v>
          </cell>
          <cell r="M9">
            <v>153</v>
          </cell>
        </row>
        <row r="10">
          <cell r="E10">
            <v>109</v>
          </cell>
          <cell r="F10">
            <v>0</v>
          </cell>
          <cell r="J10">
            <v>0</v>
          </cell>
          <cell r="K10">
            <v>1</v>
          </cell>
          <cell r="M10">
            <v>1</v>
          </cell>
        </row>
        <row r="11">
          <cell r="E11">
            <v>85</v>
          </cell>
          <cell r="F11">
            <v>0</v>
          </cell>
          <cell r="J11">
            <v>2</v>
          </cell>
          <cell r="K11">
            <v>0</v>
          </cell>
          <cell r="M11">
            <v>0</v>
          </cell>
        </row>
        <row r="12">
          <cell r="E12">
            <v>47</v>
          </cell>
          <cell r="F12">
            <v>0</v>
          </cell>
          <cell r="J12">
            <v>1</v>
          </cell>
          <cell r="K12">
            <v>0</v>
          </cell>
          <cell r="M12">
            <v>1</v>
          </cell>
        </row>
        <row r="13">
          <cell r="E13">
            <v>30</v>
          </cell>
          <cell r="F13">
            <v>0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142</v>
          </cell>
          <cell r="F14">
            <v>0</v>
          </cell>
          <cell r="J14">
            <v>0</v>
          </cell>
          <cell r="K14">
            <v>2</v>
          </cell>
          <cell r="M14">
            <v>2</v>
          </cell>
        </row>
        <row r="15">
          <cell r="E15">
            <v>199</v>
          </cell>
          <cell r="F15">
            <v>0</v>
          </cell>
          <cell r="J15">
            <v>1</v>
          </cell>
          <cell r="K15">
            <v>1</v>
          </cell>
          <cell r="M15">
            <v>1</v>
          </cell>
        </row>
        <row r="16">
          <cell r="E16">
            <v>159</v>
          </cell>
          <cell r="F16">
            <v>0</v>
          </cell>
          <cell r="J16">
            <v>1</v>
          </cell>
          <cell r="K16">
            <v>1</v>
          </cell>
          <cell r="M16">
            <v>5</v>
          </cell>
        </row>
        <row r="17">
          <cell r="E17">
            <v>238</v>
          </cell>
          <cell r="F17">
            <v>0</v>
          </cell>
          <cell r="J17">
            <v>0</v>
          </cell>
          <cell r="K17">
            <v>1</v>
          </cell>
          <cell r="M17">
            <v>1</v>
          </cell>
        </row>
        <row r="18">
          <cell r="E18">
            <v>213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72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67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72</v>
          </cell>
          <cell r="H21">
            <v>137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2601</v>
          </cell>
          <cell r="F23">
            <v>0</v>
          </cell>
          <cell r="J23">
            <v>641</v>
          </cell>
          <cell r="K23">
            <v>126</v>
          </cell>
          <cell r="M23">
            <v>173</v>
          </cell>
        </row>
        <row r="24">
          <cell r="E24">
            <v>129</v>
          </cell>
          <cell r="F24">
            <v>0</v>
          </cell>
          <cell r="J24">
            <v>0</v>
          </cell>
          <cell r="K24">
            <v>3</v>
          </cell>
          <cell r="M24">
            <v>2</v>
          </cell>
        </row>
        <row r="25">
          <cell r="E25">
            <v>125</v>
          </cell>
          <cell r="F25">
            <v>0</v>
          </cell>
          <cell r="J25">
            <v>2</v>
          </cell>
          <cell r="K25">
            <v>0</v>
          </cell>
          <cell r="M25">
            <v>0</v>
          </cell>
        </row>
        <row r="26">
          <cell r="E26">
            <v>72</v>
          </cell>
          <cell r="F26">
            <v>0</v>
          </cell>
          <cell r="J26">
            <v>3</v>
          </cell>
          <cell r="K26">
            <v>1</v>
          </cell>
          <cell r="M26">
            <v>0</v>
          </cell>
        </row>
        <row r="27">
          <cell r="E27">
            <v>62</v>
          </cell>
          <cell r="F27">
            <v>0</v>
          </cell>
          <cell r="J27">
            <v>1</v>
          </cell>
          <cell r="K27">
            <v>1</v>
          </cell>
          <cell r="M27">
            <v>4</v>
          </cell>
        </row>
        <row r="28">
          <cell r="E28">
            <v>198</v>
          </cell>
          <cell r="F28">
            <v>0</v>
          </cell>
          <cell r="J28">
            <v>3</v>
          </cell>
          <cell r="K28">
            <v>1</v>
          </cell>
          <cell r="M28">
            <v>1</v>
          </cell>
        </row>
        <row r="29">
          <cell r="E29">
            <v>260</v>
          </cell>
          <cell r="F29">
            <v>0</v>
          </cell>
          <cell r="J29">
            <v>1</v>
          </cell>
          <cell r="K29">
            <v>0</v>
          </cell>
          <cell r="M29">
            <v>0</v>
          </cell>
        </row>
        <row r="30">
          <cell r="E30">
            <v>207</v>
          </cell>
          <cell r="F30">
            <v>0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312</v>
          </cell>
          <cell r="F31">
            <v>0</v>
          </cell>
          <cell r="J31">
            <v>1</v>
          </cell>
          <cell r="K31">
            <v>1</v>
          </cell>
          <cell r="M31">
            <v>0</v>
          </cell>
        </row>
        <row r="32">
          <cell r="E32">
            <v>310</v>
          </cell>
          <cell r="F32">
            <v>0</v>
          </cell>
          <cell r="J32">
            <v>3</v>
          </cell>
          <cell r="K32">
            <v>0</v>
          </cell>
          <cell r="M32">
            <v>0</v>
          </cell>
        </row>
        <row r="33">
          <cell r="E33">
            <v>0</v>
          </cell>
          <cell r="F33">
            <v>160</v>
          </cell>
          <cell r="J33">
            <v>0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49</v>
          </cell>
          <cell r="J34">
            <v>0</v>
          </cell>
          <cell r="K34">
            <v>1</v>
          </cell>
          <cell r="M34">
            <v>0</v>
          </cell>
        </row>
        <row r="35">
          <cell r="E35">
            <v>0</v>
          </cell>
          <cell r="F35">
            <v>72</v>
          </cell>
          <cell r="H35">
            <v>196</v>
          </cell>
          <cell r="J35">
            <v>1</v>
          </cell>
          <cell r="K35">
            <v>0</v>
          </cell>
          <cell r="M35">
            <v>0</v>
          </cell>
        </row>
        <row r="37">
          <cell r="E37">
            <v>35</v>
          </cell>
          <cell r="F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E38">
            <v>1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3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1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7</v>
          </cell>
          <cell r="J49">
            <v>0</v>
          </cell>
          <cell r="K49">
            <v>0</v>
          </cell>
          <cell r="M49">
            <v>0</v>
          </cell>
        </row>
        <row r="51">
          <cell r="E51">
            <v>7148</v>
          </cell>
          <cell r="F51">
            <v>492</v>
          </cell>
          <cell r="G51">
            <v>7640</v>
          </cell>
          <cell r="H51">
            <v>340</v>
          </cell>
          <cell r="I51">
            <v>7980</v>
          </cell>
          <cell r="J51">
            <v>1348</v>
          </cell>
          <cell r="K51">
            <v>262</v>
          </cell>
          <cell r="L51">
            <v>1610</v>
          </cell>
          <cell r="M51">
            <v>344</v>
          </cell>
        </row>
      </sheetData>
      <sheetData sheetId="3">
        <row r="9">
          <cell r="B9">
            <v>27</v>
          </cell>
          <cell r="C9">
            <v>0</v>
          </cell>
          <cell r="E9">
            <v>23</v>
          </cell>
          <cell r="F9">
            <v>6</v>
          </cell>
          <cell r="H9">
            <v>6</v>
          </cell>
        </row>
        <row r="10">
          <cell r="B10">
            <v>365</v>
          </cell>
          <cell r="C10">
            <v>4</v>
          </cell>
          <cell r="E10">
            <v>44</v>
          </cell>
          <cell r="F10">
            <v>16</v>
          </cell>
          <cell r="H10">
            <v>22</v>
          </cell>
        </row>
        <row r="11">
          <cell r="B11">
            <v>194</v>
          </cell>
          <cell r="C11">
            <v>100</v>
          </cell>
          <cell r="E11">
            <v>2</v>
          </cell>
          <cell r="F11">
            <v>4</v>
          </cell>
          <cell r="H11">
            <v>5</v>
          </cell>
        </row>
        <row r="39">
          <cell r="B39">
            <v>586</v>
          </cell>
          <cell r="C39">
            <v>104</v>
          </cell>
          <cell r="D39">
            <v>690</v>
          </cell>
          <cell r="E39">
            <v>69</v>
          </cell>
          <cell r="F39">
            <v>26</v>
          </cell>
          <cell r="G39">
            <v>95</v>
          </cell>
          <cell r="H39">
            <v>33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B10">
            <v>1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308</v>
          </cell>
          <cell r="C11">
            <v>2</v>
          </cell>
          <cell r="D11">
            <v>33</v>
          </cell>
          <cell r="F11">
            <v>3</v>
          </cell>
        </row>
        <row r="12">
          <cell r="B12">
            <v>64</v>
          </cell>
          <cell r="C12">
            <v>0</v>
          </cell>
          <cell r="D12">
            <v>16</v>
          </cell>
          <cell r="F12">
            <v>0</v>
          </cell>
        </row>
        <row r="13">
          <cell r="B13">
            <v>41</v>
          </cell>
          <cell r="C13">
            <v>2</v>
          </cell>
          <cell r="D13">
            <v>7</v>
          </cell>
          <cell r="F13">
            <v>0</v>
          </cell>
        </row>
        <row r="14">
          <cell r="B14">
            <v>167</v>
          </cell>
          <cell r="C14">
            <v>0</v>
          </cell>
          <cell r="D14">
            <v>0</v>
          </cell>
          <cell r="F14">
            <v>1</v>
          </cell>
        </row>
        <row r="15">
          <cell r="B15">
            <v>3155</v>
          </cell>
          <cell r="C15">
            <v>0</v>
          </cell>
          <cell r="D15">
            <v>0</v>
          </cell>
          <cell r="F15">
            <v>47</v>
          </cell>
        </row>
        <row r="16">
          <cell r="B16">
            <v>219</v>
          </cell>
          <cell r="C16">
            <v>0</v>
          </cell>
          <cell r="D16">
            <v>0</v>
          </cell>
          <cell r="F16">
            <v>10</v>
          </cell>
        </row>
        <row r="17">
          <cell r="B17">
            <v>944</v>
          </cell>
          <cell r="C17">
            <v>0</v>
          </cell>
          <cell r="D17">
            <v>0</v>
          </cell>
          <cell r="F17">
            <v>52</v>
          </cell>
        </row>
        <row r="18">
          <cell r="B18">
            <v>1191</v>
          </cell>
          <cell r="C18">
            <v>0</v>
          </cell>
          <cell r="D18">
            <v>0</v>
          </cell>
          <cell r="F18">
            <v>156</v>
          </cell>
        </row>
        <row r="19">
          <cell r="B19">
            <v>97</v>
          </cell>
          <cell r="C19">
            <v>0</v>
          </cell>
          <cell r="D19">
            <v>0</v>
          </cell>
          <cell r="F19">
            <v>2</v>
          </cell>
        </row>
        <row r="39">
          <cell r="B39">
            <v>6187</v>
          </cell>
          <cell r="C39">
            <v>4</v>
          </cell>
          <cell r="D39">
            <v>56</v>
          </cell>
          <cell r="E39">
            <v>6247</v>
          </cell>
          <cell r="F39">
            <v>271</v>
          </cell>
          <cell r="G39">
            <v>6518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9">
          <cell r="E9">
            <v>1079</v>
          </cell>
          <cell r="F9">
            <v>0</v>
          </cell>
          <cell r="J9">
            <v>459</v>
          </cell>
          <cell r="K9">
            <v>132</v>
          </cell>
          <cell r="M9">
            <v>158</v>
          </cell>
        </row>
        <row r="10">
          <cell r="E10">
            <v>38</v>
          </cell>
          <cell r="F10">
            <v>0</v>
          </cell>
          <cell r="J10">
            <v>3</v>
          </cell>
          <cell r="K10">
            <v>1</v>
          </cell>
          <cell r="M10">
            <v>3</v>
          </cell>
        </row>
        <row r="11">
          <cell r="E11">
            <v>24</v>
          </cell>
          <cell r="F11">
            <v>0</v>
          </cell>
          <cell r="J11">
            <v>2</v>
          </cell>
          <cell r="K11">
            <v>2</v>
          </cell>
          <cell r="M11">
            <v>4</v>
          </cell>
        </row>
        <row r="12">
          <cell r="E12">
            <v>22</v>
          </cell>
          <cell r="F12">
            <v>0</v>
          </cell>
          <cell r="J12">
            <v>3</v>
          </cell>
          <cell r="K12">
            <v>1</v>
          </cell>
          <cell r="M12">
            <v>6</v>
          </cell>
        </row>
        <row r="13">
          <cell r="E13">
            <v>19</v>
          </cell>
          <cell r="F13">
            <v>0</v>
          </cell>
          <cell r="J13">
            <v>5</v>
          </cell>
          <cell r="K13">
            <v>0</v>
          </cell>
          <cell r="M13">
            <v>0</v>
          </cell>
        </row>
        <row r="14">
          <cell r="E14">
            <v>93</v>
          </cell>
          <cell r="F14">
            <v>0</v>
          </cell>
          <cell r="J14">
            <v>5</v>
          </cell>
          <cell r="K14">
            <v>1</v>
          </cell>
          <cell r="M14">
            <v>1</v>
          </cell>
        </row>
        <row r="15">
          <cell r="E15">
            <v>58</v>
          </cell>
          <cell r="F15">
            <v>0</v>
          </cell>
          <cell r="J15">
            <v>6</v>
          </cell>
          <cell r="K15">
            <v>0</v>
          </cell>
          <cell r="M15">
            <v>0</v>
          </cell>
        </row>
        <row r="16">
          <cell r="E16">
            <v>76</v>
          </cell>
          <cell r="F16">
            <v>0</v>
          </cell>
          <cell r="J16">
            <v>1</v>
          </cell>
          <cell r="K16">
            <v>2</v>
          </cell>
          <cell r="M16">
            <v>4</v>
          </cell>
        </row>
        <row r="17">
          <cell r="E17">
            <v>37</v>
          </cell>
          <cell r="F17">
            <v>0</v>
          </cell>
          <cell r="J17">
            <v>1</v>
          </cell>
          <cell r="K17">
            <v>2</v>
          </cell>
          <cell r="M17">
            <v>2</v>
          </cell>
        </row>
        <row r="18">
          <cell r="E18">
            <v>67</v>
          </cell>
          <cell r="F18">
            <v>0</v>
          </cell>
          <cell r="J18">
            <v>3</v>
          </cell>
          <cell r="K18">
            <v>0</v>
          </cell>
          <cell r="M18">
            <v>0</v>
          </cell>
        </row>
        <row r="19">
          <cell r="E19">
            <v>3</v>
          </cell>
          <cell r="F19">
            <v>72</v>
          </cell>
          <cell r="J19">
            <v>2</v>
          </cell>
          <cell r="K19">
            <v>1</v>
          </cell>
          <cell r="M19">
            <v>2</v>
          </cell>
        </row>
        <row r="20">
          <cell r="E20">
            <v>0</v>
          </cell>
          <cell r="F20">
            <v>3</v>
          </cell>
          <cell r="J20">
            <v>0</v>
          </cell>
          <cell r="K20">
            <v>1</v>
          </cell>
          <cell r="M20">
            <v>1</v>
          </cell>
        </row>
        <row r="21">
          <cell r="E21">
            <v>0</v>
          </cell>
          <cell r="F21">
            <v>74</v>
          </cell>
          <cell r="H21">
            <v>43</v>
          </cell>
          <cell r="J21">
            <v>0</v>
          </cell>
          <cell r="K21">
            <v>1</v>
          </cell>
          <cell r="M21">
            <v>1</v>
          </cell>
        </row>
        <row r="23">
          <cell r="E23">
            <v>1866</v>
          </cell>
          <cell r="F23">
            <v>0</v>
          </cell>
          <cell r="J23">
            <v>471</v>
          </cell>
          <cell r="K23">
            <v>145</v>
          </cell>
          <cell r="M23">
            <v>122</v>
          </cell>
        </row>
        <row r="24">
          <cell r="E24">
            <v>82</v>
          </cell>
          <cell r="F24">
            <v>0</v>
          </cell>
          <cell r="J24">
            <v>3</v>
          </cell>
          <cell r="K24">
            <v>2</v>
          </cell>
          <cell r="M24">
            <v>0</v>
          </cell>
        </row>
        <row r="25">
          <cell r="E25">
            <v>41</v>
          </cell>
          <cell r="F25">
            <v>0</v>
          </cell>
          <cell r="J25">
            <v>7</v>
          </cell>
          <cell r="K25">
            <v>0</v>
          </cell>
          <cell r="M25">
            <v>0</v>
          </cell>
        </row>
        <row r="26">
          <cell r="E26">
            <v>25</v>
          </cell>
          <cell r="F26">
            <v>0</v>
          </cell>
          <cell r="J26">
            <v>2</v>
          </cell>
          <cell r="K26">
            <v>2</v>
          </cell>
          <cell r="M26">
            <v>1</v>
          </cell>
        </row>
        <row r="27">
          <cell r="E27">
            <v>33</v>
          </cell>
          <cell r="F27">
            <v>0</v>
          </cell>
          <cell r="J27">
            <v>3</v>
          </cell>
          <cell r="K27">
            <v>0</v>
          </cell>
          <cell r="M27">
            <v>0</v>
          </cell>
        </row>
        <row r="28">
          <cell r="E28">
            <v>107</v>
          </cell>
          <cell r="F28">
            <v>0</v>
          </cell>
          <cell r="J28">
            <v>1</v>
          </cell>
          <cell r="K28">
            <v>3</v>
          </cell>
          <cell r="M28">
            <v>6</v>
          </cell>
        </row>
        <row r="29">
          <cell r="E29">
            <v>92</v>
          </cell>
          <cell r="F29">
            <v>0</v>
          </cell>
          <cell r="J29">
            <v>2</v>
          </cell>
          <cell r="K29">
            <v>1</v>
          </cell>
          <cell r="M29">
            <v>1</v>
          </cell>
        </row>
        <row r="30">
          <cell r="E30">
            <v>117</v>
          </cell>
          <cell r="F30">
            <v>0</v>
          </cell>
          <cell r="J30">
            <v>0</v>
          </cell>
          <cell r="K30">
            <v>1</v>
          </cell>
          <cell r="M30">
            <v>1</v>
          </cell>
        </row>
        <row r="31">
          <cell r="E31">
            <v>85</v>
          </cell>
          <cell r="F31">
            <v>0</v>
          </cell>
          <cell r="J31">
            <v>1</v>
          </cell>
          <cell r="K31">
            <v>0</v>
          </cell>
          <cell r="M31">
            <v>0</v>
          </cell>
        </row>
        <row r="32">
          <cell r="E32">
            <v>115</v>
          </cell>
          <cell r="F32">
            <v>0</v>
          </cell>
          <cell r="J32">
            <v>0</v>
          </cell>
          <cell r="K32">
            <v>1</v>
          </cell>
          <cell r="M32">
            <v>2</v>
          </cell>
        </row>
        <row r="33">
          <cell r="E33">
            <v>5</v>
          </cell>
          <cell r="F33">
            <v>105</v>
          </cell>
          <cell r="J33">
            <v>1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15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91</v>
          </cell>
          <cell r="H35">
            <v>97</v>
          </cell>
          <cell r="J35">
            <v>2</v>
          </cell>
          <cell r="K35">
            <v>2</v>
          </cell>
          <cell r="M35">
            <v>3</v>
          </cell>
        </row>
        <row r="37">
          <cell r="E37">
            <v>2</v>
          </cell>
          <cell r="F37">
            <v>0</v>
          </cell>
          <cell r="J37">
            <v>0</v>
          </cell>
          <cell r="K37">
            <v>4</v>
          </cell>
          <cell r="M37">
            <v>5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1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1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1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4</v>
          </cell>
          <cell r="F42">
            <v>0</v>
          </cell>
          <cell r="J42">
            <v>1</v>
          </cell>
          <cell r="K42">
            <v>0</v>
          </cell>
          <cell r="M42">
            <v>0</v>
          </cell>
        </row>
        <row r="43">
          <cell r="E43">
            <v>1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1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8</v>
          </cell>
          <cell r="J49">
            <v>0</v>
          </cell>
          <cell r="K49">
            <v>0</v>
          </cell>
          <cell r="M49">
            <v>0</v>
          </cell>
        </row>
        <row r="51">
          <cell r="E51">
            <v>4095</v>
          </cell>
          <cell r="F51">
            <v>360</v>
          </cell>
          <cell r="G51">
            <v>4455</v>
          </cell>
          <cell r="H51">
            <v>148</v>
          </cell>
          <cell r="I51">
            <v>4603</v>
          </cell>
          <cell r="J51">
            <v>984</v>
          </cell>
          <cell r="K51">
            <v>305</v>
          </cell>
          <cell r="L51">
            <v>1289</v>
          </cell>
          <cell r="M51">
            <v>323</v>
          </cell>
        </row>
      </sheetData>
      <sheetData sheetId="1">
        <row r="9">
          <cell r="B9">
            <v>27</v>
          </cell>
          <cell r="C9">
            <v>0</v>
          </cell>
          <cell r="E9">
            <v>24</v>
          </cell>
          <cell r="F9">
            <v>5</v>
          </cell>
          <cell r="H9">
            <v>10</v>
          </cell>
        </row>
        <row r="10">
          <cell r="B10">
            <v>178</v>
          </cell>
          <cell r="C10">
            <v>1</v>
          </cell>
          <cell r="E10">
            <v>14</v>
          </cell>
          <cell r="F10">
            <v>11</v>
          </cell>
          <cell r="H10">
            <v>16</v>
          </cell>
        </row>
        <row r="11">
          <cell r="B11">
            <v>96</v>
          </cell>
          <cell r="C11">
            <v>53</v>
          </cell>
          <cell r="E11">
            <v>0</v>
          </cell>
          <cell r="F11">
            <v>0</v>
          </cell>
          <cell r="H11">
            <v>0</v>
          </cell>
        </row>
        <row r="39">
          <cell r="B39">
            <v>301</v>
          </cell>
          <cell r="C39">
            <v>54</v>
          </cell>
          <cell r="D39">
            <v>355</v>
          </cell>
          <cell r="E39">
            <v>38</v>
          </cell>
          <cell r="F39">
            <v>16</v>
          </cell>
          <cell r="G39">
            <v>54</v>
          </cell>
          <cell r="H39">
            <v>26</v>
          </cell>
        </row>
      </sheetData>
      <sheetData sheetId="2"/>
      <sheetData sheetId="3"/>
      <sheetData sheetId="4"/>
      <sheetData sheetId="5"/>
      <sheetData sheetId="6">
        <row r="10">
          <cell r="B10">
            <v>1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166</v>
          </cell>
          <cell r="C11">
            <v>2</v>
          </cell>
          <cell r="D11">
            <v>22</v>
          </cell>
          <cell r="F11">
            <v>0</v>
          </cell>
        </row>
        <row r="12">
          <cell r="B12">
            <v>75</v>
          </cell>
          <cell r="C12">
            <v>0</v>
          </cell>
          <cell r="D12">
            <v>17</v>
          </cell>
          <cell r="F12">
            <v>0</v>
          </cell>
        </row>
        <row r="13">
          <cell r="B13">
            <v>33</v>
          </cell>
          <cell r="C13">
            <v>0</v>
          </cell>
          <cell r="D13">
            <v>16</v>
          </cell>
          <cell r="F13">
            <v>0</v>
          </cell>
        </row>
        <row r="14">
          <cell r="B14">
            <v>170</v>
          </cell>
          <cell r="C14">
            <v>0</v>
          </cell>
          <cell r="D14">
            <v>0</v>
          </cell>
          <cell r="F14">
            <v>7</v>
          </cell>
        </row>
        <row r="15">
          <cell r="B15">
            <v>978</v>
          </cell>
          <cell r="C15">
            <v>0</v>
          </cell>
          <cell r="D15">
            <v>0</v>
          </cell>
          <cell r="F15">
            <v>19</v>
          </cell>
        </row>
        <row r="16">
          <cell r="B16">
            <v>748</v>
          </cell>
          <cell r="C16">
            <v>0</v>
          </cell>
          <cell r="D16">
            <v>0</v>
          </cell>
          <cell r="F16">
            <v>6</v>
          </cell>
        </row>
        <row r="17">
          <cell r="B17">
            <v>356</v>
          </cell>
          <cell r="C17">
            <v>0</v>
          </cell>
          <cell r="D17">
            <v>0</v>
          </cell>
          <cell r="F17">
            <v>15</v>
          </cell>
        </row>
        <row r="18">
          <cell r="B18">
            <v>368</v>
          </cell>
          <cell r="C18">
            <v>0</v>
          </cell>
          <cell r="D18">
            <v>0</v>
          </cell>
          <cell r="F18">
            <v>23</v>
          </cell>
        </row>
        <row r="19">
          <cell r="B19">
            <v>98</v>
          </cell>
          <cell r="C19">
            <v>0</v>
          </cell>
          <cell r="D19">
            <v>0</v>
          </cell>
          <cell r="F19">
            <v>8</v>
          </cell>
        </row>
        <row r="39">
          <cell r="B39">
            <v>2993</v>
          </cell>
          <cell r="C39">
            <v>2</v>
          </cell>
          <cell r="D39">
            <v>55</v>
          </cell>
          <cell r="E39">
            <v>3050</v>
          </cell>
          <cell r="F39">
            <v>78</v>
          </cell>
          <cell r="G39">
            <v>3128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/>
      <sheetData sheetId="1"/>
      <sheetData sheetId="2">
        <row r="9">
          <cell r="E9">
            <v>1569</v>
          </cell>
          <cell r="F9">
            <v>0</v>
          </cell>
          <cell r="J9">
            <v>552</v>
          </cell>
          <cell r="K9">
            <v>90</v>
          </cell>
          <cell r="M9">
            <v>100</v>
          </cell>
        </row>
        <row r="10">
          <cell r="E10">
            <v>16</v>
          </cell>
          <cell r="F10">
            <v>0</v>
          </cell>
          <cell r="J10">
            <v>4</v>
          </cell>
          <cell r="K10">
            <v>0</v>
          </cell>
          <cell r="M10">
            <v>0</v>
          </cell>
        </row>
        <row r="11">
          <cell r="E11">
            <v>24</v>
          </cell>
          <cell r="F11">
            <v>0</v>
          </cell>
          <cell r="J11">
            <v>5</v>
          </cell>
          <cell r="K11">
            <v>1</v>
          </cell>
          <cell r="M11">
            <v>1</v>
          </cell>
        </row>
        <row r="12">
          <cell r="E12">
            <v>101</v>
          </cell>
          <cell r="F12">
            <v>0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59</v>
          </cell>
          <cell r="F13">
            <v>0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111</v>
          </cell>
          <cell r="F14">
            <v>0</v>
          </cell>
          <cell r="J14">
            <v>3</v>
          </cell>
          <cell r="K14">
            <v>0</v>
          </cell>
          <cell r="M14">
            <v>0</v>
          </cell>
        </row>
        <row r="15">
          <cell r="E15">
            <v>139</v>
          </cell>
          <cell r="F15">
            <v>0</v>
          </cell>
          <cell r="J15">
            <v>3</v>
          </cell>
          <cell r="K15">
            <v>0</v>
          </cell>
          <cell r="M15">
            <v>0</v>
          </cell>
        </row>
        <row r="16">
          <cell r="E16">
            <v>17</v>
          </cell>
          <cell r="F16">
            <v>0</v>
          </cell>
          <cell r="J16">
            <v>0</v>
          </cell>
          <cell r="K16">
            <v>1</v>
          </cell>
          <cell r="M16">
            <v>2</v>
          </cell>
        </row>
        <row r="17">
          <cell r="E17">
            <v>51</v>
          </cell>
          <cell r="F17">
            <v>0</v>
          </cell>
          <cell r="J17">
            <v>1</v>
          </cell>
          <cell r="K17">
            <v>1</v>
          </cell>
          <cell r="M17">
            <v>1</v>
          </cell>
        </row>
        <row r="18">
          <cell r="E18">
            <v>160</v>
          </cell>
          <cell r="F18">
            <v>0</v>
          </cell>
          <cell r="J18">
            <v>0</v>
          </cell>
          <cell r="K18">
            <v>2</v>
          </cell>
          <cell r="M18">
            <v>3</v>
          </cell>
        </row>
        <row r="19">
          <cell r="E19">
            <v>0</v>
          </cell>
          <cell r="F19">
            <v>79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56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77</v>
          </cell>
          <cell r="H21">
            <v>118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2537</v>
          </cell>
          <cell r="F23">
            <v>0</v>
          </cell>
          <cell r="J23">
            <v>743</v>
          </cell>
          <cell r="K23">
            <v>120</v>
          </cell>
          <cell r="M23">
            <v>163</v>
          </cell>
        </row>
        <row r="24">
          <cell r="E24">
            <v>28</v>
          </cell>
          <cell r="F24">
            <v>0</v>
          </cell>
          <cell r="J24">
            <v>6</v>
          </cell>
          <cell r="K24">
            <v>1</v>
          </cell>
          <cell r="M24">
            <v>1</v>
          </cell>
        </row>
        <row r="25">
          <cell r="E25">
            <v>30</v>
          </cell>
          <cell r="F25">
            <v>0</v>
          </cell>
          <cell r="J25">
            <v>6</v>
          </cell>
          <cell r="K25">
            <v>2</v>
          </cell>
          <cell r="M25">
            <v>2</v>
          </cell>
        </row>
        <row r="26">
          <cell r="E26">
            <v>147</v>
          </cell>
          <cell r="F26">
            <v>0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73</v>
          </cell>
          <cell r="F27">
            <v>0</v>
          </cell>
          <cell r="J27">
            <v>3</v>
          </cell>
          <cell r="K27">
            <v>3</v>
          </cell>
          <cell r="M27">
            <v>3</v>
          </cell>
        </row>
        <row r="28">
          <cell r="E28">
            <v>150</v>
          </cell>
          <cell r="F28">
            <v>0</v>
          </cell>
          <cell r="J28">
            <v>3</v>
          </cell>
          <cell r="K28">
            <v>1</v>
          </cell>
          <cell r="M28">
            <v>1</v>
          </cell>
        </row>
        <row r="29">
          <cell r="E29">
            <v>230</v>
          </cell>
          <cell r="F29">
            <v>0</v>
          </cell>
          <cell r="J29">
            <v>0</v>
          </cell>
          <cell r="K29">
            <v>1</v>
          </cell>
          <cell r="M29">
            <v>1</v>
          </cell>
        </row>
        <row r="30">
          <cell r="E30">
            <v>25</v>
          </cell>
          <cell r="F30">
            <v>0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82</v>
          </cell>
          <cell r="F31">
            <v>0</v>
          </cell>
          <cell r="J31">
            <v>3</v>
          </cell>
          <cell r="K31">
            <v>2</v>
          </cell>
          <cell r="M31">
            <v>2</v>
          </cell>
        </row>
        <row r="32">
          <cell r="E32">
            <v>217</v>
          </cell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E33">
            <v>0</v>
          </cell>
          <cell r="F33">
            <v>108</v>
          </cell>
          <cell r="J33">
            <v>0</v>
          </cell>
          <cell r="K33">
            <v>1</v>
          </cell>
          <cell r="M33">
            <v>2</v>
          </cell>
        </row>
        <row r="34">
          <cell r="E34">
            <v>0</v>
          </cell>
          <cell r="F34">
            <v>81</v>
          </cell>
          <cell r="J34">
            <v>0</v>
          </cell>
          <cell r="K34">
            <v>1</v>
          </cell>
          <cell r="M34">
            <v>1</v>
          </cell>
        </row>
        <row r="35">
          <cell r="E35">
            <v>0</v>
          </cell>
          <cell r="F35">
            <v>130</v>
          </cell>
          <cell r="H35">
            <v>249</v>
          </cell>
          <cell r="J35">
            <v>1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E51">
            <v>5766</v>
          </cell>
          <cell r="F51">
            <v>531</v>
          </cell>
          <cell r="G51">
            <v>6297</v>
          </cell>
          <cell r="H51">
            <v>367</v>
          </cell>
          <cell r="I51">
            <v>6664</v>
          </cell>
          <cell r="J51">
            <v>1344</v>
          </cell>
          <cell r="K51">
            <v>229</v>
          </cell>
          <cell r="L51">
            <v>1573</v>
          </cell>
          <cell r="M51">
            <v>286</v>
          </cell>
        </row>
      </sheetData>
      <sheetData sheetId="3">
        <row r="9">
          <cell r="B9">
            <v>43</v>
          </cell>
          <cell r="C9">
            <v>0</v>
          </cell>
          <cell r="E9">
            <v>24</v>
          </cell>
          <cell r="F9">
            <v>7</v>
          </cell>
          <cell r="H9">
            <v>11</v>
          </cell>
        </row>
        <row r="10">
          <cell r="B10">
            <v>263</v>
          </cell>
          <cell r="C10">
            <v>8</v>
          </cell>
          <cell r="E10">
            <v>23</v>
          </cell>
          <cell r="F10">
            <v>11</v>
          </cell>
          <cell r="H10">
            <v>13</v>
          </cell>
        </row>
        <row r="11">
          <cell r="B11">
            <v>105</v>
          </cell>
          <cell r="C11">
            <v>112</v>
          </cell>
          <cell r="E11">
            <v>0</v>
          </cell>
          <cell r="F11">
            <v>0</v>
          </cell>
          <cell r="H11">
            <v>0</v>
          </cell>
        </row>
        <row r="39">
          <cell r="B39">
            <v>411</v>
          </cell>
          <cell r="C39">
            <v>120</v>
          </cell>
          <cell r="D39">
            <v>531</v>
          </cell>
          <cell r="E39">
            <v>47</v>
          </cell>
          <cell r="F39">
            <v>18</v>
          </cell>
          <cell r="G39">
            <v>65</v>
          </cell>
          <cell r="H39">
            <v>24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0</v>
          </cell>
          <cell r="C10">
            <v>1</v>
          </cell>
          <cell r="D10">
            <v>0</v>
          </cell>
          <cell r="F10">
            <v>0</v>
          </cell>
        </row>
        <row r="11">
          <cell r="B11">
            <v>197</v>
          </cell>
          <cell r="C11">
            <v>60</v>
          </cell>
          <cell r="D11">
            <v>11</v>
          </cell>
          <cell r="F11">
            <v>2</v>
          </cell>
        </row>
        <row r="12">
          <cell r="B12">
            <v>8</v>
          </cell>
          <cell r="C12">
            <v>71</v>
          </cell>
          <cell r="D12">
            <v>5</v>
          </cell>
          <cell r="F12">
            <v>0</v>
          </cell>
        </row>
        <row r="13">
          <cell r="B13">
            <v>5</v>
          </cell>
          <cell r="C13">
            <v>88</v>
          </cell>
          <cell r="D13">
            <v>2</v>
          </cell>
          <cell r="F13">
            <v>0</v>
          </cell>
        </row>
        <row r="14">
          <cell r="B14">
            <v>82</v>
          </cell>
          <cell r="C14">
            <v>50</v>
          </cell>
          <cell r="D14">
            <v>0</v>
          </cell>
          <cell r="F14">
            <v>2</v>
          </cell>
        </row>
        <row r="15">
          <cell r="B15">
            <v>1285</v>
          </cell>
          <cell r="C15">
            <v>145</v>
          </cell>
          <cell r="D15">
            <v>0</v>
          </cell>
          <cell r="F15">
            <v>18</v>
          </cell>
        </row>
        <row r="16">
          <cell r="B16">
            <v>566</v>
          </cell>
          <cell r="C16">
            <v>229</v>
          </cell>
          <cell r="D16">
            <v>0</v>
          </cell>
          <cell r="F16">
            <v>10</v>
          </cell>
        </row>
        <row r="17">
          <cell r="B17">
            <v>671</v>
          </cell>
          <cell r="C17">
            <v>736</v>
          </cell>
          <cell r="D17">
            <v>0</v>
          </cell>
          <cell r="F17">
            <v>65</v>
          </cell>
        </row>
        <row r="18">
          <cell r="B18">
            <v>285</v>
          </cell>
          <cell r="C18">
            <v>71</v>
          </cell>
          <cell r="D18">
            <v>0</v>
          </cell>
          <cell r="F18">
            <v>41</v>
          </cell>
        </row>
        <row r="19">
          <cell r="B19">
            <v>16</v>
          </cell>
          <cell r="C19">
            <v>0</v>
          </cell>
          <cell r="D19">
            <v>0</v>
          </cell>
          <cell r="F19">
            <v>0</v>
          </cell>
        </row>
        <row r="39">
          <cell r="B39">
            <v>3115</v>
          </cell>
          <cell r="C39">
            <v>1451</v>
          </cell>
          <cell r="D39">
            <v>18</v>
          </cell>
          <cell r="E39">
            <v>4584</v>
          </cell>
          <cell r="F39">
            <v>138</v>
          </cell>
          <cell r="G39">
            <v>4722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>
        <row r="9">
          <cell r="E9">
            <v>1411</v>
          </cell>
          <cell r="F9">
            <v>0</v>
          </cell>
          <cell r="J9">
            <v>373</v>
          </cell>
          <cell r="K9">
            <v>67</v>
          </cell>
          <cell r="M9">
            <v>82</v>
          </cell>
        </row>
        <row r="10">
          <cell r="E10">
            <v>39</v>
          </cell>
          <cell r="F10">
            <v>0</v>
          </cell>
          <cell r="J10">
            <v>3</v>
          </cell>
          <cell r="K10">
            <v>1</v>
          </cell>
          <cell r="M10">
            <v>3</v>
          </cell>
        </row>
        <row r="11">
          <cell r="E11">
            <v>53</v>
          </cell>
          <cell r="F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37</v>
          </cell>
          <cell r="F12">
            <v>0</v>
          </cell>
          <cell r="J12">
            <v>1</v>
          </cell>
          <cell r="K12">
            <v>1</v>
          </cell>
          <cell r="M12">
            <v>1</v>
          </cell>
        </row>
        <row r="13">
          <cell r="E13">
            <v>19</v>
          </cell>
          <cell r="F13">
            <v>0</v>
          </cell>
          <cell r="J13">
            <v>1</v>
          </cell>
          <cell r="K13">
            <v>1</v>
          </cell>
          <cell r="M13">
            <v>3</v>
          </cell>
        </row>
        <row r="14">
          <cell r="E14">
            <v>79</v>
          </cell>
          <cell r="F14">
            <v>0</v>
          </cell>
          <cell r="J14">
            <v>1</v>
          </cell>
          <cell r="K14">
            <v>2</v>
          </cell>
          <cell r="M14">
            <v>2</v>
          </cell>
        </row>
        <row r="15">
          <cell r="E15">
            <v>58</v>
          </cell>
          <cell r="F15">
            <v>0</v>
          </cell>
          <cell r="J15">
            <v>0</v>
          </cell>
          <cell r="K15">
            <v>1</v>
          </cell>
          <cell r="M15">
            <v>3</v>
          </cell>
        </row>
        <row r="16">
          <cell r="E16">
            <v>67</v>
          </cell>
          <cell r="F16">
            <v>0</v>
          </cell>
          <cell r="J16">
            <v>0</v>
          </cell>
          <cell r="K16">
            <v>1</v>
          </cell>
          <cell r="M16">
            <v>3</v>
          </cell>
        </row>
        <row r="17">
          <cell r="E17">
            <v>101</v>
          </cell>
          <cell r="F17">
            <v>0</v>
          </cell>
          <cell r="J17">
            <v>2</v>
          </cell>
          <cell r="K17">
            <v>0</v>
          </cell>
          <cell r="M17">
            <v>0</v>
          </cell>
        </row>
        <row r="18">
          <cell r="E18">
            <v>50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31</v>
          </cell>
          <cell r="J19">
            <v>1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72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53</v>
          </cell>
          <cell r="H21">
            <v>84</v>
          </cell>
          <cell r="J21">
            <v>1</v>
          </cell>
          <cell r="K21">
            <v>0</v>
          </cell>
          <cell r="M21">
            <v>0</v>
          </cell>
        </row>
        <row r="23">
          <cell r="E23">
            <v>2181</v>
          </cell>
          <cell r="F23">
            <v>0</v>
          </cell>
          <cell r="J23">
            <v>453</v>
          </cell>
          <cell r="K23">
            <v>77</v>
          </cell>
          <cell r="M23">
            <v>105</v>
          </cell>
        </row>
        <row r="24">
          <cell r="E24">
            <v>72</v>
          </cell>
          <cell r="F24">
            <v>0</v>
          </cell>
          <cell r="J24">
            <v>4</v>
          </cell>
          <cell r="K24">
            <v>0</v>
          </cell>
          <cell r="M24">
            <v>0</v>
          </cell>
        </row>
        <row r="25">
          <cell r="E25">
            <v>79</v>
          </cell>
          <cell r="F25">
            <v>0</v>
          </cell>
          <cell r="J25">
            <v>3</v>
          </cell>
          <cell r="K25">
            <v>2</v>
          </cell>
          <cell r="M25">
            <v>1</v>
          </cell>
        </row>
        <row r="26">
          <cell r="E26">
            <v>55</v>
          </cell>
          <cell r="F26">
            <v>0</v>
          </cell>
          <cell r="J26">
            <v>1</v>
          </cell>
          <cell r="K26">
            <v>1</v>
          </cell>
          <cell r="M26">
            <v>1</v>
          </cell>
        </row>
        <row r="27">
          <cell r="E27">
            <v>6</v>
          </cell>
          <cell r="F27">
            <v>0</v>
          </cell>
          <cell r="J27">
            <v>1</v>
          </cell>
          <cell r="K27">
            <v>0</v>
          </cell>
          <cell r="M27">
            <v>0</v>
          </cell>
        </row>
        <row r="28">
          <cell r="E28">
            <v>107</v>
          </cell>
          <cell r="F28">
            <v>0</v>
          </cell>
          <cell r="J28">
            <v>1</v>
          </cell>
          <cell r="K28">
            <v>0</v>
          </cell>
          <cell r="M28">
            <v>0</v>
          </cell>
        </row>
        <row r="29">
          <cell r="E29">
            <v>83</v>
          </cell>
          <cell r="F29">
            <v>0</v>
          </cell>
          <cell r="J29">
            <v>1</v>
          </cell>
          <cell r="K29">
            <v>1</v>
          </cell>
          <cell r="M29">
            <v>2</v>
          </cell>
        </row>
        <row r="30">
          <cell r="E30">
            <v>117</v>
          </cell>
          <cell r="F30">
            <v>0</v>
          </cell>
          <cell r="J30">
            <v>1</v>
          </cell>
          <cell r="K30">
            <v>0</v>
          </cell>
          <cell r="M30">
            <v>0</v>
          </cell>
        </row>
        <row r="31">
          <cell r="E31">
            <v>134</v>
          </cell>
          <cell r="F31">
            <v>0</v>
          </cell>
          <cell r="J31">
            <v>1</v>
          </cell>
          <cell r="K31">
            <v>0</v>
          </cell>
          <cell r="M31">
            <v>0</v>
          </cell>
        </row>
        <row r="32">
          <cell r="E32">
            <v>153</v>
          </cell>
          <cell r="F32">
            <v>0</v>
          </cell>
          <cell r="J32">
            <v>0</v>
          </cell>
          <cell r="K32">
            <v>3</v>
          </cell>
          <cell r="M32">
            <v>3</v>
          </cell>
        </row>
        <row r="33">
          <cell r="E33">
            <v>0</v>
          </cell>
          <cell r="F33">
            <v>50</v>
          </cell>
          <cell r="J33">
            <v>1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71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59</v>
          </cell>
          <cell r="H35">
            <v>112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J37">
            <v>1</v>
          </cell>
          <cell r="K37">
            <v>2</v>
          </cell>
          <cell r="M37">
            <v>2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E51">
            <v>4901</v>
          </cell>
          <cell r="F51">
            <v>336</v>
          </cell>
          <cell r="G51">
            <v>5237</v>
          </cell>
          <cell r="H51">
            <v>196</v>
          </cell>
          <cell r="I51">
            <v>5433</v>
          </cell>
          <cell r="J51">
            <v>851</v>
          </cell>
          <cell r="K51">
            <v>160</v>
          </cell>
          <cell r="L51">
            <v>1011</v>
          </cell>
          <cell r="M51">
            <v>211</v>
          </cell>
        </row>
      </sheetData>
      <sheetData sheetId="1">
        <row r="9">
          <cell r="B9">
            <v>27</v>
          </cell>
          <cell r="C9">
            <v>0</v>
          </cell>
          <cell r="E9">
            <v>26</v>
          </cell>
          <cell r="F9">
            <v>10</v>
          </cell>
          <cell r="H9">
            <v>11</v>
          </cell>
        </row>
        <row r="10">
          <cell r="B10">
            <v>232</v>
          </cell>
          <cell r="C10">
            <v>1</v>
          </cell>
          <cell r="E10">
            <v>17</v>
          </cell>
          <cell r="F10">
            <v>5</v>
          </cell>
          <cell r="H10">
            <v>7</v>
          </cell>
        </row>
        <row r="11">
          <cell r="B11">
            <v>170</v>
          </cell>
          <cell r="C11">
            <v>27</v>
          </cell>
          <cell r="E11">
            <v>1</v>
          </cell>
          <cell r="F11">
            <v>0</v>
          </cell>
          <cell r="H11">
            <v>0</v>
          </cell>
        </row>
        <row r="12">
          <cell r="B12">
            <v>429</v>
          </cell>
          <cell r="C12">
            <v>28</v>
          </cell>
          <cell r="D12">
            <v>457</v>
          </cell>
          <cell r="E12">
            <v>44</v>
          </cell>
          <cell r="F12">
            <v>15</v>
          </cell>
          <cell r="G12">
            <v>59</v>
          </cell>
          <cell r="H12">
            <v>18</v>
          </cell>
        </row>
      </sheetData>
      <sheetData sheetId="2"/>
      <sheetData sheetId="3"/>
      <sheetData sheetId="4">
        <row r="10">
          <cell r="B10">
            <v>0</v>
          </cell>
          <cell r="C10">
            <v>0</v>
          </cell>
          <cell r="D10">
            <v>1</v>
          </cell>
          <cell r="F10">
            <v>0</v>
          </cell>
        </row>
        <row r="11">
          <cell r="B11">
            <v>236</v>
          </cell>
          <cell r="C11">
            <v>0</v>
          </cell>
          <cell r="D11">
            <v>2</v>
          </cell>
          <cell r="F11">
            <v>1</v>
          </cell>
        </row>
        <row r="12">
          <cell r="B12">
            <v>49</v>
          </cell>
          <cell r="C12">
            <v>0</v>
          </cell>
          <cell r="D12">
            <v>1</v>
          </cell>
          <cell r="F12">
            <v>0</v>
          </cell>
        </row>
        <row r="13">
          <cell r="B13">
            <v>72</v>
          </cell>
          <cell r="C13">
            <v>0</v>
          </cell>
          <cell r="D13">
            <v>1</v>
          </cell>
          <cell r="F13">
            <v>1</v>
          </cell>
        </row>
        <row r="14">
          <cell r="B14">
            <v>101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1746</v>
          </cell>
          <cell r="C15">
            <v>0</v>
          </cell>
          <cell r="D15">
            <v>0</v>
          </cell>
          <cell r="F15">
            <v>4</v>
          </cell>
        </row>
        <row r="16">
          <cell r="B16">
            <v>1182</v>
          </cell>
          <cell r="C16">
            <v>0</v>
          </cell>
          <cell r="D16">
            <v>0</v>
          </cell>
          <cell r="F16">
            <v>15</v>
          </cell>
        </row>
        <row r="17">
          <cell r="B17">
            <v>407</v>
          </cell>
          <cell r="C17">
            <v>0</v>
          </cell>
          <cell r="D17">
            <v>0</v>
          </cell>
          <cell r="F17">
            <v>35</v>
          </cell>
        </row>
        <row r="18">
          <cell r="B18">
            <v>219</v>
          </cell>
          <cell r="C18">
            <v>0</v>
          </cell>
          <cell r="D18">
            <v>0</v>
          </cell>
          <cell r="F18">
            <v>42</v>
          </cell>
        </row>
        <row r="19">
          <cell r="B19">
            <v>16</v>
          </cell>
          <cell r="C19">
            <v>0</v>
          </cell>
          <cell r="D19">
            <v>0</v>
          </cell>
          <cell r="F19">
            <v>1</v>
          </cell>
        </row>
        <row r="20">
          <cell r="B20">
            <v>4028</v>
          </cell>
          <cell r="C20">
            <v>0</v>
          </cell>
          <cell r="D20">
            <v>5</v>
          </cell>
          <cell r="E20">
            <v>4033</v>
          </cell>
          <cell r="F20">
            <v>99</v>
          </cell>
          <cell r="G20">
            <v>4132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>
        <row r="9">
          <cell r="E9">
            <v>741</v>
          </cell>
          <cell r="F9">
            <v>0</v>
          </cell>
          <cell r="J9">
            <v>290</v>
          </cell>
          <cell r="K9">
            <v>57</v>
          </cell>
          <cell r="M9">
            <v>73</v>
          </cell>
        </row>
        <row r="10">
          <cell r="E10">
            <v>31</v>
          </cell>
          <cell r="F10">
            <v>0</v>
          </cell>
          <cell r="J10">
            <v>0</v>
          </cell>
          <cell r="K10">
            <v>0</v>
          </cell>
          <cell r="M10">
            <v>0</v>
          </cell>
        </row>
        <row r="11">
          <cell r="E11">
            <v>3</v>
          </cell>
          <cell r="F11">
            <v>0</v>
          </cell>
          <cell r="J11">
            <v>1</v>
          </cell>
          <cell r="K11">
            <v>0</v>
          </cell>
          <cell r="M11">
            <v>0</v>
          </cell>
        </row>
        <row r="12">
          <cell r="E12">
            <v>25</v>
          </cell>
          <cell r="F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E13">
            <v>53</v>
          </cell>
          <cell r="F13">
            <v>0</v>
          </cell>
          <cell r="J13">
            <v>0</v>
          </cell>
          <cell r="K13">
            <v>0</v>
          </cell>
          <cell r="M13">
            <v>0</v>
          </cell>
        </row>
        <row r="14">
          <cell r="E14">
            <v>87</v>
          </cell>
          <cell r="F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E15">
            <v>104</v>
          </cell>
          <cell r="F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E16">
            <v>69</v>
          </cell>
          <cell r="F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E17">
            <v>83</v>
          </cell>
          <cell r="F17">
            <v>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77</v>
          </cell>
          <cell r="F18">
            <v>0</v>
          </cell>
          <cell r="J18">
            <v>1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29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19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9</v>
          </cell>
          <cell r="H21">
            <v>48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1181</v>
          </cell>
          <cell r="F23">
            <v>0</v>
          </cell>
          <cell r="J23">
            <v>266</v>
          </cell>
          <cell r="K23">
            <v>72</v>
          </cell>
          <cell r="M23">
            <v>97</v>
          </cell>
        </row>
        <row r="24">
          <cell r="E24">
            <v>55</v>
          </cell>
          <cell r="F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E25">
            <v>17</v>
          </cell>
          <cell r="F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E26">
            <v>39</v>
          </cell>
          <cell r="F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E27">
            <v>78</v>
          </cell>
          <cell r="F27">
            <v>0</v>
          </cell>
          <cell r="J27">
            <v>0</v>
          </cell>
          <cell r="K27">
            <v>1</v>
          </cell>
          <cell r="M27">
            <v>1</v>
          </cell>
        </row>
        <row r="28">
          <cell r="E28">
            <v>121</v>
          </cell>
          <cell r="F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E29">
            <v>128</v>
          </cell>
          <cell r="F29">
            <v>0</v>
          </cell>
          <cell r="J29">
            <v>1</v>
          </cell>
          <cell r="K29">
            <v>1</v>
          </cell>
          <cell r="M29">
            <v>1</v>
          </cell>
        </row>
        <row r="30">
          <cell r="E30">
            <v>106</v>
          </cell>
          <cell r="F30">
            <v>0</v>
          </cell>
          <cell r="J30">
            <v>1</v>
          </cell>
          <cell r="K30">
            <v>0</v>
          </cell>
          <cell r="M30">
            <v>0</v>
          </cell>
        </row>
        <row r="31">
          <cell r="E31">
            <v>146</v>
          </cell>
          <cell r="F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E32">
            <v>95</v>
          </cell>
          <cell r="F32">
            <v>0</v>
          </cell>
          <cell r="J32">
            <v>0</v>
          </cell>
          <cell r="K32">
            <v>1</v>
          </cell>
          <cell r="M32">
            <v>4</v>
          </cell>
        </row>
        <row r="33">
          <cell r="E33">
            <v>0</v>
          </cell>
          <cell r="F33">
            <v>28</v>
          </cell>
          <cell r="J33">
            <v>0</v>
          </cell>
          <cell r="K33">
            <v>1</v>
          </cell>
          <cell r="M33">
            <v>3</v>
          </cell>
        </row>
        <row r="34">
          <cell r="E34">
            <v>0</v>
          </cell>
          <cell r="F34">
            <v>73</v>
          </cell>
          <cell r="J34">
            <v>0</v>
          </cell>
          <cell r="K34">
            <v>2</v>
          </cell>
          <cell r="M34">
            <v>3</v>
          </cell>
        </row>
        <row r="35">
          <cell r="E35">
            <v>0</v>
          </cell>
          <cell r="F35">
            <v>6</v>
          </cell>
          <cell r="H35">
            <v>61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E51">
            <v>3239</v>
          </cell>
          <cell r="F51">
            <v>164</v>
          </cell>
          <cell r="G51">
            <v>3403</v>
          </cell>
          <cell r="H51">
            <v>109</v>
          </cell>
          <cell r="I51">
            <v>3512</v>
          </cell>
          <cell r="J51">
            <v>560</v>
          </cell>
          <cell r="K51">
            <v>135</v>
          </cell>
          <cell r="L51">
            <v>695</v>
          </cell>
          <cell r="M51">
            <v>182</v>
          </cell>
        </row>
      </sheetData>
      <sheetData sheetId="3"/>
      <sheetData sheetId="4"/>
      <sheetData sheetId="5">
        <row r="9">
          <cell r="B9">
            <v>15</v>
          </cell>
          <cell r="C9">
            <v>0</v>
          </cell>
          <cell r="E9">
            <v>12</v>
          </cell>
          <cell r="F9">
            <v>3</v>
          </cell>
          <cell r="H9">
            <v>3</v>
          </cell>
        </row>
        <row r="10">
          <cell r="B10">
            <v>157</v>
          </cell>
          <cell r="C10">
            <v>0</v>
          </cell>
          <cell r="E10">
            <v>12</v>
          </cell>
          <cell r="F10">
            <v>5</v>
          </cell>
          <cell r="H10">
            <v>5</v>
          </cell>
        </row>
        <row r="11">
          <cell r="B11">
            <v>46</v>
          </cell>
          <cell r="C11">
            <v>81</v>
          </cell>
          <cell r="E11">
            <v>1</v>
          </cell>
          <cell r="F11">
            <v>0</v>
          </cell>
          <cell r="H11">
            <v>0</v>
          </cell>
        </row>
        <row r="39">
          <cell r="B39">
            <v>218</v>
          </cell>
          <cell r="C39">
            <v>81</v>
          </cell>
          <cell r="D39">
            <v>299</v>
          </cell>
          <cell r="E39">
            <v>25</v>
          </cell>
          <cell r="F39">
            <v>8</v>
          </cell>
          <cell r="G39">
            <v>33</v>
          </cell>
          <cell r="H39">
            <v>8</v>
          </cell>
        </row>
      </sheetData>
      <sheetData sheetId="6"/>
      <sheetData sheetId="7"/>
      <sheetData sheetId="8"/>
      <sheetData sheetId="9"/>
      <sheetData sheetId="10">
        <row r="10">
          <cell r="B10">
            <v>1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128</v>
          </cell>
          <cell r="C11">
            <v>3</v>
          </cell>
          <cell r="D11">
            <v>23</v>
          </cell>
          <cell r="F11">
            <v>0</v>
          </cell>
        </row>
        <row r="12">
          <cell r="B12">
            <v>35</v>
          </cell>
          <cell r="C12">
            <v>0</v>
          </cell>
          <cell r="D12">
            <v>4</v>
          </cell>
          <cell r="F12">
            <v>1</v>
          </cell>
        </row>
        <row r="13">
          <cell r="B13">
            <v>29</v>
          </cell>
          <cell r="C13">
            <v>2</v>
          </cell>
          <cell r="D13">
            <v>10</v>
          </cell>
          <cell r="F13">
            <v>0</v>
          </cell>
        </row>
        <row r="14">
          <cell r="B14">
            <v>96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1017</v>
          </cell>
          <cell r="C15">
            <v>0</v>
          </cell>
          <cell r="D15">
            <v>0</v>
          </cell>
          <cell r="F15">
            <v>13</v>
          </cell>
        </row>
        <row r="16">
          <cell r="B16">
            <v>1230</v>
          </cell>
          <cell r="C16">
            <v>0</v>
          </cell>
          <cell r="D16">
            <v>0</v>
          </cell>
          <cell r="F16">
            <v>37</v>
          </cell>
        </row>
        <row r="17">
          <cell r="B17">
            <v>330</v>
          </cell>
          <cell r="C17">
            <v>0</v>
          </cell>
          <cell r="D17">
            <v>0</v>
          </cell>
          <cell r="F17">
            <v>34</v>
          </cell>
        </row>
        <row r="18">
          <cell r="B18">
            <v>139</v>
          </cell>
          <cell r="C18">
            <v>0</v>
          </cell>
          <cell r="D18">
            <v>0</v>
          </cell>
          <cell r="F18">
            <v>25</v>
          </cell>
        </row>
        <row r="19">
          <cell r="B19">
            <v>6</v>
          </cell>
          <cell r="C19">
            <v>0</v>
          </cell>
          <cell r="D19">
            <v>0</v>
          </cell>
          <cell r="F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3011</v>
          </cell>
          <cell r="C39">
            <v>5</v>
          </cell>
          <cell r="D39">
            <v>37</v>
          </cell>
          <cell r="E39">
            <v>3053</v>
          </cell>
          <cell r="F39">
            <v>110</v>
          </cell>
          <cell r="G39">
            <v>3163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9">
          <cell r="E9">
            <v>20</v>
          </cell>
          <cell r="F9">
            <v>0</v>
          </cell>
          <cell r="J9">
            <v>14</v>
          </cell>
          <cell r="K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1</v>
          </cell>
          <cell r="F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E15">
            <v>1</v>
          </cell>
          <cell r="F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E16">
            <v>3</v>
          </cell>
          <cell r="F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E17">
            <v>3</v>
          </cell>
          <cell r="F17">
            <v>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2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2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1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H21">
            <v>5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114</v>
          </cell>
          <cell r="F23">
            <v>0</v>
          </cell>
          <cell r="J23">
            <v>36</v>
          </cell>
          <cell r="K23">
            <v>4</v>
          </cell>
          <cell r="M23">
            <v>5</v>
          </cell>
        </row>
        <row r="24">
          <cell r="E24">
            <v>1</v>
          </cell>
          <cell r="F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E25">
            <v>2</v>
          </cell>
          <cell r="F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E26">
            <v>1</v>
          </cell>
          <cell r="F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E27">
            <v>2</v>
          </cell>
          <cell r="F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E28">
            <v>3</v>
          </cell>
          <cell r="F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5</v>
          </cell>
          <cell r="F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E31">
            <v>1</v>
          </cell>
          <cell r="F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E32">
            <v>4</v>
          </cell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E33">
            <v>0</v>
          </cell>
          <cell r="F33">
            <v>1</v>
          </cell>
          <cell r="J33">
            <v>0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6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1</v>
          </cell>
          <cell r="H35">
            <v>17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E51">
            <v>163</v>
          </cell>
          <cell r="F51">
            <v>11</v>
          </cell>
          <cell r="G51">
            <v>174</v>
          </cell>
          <cell r="H51">
            <v>22</v>
          </cell>
          <cell r="I51">
            <v>196</v>
          </cell>
          <cell r="J51">
            <v>50</v>
          </cell>
          <cell r="K51">
            <v>4</v>
          </cell>
          <cell r="L51">
            <v>54</v>
          </cell>
          <cell r="M51">
            <v>5</v>
          </cell>
        </row>
      </sheetData>
      <sheetData sheetId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</sheetData>
      <sheetData sheetId="2"/>
      <sheetData sheetId="3"/>
      <sheetData sheetId="4"/>
      <sheetData sheetId="5"/>
      <sheetData sheetId="6">
        <row r="10">
          <cell r="B10">
            <v>0</v>
          </cell>
          <cell r="C10">
            <v>0</v>
          </cell>
          <cell r="D10">
            <v>1</v>
          </cell>
          <cell r="F10">
            <v>0</v>
          </cell>
        </row>
        <row r="11">
          <cell r="B11">
            <v>12</v>
          </cell>
          <cell r="C11">
            <v>0</v>
          </cell>
          <cell r="D11">
            <v>3</v>
          </cell>
          <cell r="F11">
            <v>2</v>
          </cell>
        </row>
        <row r="12">
          <cell r="B12">
            <v>24</v>
          </cell>
          <cell r="C12">
            <v>0</v>
          </cell>
          <cell r="D12">
            <v>1</v>
          </cell>
          <cell r="F12">
            <v>0</v>
          </cell>
        </row>
        <row r="13">
          <cell r="B13">
            <v>15</v>
          </cell>
          <cell r="C13">
            <v>0</v>
          </cell>
          <cell r="D13">
            <v>7</v>
          </cell>
          <cell r="F13">
            <v>0</v>
          </cell>
        </row>
        <row r="14">
          <cell r="B14">
            <v>61</v>
          </cell>
          <cell r="C14">
            <v>0</v>
          </cell>
          <cell r="D14">
            <v>0</v>
          </cell>
          <cell r="F14">
            <v>2</v>
          </cell>
        </row>
        <row r="15">
          <cell r="B15">
            <v>8</v>
          </cell>
          <cell r="C15">
            <v>0</v>
          </cell>
          <cell r="D15">
            <v>0</v>
          </cell>
          <cell r="F15">
            <v>0</v>
          </cell>
        </row>
        <row r="16">
          <cell r="B16">
            <v>16</v>
          </cell>
          <cell r="C16">
            <v>0</v>
          </cell>
          <cell r="D16">
            <v>0</v>
          </cell>
          <cell r="F16">
            <v>4</v>
          </cell>
        </row>
        <row r="17">
          <cell r="B17">
            <v>35</v>
          </cell>
          <cell r="C17">
            <v>0</v>
          </cell>
          <cell r="D17">
            <v>0</v>
          </cell>
          <cell r="F17">
            <v>2</v>
          </cell>
        </row>
        <row r="18">
          <cell r="B18">
            <v>3</v>
          </cell>
          <cell r="C18">
            <v>0</v>
          </cell>
          <cell r="D18">
            <v>0</v>
          </cell>
          <cell r="F18">
            <v>3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</row>
        <row r="39">
          <cell r="B39">
            <v>174</v>
          </cell>
          <cell r="C39">
            <v>0</v>
          </cell>
          <cell r="D39">
            <v>12</v>
          </cell>
          <cell r="E39">
            <v>186</v>
          </cell>
          <cell r="F39">
            <v>13</v>
          </cell>
          <cell r="G39">
            <v>199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showGridLines="0" view="pageBreakPreview" topLeftCell="A4" zoomScale="90" zoomScaleNormal="100" zoomScaleSheetLayoutView="90" workbookViewId="0">
      <selection activeCell="G51" sqref="G51"/>
    </sheetView>
  </sheetViews>
  <sheetFormatPr defaultColWidth="9.140625" defaultRowHeight="12.75" outlineLevelRow="1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12.75" customHeight="1">
      <c r="A2" s="379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380" t="s">
        <v>216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s="220" customFormat="1" ht="12.75" customHeight="1" thickBot="1">
      <c r="A5" s="219"/>
      <c r="B5" s="219"/>
      <c r="C5" s="219"/>
      <c r="D5" s="219"/>
      <c r="E5" s="219"/>
      <c r="F5" s="219"/>
      <c r="G5" s="219"/>
      <c r="H5" s="219"/>
      <c r="I5" s="219"/>
      <c r="L5" s="381" t="s">
        <v>226</v>
      </c>
      <c r="M5" s="381"/>
    </row>
    <row r="6" spans="1:13" ht="12.75" customHeight="1" thickTop="1">
      <c r="A6" s="361" t="s">
        <v>3</v>
      </c>
      <c r="B6" s="362"/>
      <c r="C6" s="362"/>
      <c r="D6" s="363"/>
      <c r="E6" s="367" t="s">
        <v>4</v>
      </c>
      <c r="F6" s="368"/>
      <c r="G6" s="368"/>
      <c r="H6" s="368"/>
      <c r="I6" s="369"/>
      <c r="J6" s="382" t="s">
        <v>5</v>
      </c>
      <c r="K6" s="383"/>
      <c r="L6" s="384"/>
      <c r="M6" s="385" t="s">
        <v>6</v>
      </c>
    </row>
    <row r="7" spans="1:13" ht="21" customHeight="1">
      <c r="A7" s="364"/>
      <c r="B7" s="365"/>
      <c r="C7" s="365"/>
      <c r="D7" s="366"/>
      <c r="E7" s="387" t="s">
        <v>7</v>
      </c>
      <c r="F7" s="388"/>
      <c r="G7" s="388"/>
      <c r="H7" s="388" t="s">
        <v>8</v>
      </c>
      <c r="I7" s="389" t="s">
        <v>9</v>
      </c>
      <c r="J7" s="387" t="s">
        <v>10</v>
      </c>
      <c r="K7" s="388" t="s">
        <v>11</v>
      </c>
      <c r="L7" s="390" t="s">
        <v>9</v>
      </c>
      <c r="M7" s="386"/>
    </row>
    <row r="8" spans="1:13" ht="44.45" customHeight="1">
      <c r="A8" s="172" t="s">
        <v>156</v>
      </c>
      <c r="B8" s="173" t="s">
        <v>157</v>
      </c>
      <c r="C8" s="173" t="s">
        <v>12</v>
      </c>
      <c r="D8" s="166" t="s">
        <v>13</v>
      </c>
      <c r="E8" s="172" t="s">
        <v>14</v>
      </c>
      <c r="F8" s="173" t="s">
        <v>15</v>
      </c>
      <c r="G8" s="165" t="s">
        <v>16</v>
      </c>
      <c r="H8" s="388"/>
      <c r="I8" s="389"/>
      <c r="J8" s="387"/>
      <c r="K8" s="388"/>
      <c r="L8" s="390"/>
      <c r="M8" s="386"/>
    </row>
    <row r="9" spans="1:13" s="7" customFormat="1" ht="12.75" customHeight="1">
      <c r="A9" s="376" t="s">
        <v>151</v>
      </c>
      <c r="B9" s="374" t="s">
        <v>155</v>
      </c>
      <c r="C9" s="370" t="s">
        <v>152</v>
      </c>
      <c r="D9" s="178">
        <v>13</v>
      </c>
      <c r="E9" s="179">
        <f>'[1]ANEXO I - TAB 1'!E9+'[2]ANEXO I - TAB 1'!E9+'[3]ANEXO I - TAB 1'!E9+'[4]ANEXO I - TAB 1'!E9+'[5]ANEXO I - TAB 1'!E9+'[6]ANEXO I - TAB 1'!E9</f>
        <v>6430</v>
      </c>
      <c r="F9" s="180">
        <f>'[1]ANEXO I - TAB 1'!F9+'[2]ANEXO I - TAB 1'!F9+'[3]ANEXO I - TAB 1'!F9+'[4]ANEXO I - TAB 1'!F9+'[5]ANEXO I - TAB 1'!F9+'[6]ANEXO I - TAB 1'!F9</f>
        <v>0</v>
      </c>
      <c r="G9" s="261">
        <f>E9+F9</f>
        <v>6430</v>
      </c>
      <c r="H9" s="257"/>
      <c r="I9" s="261">
        <f>G9+H9</f>
        <v>6430</v>
      </c>
      <c r="J9" s="179">
        <f>'[1]ANEXO I - TAB 1'!J9+'[2]ANEXO I - TAB 1'!J9+'[3]ANEXO I - TAB 1'!J9+'[4]ANEXO I - TAB 1'!J9+'[5]ANEXO I - TAB 1'!J9+'[6]ANEXO I - TAB 1'!J9</f>
        <v>2371</v>
      </c>
      <c r="K9" s="180">
        <f>'[1]ANEXO I - TAB 1'!K9+'[2]ANEXO I - TAB 1'!K9+'[3]ANEXO I - TAB 1'!K9+'[4]ANEXO I - TAB 1'!K9+'[5]ANEXO I - TAB 1'!K9+'[6]ANEXO I - TAB 1'!K9</f>
        <v>468</v>
      </c>
      <c r="L9" s="273">
        <f>J9+K9</f>
        <v>2839</v>
      </c>
      <c r="M9" s="199">
        <f>'[1]ANEXO I - TAB 1'!M9+'[2]ANEXO I - TAB 1'!M9+'[3]ANEXO I - TAB 1'!M9+'[4]ANEXO I - TAB 1'!M9+'[5]ANEXO I - TAB 1'!M9+'[6]ANEXO I - TAB 1'!M9</f>
        <v>566</v>
      </c>
    </row>
    <row r="10" spans="1:13" s="7" customFormat="1" ht="12.75" customHeight="1">
      <c r="A10" s="377"/>
      <c r="B10" s="375"/>
      <c r="C10" s="371"/>
      <c r="D10" s="181">
        <v>12</v>
      </c>
      <c r="E10" s="182">
        <f>'[1]ANEXO I - TAB 1'!E10+'[2]ANEXO I - TAB 1'!E10+'[3]ANEXO I - TAB 1'!E10+'[4]ANEXO I - TAB 1'!E10+'[5]ANEXO I - TAB 1'!E10+'[6]ANEXO I - TAB 1'!E10</f>
        <v>233</v>
      </c>
      <c r="F10" s="183">
        <f>'[1]ANEXO I - TAB 1'!F10+'[2]ANEXO I - TAB 1'!F10+'[3]ANEXO I - TAB 1'!F10+'[4]ANEXO I - TAB 1'!F10+'[5]ANEXO I - TAB 1'!F10+'[6]ANEXO I - TAB 1'!F10</f>
        <v>0</v>
      </c>
      <c r="G10" s="262">
        <f t="shared" ref="G10:G33" si="0">E10+F10</f>
        <v>233</v>
      </c>
      <c r="H10" s="258"/>
      <c r="I10" s="262">
        <f t="shared" ref="I10:I49" si="1">G10+H10</f>
        <v>233</v>
      </c>
      <c r="J10" s="182">
        <f>'[1]ANEXO I - TAB 1'!J10+'[2]ANEXO I - TAB 1'!J10+'[3]ANEXO I - TAB 1'!J10+'[4]ANEXO I - TAB 1'!J10+'[5]ANEXO I - TAB 1'!J10+'[6]ANEXO I - TAB 1'!J10</f>
        <v>10</v>
      </c>
      <c r="K10" s="183">
        <f>'[1]ANEXO I - TAB 1'!K10+'[2]ANEXO I - TAB 1'!K10+'[3]ANEXO I - TAB 1'!K10+'[4]ANEXO I - TAB 1'!K10+'[5]ANEXO I - TAB 1'!K10+'[6]ANEXO I - TAB 1'!K10</f>
        <v>3</v>
      </c>
      <c r="L10" s="274">
        <f t="shared" ref="L10:L49" si="2">J10+K10</f>
        <v>13</v>
      </c>
      <c r="M10" s="200">
        <f>'[1]ANEXO I - TAB 1'!M10+'[2]ANEXO I - TAB 1'!M10+'[3]ANEXO I - TAB 1'!M10+'[4]ANEXO I - TAB 1'!M10+'[5]ANEXO I - TAB 1'!M10+'[6]ANEXO I - TAB 1'!M10</f>
        <v>7</v>
      </c>
    </row>
    <row r="11" spans="1:13" s="7" customFormat="1" ht="12.75" customHeight="1">
      <c r="A11" s="377"/>
      <c r="B11" s="375"/>
      <c r="C11" s="372"/>
      <c r="D11" s="184">
        <v>11</v>
      </c>
      <c r="E11" s="185">
        <f>'[1]ANEXO I - TAB 1'!E11+'[2]ANEXO I - TAB 1'!E11+'[3]ANEXO I - TAB 1'!E11+'[4]ANEXO I - TAB 1'!E11+'[5]ANEXO I - TAB 1'!E11+'[6]ANEXO I - TAB 1'!E11</f>
        <v>189</v>
      </c>
      <c r="F11" s="186">
        <f>'[1]ANEXO I - TAB 1'!F11+'[2]ANEXO I - TAB 1'!F11+'[3]ANEXO I - TAB 1'!F11+'[4]ANEXO I - TAB 1'!F11+'[5]ANEXO I - TAB 1'!F11+'[6]ANEXO I - TAB 1'!F11</f>
        <v>0</v>
      </c>
      <c r="G11" s="263">
        <f t="shared" si="0"/>
        <v>189</v>
      </c>
      <c r="H11" s="258"/>
      <c r="I11" s="263">
        <f t="shared" si="1"/>
        <v>189</v>
      </c>
      <c r="J11" s="185">
        <f>'[1]ANEXO I - TAB 1'!J11+'[2]ANEXO I - TAB 1'!J11+'[3]ANEXO I - TAB 1'!J11+'[4]ANEXO I - TAB 1'!J11+'[5]ANEXO I - TAB 1'!J11+'[6]ANEXO I - TAB 1'!J11</f>
        <v>10</v>
      </c>
      <c r="K11" s="186">
        <f>'[1]ANEXO I - TAB 1'!K11+'[2]ANEXO I - TAB 1'!K11+'[3]ANEXO I - TAB 1'!K11+'[4]ANEXO I - TAB 1'!K11+'[5]ANEXO I - TAB 1'!K11+'[6]ANEXO I - TAB 1'!K11</f>
        <v>3</v>
      </c>
      <c r="L11" s="275">
        <f t="shared" si="2"/>
        <v>13</v>
      </c>
      <c r="M11" s="201">
        <f>'[1]ANEXO I - TAB 1'!M11+'[2]ANEXO I - TAB 1'!M11+'[3]ANEXO I - TAB 1'!M11+'[4]ANEXO I - TAB 1'!M11+'[5]ANEXO I - TAB 1'!M11+'[6]ANEXO I - TAB 1'!M11</f>
        <v>5</v>
      </c>
    </row>
    <row r="12" spans="1:13" s="7" customFormat="1" ht="12.75" customHeight="1">
      <c r="A12" s="377"/>
      <c r="B12" s="375"/>
      <c r="C12" s="373" t="s">
        <v>153</v>
      </c>
      <c r="D12" s="178">
        <v>10</v>
      </c>
      <c r="E12" s="179">
        <f>'[1]ANEXO I - TAB 1'!E12+'[2]ANEXO I - TAB 1'!E12+'[3]ANEXO I - TAB 1'!E12+'[4]ANEXO I - TAB 1'!E12+'[5]ANEXO I - TAB 1'!E12+'[6]ANEXO I - TAB 1'!E12</f>
        <v>233</v>
      </c>
      <c r="F12" s="180">
        <f>'[1]ANEXO I - TAB 1'!F12+'[2]ANEXO I - TAB 1'!F12+'[3]ANEXO I - TAB 1'!F12+'[4]ANEXO I - TAB 1'!F12+'[5]ANEXO I - TAB 1'!F12+'[6]ANEXO I - TAB 1'!F12</f>
        <v>0</v>
      </c>
      <c r="G12" s="261">
        <f t="shared" si="0"/>
        <v>233</v>
      </c>
      <c r="H12" s="258"/>
      <c r="I12" s="261">
        <f t="shared" si="1"/>
        <v>233</v>
      </c>
      <c r="J12" s="179">
        <f>'[1]ANEXO I - TAB 1'!J12+'[2]ANEXO I - TAB 1'!J12+'[3]ANEXO I - TAB 1'!J12+'[4]ANEXO I - TAB 1'!J12+'[5]ANEXO I - TAB 1'!J12+'[6]ANEXO I - TAB 1'!J12</f>
        <v>8</v>
      </c>
      <c r="K12" s="180">
        <f>'[1]ANEXO I - TAB 1'!K12+'[2]ANEXO I - TAB 1'!K12+'[3]ANEXO I - TAB 1'!K12+'[4]ANEXO I - TAB 1'!K12+'[5]ANEXO I - TAB 1'!K12+'[6]ANEXO I - TAB 1'!K12</f>
        <v>4</v>
      </c>
      <c r="L12" s="273">
        <f t="shared" si="2"/>
        <v>12</v>
      </c>
      <c r="M12" s="199">
        <f>'[1]ANEXO I - TAB 1'!M12+'[2]ANEXO I - TAB 1'!M12+'[3]ANEXO I - TAB 1'!M12+'[4]ANEXO I - TAB 1'!M12+'[5]ANEXO I - TAB 1'!M12+'[6]ANEXO I - TAB 1'!M12</f>
        <v>11</v>
      </c>
    </row>
    <row r="13" spans="1:13" s="7" customFormat="1" ht="12.75" customHeight="1">
      <c r="A13" s="377"/>
      <c r="B13" s="375"/>
      <c r="C13" s="371"/>
      <c r="D13" s="181">
        <v>9</v>
      </c>
      <c r="E13" s="182">
        <f>'[1]ANEXO I - TAB 1'!E13+'[2]ANEXO I - TAB 1'!E13+'[3]ANEXO I - TAB 1'!E13+'[4]ANEXO I - TAB 1'!E13+'[5]ANEXO I - TAB 1'!E13+'[6]ANEXO I - TAB 1'!E13</f>
        <v>180</v>
      </c>
      <c r="F13" s="183">
        <f>'[1]ANEXO I - TAB 1'!F13+'[2]ANEXO I - TAB 1'!F13+'[3]ANEXO I - TAB 1'!F13+'[4]ANEXO I - TAB 1'!F13+'[5]ANEXO I - TAB 1'!F13+'[6]ANEXO I - TAB 1'!F13</f>
        <v>0</v>
      </c>
      <c r="G13" s="262">
        <f t="shared" si="0"/>
        <v>180</v>
      </c>
      <c r="H13" s="258"/>
      <c r="I13" s="262">
        <f t="shared" si="1"/>
        <v>180</v>
      </c>
      <c r="J13" s="182">
        <f>'[1]ANEXO I - TAB 1'!J13+'[2]ANEXO I - TAB 1'!J13+'[3]ANEXO I - TAB 1'!J13+'[4]ANEXO I - TAB 1'!J13+'[5]ANEXO I - TAB 1'!J13+'[6]ANEXO I - TAB 1'!J13</f>
        <v>10</v>
      </c>
      <c r="K13" s="183">
        <f>'[1]ANEXO I - TAB 1'!K13+'[2]ANEXO I - TAB 1'!K13+'[3]ANEXO I - TAB 1'!K13+'[4]ANEXO I - TAB 1'!K13+'[5]ANEXO I - TAB 1'!K13+'[6]ANEXO I - TAB 1'!K13</f>
        <v>1</v>
      </c>
      <c r="L13" s="274">
        <f t="shared" si="2"/>
        <v>11</v>
      </c>
      <c r="M13" s="200">
        <f>'[1]ANEXO I - TAB 1'!M13+'[2]ANEXO I - TAB 1'!M13+'[3]ANEXO I - TAB 1'!M13+'[4]ANEXO I - TAB 1'!M13+'[5]ANEXO I - TAB 1'!M13+'[6]ANEXO I - TAB 1'!M13</f>
        <v>3</v>
      </c>
    </row>
    <row r="14" spans="1:13" s="7" customFormat="1" ht="12.75" customHeight="1">
      <c r="A14" s="377"/>
      <c r="B14" s="375"/>
      <c r="C14" s="371"/>
      <c r="D14" s="181">
        <v>8</v>
      </c>
      <c r="E14" s="182">
        <f>'[1]ANEXO I - TAB 1'!E14+'[2]ANEXO I - TAB 1'!E14+'[3]ANEXO I - TAB 1'!E14+'[4]ANEXO I - TAB 1'!E14+'[5]ANEXO I - TAB 1'!E14+'[6]ANEXO I - TAB 1'!E14</f>
        <v>512</v>
      </c>
      <c r="F14" s="183">
        <f>'[1]ANEXO I - TAB 1'!F14+'[2]ANEXO I - TAB 1'!F14+'[3]ANEXO I - TAB 1'!F14+'[4]ANEXO I - TAB 1'!F14+'[5]ANEXO I - TAB 1'!F14+'[6]ANEXO I - TAB 1'!F14</f>
        <v>0</v>
      </c>
      <c r="G14" s="262">
        <f t="shared" si="0"/>
        <v>512</v>
      </c>
      <c r="H14" s="258"/>
      <c r="I14" s="262">
        <f t="shared" si="1"/>
        <v>512</v>
      </c>
      <c r="J14" s="182">
        <f>'[1]ANEXO I - TAB 1'!J14+'[2]ANEXO I - TAB 1'!J14+'[3]ANEXO I - TAB 1'!J14+'[4]ANEXO I - TAB 1'!J14+'[5]ANEXO I - TAB 1'!J14+'[6]ANEXO I - TAB 1'!J14</f>
        <v>9</v>
      </c>
      <c r="K14" s="183">
        <f>'[1]ANEXO I - TAB 1'!K14+'[2]ANEXO I - TAB 1'!K14+'[3]ANEXO I - TAB 1'!K14+'[4]ANEXO I - TAB 1'!K14+'[5]ANEXO I - TAB 1'!K14+'[6]ANEXO I - TAB 1'!K14</f>
        <v>5</v>
      </c>
      <c r="L14" s="274">
        <f t="shared" si="2"/>
        <v>14</v>
      </c>
      <c r="M14" s="200">
        <f>'[1]ANEXO I - TAB 1'!M14+'[2]ANEXO I - TAB 1'!M14+'[3]ANEXO I - TAB 1'!M14+'[4]ANEXO I - TAB 1'!M14+'[5]ANEXO I - TAB 1'!M14+'[6]ANEXO I - TAB 1'!M14</f>
        <v>5</v>
      </c>
    </row>
    <row r="15" spans="1:13" s="7" customFormat="1" ht="12.75" customHeight="1">
      <c r="A15" s="377"/>
      <c r="B15" s="375"/>
      <c r="C15" s="371"/>
      <c r="D15" s="187">
        <v>7</v>
      </c>
      <c r="E15" s="188">
        <f>'[1]ANEXO I - TAB 1'!E15+'[2]ANEXO I - TAB 1'!E15+'[3]ANEXO I - TAB 1'!E15+'[4]ANEXO I - TAB 1'!E15+'[5]ANEXO I - TAB 1'!E15+'[6]ANEXO I - TAB 1'!E15</f>
        <v>559</v>
      </c>
      <c r="F15" s="189">
        <f>'[1]ANEXO I - TAB 1'!F15+'[2]ANEXO I - TAB 1'!F15+'[3]ANEXO I - TAB 1'!F15+'[4]ANEXO I - TAB 1'!F15+'[5]ANEXO I - TAB 1'!F15+'[6]ANEXO I - TAB 1'!F15</f>
        <v>0</v>
      </c>
      <c r="G15" s="264">
        <f t="shared" si="0"/>
        <v>559</v>
      </c>
      <c r="H15" s="258"/>
      <c r="I15" s="264">
        <f t="shared" si="1"/>
        <v>559</v>
      </c>
      <c r="J15" s="188">
        <f>'[1]ANEXO I - TAB 1'!J15+'[2]ANEXO I - TAB 1'!J15+'[3]ANEXO I - TAB 1'!J15+'[4]ANEXO I - TAB 1'!J15+'[5]ANEXO I - TAB 1'!J15+'[6]ANEXO I - TAB 1'!J15</f>
        <v>10</v>
      </c>
      <c r="K15" s="189">
        <f>'[1]ANEXO I - TAB 1'!K15+'[2]ANEXO I - TAB 1'!K15+'[3]ANEXO I - TAB 1'!K15+'[4]ANEXO I - TAB 1'!K15+'[5]ANEXO I - TAB 1'!K15+'[6]ANEXO I - TAB 1'!K15</f>
        <v>2</v>
      </c>
      <c r="L15" s="276">
        <f t="shared" si="2"/>
        <v>12</v>
      </c>
      <c r="M15" s="202">
        <f>'[1]ANEXO I - TAB 1'!M15+'[2]ANEXO I - TAB 1'!M15+'[3]ANEXO I - TAB 1'!M15+'[4]ANEXO I - TAB 1'!M15+'[5]ANEXO I - TAB 1'!M15+'[6]ANEXO I - TAB 1'!M15</f>
        <v>4</v>
      </c>
    </row>
    <row r="16" spans="1:13" s="7" customFormat="1" ht="12.75" customHeight="1">
      <c r="A16" s="377"/>
      <c r="B16" s="375"/>
      <c r="C16" s="372"/>
      <c r="D16" s="184">
        <v>6</v>
      </c>
      <c r="E16" s="185">
        <f>'[1]ANEXO I - TAB 1'!E16+'[2]ANEXO I - TAB 1'!E16+'[3]ANEXO I - TAB 1'!E16+'[4]ANEXO I - TAB 1'!E16+'[5]ANEXO I - TAB 1'!E16+'[6]ANEXO I - TAB 1'!E16</f>
        <v>391</v>
      </c>
      <c r="F16" s="186">
        <f>'[1]ANEXO I - TAB 1'!F16+'[2]ANEXO I - TAB 1'!F16+'[3]ANEXO I - TAB 1'!F16+'[4]ANEXO I - TAB 1'!F16+'[5]ANEXO I - TAB 1'!F16+'[6]ANEXO I - TAB 1'!F16</f>
        <v>0</v>
      </c>
      <c r="G16" s="263">
        <f t="shared" si="0"/>
        <v>391</v>
      </c>
      <c r="H16" s="258"/>
      <c r="I16" s="263">
        <f t="shared" si="1"/>
        <v>391</v>
      </c>
      <c r="J16" s="185">
        <f>'[1]ANEXO I - TAB 1'!J16+'[2]ANEXO I - TAB 1'!J16+'[3]ANEXO I - TAB 1'!J16+'[4]ANEXO I - TAB 1'!J16+'[5]ANEXO I - TAB 1'!J16+'[6]ANEXO I - TAB 1'!J16</f>
        <v>2</v>
      </c>
      <c r="K16" s="186">
        <f>'[1]ANEXO I - TAB 1'!K16+'[2]ANEXO I - TAB 1'!K16+'[3]ANEXO I - TAB 1'!K16+'[4]ANEXO I - TAB 1'!K16+'[5]ANEXO I - TAB 1'!K16+'[6]ANEXO I - TAB 1'!K16</f>
        <v>5</v>
      </c>
      <c r="L16" s="275">
        <f t="shared" si="2"/>
        <v>7</v>
      </c>
      <c r="M16" s="201">
        <f>'[1]ANEXO I - TAB 1'!M16+'[2]ANEXO I - TAB 1'!M16+'[3]ANEXO I - TAB 1'!M16+'[4]ANEXO I - TAB 1'!M16+'[5]ANEXO I - TAB 1'!M16+'[6]ANEXO I - TAB 1'!M16</f>
        <v>14</v>
      </c>
    </row>
    <row r="17" spans="1:13" s="7" customFormat="1" ht="12.75" customHeight="1">
      <c r="A17" s="377"/>
      <c r="B17" s="375"/>
      <c r="C17" s="373" t="s">
        <v>154</v>
      </c>
      <c r="D17" s="178">
        <v>5</v>
      </c>
      <c r="E17" s="179">
        <f>'[1]ANEXO I - TAB 1'!E17+'[2]ANEXO I - TAB 1'!E17+'[3]ANEXO I - TAB 1'!E17+'[4]ANEXO I - TAB 1'!E17+'[5]ANEXO I - TAB 1'!E17+'[6]ANEXO I - TAB 1'!E17</f>
        <v>513</v>
      </c>
      <c r="F17" s="180">
        <f>'[1]ANEXO I - TAB 1'!F17+'[2]ANEXO I - TAB 1'!F17+'[3]ANEXO I - TAB 1'!F17+'[4]ANEXO I - TAB 1'!F17+'[5]ANEXO I - TAB 1'!F17+'[6]ANEXO I - TAB 1'!F17</f>
        <v>0</v>
      </c>
      <c r="G17" s="261">
        <f t="shared" si="0"/>
        <v>513</v>
      </c>
      <c r="H17" s="258"/>
      <c r="I17" s="261">
        <f t="shared" si="1"/>
        <v>513</v>
      </c>
      <c r="J17" s="179">
        <f>'[1]ANEXO I - TAB 1'!J17+'[2]ANEXO I - TAB 1'!J17+'[3]ANEXO I - TAB 1'!J17+'[4]ANEXO I - TAB 1'!J17+'[5]ANEXO I - TAB 1'!J17+'[6]ANEXO I - TAB 1'!J17</f>
        <v>4</v>
      </c>
      <c r="K17" s="180">
        <f>'[1]ANEXO I - TAB 1'!K17+'[2]ANEXO I - TAB 1'!K17+'[3]ANEXO I - TAB 1'!K17+'[4]ANEXO I - TAB 1'!K17+'[5]ANEXO I - TAB 1'!K17+'[6]ANEXO I - TAB 1'!K17</f>
        <v>4</v>
      </c>
      <c r="L17" s="273">
        <f t="shared" si="2"/>
        <v>8</v>
      </c>
      <c r="M17" s="199">
        <f>'[1]ANEXO I - TAB 1'!M17+'[2]ANEXO I - TAB 1'!M17+'[3]ANEXO I - TAB 1'!M17+'[4]ANEXO I - TAB 1'!M17+'[5]ANEXO I - TAB 1'!M17+'[6]ANEXO I - TAB 1'!M17</f>
        <v>4</v>
      </c>
    </row>
    <row r="18" spans="1:13" s="7" customFormat="1" ht="12.75" customHeight="1">
      <c r="A18" s="377"/>
      <c r="B18" s="375"/>
      <c r="C18" s="371"/>
      <c r="D18" s="181">
        <v>4</v>
      </c>
      <c r="E18" s="182">
        <f>'[1]ANEXO I - TAB 1'!E18+'[2]ANEXO I - TAB 1'!E18+'[3]ANEXO I - TAB 1'!E18+'[4]ANEXO I - TAB 1'!E18+'[5]ANEXO I - TAB 1'!E18+'[6]ANEXO I - TAB 1'!E18</f>
        <v>569</v>
      </c>
      <c r="F18" s="183">
        <f>'[1]ANEXO I - TAB 1'!F18+'[2]ANEXO I - TAB 1'!F18+'[3]ANEXO I - TAB 1'!F18+'[4]ANEXO I - TAB 1'!F18+'[5]ANEXO I - TAB 1'!F18+'[6]ANEXO I - TAB 1'!F18</f>
        <v>0</v>
      </c>
      <c r="G18" s="262">
        <f t="shared" si="0"/>
        <v>569</v>
      </c>
      <c r="H18" s="258"/>
      <c r="I18" s="262">
        <f t="shared" si="1"/>
        <v>569</v>
      </c>
      <c r="J18" s="182">
        <f>'[1]ANEXO I - TAB 1'!J18+'[2]ANEXO I - TAB 1'!J18+'[3]ANEXO I - TAB 1'!J18+'[4]ANEXO I - TAB 1'!J18+'[5]ANEXO I - TAB 1'!J18+'[6]ANEXO I - TAB 1'!J18</f>
        <v>4</v>
      </c>
      <c r="K18" s="183">
        <f>'[1]ANEXO I - TAB 1'!K18+'[2]ANEXO I - TAB 1'!K18+'[3]ANEXO I - TAB 1'!K18+'[4]ANEXO I - TAB 1'!K18+'[5]ANEXO I - TAB 1'!K18+'[6]ANEXO I - TAB 1'!K18</f>
        <v>2</v>
      </c>
      <c r="L18" s="274">
        <f t="shared" si="2"/>
        <v>6</v>
      </c>
      <c r="M18" s="200">
        <f>'[1]ANEXO I - TAB 1'!M18+'[2]ANEXO I - TAB 1'!M18+'[3]ANEXO I - TAB 1'!M18+'[4]ANEXO I - TAB 1'!M18+'[5]ANEXO I - TAB 1'!M18+'[6]ANEXO I - TAB 1'!M18</f>
        <v>3</v>
      </c>
    </row>
    <row r="19" spans="1:13" s="7" customFormat="1" ht="12.75" customHeight="1">
      <c r="A19" s="377"/>
      <c r="B19" s="375"/>
      <c r="C19" s="371"/>
      <c r="D19" s="181">
        <v>3</v>
      </c>
      <c r="E19" s="182">
        <f>'[1]ANEXO I - TAB 1'!E19+'[2]ANEXO I - TAB 1'!E19+'[3]ANEXO I - TAB 1'!E19+'[4]ANEXO I - TAB 1'!E19+'[5]ANEXO I - TAB 1'!E19+'[6]ANEXO I - TAB 1'!E19</f>
        <v>3</v>
      </c>
      <c r="F19" s="183">
        <f>'[1]ANEXO I - TAB 1'!F19+'[2]ANEXO I - TAB 1'!F19+'[3]ANEXO I - TAB 1'!F19+'[4]ANEXO I - TAB 1'!F19+'[5]ANEXO I - TAB 1'!F19+'[6]ANEXO I - TAB 1'!F19</f>
        <v>285</v>
      </c>
      <c r="G19" s="262">
        <f t="shared" si="0"/>
        <v>288</v>
      </c>
      <c r="H19" s="258"/>
      <c r="I19" s="262">
        <f t="shared" si="1"/>
        <v>288</v>
      </c>
      <c r="J19" s="182">
        <f>'[1]ANEXO I - TAB 1'!J19+'[2]ANEXO I - TAB 1'!J19+'[3]ANEXO I - TAB 1'!J19+'[4]ANEXO I - TAB 1'!J19+'[5]ANEXO I - TAB 1'!J19+'[6]ANEXO I - TAB 1'!J19</f>
        <v>3</v>
      </c>
      <c r="K19" s="183">
        <f>'[1]ANEXO I - TAB 1'!K19+'[2]ANEXO I - TAB 1'!K19+'[3]ANEXO I - TAB 1'!K19+'[4]ANEXO I - TAB 1'!K19+'[5]ANEXO I - TAB 1'!K19+'[6]ANEXO I - TAB 1'!K19</f>
        <v>1</v>
      </c>
      <c r="L19" s="274">
        <f t="shared" si="2"/>
        <v>4</v>
      </c>
      <c r="M19" s="200">
        <f>'[1]ANEXO I - TAB 1'!M19+'[2]ANEXO I - TAB 1'!M19+'[3]ANEXO I - TAB 1'!M19+'[4]ANEXO I - TAB 1'!M19+'[5]ANEXO I - TAB 1'!M19+'[6]ANEXO I - TAB 1'!M19</f>
        <v>2</v>
      </c>
    </row>
    <row r="20" spans="1:13" s="7" customFormat="1" ht="12.75" customHeight="1">
      <c r="A20" s="377"/>
      <c r="B20" s="375"/>
      <c r="C20" s="371"/>
      <c r="D20" s="181">
        <v>2</v>
      </c>
      <c r="E20" s="188">
        <f>'[1]ANEXO I - TAB 1'!E20+'[2]ANEXO I - TAB 1'!E20+'[3]ANEXO I - TAB 1'!E20+'[4]ANEXO I - TAB 1'!E20+'[5]ANEXO I - TAB 1'!E20+'[6]ANEXO I - TAB 1'!E20</f>
        <v>0</v>
      </c>
      <c r="F20" s="189">
        <f>'[1]ANEXO I - TAB 1'!F20+'[2]ANEXO I - TAB 1'!F20+'[3]ANEXO I - TAB 1'!F20+'[4]ANEXO I - TAB 1'!F20+'[5]ANEXO I - TAB 1'!F20+'[6]ANEXO I - TAB 1'!F20</f>
        <v>218</v>
      </c>
      <c r="G20" s="264">
        <f t="shared" si="0"/>
        <v>218</v>
      </c>
      <c r="H20" s="258"/>
      <c r="I20" s="264">
        <f t="shared" si="1"/>
        <v>218</v>
      </c>
      <c r="J20" s="188">
        <f>'[1]ANEXO I - TAB 1'!J20+'[2]ANEXO I - TAB 1'!J20+'[3]ANEXO I - TAB 1'!J20+'[4]ANEXO I - TAB 1'!J20+'[5]ANEXO I - TAB 1'!J20+'[6]ANEXO I - TAB 1'!J20</f>
        <v>0</v>
      </c>
      <c r="K20" s="189">
        <f>'[1]ANEXO I - TAB 1'!K20+'[2]ANEXO I - TAB 1'!K20+'[3]ANEXO I - TAB 1'!K20+'[4]ANEXO I - TAB 1'!K20+'[5]ANEXO I - TAB 1'!K20+'[6]ANEXO I - TAB 1'!K20</f>
        <v>1</v>
      </c>
      <c r="L20" s="276">
        <f t="shared" si="2"/>
        <v>1</v>
      </c>
      <c r="M20" s="202">
        <f>'[1]ANEXO I - TAB 1'!M20+'[2]ANEXO I - TAB 1'!M20+'[3]ANEXO I - TAB 1'!M20+'[4]ANEXO I - TAB 1'!M20+'[5]ANEXO I - TAB 1'!M20+'[6]ANEXO I - TAB 1'!M20</f>
        <v>1</v>
      </c>
    </row>
    <row r="21" spans="1:13" s="7" customFormat="1" ht="12.75" customHeight="1">
      <c r="A21" s="377"/>
      <c r="B21" s="375"/>
      <c r="C21" s="371"/>
      <c r="D21" s="187">
        <v>1</v>
      </c>
      <c r="E21" s="194">
        <f>'[1]ANEXO I - TAB 1'!E21+'[2]ANEXO I - TAB 1'!E21+'[3]ANEXO I - TAB 1'!E21+'[4]ANEXO I - TAB 1'!E21+'[5]ANEXO I - TAB 1'!E21+'[6]ANEXO I - TAB 1'!E21</f>
        <v>0</v>
      </c>
      <c r="F21" s="195">
        <f>'[1]ANEXO I - TAB 1'!F21+'[2]ANEXO I - TAB 1'!F21+'[3]ANEXO I - TAB 1'!F21+'[4]ANEXO I - TAB 1'!F21+'[5]ANEXO I - TAB 1'!F21+'[6]ANEXO I - TAB 1'!F21</f>
        <v>285</v>
      </c>
      <c r="G21" s="265">
        <f t="shared" si="0"/>
        <v>285</v>
      </c>
      <c r="H21" s="195">
        <f>'[1]ANEXO I - TAB 1'!H21+'[2]ANEXO I - TAB 1'!H21+'[3]ANEXO I - TAB 1'!H21+'[4]ANEXO I - TAB 1'!H21+'[5]ANEXO I - TAB 1'!H21+'[6]ANEXO I - TAB 1'!H21</f>
        <v>435</v>
      </c>
      <c r="I21" s="265">
        <f t="shared" si="1"/>
        <v>720</v>
      </c>
      <c r="J21" s="194">
        <f>'[1]ANEXO I - TAB 1'!J21+'[2]ANEXO I - TAB 1'!J21+'[3]ANEXO I - TAB 1'!J21+'[4]ANEXO I - TAB 1'!J21+'[5]ANEXO I - TAB 1'!J21+'[6]ANEXO I - TAB 1'!J21</f>
        <v>1</v>
      </c>
      <c r="K21" s="195">
        <f>'[1]ANEXO I - TAB 1'!K21+'[2]ANEXO I - TAB 1'!K21+'[3]ANEXO I - TAB 1'!K21+'[4]ANEXO I - TAB 1'!K21+'[5]ANEXO I - TAB 1'!K21+'[6]ANEXO I - TAB 1'!K21</f>
        <v>1</v>
      </c>
      <c r="L21" s="277">
        <f t="shared" si="2"/>
        <v>2</v>
      </c>
      <c r="M21" s="205">
        <f>'[1]ANEXO I - TAB 1'!M21+'[2]ANEXO I - TAB 1'!M21+'[3]ANEXO I - TAB 1'!M21+'[4]ANEXO I - TAB 1'!M21+'[5]ANEXO I - TAB 1'!M21+'[6]ANEXO I - TAB 1'!M21</f>
        <v>1</v>
      </c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9812</v>
      </c>
      <c r="F22" s="266">
        <f t="shared" ref="F22:M22" si="3">SUM(F9:F21)</f>
        <v>788</v>
      </c>
      <c r="G22" s="266">
        <f t="shared" si="3"/>
        <v>10600</v>
      </c>
      <c r="H22" s="270">
        <f t="shared" si="3"/>
        <v>435</v>
      </c>
      <c r="I22" s="266">
        <f t="shared" si="3"/>
        <v>11035</v>
      </c>
      <c r="J22" s="287">
        <f t="shared" si="3"/>
        <v>2442</v>
      </c>
      <c r="K22" s="266">
        <f t="shared" si="3"/>
        <v>500</v>
      </c>
      <c r="L22" s="278">
        <f t="shared" si="3"/>
        <v>2942</v>
      </c>
      <c r="M22" s="288">
        <f t="shared" si="3"/>
        <v>626</v>
      </c>
    </row>
    <row r="23" spans="1:13" s="7" customFormat="1" ht="12.75" customHeight="1">
      <c r="A23" s="376" t="s">
        <v>168</v>
      </c>
      <c r="B23" s="374" t="s">
        <v>169</v>
      </c>
      <c r="C23" s="370" t="s">
        <v>152</v>
      </c>
      <c r="D23" s="196">
        <v>13</v>
      </c>
      <c r="E23" s="190">
        <f>'[1]ANEXO I - TAB 1'!E23+'[2]ANEXO I - TAB 1'!E23+'[3]ANEXO I - TAB 1'!E23+'[4]ANEXO I - TAB 1'!E23+'[5]ANEXO I - TAB 1'!E23+'[6]ANEXO I - TAB 1'!E23</f>
        <v>10480</v>
      </c>
      <c r="F23" s="191">
        <f>'[1]ANEXO I - TAB 1'!F23+'[2]ANEXO I - TAB 1'!F23+'[3]ANEXO I - TAB 1'!F23+'[4]ANEXO I - TAB 1'!F23+'[5]ANEXO I - TAB 1'!F23+'[6]ANEXO I - TAB 1'!F23</f>
        <v>0</v>
      </c>
      <c r="G23" s="267">
        <f t="shared" si="0"/>
        <v>10480</v>
      </c>
      <c r="H23" s="257"/>
      <c r="I23" s="267">
        <f t="shared" si="1"/>
        <v>10480</v>
      </c>
      <c r="J23" s="190">
        <f>'[1]ANEXO I - TAB 1'!J23+'[2]ANEXO I - TAB 1'!J23+'[3]ANEXO I - TAB 1'!J23+'[4]ANEXO I - TAB 1'!J23+'[5]ANEXO I - TAB 1'!J23+'[6]ANEXO I - TAB 1'!J23</f>
        <v>2610</v>
      </c>
      <c r="K23" s="191">
        <f>'[1]ANEXO I - TAB 1'!K23+'[2]ANEXO I - TAB 1'!K23+'[3]ANEXO I - TAB 1'!K23+'[4]ANEXO I - TAB 1'!K23+'[5]ANEXO I - TAB 1'!K23+'[6]ANEXO I - TAB 1'!K23</f>
        <v>544</v>
      </c>
      <c r="L23" s="279">
        <f t="shared" si="2"/>
        <v>3154</v>
      </c>
      <c r="M23" s="203">
        <f>'[1]ANEXO I - TAB 1'!M23+'[2]ANEXO I - TAB 1'!M23+'[3]ANEXO I - TAB 1'!M23+'[4]ANEXO I - TAB 1'!M23+'[5]ANEXO I - TAB 1'!M23+'[6]ANEXO I - TAB 1'!M23</f>
        <v>665</v>
      </c>
    </row>
    <row r="24" spans="1:13" s="7" customFormat="1" ht="12.75" customHeight="1">
      <c r="A24" s="377"/>
      <c r="B24" s="375"/>
      <c r="C24" s="371"/>
      <c r="D24" s="197">
        <v>12</v>
      </c>
      <c r="E24" s="192">
        <f>'[1]ANEXO I - TAB 1'!E24+'[2]ANEXO I - TAB 1'!E24+'[3]ANEXO I - TAB 1'!E24+'[4]ANEXO I - TAB 1'!E24+'[5]ANEXO I - TAB 1'!E24+'[6]ANEXO I - TAB 1'!E24</f>
        <v>367</v>
      </c>
      <c r="F24" s="193">
        <f>'[1]ANEXO I - TAB 1'!F24+'[2]ANEXO I - TAB 1'!F24+'[3]ANEXO I - TAB 1'!F24+'[4]ANEXO I - TAB 1'!F24+'[5]ANEXO I - TAB 1'!F24+'[6]ANEXO I - TAB 1'!F24</f>
        <v>0</v>
      </c>
      <c r="G24" s="268">
        <f t="shared" si="0"/>
        <v>367</v>
      </c>
      <c r="H24" s="258"/>
      <c r="I24" s="268">
        <f t="shared" si="1"/>
        <v>367</v>
      </c>
      <c r="J24" s="192">
        <f>'[1]ANEXO I - TAB 1'!J24+'[2]ANEXO I - TAB 1'!J24+'[3]ANEXO I - TAB 1'!J24+'[4]ANEXO I - TAB 1'!J24+'[5]ANEXO I - TAB 1'!J24+'[6]ANEXO I - TAB 1'!J24</f>
        <v>13</v>
      </c>
      <c r="K24" s="193">
        <f>'[1]ANEXO I - TAB 1'!K24+'[2]ANEXO I - TAB 1'!K24+'[3]ANEXO I - TAB 1'!K24+'[4]ANEXO I - TAB 1'!K24+'[5]ANEXO I - TAB 1'!K24+'[6]ANEXO I - TAB 1'!K24</f>
        <v>6</v>
      </c>
      <c r="L24" s="280">
        <f t="shared" si="2"/>
        <v>19</v>
      </c>
      <c r="M24" s="204">
        <f>'[1]ANEXO I - TAB 1'!M24+'[2]ANEXO I - TAB 1'!M24+'[3]ANEXO I - TAB 1'!M24+'[4]ANEXO I - TAB 1'!M24+'[5]ANEXO I - TAB 1'!M24+'[6]ANEXO I - TAB 1'!M24</f>
        <v>3</v>
      </c>
    </row>
    <row r="25" spans="1:13" s="7" customFormat="1" ht="12.75" customHeight="1">
      <c r="A25" s="377"/>
      <c r="B25" s="375"/>
      <c r="C25" s="372"/>
      <c r="D25" s="198">
        <v>11</v>
      </c>
      <c r="E25" s="194">
        <f>'[1]ANEXO I - TAB 1'!E25+'[2]ANEXO I - TAB 1'!E25+'[3]ANEXO I - TAB 1'!E25+'[4]ANEXO I - TAB 1'!E25+'[5]ANEXO I - TAB 1'!E25+'[6]ANEXO I - TAB 1'!E25</f>
        <v>294</v>
      </c>
      <c r="F25" s="195">
        <f>'[1]ANEXO I - TAB 1'!F25+'[2]ANEXO I - TAB 1'!F25+'[3]ANEXO I - TAB 1'!F25+'[4]ANEXO I - TAB 1'!F25+'[5]ANEXO I - TAB 1'!F25+'[6]ANEXO I - TAB 1'!F25</f>
        <v>0</v>
      </c>
      <c r="G25" s="265">
        <f t="shared" si="0"/>
        <v>294</v>
      </c>
      <c r="H25" s="258"/>
      <c r="I25" s="265">
        <f t="shared" si="1"/>
        <v>294</v>
      </c>
      <c r="J25" s="194">
        <f>'[1]ANEXO I - TAB 1'!J25+'[2]ANEXO I - TAB 1'!J25+'[3]ANEXO I - TAB 1'!J25+'[4]ANEXO I - TAB 1'!J25+'[5]ANEXO I - TAB 1'!J25+'[6]ANEXO I - TAB 1'!J25</f>
        <v>18</v>
      </c>
      <c r="K25" s="195">
        <f>'[1]ANEXO I - TAB 1'!K25+'[2]ANEXO I - TAB 1'!K25+'[3]ANEXO I - TAB 1'!K25+'[4]ANEXO I - TAB 1'!K25+'[5]ANEXO I - TAB 1'!K25+'[6]ANEXO I - TAB 1'!K25</f>
        <v>4</v>
      </c>
      <c r="L25" s="277">
        <f t="shared" si="2"/>
        <v>22</v>
      </c>
      <c r="M25" s="205">
        <f>'[1]ANEXO I - TAB 1'!M25+'[2]ANEXO I - TAB 1'!M25+'[3]ANEXO I - TAB 1'!M25+'[4]ANEXO I - TAB 1'!M25+'[5]ANEXO I - TAB 1'!M25+'[6]ANEXO I - TAB 1'!M25</f>
        <v>3</v>
      </c>
    </row>
    <row r="26" spans="1:13" s="7" customFormat="1" ht="12.75" customHeight="1">
      <c r="A26" s="377"/>
      <c r="B26" s="375"/>
      <c r="C26" s="373" t="s">
        <v>153</v>
      </c>
      <c r="D26" s="196">
        <v>10</v>
      </c>
      <c r="E26" s="190">
        <f>'[1]ANEXO I - TAB 1'!E26+'[2]ANEXO I - TAB 1'!E26+'[3]ANEXO I - TAB 1'!E26+'[4]ANEXO I - TAB 1'!E26+'[5]ANEXO I - TAB 1'!E26+'[6]ANEXO I - TAB 1'!E26</f>
        <v>339</v>
      </c>
      <c r="F26" s="191">
        <f>'[1]ANEXO I - TAB 1'!F26+'[2]ANEXO I - TAB 1'!F26+'[3]ANEXO I - TAB 1'!F26+'[4]ANEXO I - TAB 1'!F26+'[5]ANEXO I - TAB 1'!F26+'[6]ANEXO I - TAB 1'!F26</f>
        <v>0</v>
      </c>
      <c r="G26" s="267">
        <f t="shared" si="0"/>
        <v>339</v>
      </c>
      <c r="H26" s="258"/>
      <c r="I26" s="267">
        <f t="shared" si="1"/>
        <v>339</v>
      </c>
      <c r="J26" s="190">
        <f>'[1]ANEXO I - TAB 1'!J26+'[2]ANEXO I - TAB 1'!J26+'[3]ANEXO I - TAB 1'!J26+'[4]ANEXO I - TAB 1'!J26+'[5]ANEXO I - TAB 1'!J26+'[6]ANEXO I - TAB 1'!J26</f>
        <v>10</v>
      </c>
      <c r="K26" s="191">
        <f>'[1]ANEXO I - TAB 1'!K26+'[2]ANEXO I - TAB 1'!K26+'[3]ANEXO I - TAB 1'!K26+'[4]ANEXO I - TAB 1'!K26+'[5]ANEXO I - TAB 1'!K26+'[6]ANEXO I - TAB 1'!K26</f>
        <v>4</v>
      </c>
      <c r="L26" s="279">
        <f t="shared" si="2"/>
        <v>14</v>
      </c>
      <c r="M26" s="203">
        <f>'[1]ANEXO I - TAB 1'!M26+'[2]ANEXO I - TAB 1'!M26+'[3]ANEXO I - TAB 1'!M26+'[4]ANEXO I - TAB 1'!M26+'[5]ANEXO I - TAB 1'!M26+'[6]ANEXO I - TAB 1'!M26</f>
        <v>2</v>
      </c>
    </row>
    <row r="27" spans="1:13" s="7" customFormat="1" ht="12.75" customHeight="1">
      <c r="A27" s="377"/>
      <c r="B27" s="375"/>
      <c r="C27" s="371"/>
      <c r="D27" s="197">
        <v>9</v>
      </c>
      <c r="E27" s="192">
        <f>'[1]ANEXO I - TAB 1'!E27+'[2]ANEXO I - TAB 1'!E27+'[3]ANEXO I - TAB 1'!E27+'[4]ANEXO I - TAB 1'!E27+'[5]ANEXO I - TAB 1'!E27+'[6]ANEXO I - TAB 1'!E27</f>
        <v>254</v>
      </c>
      <c r="F27" s="193">
        <f>'[1]ANEXO I - TAB 1'!F27+'[2]ANEXO I - TAB 1'!F27+'[3]ANEXO I - TAB 1'!F27+'[4]ANEXO I - TAB 1'!F27+'[5]ANEXO I - TAB 1'!F27+'[6]ANEXO I - TAB 1'!F27</f>
        <v>0</v>
      </c>
      <c r="G27" s="268">
        <f t="shared" si="0"/>
        <v>254</v>
      </c>
      <c r="H27" s="258"/>
      <c r="I27" s="268">
        <f t="shared" si="1"/>
        <v>254</v>
      </c>
      <c r="J27" s="192">
        <f>'[1]ANEXO I - TAB 1'!J27+'[2]ANEXO I - TAB 1'!J27+'[3]ANEXO I - TAB 1'!J27+'[4]ANEXO I - TAB 1'!J27+'[5]ANEXO I - TAB 1'!J27+'[6]ANEXO I - TAB 1'!J27</f>
        <v>8</v>
      </c>
      <c r="K27" s="193">
        <f>'[1]ANEXO I - TAB 1'!K27+'[2]ANEXO I - TAB 1'!K27+'[3]ANEXO I - TAB 1'!K27+'[4]ANEXO I - TAB 1'!K27+'[5]ANEXO I - TAB 1'!K27+'[6]ANEXO I - TAB 1'!K27</f>
        <v>5</v>
      </c>
      <c r="L27" s="280">
        <f t="shared" si="2"/>
        <v>13</v>
      </c>
      <c r="M27" s="204">
        <f>'[1]ANEXO I - TAB 1'!M27+'[2]ANEXO I - TAB 1'!M27+'[3]ANEXO I - TAB 1'!M27+'[4]ANEXO I - TAB 1'!M27+'[5]ANEXO I - TAB 1'!M27+'[6]ANEXO I - TAB 1'!M27</f>
        <v>8</v>
      </c>
    </row>
    <row r="28" spans="1:13" s="7" customFormat="1" ht="12.75" customHeight="1">
      <c r="A28" s="377"/>
      <c r="B28" s="375"/>
      <c r="C28" s="371"/>
      <c r="D28" s="197">
        <v>8</v>
      </c>
      <c r="E28" s="192">
        <f>'[1]ANEXO I - TAB 1'!E28+'[2]ANEXO I - TAB 1'!E28+'[3]ANEXO I - TAB 1'!E28+'[4]ANEXO I - TAB 1'!E28+'[5]ANEXO I - TAB 1'!E28+'[6]ANEXO I - TAB 1'!E28</f>
        <v>686</v>
      </c>
      <c r="F28" s="193">
        <f>'[1]ANEXO I - TAB 1'!F28+'[2]ANEXO I - TAB 1'!F28+'[3]ANEXO I - TAB 1'!F28+'[4]ANEXO I - TAB 1'!F28+'[5]ANEXO I - TAB 1'!F28+'[6]ANEXO I - TAB 1'!F28</f>
        <v>0</v>
      </c>
      <c r="G28" s="268">
        <f t="shared" si="0"/>
        <v>686</v>
      </c>
      <c r="H28" s="258"/>
      <c r="I28" s="268">
        <f t="shared" si="1"/>
        <v>686</v>
      </c>
      <c r="J28" s="192">
        <f>'[1]ANEXO I - TAB 1'!J28+'[2]ANEXO I - TAB 1'!J28+'[3]ANEXO I - TAB 1'!J28+'[4]ANEXO I - TAB 1'!J28+'[5]ANEXO I - TAB 1'!J28+'[6]ANEXO I - TAB 1'!J28</f>
        <v>8</v>
      </c>
      <c r="K28" s="193">
        <f>'[1]ANEXO I - TAB 1'!K28+'[2]ANEXO I - TAB 1'!K28+'[3]ANEXO I - TAB 1'!K28+'[4]ANEXO I - TAB 1'!K28+'[5]ANEXO I - TAB 1'!K28+'[6]ANEXO I - TAB 1'!K28</f>
        <v>5</v>
      </c>
      <c r="L28" s="280">
        <f t="shared" si="2"/>
        <v>13</v>
      </c>
      <c r="M28" s="204">
        <f>'[1]ANEXO I - TAB 1'!M28+'[2]ANEXO I - TAB 1'!M28+'[3]ANEXO I - TAB 1'!M28+'[4]ANEXO I - TAB 1'!M28+'[5]ANEXO I - TAB 1'!M28+'[6]ANEXO I - TAB 1'!M28</f>
        <v>8</v>
      </c>
    </row>
    <row r="29" spans="1:13" s="7" customFormat="1" ht="12.75" customHeight="1">
      <c r="A29" s="377"/>
      <c r="B29" s="375"/>
      <c r="C29" s="371"/>
      <c r="D29" s="197">
        <v>7</v>
      </c>
      <c r="E29" s="192">
        <f>'[1]ANEXO I - TAB 1'!E29+'[2]ANEXO I - TAB 1'!E29+'[3]ANEXO I - TAB 1'!E29+'[4]ANEXO I - TAB 1'!E29+'[5]ANEXO I - TAB 1'!E29+'[6]ANEXO I - TAB 1'!E29</f>
        <v>793</v>
      </c>
      <c r="F29" s="193">
        <f>'[1]ANEXO I - TAB 1'!F29+'[2]ANEXO I - TAB 1'!F29+'[3]ANEXO I - TAB 1'!F29+'[4]ANEXO I - TAB 1'!F29+'[5]ANEXO I - TAB 1'!F29+'[6]ANEXO I - TAB 1'!F29</f>
        <v>0</v>
      </c>
      <c r="G29" s="268">
        <f t="shared" si="0"/>
        <v>793</v>
      </c>
      <c r="H29" s="258"/>
      <c r="I29" s="268">
        <f t="shared" si="1"/>
        <v>793</v>
      </c>
      <c r="J29" s="192">
        <f>'[1]ANEXO I - TAB 1'!J29+'[2]ANEXO I - TAB 1'!J29+'[3]ANEXO I - TAB 1'!J29+'[4]ANEXO I - TAB 1'!J29+'[5]ANEXO I - TAB 1'!J29+'[6]ANEXO I - TAB 1'!J29</f>
        <v>5</v>
      </c>
      <c r="K29" s="193">
        <f>'[1]ANEXO I - TAB 1'!K29+'[2]ANEXO I - TAB 1'!K29+'[3]ANEXO I - TAB 1'!K29+'[4]ANEXO I - TAB 1'!K29+'[5]ANEXO I - TAB 1'!K29+'[6]ANEXO I - TAB 1'!K29</f>
        <v>4</v>
      </c>
      <c r="L29" s="280">
        <f t="shared" si="2"/>
        <v>9</v>
      </c>
      <c r="M29" s="204">
        <f>'[1]ANEXO I - TAB 1'!M29+'[2]ANEXO I - TAB 1'!M29+'[3]ANEXO I - TAB 1'!M29+'[4]ANEXO I - TAB 1'!M29+'[5]ANEXO I - TAB 1'!M29+'[6]ANEXO I - TAB 1'!M29</f>
        <v>5</v>
      </c>
    </row>
    <row r="30" spans="1:13" s="7" customFormat="1" ht="12.75" customHeight="1">
      <c r="A30" s="377"/>
      <c r="B30" s="375"/>
      <c r="C30" s="372"/>
      <c r="D30" s="198">
        <v>6</v>
      </c>
      <c r="E30" s="194">
        <f>'[1]ANEXO I - TAB 1'!E30+'[2]ANEXO I - TAB 1'!E30+'[3]ANEXO I - TAB 1'!E30+'[4]ANEXO I - TAB 1'!E30+'[5]ANEXO I - TAB 1'!E30+'[6]ANEXO I - TAB 1'!E30</f>
        <v>577</v>
      </c>
      <c r="F30" s="195">
        <f>'[1]ANEXO I - TAB 1'!F30+'[2]ANEXO I - TAB 1'!F30+'[3]ANEXO I - TAB 1'!F30+'[4]ANEXO I - TAB 1'!F30+'[5]ANEXO I - TAB 1'!F30+'[6]ANEXO I - TAB 1'!F30</f>
        <v>0</v>
      </c>
      <c r="G30" s="265">
        <f t="shared" si="0"/>
        <v>577</v>
      </c>
      <c r="H30" s="258"/>
      <c r="I30" s="265">
        <f t="shared" si="1"/>
        <v>577</v>
      </c>
      <c r="J30" s="194">
        <f>'[1]ANEXO I - TAB 1'!J30+'[2]ANEXO I - TAB 1'!J30+'[3]ANEXO I - TAB 1'!J30+'[4]ANEXO I - TAB 1'!J30+'[5]ANEXO I - TAB 1'!J30+'[6]ANEXO I - TAB 1'!J30</f>
        <v>6</v>
      </c>
      <c r="K30" s="195">
        <f>'[1]ANEXO I - TAB 1'!K30+'[2]ANEXO I - TAB 1'!K30+'[3]ANEXO I - TAB 1'!K30+'[4]ANEXO I - TAB 1'!K30+'[5]ANEXO I - TAB 1'!K30+'[6]ANEXO I - TAB 1'!K30</f>
        <v>1</v>
      </c>
      <c r="L30" s="277">
        <f t="shared" si="2"/>
        <v>7</v>
      </c>
      <c r="M30" s="205">
        <f>'[1]ANEXO I - TAB 1'!M30+'[2]ANEXO I - TAB 1'!M30+'[3]ANEXO I - TAB 1'!M30+'[4]ANEXO I - TAB 1'!M30+'[5]ANEXO I - TAB 1'!M30+'[6]ANEXO I - TAB 1'!M30</f>
        <v>1</v>
      </c>
    </row>
    <row r="31" spans="1:13" s="7" customFormat="1" ht="12.75" customHeight="1">
      <c r="A31" s="377"/>
      <c r="B31" s="375"/>
      <c r="C31" s="373" t="s">
        <v>154</v>
      </c>
      <c r="D31" s="196">
        <v>5</v>
      </c>
      <c r="E31" s="190">
        <f>'[1]ANEXO I - TAB 1'!E31+'[2]ANEXO I - TAB 1'!E31+'[3]ANEXO I - TAB 1'!E31+'[4]ANEXO I - TAB 1'!E31+'[5]ANEXO I - TAB 1'!E31+'[6]ANEXO I - TAB 1'!E31</f>
        <v>760</v>
      </c>
      <c r="F31" s="191">
        <f>'[1]ANEXO I - TAB 1'!F31+'[2]ANEXO I - TAB 1'!F31+'[3]ANEXO I - TAB 1'!F31+'[4]ANEXO I - TAB 1'!F31+'[5]ANEXO I - TAB 1'!F31+'[6]ANEXO I - TAB 1'!F31</f>
        <v>0</v>
      </c>
      <c r="G31" s="267">
        <f t="shared" si="0"/>
        <v>760</v>
      </c>
      <c r="H31" s="258"/>
      <c r="I31" s="267">
        <f t="shared" si="1"/>
        <v>760</v>
      </c>
      <c r="J31" s="190">
        <f>'[1]ANEXO I - TAB 1'!J31+'[2]ANEXO I - TAB 1'!J31+'[3]ANEXO I - TAB 1'!J31+'[4]ANEXO I - TAB 1'!J31+'[5]ANEXO I - TAB 1'!J31+'[6]ANEXO I - TAB 1'!J31</f>
        <v>6</v>
      </c>
      <c r="K31" s="191">
        <f>'[1]ANEXO I - TAB 1'!K31+'[2]ANEXO I - TAB 1'!K31+'[3]ANEXO I - TAB 1'!K31+'[4]ANEXO I - TAB 1'!K31+'[5]ANEXO I - TAB 1'!K31+'[6]ANEXO I - TAB 1'!K31</f>
        <v>3</v>
      </c>
      <c r="L31" s="279">
        <f t="shared" si="2"/>
        <v>9</v>
      </c>
      <c r="M31" s="203">
        <f>'[1]ANEXO I - TAB 1'!M31+'[2]ANEXO I - TAB 1'!M31+'[3]ANEXO I - TAB 1'!M31+'[4]ANEXO I - TAB 1'!M31+'[5]ANEXO I - TAB 1'!M31+'[6]ANEXO I - TAB 1'!M31</f>
        <v>2</v>
      </c>
    </row>
    <row r="32" spans="1:13" s="7" customFormat="1" ht="12.75" customHeight="1">
      <c r="A32" s="377"/>
      <c r="B32" s="375"/>
      <c r="C32" s="371"/>
      <c r="D32" s="197">
        <v>4</v>
      </c>
      <c r="E32" s="192">
        <f>'[1]ANEXO I - TAB 1'!E32+'[2]ANEXO I - TAB 1'!E32+'[3]ANEXO I - TAB 1'!E32+'[4]ANEXO I - TAB 1'!E32+'[5]ANEXO I - TAB 1'!E32+'[6]ANEXO I - TAB 1'!E32</f>
        <v>894</v>
      </c>
      <c r="F32" s="193">
        <f>'[1]ANEXO I - TAB 1'!F32+'[2]ANEXO I - TAB 1'!F32+'[3]ANEXO I - TAB 1'!F32+'[4]ANEXO I - TAB 1'!F32+'[5]ANEXO I - TAB 1'!F32+'[6]ANEXO I - TAB 1'!F32</f>
        <v>0</v>
      </c>
      <c r="G32" s="268">
        <f t="shared" si="0"/>
        <v>894</v>
      </c>
      <c r="H32" s="258"/>
      <c r="I32" s="268">
        <f t="shared" si="1"/>
        <v>894</v>
      </c>
      <c r="J32" s="192">
        <f>'[1]ANEXO I - TAB 1'!J32+'[2]ANEXO I - TAB 1'!J32+'[3]ANEXO I - TAB 1'!J32+'[4]ANEXO I - TAB 1'!J32+'[5]ANEXO I - TAB 1'!J32+'[6]ANEXO I - TAB 1'!J32</f>
        <v>3</v>
      </c>
      <c r="K32" s="193">
        <f>'[1]ANEXO I - TAB 1'!K32+'[2]ANEXO I - TAB 1'!K32+'[3]ANEXO I - TAB 1'!K32+'[4]ANEXO I - TAB 1'!K32+'[5]ANEXO I - TAB 1'!K32+'[6]ANEXO I - TAB 1'!K32</f>
        <v>5</v>
      </c>
      <c r="L32" s="280">
        <f t="shared" si="2"/>
        <v>8</v>
      </c>
      <c r="M32" s="204">
        <f>'[1]ANEXO I - TAB 1'!M32+'[2]ANEXO I - TAB 1'!M32+'[3]ANEXO I - TAB 1'!M32+'[4]ANEXO I - TAB 1'!M32+'[5]ANEXO I - TAB 1'!M32+'[6]ANEXO I - TAB 1'!M32</f>
        <v>9</v>
      </c>
    </row>
    <row r="33" spans="1:13" s="7" customFormat="1" ht="12.75" customHeight="1">
      <c r="A33" s="377"/>
      <c r="B33" s="375"/>
      <c r="C33" s="371"/>
      <c r="D33" s="197">
        <v>3</v>
      </c>
      <c r="E33" s="192">
        <f>'[1]ANEXO I - TAB 1'!E33+'[2]ANEXO I - TAB 1'!E33+'[3]ANEXO I - TAB 1'!E33+'[4]ANEXO I - TAB 1'!E33+'[5]ANEXO I - TAB 1'!E33+'[6]ANEXO I - TAB 1'!E33</f>
        <v>5</v>
      </c>
      <c r="F33" s="193">
        <f>'[1]ANEXO I - TAB 1'!F33+'[2]ANEXO I - TAB 1'!F33+'[3]ANEXO I - TAB 1'!F33+'[4]ANEXO I - TAB 1'!F33+'[5]ANEXO I - TAB 1'!F33+'[6]ANEXO I - TAB 1'!F33</f>
        <v>452</v>
      </c>
      <c r="G33" s="268">
        <f t="shared" si="0"/>
        <v>457</v>
      </c>
      <c r="H33" s="258"/>
      <c r="I33" s="268">
        <f t="shared" si="1"/>
        <v>457</v>
      </c>
      <c r="J33" s="192">
        <f>'[1]ANEXO I - TAB 1'!J33+'[2]ANEXO I - TAB 1'!J33+'[3]ANEXO I - TAB 1'!J33+'[4]ANEXO I - TAB 1'!J33+'[5]ANEXO I - TAB 1'!J33+'[6]ANEXO I - TAB 1'!J33</f>
        <v>2</v>
      </c>
      <c r="K33" s="193">
        <f>'[1]ANEXO I - TAB 1'!K33+'[2]ANEXO I - TAB 1'!K33+'[3]ANEXO I - TAB 1'!K33+'[4]ANEXO I - TAB 1'!K33+'[5]ANEXO I - TAB 1'!K33+'[6]ANEXO I - TAB 1'!K33</f>
        <v>2</v>
      </c>
      <c r="L33" s="280">
        <f t="shared" si="2"/>
        <v>4</v>
      </c>
      <c r="M33" s="204">
        <f>'[1]ANEXO I - TAB 1'!M33+'[2]ANEXO I - TAB 1'!M33+'[3]ANEXO I - TAB 1'!M33+'[4]ANEXO I - TAB 1'!M33+'[5]ANEXO I - TAB 1'!M33+'[6]ANEXO I - TAB 1'!M33</f>
        <v>5</v>
      </c>
    </row>
    <row r="34" spans="1:13" s="7" customFormat="1" ht="12.75" customHeight="1">
      <c r="A34" s="377"/>
      <c r="B34" s="375"/>
      <c r="C34" s="371"/>
      <c r="D34" s="197">
        <v>2</v>
      </c>
      <c r="E34" s="206">
        <f>'[1]ANEXO I - TAB 1'!E34+'[2]ANEXO I - TAB 1'!E34+'[3]ANEXO I - TAB 1'!E34+'[4]ANEXO I - TAB 1'!E34+'[5]ANEXO I - TAB 1'!E34+'[6]ANEXO I - TAB 1'!E34</f>
        <v>0</v>
      </c>
      <c r="F34" s="207">
        <f>'[1]ANEXO I - TAB 1'!F34+'[2]ANEXO I - TAB 1'!F34+'[3]ANEXO I - TAB 1'!F34+'[4]ANEXO I - TAB 1'!F34+'[5]ANEXO I - TAB 1'!F34+'[6]ANEXO I - TAB 1'!F34</f>
        <v>295</v>
      </c>
      <c r="G34" s="269">
        <f>E34+F34</f>
        <v>295</v>
      </c>
      <c r="H34" s="259"/>
      <c r="I34" s="269">
        <f t="shared" si="1"/>
        <v>295</v>
      </c>
      <c r="J34" s="206">
        <f>'[1]ANEXO I - TAB 1'!J34+'[2]ANEXO I - TAB 1'!J34+'[3]ANEXO I - TAB 1'!J34+'[4]ANEXO I - TAB 1'!J34+'[5]ANEXO I - TAB 1'!J34+'[6]ANEXO I - TAB 1'!J34</f>
        <v>0</v>
      </c>
      <c r="K34" s="207">
        <f>'[1]ANEXO I - TAB 1'!K34+'[2]ANEXO I - TAB 1'!K34+'[3]ANEXO I - TAB 1'!K34+'[4]ANEXO I - TAB 1'!K34+'[5]ANEXO I - TAB 1'!K34+'[6]ANEXO I - TAB 1'!K34</f>
        <v>4</v>
      </c>
      <c r="L34" s="281">
        <f t="shared" si="2"/>
        <v>4</v>
      </c>
      <c r="M34" s="208">
        <f>'[1]ANEXO I - TAB 1'!M34+'[2]ANEXO I - TAB 1'!M34+'[3]ANEXO I - TAB 1'!M34+'[4]ANEXO I - TAB 1'!M34+'[5]ANEXO I - TAB 1'!M34+'[6]ANEXO I - TAB 1'!M34</f>
        <v>4</v>
      </c>
    </row>
    <row r="35" spans="1:13" s="7" customFormat="1" ht="12.75" customHeight="1">
      <c r="A35" s="377"/>
      <c r="B35" s="375"/>
      <c r="C35" s="378"/>
      <c r="D35" s="198">
        <v>1</v>
      </c>
      <c r="E35" s="194">
        <f>'[1]ANEXO I - TAB 1'!E35+'[2]ANEXO I - TAB 1'!E35+'[3]ANEXO I - TAB 1'!E35+'[4]ANEXO I - TAB 1'!E35+'[5]ANEXO I - TAB 1'!E35+'[6]ANEXO I - TAB 1'!E35</f>
        <v>0</v>
      </c>
      <c r="F35" s="195">
        <f>'[1]ANEXO I - TAB 1'!F35+'[2]ANEXO I - TAB 1'!F35+'[3]ANEXO I - TAB 1'!F35+'[4]ANEXO I - TAB 1'!F35+'[5]ANEXO I - TAB 1'!F35+'[6]ANEXO I - TAB 1'!F35</f>
        <v>359</v>
      </c>
      <c r="G35" s="265">
        <f t="shared" ref="G35:G49" si="4">E35+F35</f>
        <v>359</v>
      </c>
      <c r="H35" s="209">
        <f>'[1]ANEXO I - TAB 1'!H35+'[2]ANEXO I - TAB 1'!H35+'[3]ANEXO I - TAB 1'!H35+'[4]ANEXO I - TAB 1'!H35+'[5]ANEXO I - TAB 1'!H35+'[6]ANEXO I - TAB 1'!H35</f>
        <v>732</v>
      </c>
      <c r="I35" s="265">
        <f t="shared" si="1"/>
        <v>1091</v>
      </c>
      <c r="J35" s="194">
        <f>'[1]ANEXO I - TAB 1'!J35+'[2]ANEXO I - TAB 1'!J35+'[3]ANEXO I - TAB 1'!J35+'[4]ANEXO I - TAB 1'!J35+'[5]ANEXO I - TAB 1'!J35+'[6]ANEXO I - TAB 1'!J35</f>
        <v>4</v>
      </c>
      <c r="K35" s="195">
        <f>'[1]ANEXO I - TAB 1'!K35+'[2]ANEXO I - TAB 1'!K35+'[3]ANEXO I - TAB 1'!K35+'[4]ANEXO I - TAB 1'!K35+'[5]ANEXO I - TAB 1'!K35+'[6]ANEXO I - TAB 1'!K35</f>
        <v>2</v>
      </c>
      <c r="L35" s="277">
        <f t="shared" si="2"/>
        <v>6</v>
      </c>
      <c r="M35" s="205">
        <f>'[1]ANEXO I - TAB 1'!M35+'[2]ANEXO I - TAB 1'!M35+'[3]ANEXO I - TAB 1'!M35+'[4]ANEXO I - TAB 1'!M35+'[5]ANEXO I - TAB 1'!M35+'[6]ANEXO I - TAB 1'!M35</f>
        <v>3</v>
      </c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15449</v>
      </c>
      <c r="F36" s="266">
        <f t="shared" ref="F36" si="5">SUM(F23:F35)</f>
        <v>1106</v>
      </c>
      <c r="G36" s="266">
        <f t="shared" ref="G36" si="6">SUM(G23:G35)</f>
        <v>16555</v>
      </c>
      <c r="H36" s="270">
        <f t="shared" ref="H36" si="7">SUM(H23:H35)</f>
        <v>732</v>
      </c>
      <c r="I36" s="266">
        <f t="shared" ref="I36" si="8">SUM(I23:I35)</f>
        <v>17287</v>
      </c>
      <c r="J36" s="287">
        <f t="shared" ref="J36" si="9">SUM(J23:J35)</f>
        <v>2693</v>
      </c>
      <c r="K36" s="266">
        <f t="shared" ref="K36" si="10">SUM(K23:K35)</f>
        <v>589</v>
      </c>
      <c r="L36" s="278">
        <f t="shared" ref="L36" si="11">SUM(L23:L35)</f>
        <v>3282</v>
      </c>
      <c r="M36" s="288">
        <f t="shared" ref="M36" si="12">SUM(M23:M35)</f>
        <v>718</v>
      </c>
    </row>
    <row r="37" spans="1:13" s="7" customFormat="1" ht="12.75" customHeight="1">
      <c r="A37" s="376" t="s">
        <v>170</v>
      </c>
      <c r="B37" s="374" t="s">
        <v>171</v>
      </c>
      <c r="C37" s="370" t="s">
        <v>152</v>
      </c>
      <c r="D37" s="178">
        <v>13</v>
      </c>
      <c r="E37" s="179">
        <f>'[1]ANEXO I - TAB 1'!E37+'[2]ANEXO I - TAB 1'!E37+'[3]ANEXO I - TAB 1'!E37+'[4]ANEXO I - TAB 1'!E37+'[5]ANEXO I - TAB 1'!E37+'[6]ANEXO I - TAB 1'!E37</f>
        <v>37</v>
      </c>
      <c r="F37" s="180">
        <f>'[1]ANEXO I - TAB 1'!F37+'[2]ANEXO I - TAB 1'!F37+'[3]ANEXO I - TAB 1'!F37+'[4]ANEXO I - TAB 1'!F37+'[5]ANEXO I - TAB 1'!F37+'[6]ANEXO I - TAB 1'!F37</f>
        <v>0</v>
      </c>
      <c r="G37" s="261">
        <f t="shared" si="4"/>
        <v>37</v>
      </c>
      <c r="H37" s="260"/>
      <c r="I37" s="261">
        <f t="shared" si="1"/>
        <v>37</v>
      </c>
      <c r="J37" s="179">
        <f>'[1]ANEXO I - TAB 1'!J37+'[2]ANEXO I - TAB 1'!J37+'[3]ANEXO I - TAB 1'!J37+'[4]ANEXO I - TAB 1'!J37+'[5]ANEXO I - TAB 1'!J37+'[6]ANEXO I - TAB 1'!J37</f>
        <v>1</v>
      </c>
      <c r="K37" s="180">
        <f>'[1]ANEXO I - TAB 1'!K37+'[2]ANEXO I - TAB 1'!K37+'[3]ANEXO I - TAB 1'!K37+'[4]ANEXO I - TAB 1'!K37+'[5]ANEXO I - TAB 1'!K37+'[6]ANEXO I - TAB 1'!K37</f>
        <v>6</v>
      </c>
      <c r="L37" s="273">
        <f t="shared" si="2"/>
        <v>7</v>
      </c>
      <c r="M37" s="199">
        <f>'[1]ANEXO I - TAB 1'!M37+'[2]ANEXO I - TAB 1'!M37+'[3]ANEXO I - TAB 1'!M37+'[4]ANEXO I - TAB 1'!M37+'[5]ANEXO I - TAB 1'!M37+'[6]ANEXO I - TAB 1'!M37</f>
        <v>7</v>
      </c>
    </row>
    <row r="38" spans="1:13" s="7" customFormat="1" ht="12.75" customHeight="1">
      <c r="A38" s="377"/>
      <c r="B38" s="375"/>
      <c r="C38" s="371"/>
      <c r="D38" s="181">
        <v>12</v>
      </c>
      <c r="E38" s="182">
        <f>'[1]ANEXO I - TAB 1'!E38+'[2]ANEXO I - TAB 1'!E38+'[3]ANEXO I - TAB 1'!E38+'[4]ANEXO I - TAB 1'!E38+'[5]ANEXO I - TAB 1'!E38+'[6]ANEXO I - TAB 1'!E38</f>
        <v>1</v>
      </c>
      <c r="F38" s="183">
        <f>'[1]ANEXO I - TAB 1'!F38+'[2]ANEXO I - TAB 1'!F38+'[3]ANEXO I - TAB 1'!F38+'[4]ANEXO I - TAB 1'!F38+'[5]ANEXO I - TAB 1'!F38+'[6]ANEXO I - TAB 1'!F38</f>
        <v>0</v>
      </c>
      <c r="G38" s="262">
        <f t="shared" si="4"/>
        <v>1</v>
      </c>
      <c r="H38" s="259"/>
      <c r="I38" s="262">
        <f t="shared" si="1"/>
        <v>1</v>
      </c>
      <c r="J38" s="182">
        <f>'[1]ANEXO I - TAB 1'!J38+'[2]ANEXO I - TAB 1'!J38+'[3]ANEXO I - TAB 1'!J38+'[4]ANEXO I - TAB 1'!J38+'[5]ANEXO I - TAB 1'!J38+'[6]ANEXO I - TAB 1'!J38</f>
        <v>0</v>
      </c>
      <c r="K38" s="183">
        <f>'[1]ANEXO I - TAB 1'!K38+'[2]ANEXO I - TAB 1'!K38+'[3]ANEXO I - TAB 1'!K38+'[4]ANEXO I - TAB 1'!K38+'[5]ANEXO I - TAB 1'!K38+'[6]ANEXO I - TAB 1'!K38</f>
        <v>0</v>
      </c>
      <c r="L38" s="274">
        <f t="shared" si="2"/>
        <v>0</v>
      </c>
      <c r="M38" s="200">
        <f>'[1]ANEXO I - TAB 1'!M38+'[2]ANEXO I - TAB 1'!M38+'[3]ANEXO I - TAB 1'!M38+'[4]ANEXO I - TAB 1'!M38+'[5]ANEXO I - TAB 1'!M38+'[6]ANEXO I - TAB 1'!M38</f>
        <v>0</v>
      </c>
    </row>
    <row r="39" spans="1:13" s="7" customFormat="1" ht="12.75" customHeight="1">
      <c r="A39" s="377"/>
      <c r="B39" s="375"/>
      <c r="C39" s="372"/>
      <c r="D39" s="184">
        <v>11</v>
      </c>
      <c r="E39" s="185">
        <f>'[1]ANEXO I - TAB 1'!E39+'[2]ANEXO I - TAB 1'!E39+'[3]ANEXO I - TAB 1'!E39+'[4]ANEXO I - TAB 1'!E39+'[5]ANEXO I - TAB 1'!E39+'[6]ANEXO I - TAB 1'!E39</f>
        <v>4</v>
      </c>
      <c r="F39" s="186">
        <f>'[1]ANEXO I - TAB 1'!F39+'[2]ANEXO I - TAB 1'!F39+'[3]ANEXO I - TAB 1'!F39+'[4]ANEXO I - TAB 1'!F39+'[5]ANEXO I - TAB 1'!F39+'[6]ANEXO I - TAB 1'!F39</f>
        <v>0</v>
      </c>
      <c r="G39" s="263">
        <f t="shared" si="4"/>
        <v>4</v>
      </c>
      <c r="H39" s="259"/>
      <c r="I39" s="263">
        <f t="shared" si="1"/>
        <v>4</v>
      </c>
      <c r="J39" s="185">
        <f>'[1]ANEXO I - TAB 1'!J39+'[2]ANEXO I - TAB 1'!J39+'[3]ANEXO I - TAB 1'!J39+'[4]ANEXO I - TAB 1'!J39+'[5]ANEXO I - TAB 1'!J39+'[6]ANEXO I - TAB 1'!J39</f>
        <v>0</v>
      </c>
      <c r="K39" s="186">
        <f>'[1]ANEXO I - TAB 1'!K39+'[2]ANEXO I - TAB 1'!K39+'[3]ANEXO I - TAB 1'!K39+'[4]ANEXO I - TAB 1'!K39+'[5]ANEXO I - TAB 1'!K39+'[6]ANEXO I - TAB 1'!K39</f>
        <v>0</v>
      </c>
      <c r="L39" s="275">
        <f t="shared" si="2"/>
        <v>0</v>
      </c>
      <c r="M39" s="201">
        <f>'[1]ANEXO I - TAB 1'!M39+'[2]ANEXO I - TAB 1'!M39+'[3]ANEXO I - TAB 1'!M39+'[4]ANEXO I - TAB 1'!M39+'[5]ANEXO I - TAB 1'!M39+'[6]ANEXO I - TAB 1'!M39</f>
        <v>0</v>
      </c>
    </row>
    <row r="40" spans="1:13" s="7" customFormat="1" ht="12.75" customHeight="1">
      <c r="A40" s="377"/>
      <c r="B40" s="375"/>
      <c r="C40" s="373" t="s">
        <v>153</v>
      </c>
      <c r="D40" s="178">
        <v>10</v>
      </c>
      <c r="E40" s="179">
        <f>'[1]ANEXO I - TAB 1'!E40+'[2]ANEXO I - TAB 1'!E40+'[3]ANEXO I - TAB 1'!E40+'[4]ANEXO I - TAB 1'!E40+'[5]ANEXO I - TAB 1'!E40+'[6]ANEXO I - TAB 1'!E40</f>
        <v>2</v>
      </c>
      <c r="F40" s="180">
        <f>'[1]ANEXO I - TAB 1'!F40+'[2]ANEXO I - TAB 1'!F40+'[3]ANEXO I - TAB 1'!F40+'[4]ANEXO I - TAB 1'!F40+'[5]ANEXO I - TAB 1'!F40+'[6]ANEXO I - TAB 1'!F40</f>
        <v>0</v>
      </c>
      <c r="G40" s="261">
        <f t="shared" si="4"/>
        <v>2</v>
      </c>
      <c r="H40" s="259"/>
      <c r="I40" s="261">
        <f t="shared" si="1"/>
        <v>2</v>
      </c>
      <c r="J40" s="179">
        <f>'[1]ANEXO I - TAB 1'!J40+'[2]ANEXO I - TAB 1'!J40+'[3]ANEXO I - TAB 1'!J40+'[4]ANEXO I - TAB 1'!J40+'[5]ANEXO I - TAB 1'!J40+'[6]ANEXO I - TAB 1'!J40</f>
        <v>0</v>
      </c>
      <c r="K40" s="180">
        <f>'[1]ANEXO I - TAB 1'!K40+'[2]ANEXO I - TAB 1'!K40+'[3]ANEXO I - TAB 1'!K40+'[4]ANEXO I - TAB 1'!K40+'[5]ANEXO I - TAB 1'!K40+'[6]ANEXO I - TAB 1'!K40</f>
        <v>0</v>
      </c>
      <c r="L40" s="273">
        <f t="shared" si="2"/>
        <v>0</v>
      </c>
      <c r="M40" s="199">
        <f>'[1]ANEXO I - TAB 1'!M40+'[2]ANEXO I - TAB 1'!M40+'[3]ANEXO I - TAB 1'!M40+'[4]ANEXO I - TAB 1'!M40+'[5]ANEXO I - TAB 1'!M40+'[6]ANEXO I - TAB 1'!M40</f>
        <v>0</v>
      </c>
    </row>
    <row r="41" spans="1:13" s="7" customFormat="1" ht="12.75" customHeight="1">
      <c r="A41" s="377"/>
      <c r="B41" s="375"/>
      <c r="C41" s="371"/>
      <c r="D41" s="181">
        <v>9</v>
      </c>
      <c r="E41" s="182">
        <f>'[1]ANEXO I - TAB 1'!E41+'[2]ANEXO I - TAB 1'!E41+'[3]ANEXO I - TAB 1'!E41+'[4]ANEXO I - TAB 1'!E41+'[5]ANEXO I - TAB 1'!E41+'[6]ANEXO I - TAB 1'!E41</f>
        <v>1</v>
      </c>
      <c r="F41" s="183">
        <f>'[1]ANEXO I - TAB 1'!F41+'[2]ANEXO I - TAB 1'!F41+'[3]ANEXO I - TAB 1'!F41+'[4]ANEXO I - TAB 1'!F41+'[5]ANEXO I - TAB 1'!F41+'[6]ANEXO I - TAB 1'!F41</f>
        <v>0</v>
      </c>
      <c r="G41" s="262">
        <f t="shared" si="4"/>
        <v>1</v>
      </c>
      <c r="H41" s="259"/>
      <c r="I41" s="262">
        <f t="shared" si="1"/>
        <v>1</v>
      </c>
      <c r="J41" s="182">
        <f>'[1]ANEXO I - TAB 1'!J41+'[2]ANEXO I - TAB 1'!J41+'[3]ANEXO I - TAB 1'!J41+'[4]ANEXO I - TAB 1'!J41+'[5]ANEXO I - TAB 1'!J41+'[6]ANEXO I - TAB 1'!J41</f>
        <v>0</v>
      </c>
      <c r="K41" s="183">
        <f>'[1]ANEXO I - TAB 1'!K41+'[2]ANEXO I - TAB 1'!K41+'[3]ANEXO I - TAB 1'!K41+'[4]ANEXO I - TAB 1'!K41+'[5]ANEXO I - TAB 1'!K41+'[6]ANEXO I - TAB 1'!K41</f>
        <v>0</v>
      </c>
      <c r="L41" s="274">
        <f t="shared" si="2"/>
        <v>0</v>
      </c>
      <c r="M41" s="200">
        <f>'[1]ANEXO I - TAB 1'!M41+'[2]ANEXO I - TAB 1'!M41+'[3]ANEXO I - TAB 1'!M41+'[4]ANEXO I - TAB 1'!M41+'[5]ANEXO I - TAB 1'!M41+'[6]ANEXO I - TAB 1'!M41</f>
        <v>0</v>
      </c>
    </row>
    <row r="42" spans="1:13" s="7" customFormat="1" ht="12.75" customHeight="1">
      <c r="A42" s="377"/>
      <c r="B42" s="375"/>
      <c r="C42" s="371"/>
      <c r="D42" s="181">
        <v>8</v>
      </c>
      <c r="E42" s="182">
        <f>'[1]ANEXO I - TAB 1'!E42+'[2]ANEXO I - TAB 1'!E42+'[3]ANEXO I - TAB 1'!E42+'[4]ANEXO I - TAB 1'!E42+'[5]ANEXO I - TAB 1'!E42+'[6]ANEXO I - TAB 1'!E42</f>
        <v>4</v>
      </c>
      <c r="F42" s="183">
        <f>'[1]ANEXO I - TAB 1'!F42+'[2]ANEXO I - TAB 1'!F42+'[3]ANEXO I - TAB 1'!F42+'[4]ANEXO I - TAB 1'!F42+'[5]ANEXO I - TAB 1'!F42+'[6]ANEXO I - TAB 1'!F42</f>
        <v>0</v>
      </c>
      <c r="G42" s="262">
        <f t="shared" si="4"/>
        <v>4</v>
      </c>
      <c r="H42" s="259"/>
      <c r="I42" s="262">
        <f t="shared" si="1"/>
        <v>4</v>
      </c>
      <c r="J42" s="182">
        <f>'[1]ANEXO I - TAB 1'!J42+'[2]ANEXO I - TAB 1'!J42+'[3]ANEXO I - TAB 1'!J42+'[4]ANEXO I - TAB 1'!J42+'[5]ANEXO I - TAB 1'!J42+'[6]ANEXO I - TAB 1'!J42</f>
        <v>1</v>
      </c>
      <c r="K42" s="183">
        <f>'[1]ANEXO I - TAB 1'!K42+'[2]ANEXO I - TAB 1'!K42+'[3]ANEXO I - TAB 1'!K42+'[4]ANEXO I - TAB 1'!K42+'[5]ANEXO I - TAB 1'!K42+'[6]ANEXO I - TAB 1'!K42</f>
        <v>0</v>
      </c>
      <c r="L42" s="274">
        <f t="shared" si="2"/>
        <v>1</v>
      </c>
      <c r="M42" s="200">
        <f>'[1]ANEXO I - TAB 1'!M42+'[2]ANEXO I - TAB 1'!M42+'[3]ANEXO I - TAB 1'!M42+'[4]ANEXO I - TAB 1'!M42+'[5]ANEXO I - TAB 1'!M42+'[6]ANEXO I - TAB 1'!M42</f>
        <v>0</v>
      </c>
    </row>
    <row r="43" spans="1:13" s="7" customFormat="1" ht="12.75" customHeight="1">
      <c r="A43" s="377"/>
      <c r="B43" s="375"/>
      <c r="C43" s="371"/>
      <c r="D43" s="181">
        <v>7</v>
      </c>
      <c r="E43" s="182">
        <f>'[1]ANEXO I - TAB 1'!E43+'[2]ANEXO I - TAB 1'!E43+'[3]ANEXO I - TAB 1'!E43+'[4]ANEXO I - TAB 1'!E43+'[5]ANEXO I - TAB 1'!E43+'[6]ANEXO I - TAB 1'!E43</f>
        <v>1</v>
      </c>
      <c r="F43" s="183">
        <f>'[1]ANEXO I - TAB 1'!F43+'[2]ANEXO I - TAB 1'!F43+'[3]ANEXO I - TAB 1'!F43+'[4]ANEXO I - TAB 1'!F43+'[5]ANEXO I - TAB 1'!F43+'[6]ANEXO I - TAB 1'!F43</f>
        <v>0</v>
      </c>
      <c r="G43" s="262">
        <f t="shared" si="4"/>
        <v>1</v>
      </c>
      <c r="H43" s="259"/>
      <c r="I43" s="262">
        <f t="shared" si="1"/>
        <v>1</v>
      </c>
      <c r="J43" s="182">
        <f>'[1]ANEXO I - TAB 1'!J43+'[2]ANEXO I - TAB 1'!J43+'[3]ANEXO I - TAB 1'!J43+'[4]ANEXO I - TAB 1'!J43+'[5]ANEXO I - TAB 1'!J43+'[6]ANEXO I - TAB 1'!J43</f>
        <v>0</v>
      </c>
      <c r="K43" s="183">
        <f>'[1]ANEXO I - TAB 1'!K43+'[2]ANEXO I - TAB 1'!K43+'[3]ANEXO I - TAB 1'!K43+'[4]ANEXO I - TAB 1'!K43+'[5]ANEXO I - TAB 1'!K43+'[6]ANEXO I - TAB 1'!K43</f>
        <v>0</v>
      </c>
      <c r="L43" s="274">
        <f t="shared" si="2"/>
        <v>0</v>
      </c>
      <c r="M43" s="200">
        <f>'[1]ANEXO I - TAB 1'!M43+'[2]ANEXO I - TAB 1'!M43+'[3]ANEXO I - TAB 1'!M43+'[4]ANEXO I - TAB 1'!M43+'[5]ANEXO I - TAB 1'!M43+'[6]ANEXO I - TAB 1'!M43</f>
        <v>0</v>
      </c>
    </row>
    <row r="44" spans="1:13" s="7" customFormat="1" ht="12.75" customHeight="1">
      <c r="A44" s="377"/>
      <c r="B44" s="375"/>
      <c r="C44" s="372"/>
      <c r="D44" s="184">
        <v>6</v>
      </c>
      <c r="E44" s="185">
        <f>'[1]ANEXO I - TAB 1'!E44+'[2]ANEXO I - TAB 1'!E44+'[3]ANEXO I - TAB 1'!E44+'[4]ANEXO I - TAB 1'!E44+'[5]ANEXO I - TAB 1'!E44+'[6]ANEXO I - TAB 1'!E44</f>
        <v>1</v>
      </c>
      <c r="F44" s="186">
        <f>'[1]ANEXO I - TAB 1'!F44+'[2]ANEXO I - TAB 1'!F44+'[3]ANEXO I - TAB 1'!F44+'[4]ANEXO I - TAB 1'!F44+'[5]ANEXO I - TAB 1'!F44+'[6]ANEXO I - TAB 1'!F44</f>
        <v>0</v>
      </c>
      <c r="G44" s="263">
        <f t="shared" si="4"/>
        <v>1</v>
      </c>
      <c r="H44" s="259"/>
      <c r="I44" s="263">
        <f t="shared" si="1"/>
        <v>1</v>
      </c>
      <c r="J44" s="185">
        <f>'[1]ANEXO I - TAB 1'!J44+'[2]ANEXO I - TAB 1'!J44+'[3]ANEXO I - TAB 1'!J44+'[4]ANEXO I - TAB 1'!J44+'[5]ANEXO I - TAB 1'!J44+'[6]ANEXO I - TAB 1'!J44</f>
        <v>0</v>
      </c>
      <c r="K44" s="186">
        <f>'[1]ANEXO I - TAB 1'!K44+'[2]ANEXO I - TAB 1'!K44+'[3]ANEXO I - TAB 1'!K44+'[4]ANEXO I - TAB 1'!K44+'[5]ANEXO I - TAB 1'!K44+'[6]ANEXO I - TAB 1'!K44</f>
        <v>0</v>
      </c>
      <c r="L44" s="275">
        <f t="shared" si="2"/>
        <v>0</v>
      </c>
      <c r="M44" s="201">
        <f>'[1]ANEXO I - TAB 1'!M44+'[2]ANEXO I - TAB 1'!M44+'[3]ANEXO I - TAB 1'!M44+'[4]ANEXO I - TAB 1'!M44+'[5]ANEXO I - TAB 1'!M44+'[6]ANEXO I - TAB 1'!M44</f>
        <v>0</v>
      </c>
    </row>
    <row r="45" spans="1:13" s="7" customFormat="1" ht="12.75" customHeight="1">
      <c r="A45" s="377"/>
      <c r="B45" s="375"/>
      <c r="C45" s="373" t="s">
        <v>154</v>
      </c>
      <c r="D45" s="178">
        <v>5</v>
      </c>
      <c r="E45" s="179">
        <f>'[1]ANEXO I - TAB 1'!E45+'[2]ANEXO I - TAB 1'!E45+'[3]ANEXO I - TAB 1'!E45+'[4]ANEXO I - TAB 1'!E45+'[5]ANEXO I - TAB 1'!E45+'[6]ANEXO I - TAB 1'!E45</f>
        <v>0</v>
      </c>
      <c r="F45" s="180">
        <f>'[1]ANEXO I - TAB 1'!F45+'[2]ANEXO I - TAB 1'!F45+'[3]ANEXO I - TAB 1'!F45+'[4]ANEXO I - TAB 1'!F45+'[5]ANEXO I - TAB 1'!F45+'[6]ANEXO I - TAB 1'!F45</f>
        <v>0</v>
      </c>
      <c r="G45" s="261">
        <f t="shared" si="4"/>
        <v>0</v>
      </c>
      <c r="H45" s="259"/>
      <c r="I45" s="261">
        <f t="shared" si="1"/>
        <v>0</v>
      </c>
      <c r="J45" s="179">
        <f>'[1]ANEXO I - TAB 1'!J45+'[2]ANEXO I - TAB 1'!J45+'[3]ANEXO I - TAB 1'!J45+'[4]ANEXO I - TAB 1'!J45+'[5]ANEXO I - TAB 1'!J45+'[6]ANEXO I - TAB 1'!J45</f>
        <v>0</v>
      </c>
      <c r="K45" s="180">
        <f>'[1]ANEXO I - TAB 1'!K45+'[2]ANEXO I - TAB 1'!K45+'[3]ANEXO I - TAB 1'!K45+'[4]ANEXO I - TAB 1'!K45+'[5]ANEXO I - TAB 1'!K45+'[6]ANEXO I - TAB 1'!K45</f>
        <v>0</v>
      </c>
      <c r="L45" s="273">
        <f t="shared" si="2"/>
        <v>0</v>
      </c>
      <c r="M45" s="199">
        <f>'[1]ANEXO I - TAB 1'!M45+'[2]ANEXO I - TAB 1'!M45+'[3]ANEXO I - TAB 1'!M45+'[4]ANEXO I - TAB 1'!M45+'[5]ANEXO I - TAB 1'!M45+'[6]ANEXO I - TAB 1'!M45</f>
        <v>0</v>
      </c>
    </row>
    <row r="46" spans="1:13" s="7" customFormat="1" ht="12.75" customHeight="1">
      <c r="A46" s="377"/>
      <c r="B46" s="375"/>
      <c r="C46" s="371"/>
      <c r="D46" s="181">
        <v>4</v>
      </c>
      <c r="E46" s="182">
        <f>'[1]ANEXO I - TAB 1'!E46+'[2]ANEXO I - TAB 1'!E46+'[3]ANEXO I - TAB 1'!E46+'[4]ANEXO I - TAB 1'!E46+'[5]ANEXO I - TAB 1'!E46+'[6]ANEXO I - TAB 1'!E46</f>
        <v>0</v>
      </c>
      <c r="F46" s="183">
        <f>'[1]ANEXO I - TAB 1'!F46+'[2]ANEXO I - TAB 1'!F46+'[3]ANEXO I - TAB 1'!F46+'[4]ANEXO I - TAB 1'!F46+'[5]ANEXO I - TAB 1'!F46+'[6]ANEXO I - TAB 1'!F46</f>
        <v>0</v>
      </c>
      <c r="G46" s="262">
        <f t="shared" si="4"/>
        <v>0</v>
      </c>
      <c r="H46" s="259"/>
      <c r="I46" s="262">
        <f t="shared" si="1"/>
        <v>0</v>
      </c>
      <c r="J46" s="182">
        <f>'[1]ANEXO I - TAB 1'!J46+'[2]ANEXO I - TAB 1'!J46+'[3]ANEXO I - TAB 1'!J46+'[4]ANEXO I - TAB 1'!J46+'[5]ANEXO I - TAB 1'!J46+'[6]ANEXO I - TAB 1'!J46</f>
        <v>0</v>
      </c>
      <c r="K46" s="183">
        <f>'[1]ANEXO I - TAB 1'!K46+'[2]ANEXO I - TAB 1'!K46+'[3]ANEXO I - TAB 1'!K46+'[4]ANEXO I - TAB 1'!K46+'[5]ANEXO I - TAB 1'!K46+'[6]ANEXO I - TAB 1'!K46</f>
        <v>0</v>
      </c>
      <c r="L46" s="274">
        <f t="shared" si="2"/>
        <v>0</v>
      </c>
      <c r="M46" s="200">
        <f>'[1]ANEXO I - TAB 1'!M46+'[2]ANEXO I - TAB 1'!M46+'[3]ANEXO I - TAB 1'!M46+'[4]ANEXO I - TAB 1'!M46+'[5]ANEXO I - TAB 1'!M46+'[6]ANEXO I - TAB 1'!M46</f>
        <v>0</v>
      </c>
    </row>
    <row r="47" spans="1:13" s="7" customFormat="1" ht="12.75" customHeight="1">
      <c r="A47" s="377"/>
      <c r="B47" s="375"/>
      <c r="C47" s="371"/>
      <c r="D47" s="181">
        <v>3</v>
      </c>
      <c r="E47" s="182">
        <f>'[1]ANEXO I - TAB 1'!E47+'[2]ANEXO I - TAB 1'!E47+'[3]ANEXO I - TAB 1'!E47+'[4]ANEXO I - TAB 1'!E47+'[5]ANEXO I - TAB 1'!E47+'[6]ANEXO I - TAB 1'!E47</f>
        <v>0</v>
      </c>
      <c r="F47" s="183">
        <f>'[1]ANEXO I - TAB 1'!F47+'[2]ANEXO I - TAB 1'!F47+'[3]ANEXO I - TAB 1'!F47+'[4]ANEXO I - TAB 1'!F47+'[5]ANEXO I - TAB 1'!F47+'[6]ANEXO I - TAB 1'!F47</f>
        <v>0</v>
      </c>
      <c r="G47" s="262">
        <f t="shared" si="4"/>
        <v>0</v>
      </c>
      <c r="H47" s="259"/>
      <c r="I47" s="262">
        <f t="shared" si="1"/>
        <v>0</v>
      </c>
      <c r="J47" s="182">
        <f>'[1]ANEXO I - TAB 1'!J47+'[2]ANEXO I - TAB 1'!J47+'[3]ANEXO I - TAB 1'!J47+'[4]ANEXO I - TAB 1'!J47+'[5]ANEXO I - TAB 1'!J47+'[6]ANEXO I - TAB 1'!J47</f>
        <v>0</v>
      </c>
      <c r="K47" s="183">
        <f>'[1]ANEXO I - TAB 1'!K47+'[2]ANEXO I - TAB 1'!K47+'[3]ANEXO I - TAB 1'!K47+'[4]ANEXO I - TAB 1'!K47+'[5]ANEXO I - TAB 1'!K47+'[6]ANEXO I - TAB 1'!K47</f>
        <v>0</v>
      </c>
      <c r="L47" s="274">
        <f t="shared" si="2"/>
        <v>0</v>
      </c>
      <c r="M47" s="200">
        <f>'[1]ANEXO I - TAB 1'!M47+'[2]ANEXO I - TAB 1'!M47+'[3]ANEXO I - TAB 1'!M47+'[4]ANEXO I - TAB 1'!M47+'[5]ANEXO I - TAB 1'!M47+'[6]ANEXO I - TAB 1'!M47</f>
        <v>0</v>
      </c>
    </row>
    <row r="48" spans="1:13" s="7" customFormat="1" ht="12.75" customHeight="1">
      <c r="A48" s="377"/>
      <c r="B48" s="375"/>
      <c r="C48" s="371"/>
      <c r="D48" s="181">
        <v>2</v>
      </c>
      <c r="E48" s="188">
        <f>'[1]ANEXO I - TAB 1'!E48+'[2]ANEXO I - TAB 1'!E48+'[3]ANEXO I - TAB 1'!E48+'[4]ANEXO I - TAB 1'!E48+'[5]ANEXO I - TAB 1'!E48+'[6]ANEXO I - TAB 1'!E48</f>
        <v>0</v>
      </c>
      <c r="F48" s="189">
        <f>'[1]ANEXO I - TAB 1'!F48+'[2]ANEXO I - TAB 1'!F48+'[3]ANEXO I - TAB 1'!F48+'[4]ANEXO I - TAB 1'!F48+'[5]ANEXO I - TAB 1'!F48+'[6]ANEXO I - TAB 1'!F48</f>
        <v>0</v>
      </c>
      <c r="G48" s="264">
        <f t="shared" si="4"/>
        <v>0</v>
      </c>
      <c r="H48" s="259"/>
      <c r="I48" s="264">
        <f t="shared" si="1"/>
        <v>0</v>
      </c>
      <c r="J48" s="188">
        <f>'[1]ANEXO I - TAB 1'!J48+'[2]ANEXO I - TAB 1'!J48+'[3]ANEXO I - TAB 1'!J48+'[4]ANEXO I - TAB 1'!J48+'[5]ANEXO I - TAB 1'!J48+'[6]ANEXO I - TAB 1'!J48</f>
        <v>0</v>
      </c>
      <c r="K48" s="189">
        <f>'[1]ANEXO I - TAB 1'!K48+'[2]ANEXO I - TAB 1'!K48+'[3]ANEXO I - TAB 1'!K48+'[4]ANEXO I - TAB 1'!K48+'[5]ANEXO I - TAB 1'!K48+'[6]ANEXO I - TAB 1'!K48</f>
        <v>0</v>
      </c>
      <c r="L48" s="276">
        <f t="shared" si="2"/>
        <v>0</v>
      </c>
      <c r="M48" s="202">
        <f>'[1]ANEXO I - TAB 1'!M48+'[2]ANEXO I - TAB 1'!M48+'[3]ANEXO I - TAB 1'!M48+'[4]ANEXO I - TAB 1'!M48+'[5]ANEXO I - TAB 1'!M48+'[6]ANEXO I - TAB 1'!M48</f>
        <v>0</v>
      </c>
    </row>
    <row r="49" spans="1:13" s="7" customFormat="1" ht="12.75" customHeight="1">
      <c r="A49" s="377"/>
      <c r="B49" s="375"/>
      <c r="C49" s="378"/>
      <c r="D49" s="184">
        <v>1</v>
      </c>
      <c r="E49" s="194">
        <f>'[1]ANEXO I - TAB 1'!E49+'[2]ANEXO I - TAB 1'!E49+'[3]ANEXO I - TAB 1'!E49+'[4]ANEXO I - TAB 1'!E49+'[5]ANEXO I - TAB 1'!E49+'[6]ANEXO I - TAB 1'!E49</f>
        <v>0</v>
      </c>
      <c r="F49" s="195">
        <f>'[1]ANEXO I - TAB 1'!F49+'[2]ANEXO I - TAB 1'!F49+'[3]ANEXO I - TAB 1'!F49+'[4]ANEXO I - TAB 1'!F49+'[5]ANEXO I - TAB 1'!F49+'[6]ANEXO I - TAB 1'!F49</f>
        <v>0</v>
      </c>
      <c r="G49" s="265">
        <f t="shared" si="4"/>
        <v>0</v>
      </c>
      <c r="H49" s="209">
        <f>'[1]ANEXO I - TAB 1'!H49+'[2]ANEXO I - TAB 1'!H49+'[3]ANEXO I - TAB 1'!H49+'[4]ANEXO I - TAB 1'!H49+'[5]ANEXO I - TAB 1'!H49+'[6]ANEXO I - TAB 1'!H49</f>
        <v>15</v>
      </c>
      <c r="I49" s="265">
        <f t="shared" si="1"/>
        <v>15</v>
      </c>
      <c r="J49" s="194">
        <f>'[1]ANEXO I - TAB 1'!J49+'[2]ANEXO I - TAB 1'!J49+'[3]ANEXO I - TAB 1'!J49+'[4]ANEXO I - TAB 1'!J49+'[5]ANEXO I - TAB 1'!J49+'[6]ANEXO I - TAB 1'!J49</f>
        <v>0</v>
      </c>
      <c r="K49" s="195">
        <f>'[1]ANEXO I - TAB 1'!K49+'[2]ANEXO I - TAB 1'!K49+'[3]ANEXO I - TAB 1'!K49+'[4]ANEXO I - TAB 1'!K49+'[5]ANEXO I - TAB 1'!K49+'[6]ANEXO I - TAB 1'!K49</f>
        <v>0</v>
      </c>
      <c r="L49" s="277">
        <f t="shared" si="2"/>
        <v>0</v>
      </c>
      <c r="M49" s="205">
        <f>'[1]ANEXO I - TAB 1'!M49+'[2]ANEXO I - TAB 1'!M49+'[3]ANEXO I - TAB 1'!M49+'[4]ANEXO I - TAB 1'!M49+'[5]ANEXO I - TAB 1'!M49+'[6]ANEXO I - TAB 1'!M49</f>
        <v>0</v>
      </c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51</v>
      </c>
      <c r="F50" s="270">
        <f t="shared" ref="F50" si="13">SUM(F37:F49)</f>
        <v>0</v>
      </c>
      <c r="G50" s="270">
        <f t="shared" ref="G50" si="14">SUM(G37:G49)</f>
        <v>51</v>
      </c>
      <c r="H50" s="270">
        <f t="shared" ref="H50" si="15">SUM(H37:H49)</f>
        <v>15</v>
      </c>
      <c r="I50" s="270">
        <f t="shared" ref="I50" si="16">SUM(I37:I49)</f>
        <v>66</v>
      </c>
      <c r="J50" s="291">
        <f t="shared" ref="J50" si="17">SUM(J37:J49)</f>
        <v>2</v>
      </c>
      <c r="K50" s="270">
        <f t="shared" ref="K50" si="18">SUM(K37:K49)</f>
        <v>6</v>
      </c>
      <c r="L50" s="282">
        <f t="shared" ref="L50:M50" si="19">SUM(L37:L49)</f>
        <v>8</v>
      </c>
      <c r="M50" s="292">
        <f t="shared" si="19"/>
        <v>7</v>
      </c>
    </row>
    <row r="51" spans="1:13" s="176" customFormat="1" ht="12.75" customHeight="1" thickBot="1">
      <c r="A51" s="295"/>
      <c r="B51" s="359" t="s">
        <v>17</v>
      </c>
      <c r="C51" s="359"/>
      <c r="D51" s="360"/>
      <c r="E51" s="293">
        <f>E22+E36+E50</f>
        <v>25312</v>
      </c>
      <c r="F51" s="271">
        <f t="shared" ref="F51:M51" si="20">F22+F36+F50</f>
        <v>1894</v>
      </c>
      <c r="G51" s="271">
        <f t="shared" si="20"/>
        <v>27206</v>
      </c>
      <c r="H51" s="271">
        <f t="shared" si="20"/>
        <v>1182</v>
      </c>
      <c r="I51" s="272">
        <f t="shared" si="20"/>
        <v>28388</v>
      </c>
      <c r="J51" s="293">
        <f t="shared" si="20"/>
        <v>5137</v>
      </c>
      <c r="K51" s="271">
        <f t="shared" si="20"/>
        <v>1095</v>
      </c>
      <c r="L51" s="283">
        <f t="shared" si="20"/>
        <v>6232</v>
      </c>
      <c r="M51" s="294">
        <f t="shared" si="20"/>
        <v>1351</v>
      </c>
    </row>
    <row r="52" spans="1:13" ht="13.5" thickTop="1">
      <c r="A52" s="221" t="s">
        <v>202</v>
      </c>
    </row>
    <row r="53" spans="1:13" hidden="1" outlineLevel="1">
      <c r="D53" s="2" t="s">
        <v>196</v>
      </c>
      <c r="E53" s="2">
        <f>'[1]ANEXO I - TAB 1'!E51</f>
        <v>7148</v>
      </c>
      <c r="F53" s="2">
        <f>'[1]ANEXO I - TAB 1'!F51</f>
        <v>492</v>
      </c>
      <c r="G53" s="2">
        <f>'[1]ANEXO I - TAB 1'!G51</f>
        <v>7640</v>
      </c>
      <c r="H53" s="2">
        <f>'[1]ANEXO I - TAB 1'!H51</f>
        <v>340</v>
      </c>
      <c r="I53" s="2">
        <f>'[1]ANEXO I - TAB 1'!I51</f>
        <v>7980</v>
      </c>
      <c r="J53" s="2">
        <f>'[1]ANEXO I - TAB 1'!J51</f>
        <v>1348</v>
      </c>
      <c r="K53" s="2">
        <f>'[1]ANEXO I - TAB 1'!K51</f>
        <v>262</v>
      </c>
      <c r="L53" s="2">
        <f>'[1]ANEXO I - TAB 1'!L51</f>
        <v>1610</v>
      </c>
      <c r="M53" s="2">
        <f>'[1]ANEXO I - TAB 1'!M51</f>
        <v>344</v>
      </c>
    </row>
    <row r="54" spans="1:13" hidden="1" outlineLevel="1">
      <c r="D54" s="2" t="s">
        <v>197</v>
      </c>
      <c r="E54" s="2">
        <f>'[2]ANEXO I - TAB 1'!E51</f>
        <v>4095</v>
      </c>
      <c r="F54" s="2">
        <f>'[2]ANEXO I - TAB 1'!F51</f>
        <v>360</v>
      </c>
      <c r="G54" s="2">
        <f>'[2]ANEXO I - TAB 1'!G51</f>
        <v>4455</v>
      </c>
      <c r="H54" s="2">
        <f>'[2]ANEXO I - TAB 1'!H51</f>
        <v>148</v>
      </c>
      <c r="I54" s="2">
        <f>'[2]ANEXO I - TAB 1'!I51</f>
        <v>4603</v>
      </c>
      <c r="J54" s="2">
        <f>'[2]ANEXO I - TAB 1'!J51</f>
        <v>984</v>
      </c>
      <c r="K54" s="2">
        <f>'[2]ANEXO I - TAB 1'!K51</f>
        <v>305</v>
      </c>
      <c r="L54" s="2">
        <f>'[2]ANEXO I - TAB 1'!L51</f>
        <v>1289</v>
      </c>
      <c r="M54" s="2">
        <f>'[2]ANEXO I - TAB 1'!M51</f>
        <v>323</v>
      </c>
    </row>
    <row r="55" spans="1:13" hidden="1" outlineLevel="1">
      <c r="D55" s="2" t="s">
        <v>198</v>
      </c>
      <c r="E55" s="2">
        <f>'[3]ANEXO I - TAB 1'!E51</f>
        <v>5766</v>
      </c>
      <c r="F55" s="2">
        <f>'[3]ANEXO I - TAB 1'!F51</f>
        <v>531</v>
      </c>
      <c r="G55" s="2">
        <f>'[3]ANEXO I - TAB 1'!G51</f>
        <v>6297</v>
      </c>
      <c r="H55" s="2">
        <f>'[3]ANEXO I - TAB 1'!H51</f>
        <v>367</v>
      </c>
      <c r="I55" s="2">
        <f>'[3]ANEXO I - TAB 1'!I51</f>
        <v>6664</v>
      </c>
      <c r="J55" s="2">
        <f>'[3]ANEXO I - TAB 1'!J51</f>
        <v>1344</v>
      </c>
      <c r="K55" s="2">
        <f>'[3]ANEXO I - TAB 1'!K51</f>
        <v>229</v>
      </c>
      <c r="L55" s="2">
        <f>'[3]ANEXO I - TAB 1'!L51</f>
        <v>1573</v>
      </c>
      <c r="M55" s="2">
        <f>'[3]ANEXO I - TAB 1'!M51</f>
        <v>286</v>
      </c>
    </row>
    <row r="56" spans="1:13" hidden="1" outlineLevel="1">
      <c r="D56" s="2" t="s">
        <v>199</v>
      </c>
      <c r="E56" s="2">
        <f>'[4]ANEXO I - TAB 1'!E51</f>
        <v>4901</v>
      </c>
      <c r="F56" s="2">
        <f>'[4]ANEXO I - TAB 1'!F51</f>
        <v>336</v>
      </c>
      <c r="G56" s="2">
        <f>'[4]ANEXO I - TAB 1'!G51</f>
        <v>5237</v>
      </c>
      <c r="H56" s="2">
        <f>'[4]ANEXO I - TAB 1'!H51</f>
        <v>196</v>
      </c>
      <c r="I56" s="2">
        <f>'[4]ANEXO I - TAB 1'!I51</f>
        <v>5433</v>
      </c>
      <c r="J56" s="2">
        <f>'[4]ANEXO I - TAB 1'!J51</f>
        <v>851</v>
      </c>
      <c r="K56" s="2">
        <f>'[4]ANEXO I - TAB 1'!K51</f>
        <v>160</v>
      </c>
      <c r="L56" s="2">
        <f>'[4]ANEXO I - TAB 1'!L51</f>
        <v>1011</v>
      </c>
      <c r="M56" s="2">
        <f>'[4]ANEXO I - TAB 1'!M51</f>
        <v>211</v>
      </c>
    </row>
    <row r="57" spans="1:13" hidden="1" outlineLevel="1">
      <c r="D57" s="2" t="s">
        <v>200</v>
      </c>
      <c r="E57" s="2">
        <f>'[5]ANEXO I - TAB 1'!E51</f>
        <v>3239</v>
      </c>
      <c r="F57" s="2">
        <f>'[5]ANEXO I - TAB 1'!F51</f>
        <v>164</v>
      </c>
      <c r="G57" s="2">
        <f>'[5]ANEXO I - TAB 1'!G51</f>
        <v>3403</v>
      </c>
      <c r="H57" s="2">
        <f>'[5]ANEXO I - TAB 1'!H51</f>
        <v>109</v>
      </c>
      <c r="I57" s="2">
        <f>'[5]ANEXO I - TAB 1'!I51</f>
        <v>3512</v>
      </c>
      <c r="J57" s="2">
        <f>'[5]ANEXO I - TAB 1'!J51</f>
        <v>560</v>
      </c>
      <c r="K57" s="2">
        <f>'[5]ANEXO I - TAB 1'!K51</f>
        <v>135</v>
      </c>
      <c r="L57" s="2">
        <f>'[5]ANEXO I - TAB 1'!L51</f>
        <v>695</v>
      </c>
      <c r="M57" s="2">
        <f>'[5]ANEXO I - TAB 1'!M51</f>
        <v>182</v>
      </c>
    </row>
    <row r="58" spans="1:13" hidden="1" outlineLevel="1">
      <c r="D58" s="2" t="s">
        <v>201</v>
      </c>
      <c r="E58" s="2">
        <f>'[6]ANEXO I - TAB 1'!E51</f>
        <v>163</v>
      </c>
      <c r="F58" s="2">
        <f>'[6]ANEXO I - TAB 1'!F51</f>
        <v>11</v>
      </c>
      <c r="G58" s="2">
        <f>'[6]ANEXO I - TAB 1'!G51</f>
        <v>174</v>
      </c>
      <c r="H58" s="2">
        <f>'[6]ANEXO I - TAB 1'!H51</f>
        <v>22</v>
      </c>
      <c r="I58" s="2">
        <f>'[6]ANEXO I - TAB 1'!I51</f>
        <v>196</v>
      </c>
      <c r="J58" s="2">
        <f>'[6]ANEXO I - TAB 1'!J51</f>
        <v>50</v>
      </c>
      <c r="K58" s="2">
        <f>'[6]ANEXO I - TAB 1'!K51</f>
        <v>4</v>
      </c>
      <c r="L58" s="2">
        <f>'[6]ANEXO I - TAB 1'!L51</f>
        <v>54</v>
      </c>
      <c r="M58" s="2">
        <f>'[6]ANEXO I - TAB 1'!M51</f>
        <v>5</v>
      </c>
    </row>
    <row r="59" spans="1:13" hidden="1" outlineLevel="1">
      <c r="E59" s="2">
        <f>SUM(E53:E58)</f>
        <v>25312</v>
      </c>
      <c r="F59" s="2">
        <f t="shared" ref="F59:M59" si="21">SUM(F53:F58)</f>
        <v>1894</v>
      </c>
      <c r="G59" s="2">
        <f t="shared" si="21"/>
        <v>27206</v>
      </c>
      <c r="H59" s="2">
        <f t="shared" si="21"/>
        <v>1182</v>
      </c>
      <c r="I59" s="2">
        <f t="shared" si="21"/>
        <v>28388</v>
      </c>
      <c r="J59" s="2">
        <f t="shared" si="21"/>
        <v>5137</v>
      </c>
      <c r="K59" s="2">
        <f t="shared" si="21"/>
        <v>1095</v>
      </c>
      <c r="L59" s="2">
        <f t="shared" si="21"/>
        <v>6232</v>
      </c>
      <c r="M59" s="2">
        <f t="shared" si="21"/>
        <v>1351</v>
      </c>
    </row>
    <row r="60" spans="1:13" collapsed="1">
      <c r="E60" s="335">
        <f t="shared" ref="E60:M60" si="22">+E51-E59</f>
        <v>0</v>
      </c>
      <c r="F60" s="335">
        <f t="shared" si="22"/>
        <v>0</v>
      </c>
      <c r="G60" s="335">
        <f t="shared" si="22"/>
        <v>0</v>
      </c>
      <c r="H60" s="335">
        <f t="shared" si="22"/>
        <v>0</v>
      </c>
      <c r="I60" s="335">
        <f t="shared" si="22"/>
        <v>0</v>
      </c>
      <c r="J60" s="335">
        <f t="shared" si="22"/>
        <v>0</v>
      </c>
      <c r="K60" s="335">
        <f t="shared" si="22"/>
        <v>0</v>
      </c>
      <c r="L60" s="335">
        <f t="shared" si="22"/>
        <v>0</v>
      </c>
      <c r="M60" s="335">
        <f t="shared" si="22"/>
        <v>0</v>
      </c>
    </row>
  </sheetData>
  <mergeCells count="30"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3"/>
  <sheetViews>
    <sheetView showGridLines="0" tabSelected="1" view="pageBreakPreview" zoomScale="115" zoomScaleNormal="100" zoomScaleSheetLayoutView="115" workbookViewId="0">
      <selection activeCell="K19" sqref="K19"/>
    </sheetView>
  </sheetViews>
  <sheetFormatPr defaultColWidth="9.140625" defaultRowHeight="12.75" outlineLevelRow="1"/>
  <cols>
    <col min="1" max="1" width="9.5703125" style="17" customWidth="1"/>
    <col min="2" max="2" width="46.42578125" style="17" customWidth="1"/>
    <col min="3" max="3" width="14.85546875" style="17" customWidth="1"/>
    <col min="4" max="4" width="14.5703125" style="17" customWidth="1"/>
    <col min="5" max="5" width="14.28515625" style="17" customWidth="1"/>
    <col min="6" max="6" width="13.85546875" style="17" customWidth="1"/>
    <col min="7" max="7" width="11.5703125" style="7" customWidth="1"/>
    <col min="8" max="8" width="14.85546875" style="7" customWidth="1"/>
    <col min="9" max="9" width="13.85546875" style="7" customWidth="1"/>
    <col min="10" max="10" width="9.140625" style="17"/>
    <col min="11" max="11" width="9.140625" style="340"/>
    <col min="12" max="16384" width="9.140625" style="7"/>
  </cols>
  <sheetData>
    <row r="1" spans="1:11" s="229" customFormat="1" ht="12.75" customHeight="1">
      <c r="A1" s="426" t="s">
        <v>148</v>
      </c>
      <c r="B1" s="426"/>
      <c r="C1" s="426"/>
      <c r="D1" s="426"/>
      <c r="E1" s="426"/>
      <c r="F1" s="426"/>
      <c r="G1" s="426"/>
      <c r="H1" s="426"/>
      <c r="I1" s="426"/>
      <c r="J1" s="228"/>
      <c r="K1" s="336"/>
    </row>
    <row r="2" spans="1:11" s="229" customFormat="1">
      <c r="A2" s="426" t="s">
        <v>63</v>
      </c>
      <c r="B2" s="426"/>
      <c r="C2" s="426"/>
      <c r="D2" s="426"/>
      <c r="E2" s="426"/>
      <c r="F2" s="426"/>
      <c r="G2" s="426"/>
      <c r="H2" s="426"/>
      <c r="I2" s="426"/>
      <c r="J2" s="228"/>
      <c r="K2" s="336"/>
    </row>
    <row r="3" spans="1:11" s="229" customFormat="1">
      <c r="A3" s="230"/>
      <c r="B3" s="230"/>
      <c r="C3" s="230"/>
      <c r="G3" s="231"/>
      <c r="H3" s="231"/>
      <c r="I3" s="231"/>
      <c r="J3" s="228"/>
      <c r="K3" s="336"/>
    </row>
    <row r="4" spans="1:11" s="225" customFormat="1" ht="12.75" customHeight="1">
      <c r="A4" s="425" t="s">
        <v>216</v>
      </c>
      <c r="B4" s="425"/>
      <c r="C4" s="425"/>
      <c r="D4" s="425"/>
      <c r="E4" s="425"/>
      <c r="F4" s="425"/>
      <c r="G4" s="425"/>
      <c r="H4" s="425"/>
      <c r="I4" s="425"/>
      <c r="K4" s="337"/>
    </row>
    <row r="5" spans="1:11" s="229" customFormat="1" ht="12.75" customHeight="1">
      <c r="A5" s="232"/>
      <c r="B5" s="232"/>
      <c r="C5" s="232"/>
      <c r="D5" s="232"/>
      <c r="E5" s="232"/>
      <c r="F5" s="381" t="s">
        <v>226</v>
      </c>
      <c r="G5" s="381"/>
      <c r="H5" s="381"/>
      <c r="I5" s="381"/>
      <c r="J5" s="228"/>
      <c r="K5" s="336"/>
    </row>
    <row r="6" spans="1:11" s="229" customFormat="1">
      <c r="A6" s="488" t="s">
        <v>117</v>
      </c>
      <c r="B6" s="489"/>
      <c r="C6" s="489" t="s">
        <v>101</v>
      </c>
      <c r="D6" s="489"/>
      <c r="E6" s="489"/>
      <c r="F6" s="489"/>
      <c r="G6" s="489"/>
      <c r="H6" s="489"/>
      <c r="I6" s="489"/>
      <c r="J6" s="228"/>
      <c r="K6" s="336"/>
    </row>
    <row r="7" spans="1:11" s="229" customFormat="1">
      <c r="A7" s="488"/>
      <c r="B7" s="489"/>
      <c r="C7" s="489" t="s">
        <v>118</v>
      </c>
      <c r="D7" s="489" t="s">
        <v>119</v>
      </c>
      <c r="E7" s="489" t="s">
        <v>120</v>
      </c>
      <c r="F7" s="489" t="s">
        <v>121</v>
      </c>
      <c r="G7" s="489" t="s">
        <v>122</v>
      </c>
      <c r="H7" s="489"/>
      <c r="I7" s="489"/>
      <c r="J7" s="228"/>
      <c r="K7" s="336"/>
    </row>
    <row r="8" spans="1:11" s="229" customFormat="1">
      <c r="A8" s="233" t="s">
        <v>123</v>
      </c>
      <c r="B8" s="234" t="s">
        <v>26</v>
      </c>
      <c r="C8" s="489"/>
      <c r="D8" s="489"/>
      <c r="E8" s="489"/>
      <c r="F8" s="489"/>
      <c r="G8" s="234" t="s">
        <v>124</v>
      </c>
      <c r="H8" s="234" t="s">
        <v>125</v>
      </c>
      <c r="I8" s="234" t="s">
        <v>9</v>
      </c>
      <c r="J8" s="228"/>
      <c r="K8" s="338"/>
    </row>
    <row r="9" spans="1:11" s="229" customFormat="1" ht="12.75" customHeight="1">
      <c r="A9" s="227" t="s">
        <v>193</v>
      </c>
      <c r="B9" s="238" t="s">
        <v>203</v>
      </c>
      <c r="C9" s="222">
        <v>24524</v>
      </c>
      <c r="D9" s="222">
        <v>5586</v>
      </c>
      <c r="E9" s="222">
        <v>2417</v>
      </c>
      <c r="F9" s="222">
        <v>347</v>
      </c>
      <c r="G9" s="222">
        <v>28159</v>
      </c>
      <c r="H9" s="222">
        <v>36729</v>
      </c>
      <c r="I9" s="170">
        <v>64888</v>
      </c>
      <c r="J9" s="228"/>
      <c r="K9" s="338"/>
    </row>
    <row r="10" spans="1:11" s="229" customFormat="1">
      <c r="A10" s="235" t="s">
        <v>204</v>
      </c>
      <c r="B10" s="238" t="s">
        <v>205</v>
      </c>
      <c r="C10" s="222">
        <v>1186</v>
      </c>
      <c r="D10" s="222">
        <v>142</v>
      </c>
      <c r="E10" s="222">
        <v>145</v>
      </c>
      <c r="F10" s="222">
        <v>52</v>
      </c>
      <c r="G10" s="222">
        <v>1585</v>
      </c>
      <c r="H10" s="222">
        <v>2212</v>
      </c>
      <c r="I10" s="170">
        <v>3743</v>
      </c>
      <c r="J10" s="228"/>
      <c r="K10" s="338"/>
    </row>
    <row r="11" spans="1:11" s="229" customFormat="1">
      <c r="A11" s="235" t="s">
        <v>206</v>
      </c>
      <c r="B11" s="236" t="s">
        <v>207</v>
      </c>
      <c r="C11" s="222">
        <v>1202</v>
      </c>
      <c r="D11" s="222">
        <v>137</v>
      </c>
      <c r="E11" s="222">
        <v>500</v>
      </c>
      <c r="F11" s="222">
        <v>0</v>
      </c>
      <c r="G11" s="222">
        <v>1341</v>
      </c>
      <c r="H11" s="222">
        <v>1326</v>
      </c>
      <c r="I11" s="170">
        <v>2676</v>
      </c>
      <c r="J11" s="228"/>
      <c r="K11" s="338"/>
    </row>
    <row r="12" spans="1:11" s="229" customFormat="1">
      <c r="A12" s="235" t="s">
        <v>208</v>
      </c>
      <c r="B12" s="236" t="s">
        <v>209</v>
      </c>
      <c r="C12" s="222">
        <v>1821</v>
      </c>
      <c r="D12" s="222">
        <v>230</v>
      </c>
      <c r="E12" s="222">
        <v>552</v>
      </c>
      <c r="F12" s="222">
        <v>0</v>
      </c>
      <c r="G12" s="222">
        <v>2500</v>
      </c>
      <c r="H12" s="222">
        <v>2230</v>
      </c>
      <c r="I12" s="170">
        <v>4743</v>
      </c>
      <c r="J12" s="228"/>
      <c r="K12" s="338"/>
    </row>
    <row r="13" spans="1:11" s="229" customFormat="1">
      <c r="A13" s="235" t="s">
        <v>210</v>
      </c>
      <c r="B13" s="236" t="s">
        <v>211</v>
      </c>
      <c r="C13" s="222">
        <v>971</v>
      </c>
      <c r="D13" s="222">
        <v>140</v>
      </c>
      <c r="E13" s="222">
        <v>49</v>
      </c>
      <c r="F13" s="222">
        <v>124</v>
      </c>
      <c r="G13" s="222">
        <v>1267</v>
      </c>
      <c r="H13" s="222">
        <v>1485</v>
      </c>
      <c r="I13" s="170">
        <v>2754</v>
      </c>
      <c r="J13" s="228"/>
      <c r="K13" s="336"/>
    </row>
    <row r="14" spans="1:11" s="229" customFormat="1">
      <c r="A14" s="235" t="s">
        <v>212</v>
      </c>
      <c r="B14" s="236" t="s">
        <v>213</v>
      </c>
      <c r="C14" s="222">
        <v>631</v>
      </c>
      <c r="D14" s="222">
        <v>72</v>
      </c>
      <c r="E14" s="222">
        <v>49</v>
      </c>
      <c r="F14" s="222">
        <v>0</v>
      </c>
      <c r="G14" s="222">
        <v>667</v>
      </c>
      <c r="H14" s="222">
        <v>1100</v>
      </c>
      <c r="I14" s="170">
        <v>1816</v>
      </c>
      <c r="J14" s="228"/>
      <c r="K14" s="336"/>
    </row>
    <row r="15" spans="1:11" s="229" customFormat="1">
      <c r="A15" s="483" t="s">
        <v>9</v>
      </c>
      <c r="B15" s="484"/>
      <c r="C15" s="125">
        <v>30335</v>
      </c>
      <c r="D15" s="125">
        <v>6307</v>
      </c>
      <c r="E15" s="125">
        <v>3712</v>
      </c>
      <c r="F15" s="125">
        <v>523</v>
      </c>
      <c r="G15" s="125">
        <v>35519</v>
      </c>
      <c r="H15" s="125">
        <v>45082</v>
      </c>
      <c r="I15" s="171">
        <v>80620</v>
      </c>
      <c r="J15" s="228"/>
      <c r="K15" s="336"/>
    </row>
    <row r="16" spans="1:11" s="229" customFormat="1" ht="13.5" customHeight="1">
      <c r="A16" s="485" t="s">
        <v>202</v>
      </c>
      <c r="B16" s="485"/>
      <c r="C16" s="485"/>
      <c r="D16" s="485"/>
      <c r="E16" s="485"/>
      <c r="F16" s="485"/>
      <c r="G16" s="485"/>
      <c r="H16" s="485"/>
      <c r="I16" s="485"/>
      <c r="J16" s="228"/>
      <c r="K16" s="336"/>
    </row>
    <row r="17" spans="1:14" s="229" customFormat="1" ht="12.75" customHeight="1">
      <c r="A17" s="486" t="s">
        <v>69</v>
      </c>
      <c r="B17" s="486"/>
      <c r="C17" s="486"/>
      <c r="D17" s="486"/>
      <c r="E17" s="486"/>
      <c r="F17" s="486"/>
      <c r="G17" s="486"/>
      <c r="H17" s="486"/>
      <c r="I17" s="486"/>
      <c r="J17" s="228"/>
      <c r="K17" s="336"/>
    </row>
    <row r="18" spans="1:14" s="229" customFormat="1" ht="12.75" customHeight="1">
      <c r="A18" s="487" t="s">
        <v>139</v>
      </c>
      <c r="B18" s="487"/>
      <c r="C18" s="487"/>
      <c r="D18" s="487"/>
      <c r="E18" s="487"/>
      <c r="F18" s="487"/>
      <c r="G18" s="487"/>
      <c r="H18" s="487"/>
      <c r="I18" s="487"/>
      <c r="K18" s="339"/>
      <c r="N18" s="228"/>
    </row>
    <row r="19" spans="1:14" s="229" customFormat="1" ht="31.5">
      <c r="A19" s="478" t="s">
        <v>126</v>
      </c>
      <c r="B19" s="479"/>
      <c r="C19" s="237" t="s">
        <v>127</v>
      </c>
      <c r="D19" s="479" t="s">
        <v>128</v>
      </c>
      <c r="E19" s="479"/>
      <c r="F19" s="479"/>
      <c r="G19" s="479"/>
      <c r="H19" s="479"/>
      <c r="I19" s="479"/>
      <c r="K19" s="339"/>
      <c r="N19" s="228"/>
    </row>
    <row r="20" spans="1:14" s="229" customFormat="1" ht="24" customHeight="1">
      <c r="A20" s="473" t="s">
        <v>129</v>
      </c>
      <c r="B20" s="474"/>
      <c r="C20" s="341">
        <v>910.08</v>
      </c>
      <c r="D20" s="480" t="s">
        <v>222</v>
      </c>
      <c r="E20" s="481"/>
      <c r="F20" s="481"/>
      <c r="G20" s="481"/>
      <c r="H20" s="481"/>
      <c r="I20" s="482"/>
      <c r="K20" s="339"/>
      <c r="N20" s="228"/>
    </row>
    <row r="21" spans="1:14" s="229" customFormat="1" ht="27.75" customHeight="1">
      <c r="A21" s="473" t="s">
        <v>130</v>
      </c>
      <c r="B21" s="474"/>
      <c r="C21" s="341">
        <v>719.62</v>
      </c>
      <c r="D21" s="477" t="s">
        <v>223</v>
      </c>
      <c r="E21" s="477"/>
      <c r="F21" s="477"/>
      <c r="G21" s="477"/>
      <c r="H21" s="477"/>
      <c r="I21" s="477"/>
      <c r="K21" s="339"/>
      <c r="N21" s="228"/>
    </row>
    <row r="22" spans="1:14" s="229" customFormat="1" ht="12.75" customHeight="1">
      <c r="A22" s="473" t="s">
        <v>131</v>
      </c>
      <c r="B22" s="474"/>
      <c r="C22" s="358" t="s">
        <v>227</v>
      </c>
      <c r="D22" s="475" t="s">
        <v>214</v>
      </c>
      <c r="E22" s="476"/>
      <c r="F22" s="476"/>
      <c r="G22" s="476"/>
      <c r="H22" s="476"/>
      <c r="I22" s="476"/>
      <c r="K22" s="339"/>
      <c r="N22" s="228"/>
    </row>
    <row r="23" spans="1:14" s="229" customFormat="1" ht="12.75" customHeight="1">
      <c r="A23" s="473" t="s">
        <v>132</v>
      </c>
      <c r="B23" s="474"/>
      <c r="C23" s="341" t="s">
        <v>215</v>
      </c>
      <c r="D23" s="475" t="s">
        <v>225</v>
      </c>
      <c r="E23" s="476"/>
      <c r="F23" s="476"/>
      <c r="G23" s="476"/>
      <c r="H23" s="476"/>
      <c r="I23" s="476"/>
      <c r="K23" s="339"/>
      <c r="N23" s="228"/>
    </row>
    <row r="24" spans="1:14" s="229" customFormat="1" ht="13.5" customHeight="1">
      <c r="A24" s="473" t="s">
        <v>133</v>
      </c>
      <c r="B24" s="474"/>
      <c r="C24" s="341">
        <v>215</v>
      </c>
      <c r="D24" s="477" t="s">
        <v>224</v>
      </c>
      <c r="E24" s="477"/>
      <c r="F24" s="477"/>
      <c r="G24" s="477"/>
      <c r="H24" s="477"/>
      <c r="I24" s="477"/>
      <c r="K24" s="339"/>
      <c r="N24" s="228"/>
    </row>
    <row r="25" spans="1:14" s="229" customFormat="1">
      <c r="A25" s="328"/>
      <c r="B25" s="328"/>
      <c r="C25" s="328"/>
      <c r="D25" s="328"/>
      <c r="E25" s="328"/>
      <c r="F25" s="328"/>
      <c r="G25" s="329"/>
      <c r="H25" s="329"/>
      <c r="I25" s="329"/>
      <c r="J25" s="228"/>
      <c r="K25" s="336"/>
    </row>
    <row r="26" spans="1:14" s="229" customFormat="1" hidden="1" outlineLevel="1">
      <c r="A26" s="17" t="s">
        <v>221</v>
      </c>
      <c r="B26" s="328"/>
      <c r="C26" s="328">
        <v>8860</v>
      </c>
      <c r="D26" s="328">
        <v>2025</v>
      </c>
      <c r="E26" s="328">
        <v>194</v>
      </c>
      <c r="F26" s="328">
        <v>131</v>
      </c>
      <c r="G26" s="328">
        <v>10987</v>
      </c>
      <c r="H26" s="328">
        <v>15640</v>
      </c>
      <c r="I26" s="329"/>
      <c r="J26" s="228"/>
      <c r="K26" s="336"/>
    </row>
    <row r="27" spans="1:14" s="229" customFormat="1" hidden="1" outlineLevel="1">
      <c r="A27" s="17" t="s">
        <v>220</v>
      </c>
      <c r="B27" s="328"/>
      <c r="C27" s="328">
        <v>4863</v>
      </c>
      <c r="D27" s="328">
        <v>813</v>
      </c>
      <c r="E27" s="328">
        <v>1451</v>
      </c>
      <c r="F27" s="328">
        <v>0</v>
      </c>
      <c r="G27" s="328">
        <v>5229</v>
      </c>
      <c r="H27" s="328">
        <v>5416</v>
      </c>
      <c r="I27" s="329"/>
      <c r="J27" s="228"/>
      <c r="K27" s="336"/>
    </row>
    <row r="28" spans="1:14" s="229" customFormat="1" hidden="1" outlineLevel="1">
      <c r="A28" s="17" t="s">
        <v>219</v>
      </c>
      <c r="B28" s="328"/>
      <c r="C28" s="328">
        <v>6691</v>
      </c>
      <c r="D28" s="328">
        <v>1094</v>
      </c>
      <c r="E28" s="328">
        <v>1276</v>
      </c>
      <c r="F28" s="328">
        <v>0</v>
      </c>
      <c r="G28" s="328">
        <v>8690</v>
      </c>
      <c r="H28" s="328">
        <v>8858</v>
      </c>
      <c r="I28" s="329"/>
      <c r="J28" s="228"/>
      <c r="K28" s="336"/>
    </row>
    <row r="29" spans="1:14" s="229" customFormat="1" hidden="1" outlineLevel="1">
      <c r="A29" s="228" t="s">
        <v>218</v>
      </c>
      <c r="B29" s="328"/>
      <c r="C29" s="328">
        <v>5643</v>
      </c>
      <c r="D29" s="328">
        <v>1240</v>
      </c>
      <c r="E29" s="328">
        <v>124</v>
      </c>
      <c r="F29" s="328">
        <v>376</v>
      </c>
      <c r="G29" s="328">
        <v>6336</v>
      </c>
      <c r="H29" s="328">
        <v>8660</v>
      </c>
      <c r="I29" s="329"/>
      <c r="J29" s="228"/>
      <c r="K29" s="336"/>
    </row>
    <row r="30" spans="1:14" s="229" customFormat="1" hidden="1" outlineLevel="1">
      <c r="A30" s="228" t="s">
        <v>217</v>
      </c>
      <c r="B30" s="328"/>
      <c r="C30" s="328">
        <v>4086</v>
      </c>
      <c r="D30" s="328">
        <v>1099</v>
      </c>
      <c r="E30" s="328">
        <v>615</v>
      </c>
      <c r="F30" s="328">
        <v>0</v>
      </c>
      <c r="G30" s="328">
        <v>4044</v>
      </c>
      <c r="H30" s="328">
        <v>6101</v>
      </c>
      <c r="I30" s="329"/>
      <c r="J30" s="228"/>
      <c r="K30" s="336"/>
    </row>
    <row r="31" spans="1:14" s="229" customFormat="1" hidden="1" outlineLevel="1">
      <c r="A31" s="228" t="s">
        <v>201</v>
      </c>
      <c r="B31" s="328"/>
      <c r="C31" s="328">
        <v>192</v>
      </c>
      <c r="D31" s="328">
        <v>36</v>
      </c>
      <c r="E31" s="328">
        <v>52</v>
      </c>
      <c r="F31" s="328">
        <v>16</v>
      </c>
      <c r="G31" s="328">
        <v>233</v>
      </c>
      <c r="H31" s="328">
        <v>407</v>
      </c>
      <c r="I31" s="329"/>
      <c r="J31" s="228"/>
      <c r="K31" s="336"/>
    </row>
    <row r="32" spans="1:14" s="229" customFormat="1" hidden="1" outlineLevel="1">
      <c r="A32" s="228" t="s">
        <v>9</v>
      </c>
      <c r="B32" s="228"/>
      <c r="C32" s="222">
        <v>30335</v>
      </c>
      <c r="D32" s="222">
        <v>6307</v>
      </c>
      <c r="E32" s="222">
        <v>3712</v>
      </c>
      <c r="F32" s="222">
        <v>523</v>
      </c>
      <c r="G32" s="222">
        <v>35519</v>
      </c>
      <c r="H32" s="222">
        <v>45082</v>
      </c>
      <c r="J32" s="228"/>
      <c r="K32" s="336"/>
    </row>
    <row r="33" spans="1:11" s="229" customFormat="1" hidden="1" outlineLevel="1">
      <c r="A33" s="228"/>
      <c r="B33" s="228"/>
      <c r="C33" s="347">
        <v>0</v>
      </c>
      <c r="D33" s="347">
        <v>0</v>
      </c>
      <c r="E33" s="347">
        <v>0</v>
      </c>
      <c r="F33" s="347">
        <v>0</v>
      </c>
      <c r="G33" s="347">
        <v>0</v>
      </c>
      <c r="H33" s="347">
        <v>0</v>
      </c>
      <c r="J33" s="228"/>
      <c r="K33" s="336"/>
    </row>
    <row r="34" spans="1:11" s="229" customFormat="1" hidden="1" outlineLevel="1">
      <c r="A34" s="228">
        <v>12101</v>
      </c>
      <c r="B34" s="228"/>
      <c r="C34" s="228"/>
      <c r="D34" s="228"/>
      <c r="E34" s="228"/>
      <c r="F34" s="228"/>
      <c r="J34" s="228"/>
      <c r="K34" s="336"/>
    </row>
    <row r="35" spans="1:11" s="229" customFormat="1" hidden="1" outlineLevel="1">
      <c r="A35" s="228" t="s">
        <v>201</v>
      </c>
      <c r="B35" s="228"/>
      <c r="C35" s="342">
        <v>192</v>
      </c>
      <c r="D35" s="342">
        <v>36</v>
      </c>
      <c r="E35" s="342">
        <v>52</v>
      </c>
      <c r="F35" s="342">
        <v>16</v>
      </c>
      <c r="G35" s="342">
        <v>233</v>
      </c>
      <c r="H35" s="342">
        <v>407</v>
      </c>
      <c r="I35" s="342">
        <v>640</v>
      </c>
      <c r="J35" s="228"/>
      <c r="K35" s="336"/>
    </row>
    <row r="36" spans="1:11" s="229" customFormat="1" hidden="1" outlineLevel="1">
      <c r="A36" s="228" t="s">
        <v>217</v>
      </c>
      <c r="B36" s="228"/>
      <c r="C36" s="342">
        <v>3455</v>
      </c>
      <c r="D36" s="342">
        <v>1027</v>
      </c>
      <c r="E36" s="342">
        <v>566</v>
      </c>
      <c r="F36" s="342">
        <v>0</v>
      </c>
      <c r="G36" s="342">
        <v>3377</v>
      </c>
      <c r="H36" s="342">
        <v>5001</v>
      </c>
      <c r="I36" s="342">
        <v>8378</v>
      </c>
      <c r="J36" s="228"/>
      <c r="K36" s="336"/>
    </row>
    <row r="37" spans="1:11" s="229" customFormat="1" hidden="1" outlineLevel="1">
      <c r="A37" s="228" t="s">
        <v>218</v>
      </c>
      <c r="B37" s="228"/>
      <c r="C37" s="342">
        <v>4672</v>
      </c>
      <c r="D37" s="342">
        <v>1100</v>
      </c>
      <c r="E37" s="342">
        <v>75</v>
      </c>
      <c r="F37" s="342">
        <v>252</v>
      </c>
      <c r="G37" s="342">
        <v>5069</v>
      </c>
      <c r="H37" s="342">
        <v>7175</v>
      </c>
      <c r="I37" s="342">
        <v>12244</v>
      </c>
      <c r="J37" s="228"/>
      <c r="K37" s="336"/>
    </row>
    <row r="38" spans="1:11" hidden="1" outlineLevel="1">
      <c r="A38" s="17" t="s">
        <v>219</v>
      </c>
      <c r="C38" s="342">
        <v>4870</v>
      </c>
      <c r="D38" s="342">
        <v>864</v>
      </c>
      <c r="E38" s="342">
        <v>724</v>
      </c>
      <c r="F38" s="342">
        <v>0</v>
      </c>
      <c r="G38" s="342">
        <v>6190</v>
      </c>
      <c r="H38" s="342">
        <v>6628</v>
      </c>
      <c r="I38" s="342">
        <v>12818</v>
      </c>
    </row>
    <row r="39" spans="1:11" hidden="1" outlineLevel="1">
      <c r="A39" s="17" t="s">
        <v>220</v>
      </c>
      <c r="C39" s="342">
        <v>3661</v>
      </c>
      <c r="D39" s="342">
        <v>676</v>
      </c>
      <c r="E39" s="342">
        <v>951</v>
      </c>
      <c r="F39" s="342">
        <v>0</v>
      </c>
      <c r="G39" s="342">
        <v>3888</v>
      </c>
      <c r="H39" s="342">
        <v>4090</v>
      </c>
      <c r="I39" s="342">
        <v>7978</v>
      </c>
    </row>
    <row r="40" spans="1:11" hidden="1" outlineLevel="1">
      <c r="A40" s="17" t="s">
        <v>221</v>
      </c>
      <c r="C40" s="342">
        <v>7674</v>
      </c>
      <c r="D40" s="342">
        <v>1883</v>
      </c>
      <c r="E40" s="342">
        <v>49</v>
      </c>
      <c r="F40" s="342">
        <v>79</v>
      </c>
      <c r="G40" s="342">
        <v>9402</v>
      </c>
      <c r="H40" s="342">
        <v>13428</v>
      </c>
      <c r="I40" s="342">
        <v>22830</v>
      </c>
    </row>
    <row r="41" spans="1:11" hidden="1" outlineLevel="1">
      <c r="C41" s="342">
        <v>24524</v>
      </c>
      <c r="D41" s="342">
        <v>5586</v>
      </c>
      <c r="E41" s="342">
        <v>2417</v>
      </c>
      <c r="F41" s="342">
        <v>347</v>
      </c>
      <c r="G41" s="342">
        <v>28159</v>
      </c>
      <c r="H41" s="342">
        <v>36729</v>
      </c>
      <c r="I41" s="342">
        <v>64888</v>
      </c>
    </row>
    <row r="42" spans="1:11" hidden="1" outlineLevel="1">
      <c r="C42" s="346">
        <v>0</v>
      </c>
      <c r="D42" s="346">
        <v>0</v>
      </c>
      <c r="E42" s="346">
        <v>0</v>
      </c>
      <c r="F42" s="346">
        <v>0</v>
      </c>
      <c r="G42" s="346">
        <v>0</v>
      </c>
      <c r="H42" s="346">
        <v>0</v>
      </c>
      <c r="I42" s="346">
        <v>0</v>
      </c>
    </row>
    <row r="43" spans="1:11" collapsed="1"/>
  </sheetData>
  <sortState ref="A26:A30">
    <sortCondition ref="A26"/>
  </sortState>
  <mergeCells count="27"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  <mergeCell ref="A19:B19"/>
    <mergeCell ref="D19:I19"/>
    <mergeCell ref="A20:B20"/>
    <mergeCell ref="D20:I20"/>
    <mergeCell ref="A15:B15"/>
    <mergeCell ref="A16:I16"/>
    <mergeCell ref="A17:I17"/>
    <mergeCell ref="A18:I18"/>
    <mergeCell ref="A23:B23"/>
    <mergeCell ref="D23:I23"/>
    <mergeCell ref="A24:B24"/>
    <mergeCell ref="D24:I24"/>
    <mergeCell ref="A21:B21"/>
    <mergeCell ref="D21:I21"/>
    <mergeCell ref="A22:B22"/>
    <mergeCell ref="D22:I22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87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379" t="s">
        <v>148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4" ht="12.75" customHeight="1">
      <c r="A2" s="379" t="s">
        <v>134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4" ht="12.75" customHeight="1">
      <c r="A3" s="468" t="s">
        <v>149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2"/>
    </row>
    <row r="4" spans="1:14" ht="12.75" customHeight="1">
      <c r="A4" s="107"/>
      <c r="B4" s="107"/>
      <c r="C4" s="107"/>
      <c r="D4" s="107"/>
      <c r="E4" s="107"/>
      <c r="G4" s="23"/>
      <c r="H4" s="23"/>
      <c r="I4" s="23"/>
      <c r="J4" s="23"/>
      <c r="L4" s="408" t="s">
        <v>2</v>
      </c>
      <c r="M4" s="408"/>
    </row>
    <row r="5" spans="1:14" s="13" customFormat="1">
      <c r="A5" s="399" t="s">
        <v>117</v>
      </c>
      <c r="B5" s="393"/>
      <c r="C5" s="393" t="s">
        <v>140</v>
      </c>
      <c r="D5" s="393"/>
      <c r="E5" s="393"/>
      <c r="F5" s="393"/>
      <c r="G5" s="393"/>
      <c r="H5" s="393"/>
      <c r="I5" s="393"/>
      <c r="J5" s="393"/>
      <c r="K5" s="393"/>
      <c r="L5" s="393"/>
      <c r="M5" s="400"/>
      <c r="N5" s="23"/>
    </row>
    <row r="6" spans="1:14" s="13" customFormat="1" ht="13.15" customHeight="1">
      <c r="A6" s="399"/>
      <c r="B6" s="393"/>
      <c r="C6" s="498" t="s">
        <v>118</v>
      </c>
      <c r="D6" s="393" t="s">
        <v>119</v>
      </c>
      <c r="E6" s="393" t="s">
        <v>120</v>
      </c>
      <c r="F6" s="393" t="s">
        <v>121</v>
      </c>
      <c r="G6" s="393" t="s">
        <v>122</v>
      </c>
      <c r="H6" s="393"/>
      <c r="I6" s="393"/>
      <c r="J6" s="393"/>
      <c r="K6" s="393"/>
      <c r="L6" s="393"/>
      <c r="M6" s="400"/>
      <c r="N6" s="23"/>
    </row>
    <row r="7" spans="1:14" s="13" customFormat="1">
      <c r="A7" s="399"/>
      <c r="B7" s="393"/>
      <c r="C7" s="499"/>
      <c r="D7" s="393"/>
      <c r="E7" s="393"/>
      <c r="F7" s="393"/>
      <c r="G7" s="496" t="s">
        <v>141</v>
      </c>
      <c r="H7" s="496"/>
      <c r="I7" s="496"/>
      <c r="J7" s="497"/>
      <c r="K7" s="392" t="s">
        <v>142</v>
      </c>
      <c r="L7" s="393"/>
      <c r="M7" s="400"/>
      <c r="N7" s="23"/>
    </row>
    <row r="8" spans="1:14" s="13" customFormat="1" ht="25.5">
      <c r="A8" s="118" t="s">
        <v>123</v>
      </c>
      <c r="B8" s="120" t="s">
        <v>26</v>
      </c>
      <c r="C8" s="120" t="s">
        <v>135</v>
      </c>
      <c r="D8" s="393"/>
      <c r="E8" s="393"/>
      <c r="F8" s="393"/>
      <c r="G8" s="120" t="s">
        <v>124</v>
      </c>
      <c r="H8" s="120" t="s">
        <v>125</v>
      </c>
      <c r="I8" s="120" t="s">
        <v>150</v>
      </c>
      <c r="J8" s="119" t="s">
        <v>9</v>
      </c>
      <c r="K8" s="129" t="s">
        <v>124</v>
      </c>
      <c r="L8" s="120" t="s">
        <v>125</v>
      </c>
      <c r="M8" s="119" t="s">
        <v>9</v>
      </c>
      <c r="N8" s="23"/>
    </row>
    <row r="9" spans="1:14" s="7" customFormat="1" ht="12.75" customHeight="1">
      <c r="A9" s="123"/>
      <c r="B9" s="106"/>
      <c r="C9" s="106"/>
      <c r="D9" s="106"/>
      <c r="E9" s="106"/>
      <c r="F9" s="106"/>
      <c r="G9" s="9"/>
      <c r="H9" s="9"/>
      <c r="I9" s="9"/>
      <c r="J9" s="12">
        <f>SUM(G9:I9)</f>
        <v>0</v>
      </c>
      <c r="K9" s="8"/>
      <c r="L9" s="9"/>
      <c r="M9" s="127">
        <f>K9+L9</f>
        <v>0</v>
      </c>
      <c r="N9" s="17"/>
    </row>
    <row r="10" spans="1:14" s="7" customFormat="1" ht="12.75" customHeight="1">
      <c r="A10" s="123"/>
      <c r="B10" s="106"/>
      <c r="C10" s="106"/>
      <c r="D10" s="106"/>
      <c r="E10" s="106"/>
      <c r="F10" s="106"/>
      <c r="G10" s="9"/>
      <c r="H10" s="9"/>
      <c r="I10" s="9"/>
      <c r="J10" s="12">
        <f t="shared" ref="J10:J20" si="0">G10+H10</f>
        <v>0</v>
      </c>
      <c r="K10" s="8"/>
      <c r="L10" s="9"/>
      <c r="M10" s="128">
        <f>K10+L10</f>
        <v>0</v>
      </c>
      <c r="N10" s="17"/>
    </row>
    <row r="11" spans="1:14" s="7" customFormat="1" ht="12.75" customHeight="1">
      <c r="A11" s="123"/>
      <c r="B11" s="106"/>
      <c r="C11" s="106"/>
      <c r="D11" s="106"/>
      <c r="E11" s="106"/>
      <c r="F11" s="106"/>
      <c r="G11" s="9"/>
      <c r="H11" s="9"/>
      <c r="I11" s="9"/>
      <c r="J11" s="12">
        <f t="shared" si="0"/>
        <v>0</v>
      </c>
      <c r="K11" s="8"/>
      <c r="L11" s="9"/>
      <c r="M11" s="128">
        <f t="shared" ref="M11:M20" si="1">K11+L11</f>
        <v>0</v>
      </c>
      <c r="N11" s="17"/>
    </row>
    <row r="12" spans="1:14" s="7" customFormat="1" ht="12.75" customHeight="1">
      <c r="A12" s="123"/>
      <c r="B12" s="106"/>
      <c r="C12" s="106"/>
      <c r="D12" s="106"/>
      <c r="E12" s="106"/>
      <c r="F12" s="106"/>
      <c r="G12" s="9"/>
      <c r="H12" s="9"/>
      <c r="I12" s="9"/>
      <c r="J12" s="12">
        <f t="shared" si="0"/>
        <v>0</v>
      </c>
      <c r="K12" s="8"/>
      <c r="L12" s="9"/>
      <c r="M12" s="128">
        <f t="shared" si="1"/>
        <v>0</v>
      </c>
      <c r="N12" s="17"/>
    </row>
    <row r="13" spans="1:14" s="7" customFormat="1" ht="12.75" customHeight="1">
      <c r="A13" s="123"/>
      <c r="B13" s="106"/>
      <c r="C13" s="106"/>
      <c r="D13" s="106"/>
      <c r="E13" s="106"/>
      <c r="F13" s="106"/>
      <c r="G13" s="9"/>
      <c r="H13" s="9"/>
      <c r="I13" s="9"/>
      <c r="J13" s="12">
        <f t="shared" si="0"/>
        <v>0</v>
      </c>
      <c r="K13" s="8"/>
      <c r="L13" s="9"/>
      <c r="M13" s="128">
        <f t="shared" si="1"/>
        <v>0</v>
      </c>
      <c r="N13" s="17"/>
    </row>
    <row r="14" spans="1:14" s="7" customFormat="1" ht="12.75" customHeight="1">
      <c r="A14" s="123"/>
      <c r="B14" s="106"/>
      <c r="C14" s="106"/>
      <c r="D14" s="106"/>
      <c r="E14" s="106"/>
      <c r="F14" s="106"/>
      <c r="G14" s="9"/>
      <c r="H14" s="9"/>
      <c r="I14" s="9"/>
      <c r="J14" s="12">
        <f t="shared" si="0"/>
        <v>0</v>
      </c>
      <c r="K14" s="8"/>
      <c r="L14" s="9"/>
      <c r="M14" s="128">
        <f t="shared" si="1"/>
        <v>0</v>
      </c>
      <c r="N14" s="17"/>
    </row>
    <row r="15" spans="1:14" s="7" customFormat="1" ht="12.75" customHeight="1">
      <c r="A15" s="123"/>
      <c r="B15" s="106"/>
      <c r="C15" s="106"/>
      <c r="D15" s="106"/>
      <c r="E15" s="106"/>
      <c r="F15" s="106"/>
      <c r="G15" s="9"/>
      <c r="H15" s="9"/>
      <c r="I15" s="9"/>
      <c r="J15" s="12">
        <f t="shared" si="0"/>
        <v>0</v>
      </c>
      <c r="K15" s="8"/>
      <c r="L15" s="9"/>
      <c r="M15" s="128">
        <f t="shared" si="1"/>
        <v>0</v>
      </c>
      <c r="N15" s="17"/>
    </row>
    <row r="16" spans="1:14" s="7" customFormat="1" ht="12.75" customHeight="1">
      <c r="A16" s="123"/>
      <c r="B16" s="106"/>
      <c r="C16" s="106"/>
      <c r="D16" s="106"/>
      <c r="E16" s="106"/>
      <c r="F16" s="106"/>
      <c r="G16" s="9"/>
      <c r="H16" s="9"/>
      <c r="I16" s="9"/>
      <c r="J16" s="12">
        <f t="shared" si="0"/>
        <v>0</v>
      </c>
      <c r="K16" s="8"/>
      <c r="L16" s="9"/>
      <c r="M16" s="128">
        <f t="shared" si="1"/>
        <v>0</v>
      </c>
      <c r="N16" s="17"/>
    </row>
    <row r="17" spans="1:14" s="7" customFormat="1" ht="12.75" customHeight="1">
      <c r="A17" s="123"/>
      <c r="B17" s="106"/>
      <c r="C17" s="106"/>
      <c r="D17" s="106"/>
      <c r="E17" s="106"/>
      <c r="F17" s="106"/>
      <c r="G17" s="9"/>
      <c r="H17" s="9"/>
      <c r="I17" s="9"/>
      <c r="J17" s="12">
        <f t="shared" si="0"/>
        <v>0</v>
      </c>
      <c r="K17" s="8"/>
      <c r="L17" s="9"/>
      <c r="M17" s="128">
        <f t="shared" si="1"/>
        <v>0</v>
      </c>
      <c r="N17" s="17"/>
    </row>
    <row r="18" spans="1:14" s="7" customFormat="1" ht="12.75" customHeight="1">
      <c r="A18" s="123"/>
      <c r="B18" s="106"/>
      <c r="C18" s="106"/>
      <c r="D18" s="106"/>
      <c r="E18" s="106"/>
      <c r="F18" s="106"/>
      <c r="G18" s="9"/>
      <c r="H18" s="9"/>
      <c r="I18" s="9"/>
      <c r="J18" s="12">
        <f t="shared" si="0"/>
        <v>0</v>
      </c>
      <c r="K18" s="8"/>
      <c r="L18" s="9"/>
      <c r="M18" s="128">
        <f t="shared" si="1"/>
        <v>0</v>
      </c>
      <c r="N18" s="17"/>
    </row>
    <row r="19" spans="1:14" s="7" customFormat="1">
      <c r="A19" s="124"/>
      <c r="B19" s="106"/>
      <c r="C19" s="106"/>
      <c r="D19" s="106"/>
      <c r="E19" s="106"/>
      <c r="F19" s="106"/>
      <c r="G19" s="9"/>
      <c r="H19" s="9"/>
      <c r="I19" s="9"/>
      <c r="J19" s="12">
        <f t="shared" si="0"/>
        <v>0</v>
      </c>
      <c r="K19" s="8"/>
      <c r="L19" s="9"/>
      <c r="M19" s="128">
        <f t="shared" si="1"/>
        <v>0</v>
      </c>
      <c r="N19" s="17"/>
    </row>
    <row r="20" spans="1:14" s="7" customFormat="1">
      <c r="A20" s="124"/>
      <c r="B20" s="106"/>
      <c r="C20" s="106"/>
      <c r="D20" s="106"/>
      <c r="E20" s="106"/>
      <c r="F20" s="106"/>
      <c r="G20" s="9"/>
      <c r="H20" s="9"/>
      <c r="I20" s="9"/>
      <c r="J20" s="12">
        <f t="shared" si="0"/>
        <v>0</v>
      </c>
      <c r="K20" s="8"/>
      <c r="L20" s="9"/>
      <c r="M20" s="128">
        <f t="shared" si="1"/>
        <v>0</v>
      </c>
      <c r="N20" s="17"/>
    </row>
    <row r="21" spans="1:14" s="7" customFormat="1">
      <c r="A21" s="399" t="s">
        <v>9</v>
      </c>
      <c r="B21" s="393"/>
      <c r="C21" s="125">
        <f t="shared" ref="C21:H21" si="2">SUM(C9:C20)</f>
        <v>0</v>
      </c>
      <c r="D21" s="125">
        <f t="shared" si="2"/>
        <v>0</v>
      </c>
      <c r="E21" s="125">
        <f t="shared" si="2"/>
        <v>0</v>
      </c>
      <c r="F21" s="125">
        <f t="shared" si="2"/>
        <v>0</v>
      </c>
      <c r="G21" s="125">
        <f t="shared" si="2"/>
        <v>0</v>
      </c>
      <c r="H21" s="125">
        <f t="shared" si="2"/>
        <v>0</v>
      </c>
      <c r="I21" s="125"/>
      <c r="J21" s="126">
        <f>SUM(J9:J20)</f>
        <v>0</v>
      </c>
      <c r="K21" s="130">
        <f>SUM(K9:K20)</f>
        <v>0</v>
      </c>
      <c r="L21" s="125">
        <f>SUM(L9:L20)</f>
        <v>0</v>
      </c>
      <c r="M21" s="126">
        <f>SUM(M9:M20)</f>
        <v>0</v>
      </c>
      <c r="N21" s="17"/>
    </row>
    <row r="22" spans="1:14" s="7" customFormat="1">
      <c r="A22" s="493" t="s">
        <v>116</v>
      </c>
      <c r="B22" s="493"/>
      <c r="C22" s="493"/>
      <c r="D22" s="493"/>
      <c r="E22" s="493"/>
      <c r="F22" s="493"/>
      <c r="G22" s="493"/>
      <c r="H22" s="493"/>
      <c r="I22" s="110"/>
      <c r="J22" s="17"/>
    </row>
    <row r="23" spans="1:14" s="7" customFormat="1" ht="12.75" customHeight="1">
      <c r="A23" s="494" t="s">
        <v>69</v>
      </c>
      <c r="B23" s="494"/>
      <c r="C23" s="494"/>
      <c r="D23" s="494"/>
      <c r="E23" s="494"/>
      <c r="F23" s="494"/>
      <c r="G23" s="494"/>
      <c r="H23" s="494"/>
      <c r="I23" s="111"/>
      <c r="J23" s="17"/>
    </row>
    <row r="24" spans="1:14" s="7" customFormat="1">
      <c r="A24" s="495" t="s">
        <v>143</v>
      </c>
      <c r="B24" s="495"/>
      <c r="C24" s="495"/>
      <c r="D24" s="495"/>
      <c r="E24" s="495"/>
      <c r="F24" s="495"/>
      <c r="G24" s="495"/>
      <c r="H24" s="495"/>
      <c r="I24" s="116"/>
      <c r="K24" s="17"/>
      <c r="N24" s="17"/>
    </row>
    <row r="25" spans="1:14" s="7" customFormat="1">
      <c r="A25" s="500" t="s">
        <v>126</v>
      </c>
      <c r="B25" s="501"/>
      <c r="C25" s="501"/>
      <c r="D25" s="501" t="s">
        <v>128</v>
      </c>
      <c r="E25" s="501"/>
      <c r="F25" s="501"/>
      <c r="G25" s="501"/>
      <c r="H25" s="501"/>
      <c r="I25" s="501"/>
      <c r="J25" s="501"/>
      <c r="K25" s="501"/>
      <c r="L25" s="501"/>
      <c r="M25" s="502"/>
      <c r="N25" s="17"/>
    </row>
    <row r="26" spans="1:14" s="7" customFormat="1" ht="13.5" customHeight="1">
      <c r="A26" s="490" t="s">
        <v>136</v>
      </c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2"/>
      <c r="N26" s="17"/>
    </row>
    <row r="27" spans="1:14" s="7" customFormat="1" ht="13.5" customHeight="1">
      <c r="A27" s="490" t="s">
        <v>137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2"/>
      <c r="N27" s="17"/>
    </row>
    <row r="28" spans="1:14" s="7" customFormat="1" ht="12.75" customHeight="1">
      <c r="A28" s="490" t="s">
        <v>130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2"/>
      <c r="N28" s="17"/>
    </row>
    <row r="29" spans="1:14" s="7" customFormat="1" ht="12.75" customHeight="1">
      <c r="A29" s="490" t="s">
        <v>131</v>
      </c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2"/>
      <c r="N29" s="17"/>
    </row>
    <row r="30" spans="1:14" s="7" customFormat="1" ht="12.75" customHeight="1">
      <c r="A30" s="490" t="s">
        <v>132</v>
      </c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2"/>
      <c r="N30" s="17"/>
    </row>
    <row r="31" spans="1:14" s="7" customFormat="1" ht="12.75" customHeight="1">
      <c r="A31" s="490" t="s">
        <v>133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2"/>
      <c r="N31" s="17"/>
    </row>
    <row r="32" spans="1:14" s="7" customFormat="1" ht="13.5" customHeight="1">
      <c r="A32" s="490" t="s">
        <v>138</v>
      </c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2"/>
      <c r="N32" s="17"/>
    </row>
    <row r="33" spans="1:14" s="7" customFormat="1" ht="13.5" customHeight="1">
      <c r="A33" s="116"/>
      <c r="B33" s="116"/>
      <c r="C33" s="116"/>
      <c r="D33" s="117"/>
      <c r="E33" s="117"/>
      <c r="F33" s="117"/>
      <c r="G33" s="117"/>
      <c r="H33" s="117"/>
      <c r="I33" s="117"/>
      <c r="J33" s="117"/>
      <c r="K33" s="17"/>
      <c r="N33" s="17"/>
    </row>
    <row r="34" spans="1:14" s="7" customFormat="1">
      <c r="A34" s="75"/>
      <c r="B34" s="75"/>
      <c r="D34" s="75"/>
      <c r="E34" s="75"/>
      <c r="F34" s="75"/>
    </row>
  </sheetData>
  <sheetProtection selectLockedCells="1" selectUnlockedCells="1"/>
  <mergeCells count="33">
    <mergeCell ref="D27:M27"/>
    <mergeCell ref="A25:C25"/>
    <mergeCell ref="D25:M25"/>
    <mergeCell ref="D26:M26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A27:C27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2.75" outlineLevelRow="1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379" t="s">
        <v>0</v>
      </c>
      <c r="B1" s="379"/>
      <c r="C1" s="379"/>
      <c r="D1" s="379"/>
      <c r="E1" s="379"/>
      <c r="F1" s="379"/>
      <c r="G1" s="379"/>
      <c r="H1" s="379"/>
    </row>
    <row r="2" spans="1:8" ht="12.75" customHeight="1">
      <c r="A2" s="379" t="s">
        <v>19</v>
      </c>
      <c r="B2" s="379"/>
      <c r="C2" s="379"/>
      <c r="D2" s="379"/>
      <c r="E2" s="379"/>
      <c r="F2" s="379"/>
      <c r="G2" s="379"/>
      <c r="H2" s="379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80" t="str">
        <f>'ANEXO I - TAB 1'!A4:M4</f>
        <v>PODER/ÓRGÃO/UNIDADE: JUSTIÇA FEDERAL</v>
      </c>
      <c r="B4" s="380"/>
      <c r="C4" s="380"/>
      <c r="D4" s="380"/>
      <c r="E4" s="380"/>
      <c r="F4" s="380"/>
      <c r="G4" s="380"/>
      <c r="H4" s="380"/>
    </row>
    <row r="5" spans="1:8" s="1" customFormat="1" ht="12.75" customHeight="1">
      <c r="A5" s="219"/>
      <c r="B5" s="219"/>
      <c r="C5" s="219"/>
      <c r="D5" s="219"/>
      <c r="E5" s="220"/>
      <c r="F5" s="220"/>
      <c r="G5" s="381" t="str">
        <f>'ANEXO I - TAB 1'!L5</f>
        <v>POSIÇÃO: AGOSTO/2018</v>
      </c>
      <c r="H5" s="381"/>
    </row>
    <row r="6" spans="1:8" ht="12.75" customHeight="1">
      <c r="A6" s="391" t="s">
        <v>3</v>
      </c>
      <c r="B6" s="392" t="s">
        <v>4</v>
      </c>
      <c r="C6" s="393"/>
      <c r="D6" s="394"/>
      <c r="E6" s="395" t="s">
        <v>5</v>
      </c>
      <c r="F6" s="396"/>
      <c r="G6" s="397"/>
      <c r="H6" s="398" t="s">
        <v>20</v>
      </c>
    </row>
    <row r="7" spans="1:8" ht="12.75" customHeight="1">
      <c r="A7" s="391"/>
      <c r="B7" s="392" t="s">
        <v>7</v>
      </c>
      <c r="C7" s="393" t="s">
        <v>8</v>
      </c>
      <c r="D7" s="394" t="s">
        <v>9</v>
      </c>
      <c r="E7" s="399" t="s">
        <v>180</v>
      </c>
      <c r="F7" s="393" t="s">
        <v>11</v>
      </c>
      <c r="G7" s="400" t="s">
        <v>9</v>
      </c>
      <c r="H7" s="398"/>
    </row>
    <row r="8" spans="1:8">
      <c r="A8" s="391"/>
      <c r="B8" s="392"/>
      <c r="C8" s="393"/>
      <c r="D8" s="394"/>
      <c r="E8" s="399"/>
      <c r="F8" s="393"/>
      <c r="G8" s="400"/>
      <c r="H8" s="398"/>
    </row>
    <row r="9" spans="1:8" ht="12.75" customHeight="1">
      <c r="A9" s="168" t="s">
        <v>177</v>
      </c>
      <c r="B9" s="214">
        <f>'[1]ANEXO I - TAB 2 '!B9+'[2]ANEXO I - TAB 2'!B9+'[3]ANEXO I - TAB 2'!B9+'[4]ANEXO I - TAB 2'!B9+'[5]ANEXO I - TAB 2'!B9+'[6]ANEXO I - TAB 2'!B9</f>
        <v>139</v>
      </c>
      <c r="C9" s="215">
        <f>'[1]ANEXO I - TAB 2 '!C9+'[2]ANEXO I - TAB 2'!C9+'[3]ANEXO I - TAB 2'!C9+'[4]ANEXO I - TAB 2'!C9+'[5]ANEXO I - TAB 2'!C9+'[6]ANEXO I - TAB 2'!C9</f>
        <v>0</v>
      </c>
      <c r="D9" s="15">
        <f>B9+C9</f>
        <v>139</v>
      </c>
      <c r="E9" s="216">
        <f>'[1]ANEXO I - TAB 2 '!E9+'[2]ANEXO I - TAB 2'!E9+'[3]ANEXO I - TAB 2'!E9+'[4]ANEXO I - TAB 2'!E9+'[5]ANEXO I - TAB 2'!E9+'[6]ANEXO I - TAB 2'!E9</f>
        <v>109</v>
      </c>
      <c r="F9" s="215">
        <f>'[1]ANEXO I - TAB 2 '!F9+'[2]ANEXO I - TAB 2'!F9+'[3]ANEXO I - TAB 2'!F9+'[4]ANEXO I - TAB 2'!F9+'[5]ANEXO I - TAB 2'!F9+'[6]ANEXO I - TAB 2'!F9</f>
        <v>31</v>
      </c>
      <c r="G9" s="140">
        <f>E9+F9</f>
        <v>140</v>
      </c>
      <c r="H9" s="217">
        <f>'[1]ANEXO I - TAB 2 '!H9+'[2]ANEXO I - TAB 2'!H9+'[3]ANEXO I - TAB 2'!H9+'[4]ANEXO I - TAB 2'!H9+'[5]ANEXO I - TAB 2'!H9+'[6]ANEXO I - TAB 2'!H9</f>
        <v>41</v>
      </c>
    </row>
    <row r="10" spans="1:8" ht="12.75" customHeight="1">
      <c r="A10" s="168" t="s">
        <v>178</v>
      </c>
      <c r="B10" s="214">
        <f>'[1]ANEXO I - TAB 2 '!B10+'[2]ANEXO I - TAB 2'!B10+'[3]ANEXO I - TAB 2'!B10+'[4]ANEXO I - TAB 2'!B10+'[5]ANEXO I - TAB 2'!B10+'[6]ANEXO I - TAB 2'!B10</f>
        <v>1195</v>
      </c>
      <c r="C10" s="215">
        <f>'[1]ANEXO I - TAB 2 '!C10+'[2]ANEXO I - TAB 2'!C10+'[3]ANEXO I - TAB 2'!C10+'[4]ANEXO I - TAB 2'!C10+'[5]ANEXO I - TAB 2'!C10+'[6]ANEXO I - TAB 2'!C10</f>
        <v>14</v>
      </c>
      <c r="D10" s="15">
        <f t="shared" ref="D10:D11" si="0">B10+C10</f>
        <v>1209</v>
      </c>
      <c r="E10" s="216">
        <f>'[1]ANEXO I - TAB 2 '!E10+'[2]ANEXO I - TAB 2'!E10+'[3]ANEXO I - TAB 2'!E10+'[4]ANEXO I - TAB 2'!E10+'[5]ANEXO I - TAB 2'!E10+'[6]ANEXO I - TAB 2'!E10</f>
        <v>110</v>
      </c>
      <c r="F10" s="215">
        <f>'[1]ANEXO I - TAB 2 '!F10+'[2]ANEXO I - TAB 2'!F10+'[3]ANEXO I - TAB 2'!F10+'[4]ANEXO I - TAB 2'!F10+'[5]ANEXO I - TAB 2'!F10+'[6]ANEXO I - TAB 2'!F10</f>
        <v>48</v>
      </c>
      <c r="G10" s="140">
        <f>E10+F10</f>
        <v>158</v>
      </c>
      <c r="H10" s="217">
        <f>'[1]ANEXO I - TAB 2 '!H10+'[2]ANEXO I - TAB 2'!H10+'[3]ANEXO I - TAB 2'!H10+'[4]ANEXO I - TAB 2'!H10+'[5]ANEXO I - TAB 2'!H10+'[6]ANEXO I - TAB 2'!H10</f>
        <v>63</v>
      </c>
    </row>
    <row r="11" spans="1:8" ht="12.75" customHeight="1">
      <c r="A11" s="168" t="s">
        <v>191</v>
      </c>
      <c r="B11" s="214">
        <f>'[1]ANEXO I - TAB 2 '!B11+'[2]ANEXO I - TAB 2'!B11+'[3]ANEXO I - TAB 2'!B11+'[4]ANEXO I - TAB 2'!B11+'[5]ANEXO I - TAB 2'!B11+'[6]ANEXO I - TAB 2'!B11</f>
        <v>611</v>
      </c>
      <c r="C11" s="215">
        <f>'[1]ANEXO I - TAB 2 '!C11+'[2]ANEXO I - TAB 2'!C11+'[3]ANEXO I - TAB 2'!C11+'[4]ANEXO I - TAB 2'!C11+'[5]ANEXO I - TAB 2'!C11+'[6]ANEXO I - TAB 2'!C11</f>
        <v>373</v>
      </c>
      <c r="D11" s="15">
        <f t="shared" si="0"/>
        <v>984</v>
      </c>
      <c r="E11" s="216">
        <f>'[1]ANEXO I - TAB 2 '!E11+'[2]ANEXO I - TAB 2'!E11+'[3]ANEXO I - TAB 2'!E11+'[4]ANEXO I - TAB 2'!E11+'[5]ANEXO I - TAB 2'!E11+'[6]ANEXO I - TAB 2'!E11</f>
        <v>4</v>
      </c>
      <c r="F11" s="215">
        <f>'[1]ANEXO I - TAB 2 '!F11+'[2]ANEXO I - TAB 2'!F11+'[3]ANEXO I - TAB 2'!F11+'[4]ANEXO I - TAB 2'!F11+'[5]ANEXO I - TAB 2'!F11+'[6]ANEXO I - TAB 2'!F11</f>
        <v>4</v>
      </c>
      <c r="G11" s="140">
        <f>E11+F11</f>
        <v>8</v>
      </c>
      <c r="H11" s="217">
        <f>'[1]ANEXO I - TAB 2 '!H11+'[2]ANEXO I - TAB 2'!H11+'[3]ANEXO I - TAB 2'!H11+'[4]ANEXO I - TAB 2'!H11+'[5]ANEXO I - TAB 2'!H11+'[6]ANEXO I - TAB 2'!H11</f>
        <v>5</v>
      </c>
    </row>
    <row r="12" spans="1:8" s="16" customFormat="1">
      <c r="A12" s="109" t="s">
        <v>17</v>
      </c>
      <c r="B12" s="138">
        <f t="shared" ref="B12:H12" si="1">SUM(B9:B11)</f>
        <v>1945</v>
      </c>
      <c r="C12" s="122">
        <f t="shared" si="1"/>
        <v>387</v>
      </c>
      <c r="D12" s="139">
        <f t="shared" si="1"/>
        <v>2332</v>
      </c>
      <c r="E12" s="137">
        <f t="shared" si="1"/>
        <v>223</v>
      </c>
      <c r="F12" s="122">
        <f t="shared" si="1"/>
        <v>83</v>
      </c>
      <c r="G12" s="121">
        <f t="shared" si="1"/>
        <v>306</v>
      </c>
      <c r="H12" s="167">
        <f t="shared" si="1"/>
        <v>109</v>
      </c>
    </row>
    <row r="13" spans="1:8">
      <c r="A13" s="221" t="s">
        <v>202</v>
      </c>
    </row>
    <row r="14" spans="1:8" hidden="1" outlineLevel="1">
      <c r="A14" s="343" t="s">
        <v>196</v>
      </c>
      <c r="B14" s="2">
        <f>'[1]ANEXO I - TAB 2 '!B39</f>
        <v>586</v>
      </c>
      <c r="C14" s="2">
        <f>'[1]ANEXO I - TAB 2 '!C39</f>
        <v>104</v>
      </c>
      <c r="D14" s="2">
        <f>'[1]ANEXO I - TAB 2 '!D39</f>
        <v>690</v>
      </c>
      <c r="E14" s="2">
        <f>'[1]ANEXO I - TAB 2 '!E39</f>
        <v>69</v>
      </c>
      <c r="F14" s="2">
        <f>'[1]ANEXO I - TAB 2 '!F39</f>
        <v>26</v>
      </c>
      <c r="G14" s="2">
        <f>'[1]ANEXO I - TAB 2 '!G39</f>
        <v>95</v>
      </c>
      <c r="H14" s="2">
        <f>'[1]ANEXO I - TAB 2 '!H39</f>
        <v>33</v>
      </c>
    </row>
    <row r="15" spans="1:8" hidden="1" outlineLevel="1">
      <c r="A15" s="343" t="s">
        <v>197</v>
      </c>
      <c r="B15" s="2">
        <f>'[2]ANEXO I - TAB 2'!B39</f>
        <v>301</v>
      </c>
      <c r="C15" s="2">
        <f>'[2]ANEXO I - TAB 2'!C39</f>
        <v>54</v>
      </c>
      <c r="D15" s="2">
        <f>'[2]ANEXO I - TAB 2'!D39</f>
        <v>355</v>
      </c>
      <c r="E15" s="2">
        <f>'[2]ANEXO I - TAB 2'!E39</f>
        <v>38</v>
      </c>
      <c r="F15" s="2">
        <f>'[2]ANEXO I - TAB 2'!F39</f>
        <v>16</v>
      </c>
      <c r="G15" s="2">
        <f>'[2]ANEXO I - TAB 2'!G39</f>
        <v>54</v>
      </c>
      <c r="H15" s="2">
        <f>'[2]ANEXO I - TAB 2'!H39</f>
        <v>26</v>
      </c>
    </row>
    <row r="16" spans="1:8" hidden="1" outlineLevel="1">
      <c r="A16" s="343" t="s">
        <v>198</v>
      </c>
      <c r="B16" s="2">
        <f>'[3]ANEXO I - TAB 2'!B39</f>
        <v>411</v>
      </c>
      <c r="C16" s="2">
        <f>'[3]ANEXO I - TAB 2'!C39</f>
        <v>120</v>
      </c>
      <c r="D16" s="2">
        <f>'[3]ANEXO I - TAB 2'!D39</f>
        <v>531</v>
      </c>
      <c r="E16" s="2">
        <f>'[3]ANEXO I - TAB 2'!E39</f>
        <v>47</v>
      </c>
      <c r="F16" s="2">
        <f>'[3]ANEXO I - TAB 2'!F39</f>
        <v>18</v>
      </c>
      <c r="G16" s="2">
        <f>'[3]ANEXO I - TAB 2'!G39</f>
        <v>65</v>
      </c>
      <c r="H16" s="2">
        <f>'[3]ANEXO I - TAB 2'!H39</f>
        <v>24</v>
      </c>
    </row>
    <row r="17" spans="1:8" hidden="1" outlineLevel="1">
      <c r="A17" s="343" t="s">
        <v>199</v>
      </c>
      <c r="B17" s="2">
        <f>'[4]ANEXO I - TAB 2'!B12</f>
        <v>429</v>
      </c>
      <c r="C17" s="2">
        <f>'[4]ANEXO I - TAB 2'!C12</f>
        <v>28</v>
      </c>
      <c r="D17" s="2">
        <f>'[4]ANEXO I - TAB 2'!D12</f>
        <v>457</v>
      </c>
      <c r="E17" s="2">
        <f>'[4]ANEXO I - TAB 2'!E12</f>
        <v>44</v>
      </c>
      <c r="F17" s="2">
        <f>'[4]ANEXO I - TAB 2'!F12</f>
        <v>15</v>
      </c>
      <c r="G17" s="2">
        <f>'[4]ANEXO I - TAB 2'!G12</f>
        <v>59</v>
      </c>
      <c r="H17" s="2">
        <f>'[4]ANEXO I - TAB 2'!H12</f>
        <v>18</v>
      </c>
    </row>
    <row r="18" spans="1:8" hidden="1" outlineLevel="1">
      <c r="A18" s="343" t="s">
        <v>200</v>
      </c>
      <c r="B18" s="2">
        <f>'[5]ANEXO I - TAB 2'!B39</f>
        <v>218</v>
      </c>
      <c r="C18" s="2">
        <f>'[5]ANEXO I - TAB 2'!C39</f>
        <v>81</v>
      </c>
      <c r="D18" s="2">
        <f>'[5]ANEXO I - TAB 2'!D39</f>
        <v>299</v>
      </c>
      <c r="E18" s="2">
        <f>'[5]ANEXO I - TAB 2'!E39</f>
        <v>25</v>
      </c>
      <c r="F18" s="2">
        <f>'[5]ANEXO I - TAB 2'!F39</f>
        <v>8</v>
      </c>
      <c r="G18" s="2">
        <f>'[5]ANEXO I - TAB 2'!G39</f>
        <v>33</v>
      </c>
      <c r="H18" s="2">
        <f>'[5]ANEXO I - TAB 2'!H39</f>
        <v>8</v>
      </c>
    </row>
    <row r="19" spans="1:8" hidden="1" outlineLevel="1">
      <c r="A19" s="343" t="s">
        <v>201</v>
      </c>
      <c r="B19" s="2">
        <f>'[6]ANEXO I - TAB 2'!B39</f>
        <v>0</v>
      </c>
      <c r="C19" s="2">
        <f>'[6]ANEXO I - TAB 2'!C39</f>
        <v>0</v>
      </c>
      <c r="D19" s="2">
        <f>'[6]ANEXO I - TAB 2'!D39</f>
        <v>0</v>
      </c>
      <c r="E19" s="2">
        <f>'[6]ANEXO I - TAB 2'!E39</f>
        <v>0</v>
      </c>
      <c r="F19" s="2">
        <f>'[6]ANEXO I - TAB 2'!F39</f>
        <v>0</v>
      </c>
      <c r="G19" s="2">
        <f>'[6]ANEXO I - TAB 2'!G39</f>
        <v>0</v>
      </c>
      <c r="H19" s="2">
        <f>'[6]ANEXO I - TAB 2'!H39</f>
        <v>0</v>
      </c>
    </row>
    <row r="20" spans="1:8" hidden="1" outlineLevel="1">
      <c r="B20" s="2">
        <f>SUM(B14:B19)</f>
        <v>1945</v>
      </c>
      <c r="C20" s="2">
        <f t="shared" ref="C20:H20" si="2">SUM(C14:C19)</f>
        <v>387</v>
      </c>
      <c r="D20" s="2">
        <f t="shared" si="2"/>
        <v>2332</v>
      </c>
      <c r="E20" s="2">
        <f t="shared" si="2"/>
        <v>223</v>
      </c>
      <c r="F20" s="2">
        <f t="shared" si="2"/>
        <v>83</v>
      </c>
      <c r="G20" s="2">
        <f t="shared" si="2"/>
        <v>306</v>
      </c>
      <c r="H20" s="2">
        <f t="shared" si="2"/>
        <v>109</v>
      </c>
    </row>
    <row r="21" spans="1:8" hidden="1" outlineLevel="1">
      <c r="B21" s="335">
        <f>+B20-B12</f>
        <v>0</v>
      </c>
      <c r="C21" s="335">
        <f t="shared" ref="C21:H21" si="3">+C20-C12</f>
        <v>0</v>
      </c>
      <c r="D21" s="335">
        <f t="shared" si="3"/>
        <v>0</v>
      </c>
      <c r="E21" s="335">
        <f t="shared" si="3"/>
        <v>0</v>
      </c>
      <c r="F21" s="335">
        <f t="shared" si="3"/>
        <v>0</v>
      </c>
      <c r="G21" s="335">
        <f t="shared" si="3"/>
        <v>0</v>
      </c>
      <c r="H21" s="335">
        <f t="shared" si="3"/>
        <v>0</v>
      </c>
    </row>
    <row r="22" spans="1:8" collapsed="1"/>
  </sheetData>
  <mergeCells count="14"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7" customWidth="1"/>
    <col min="2" max="2" width="73.28515625" style="7" customWidth="1"/>
    <col min="3" max="3" width="15.140625" style="18" customWidth="1"/>
    <col min="4" max="4" width="15.140625" style="7" customWidth="1"/>
    <col min="5" max="5" width="15.140625" style="19" customWidth="1"/>
    <col min="6" max="6" width="13.5703125" style="18" customWidth="1"/>
    <col min="7" max="7" width="15.42578125" style="7" customWidth="1"/>
    <col min="8" max="8" width="12.28515625" style="20" customWidth="1"/>
    <col min="9" max="9" width="15.140625" style="17" customWidth="1"/>
    <col min="10" max="16384" width="9.140625" style="7"/>
  </cols>
  <sheetData>
    <row r="1" spans="1:11" ht="12.75" customHeight="1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13"/>
      <c r="K1" s="13"/>
    </row>
    <row r="2" spans="1:11" ht="12.75" customHeight="1">
      <c r="A2" s="379" t="s">
        <v>21</v>
      </c>
      <c r="B2" s="379"/>
      <c r="C2" s="379"/>
      <c r="D2" s="379"/>
      <c r="E2" s="379"/>
      <c r="F2" s="379"/>
      <c r="G2" s="379"/>
      <c r="H2" s="379"/>
      <c r="I2" s="379"/>
      <c r="J2" s="13"/>
      <c r="K2" s="13"/>
    </row>
    <row r="3" spans="1:11" ht="12.75" customHeight="1">
      <c r="A3" s="4"/>
      <c r="B3" s="5"/>
      <c r="C3" s="5"/>
      <c r="D3" s="5"/>
      <c r="E3" s="21"/>
      <c r="F3" s="5"/>
      <c r="G3" s="5"/>
      <c r="H3" s="5"/>
      <c r="I3" s="5"/>
      <c r="J3" s="5"/>
      <c r="K3" s="5"/>
    </row>
    <row r="4" spans="1:11" ht="12.75" customHeight="1">
      <c r="A4" s="407" t="s">
        <v>144</v>
      </c>
      <c r="B4" s="407"/>
      <c r="C4" s="407"/>
      <c r="D4" s="407"/>
      <c r="E4" s="407"/>
      <c r="F4" s="407"/>
      <c r="G4" s="407"/>
      <c r="H4" s="407"/>
      <c r="I4" s="407"/>
      <c r="J4" s="23"/>
      <c r="K4" s="23"/>
    </row>
    <row r="5" spans="1:11" s="17" customFormat="1" ht="13.5" customHeight="1">
      <c r="A5" s="22"/>
      <c r="B5" s="22"/>
      <c r="C5" s="22"/>
      <c r="D5" s="22"/>
      <c r="E5" s="21"/>
      <c r="H5" s="408" t="s">
        <v>2</v>
      </c>
      <c r="I5" s="408"/>
    </row>
    <row r="6" spans="1:11" s="5" customFormat="1" ht="15.75" customHeight="1">
      <c r="A6" s="391" t="s">
        <v>22</v>
      </c>
      <c r="B6" s="400"/>
      <c r="C6" s="398" t="s">
        <v>23</v>
      </c>
      <c r="D6" s="398"/>
      <c r="E6" s="398"/>
      <c r="F6" s="406" t="s">
        <v>5</v>
      </c>
      <c r="G6" s="406"/>
      <c r="H6" s="406"/>
      <c r="I6" s="406" t="s">
        <v>24</v>
      </c>
    </row>
    <row r="7" spans="1:11" s="5" customFormat="1" ht="25.5">
      <c r="A7" s="114" t="s">
        <v>25</v>
      </c>
      <c r="B7" s="113" t="s">
        <v>26</v>
      </c>
      <c r="C7" s="130" t="s">
        <v>7</v>
      </c>
      <c r="D7" s="112" t="s">
        <v>8</v>
      </c>
      <c r="E7" s="131" t="s">
        <v>9</v>
      </c>
      <c r="F7" s="130" t="s">
        <v>27</v>
      </c>
      <c r="G7" s="112" t="s">
        <v>11</v>
      </c>
      <c r="H7" s="108" t="s">
        <v>9</v>
      </c>
      <c r="I7" s="406"/>
    </row>
    <row r="8" spans="1:11" ht="13.5" customHeight="1" thickBot="1">
      <c r="A8" s="403" t="s">
        <v>28</v>
      </c>
      <c r="B8" s="404"/>
      <c r="C8" s="24"/>
      <c r="D8" s="25"/>
      <c r="E8" s="26">
        <f>SUM(C8:D8)</f>
        <v>0</v>
      </c>
      <c r="F8" s="24"/>
      <c r="G8" s="27"/>
      <c r="H8" s="28">
        <f>F8+G8</f>
        <v>0</v>
      </c>
      <c r="I8" s="29"/>
    </row>
    <row r="9" spans="1:11" ht="15" customHeight="1">
      <c r="A9" s="405" t="s">
        <v>29</v>
      </c>
      <c r="B9" s="142" t="s">
        <v>30</v>
      </c>
      <c r="C9" s="30"/>
      <c r="D9" s="31"/>
      <c r="E9" s="32">
        <f t="shared" ref="E9:E34" si="0">SUM(C9:D9)</f>
        <v>0</v>
      </c>
      <c r="F9" s="30"/>
      <c r="G9" s="33"/>
      <c r="H9" s="34">
        <f t="shared" ref="H9:H34" si="1">F9+G9</f>
        <v>0</v>
      </c>
      <c r="I9" s="35"/>
      <c r="K9" s="36"/>
    </row>
    <row r="10" spans="1:11" ht="15">
      <c r="A10" s="405"/>
      <c r="B10" s="143" t="s">
        <v>31</v>
      </c>
      <c r="C10" s="37"/>
      <c r="D10" s="38"/>
      <c r="E10" s="39">
        <f t="shared" si="0"/>
        <v>0</v>
      </c>
      <c r="F10" s="37"/>
      <c r="G10" s="40"/>
      <c r="H10" s="41">
        <f t="shared" si="1"/>
        <v>0</v>
      </c>
      <c r="I10" s="42"/>
      <c r="K10" s="36"/>
    </row>
    <row r="11" spans="1:11" ht="15">
      <c r="A11" s="405"/>
      <c r="B11" s="144" t="s">
        <v>32</v>
      </c>
      <c r="C11" s="43"/>
      <c r="D11" s="44"/>
      <c r="E11" s="45">
        <f t="shared" si="0"/>
        <v>0</v>
      </c>
      <c r="F11" s="43"/>
      <c r="G11" s="46"/>
      <c r="H11" s="47">
        <f t="shared" si="1"/>
        <v>0</v>
      </c>
      <c r="I11" s="48"/>
      <c r="K11" s="36"/>
    </row>
    <row r="12" spans="1:11" ht="15" customHeight="1">
      <c r="A12" s="401" t="s">
        <v>33</v>
      </c>
      <c r="B12" s="145" t="s">
        <v>34</v>
      </c>
      <c r="C12" s="49"/>
      <c r="D12" s="50"/>
      <c r="E12" s="51">
        <f t="shared" si="0"/>
        <v>0</v>
      </c>
      <c r="F12" s="49"/>
      <c r="G12" s="52"/>
      <c r="H12" s="53">
        <f t="shared" si="1"/>
        <v>0</v>
      </c>
      <c r="I12" s="54"/>
      <c r="K12" s="36"/>
    </row>
    <row r="13" spans="1:11" ht="15">
      <c r="A13" s="401"/>
      <c r="B13" s="143" t="s">
        <v>35</v>
      </c>
      <c r="C13" s="37"/>
      <c r="D13" s="38"/>
      <c r="E13" s="39">
        <f t="shared" si="0"/>
        <v>0</v>
      </c>
      <c r="F13" s="37"/>
      <c r="G13" s="40"/>
      <c r="H13" s="41">
        <f t="shared" si="1"/>
        <v>0</v>
      </c>
      <c r="I13" s="42"/>
      <c r="K13" s="36"/>
    </row>
    <row r="14" spans="1:11" ht="15">
      <c r="A14" s="401"/>
      <c r="B14" s="144" t="s">
        <v>36</v>
      </c>
      <c r="C14" s="43"/>
      <c r="D14" s="44"/>
      <c r="E14" s="45">
        <f t="shared" si="0"/>
        <v>0</v>
      </c>
      <c r="F14" s="43"/>
      <c r="G14" s="46"/>
      <c r="H14" s="47">
        <f t="shared" si="1"/>
        <v>0</v>
      </c>
      <c r="I14" s="48"/>
      <c r="K14" s="36"/>
    </row>
    <row r="15" spans="1:11" ht="15">
      <c r="A15" s="141" t="s">
        <v>37</v>
      </c>
      <c r="B15" s="146" t="s">
        <v>38</v>
      </c>
      <c r="C15" s="55"/>
      <c r="D15" s="56"/>
      <c r="E15" s="57">
        <f t="shared" si="0"/>
        <v>0</v>
      </c>
      <c r="F15" s="55"/>
      <c r="G15" s="58"/>
      <c r="H15" s="59">
        <f t="shared" si="1"/>
        <v>0</v>
      </c>
      <c r="I15" s="60"/>
      <c r="K15" s="36"/>
    </row>
    <row r="16" spans="1:11" ht="22.5" customHeight="1">
      <c r="A16" s="401" t="s">
        <v>39</v>
      </c>
      <c r="B16" s="145" t="s">
        <v>40</v>
      </c>
      <c r="C16" s="49"/>
      <c r="D16" s="50"/>
      <c r="E16" s="51">
        <f t="shared" si="0"/>
        <v>0</v>
      </c>
      <c r="F16" s="49"/>
      <c r="G16" s="52"/>
      <c r="H16" s="53">
        <f t="shared" si="1"/>
        <v>0</v>
      </c>
      <c r="I16" s="54"/>
      <c r="K16" s="36"/>
    </row>
    <row r="17" spans="1:11" ht="15">
      <c r="A17" s="401"/>
      <c r="B17" s="144" t="s">
        <v>41</v>
      </c>
      <c r="C17" s="43"/>
      <c r="D17" s="44"/>
      <c r="E17" s="45">
        <f t="shared" si="0"/>
        <v>0</v>
      </c>
      <c r="F17" s="43"/>
      <c r="G17" s="46"/>
      <c r="H17" s="47">
        <f t="shared" si="1"/>
        <v>0</v>
      </c>
      <c r="I17" s="48"/>
      <c r="K17" s="36"/>
    </row>
    <row r="18" spans="1:11" ht="15" customHeight="1">
      <c r="A18" s="401" t="s">
        <v>42</v>
      </c>
      <c r="B18" s="145" t="s">
        <v>43</v>
      </c>
      <c r="C18" s="49"/>
      <c r="D18" s="50"/>
      <c r="E18" s="51">
        <f t="shared" si="0"/>
        <v>0</v>
      </c>
      <c r="F18" s="49"/>
      <c r="G18" s="52"/>
      <c r="H18" s="53">
        <f t="shared" si="1"/>
        <v>0</v>
      </c>
      <c r="I18" s="54"/>
      <c r="K18" s="36"/>
    </row>
    <row r="19" spans="1:11" ht="15">
      <c r="A19" s="401"/>
      <c r="B19" s="143" t="s">
        <v>44</v>
      </c>
      <c r="C19" s="61"/>
      <c r="D19" s="62"/>
      <c r="E19" s="63">
        <f t="shared" si="0"/>
        <v>0</v>
      </c>
      <c r="F19" s="61"/>
      <c r="G19" s="64"/>
      <c r="H19" s="65">
        <f t="shared" si="1"/>
        <v>0</v>
      </c>
      <c r="I19" s="66"/>
      <c r="K19" s="36"/>
    </row>
    <row r="20" spans="1:11" ht="25.5">
      <c r="A20" s="401"/>
      <c r="B20" s="143" t="s">
        <v>45</v>
      </c>
      <c r="C20" s="37"/>
      <c r="D20" s="38"/>
      <c r="E20" s="63">
        <f t="shared" si="0"/>
        <v>0</v>
      </c>
      <c r="F20" s="37"/>
      <c r="G20" s="40"/>
      <c r="H20" s="65">
        <f t="shared" si="1"/>
        <v>0</v>
      </c>
      <c r="I20" s="42"/>
      <c r="K20" s="36"/>
    </row>
    <row r="21" spans="1:11" ht="25.5">
      <c r="A21" s="401"/>
      <c r="B21" s="143" t="s">
        <v>46</v>
      </c>
      <c r="C21" s="37"/>
      <c r="D21" s="38"/>
      <c r="E21" s="63">
        <f t="shared" si="0"/>
        <v>0</v>
      </c>
      <c r="F21" s="37"/>
      <c r="G21" s="40"/>
      <c r="H21" s="65">
        <f t="shared" si="1"/>
        <v>0</v>
      </c>
      <c r="I21" s="42"/>
      <c r="K21" s="36"/>
    </row>
    <row r="22" spans="1:11" ht="15">
      <c r="A22" s="401"/>
      <c r="B22" s="143" t="s">
        <v>47</v>
      </c>
      <c r="C22" s="37"/>
      <c r="D22" s="38"/>
      <c r="E22" s="63">
        <f t="shared" si="0"/>
        <v>0</v>
      </c>
      <c r="F22" s="37"/>
      <c r="G22" s="40"/>
      <c r="H22" s="65">
        <f t="shared" si="1"/>
        <v>0</v>
      </c>
      <c r="I22" s="42"/>
      <c r="K22" s="36"/>
    </row>
    <row r="23" spans="1:11" ht="15">
      <c r="A23" s="401"/>
      <c r="B23" s="144" t="s">
        <v>48</v>
      </c>
      <c r="C23" s="43"/>
      <c r="D23" s="44"/>
      <c r="E23" s="67">
        <f t="shared" si="0"/>
        <v>0</v>
      </c>
      <c r="F23" s="43"/>
      <c r="G23" s="46"/>
      <c r="H23" s="65">
        <f t="shared" si="1"/>
        <v>0</v>
      </c>
      <c r="I23" s="48"/>
      <c r="K23" s="36"/>
    </row>
    <row r="24" spans="1:11" ht="15" customHeight="1">
      <c r="A24" s="401" t="s">
        <v>49</v>
      </c>
      <c r="B24" s="145" t="s">
        <v>50</v>
      </c>
      <c r="C24" s="49"/>
      <c r="D24" s="50"/>
      <c r="E24" s="68">
        <f t="shared" si="0"/>
        <v>0</v>
      </c>
      <c r="F24" s="49"/>
      <c r="G24" s="52"/>
      <c r="H24" s="53">
        <f t="shared" si="1"/>
        <v>0</v>
      </c>
      <c r="I24" s="54"/>
      <c r="K24" s="36"/>
    </row>
    <row r="25" spans="1:11" ht="15">
      <c r="A25" s="401"/>
      <c r="B25" s="143" t="s">
        <v>51</v>
      </c>
      <c r="C25" s="37"/>
      <c r="D25" s="38"/>
      <c r="E25" s="63">
        <f t="shared" si="0"/>
        <v>0</v>
      </c>
      <c r="F25" s="37"/>
      <c r="G25" s="40"/>
      <c r="H25" s="65">
        <f t="shared" si="1"/>
        <v>0</v>
      </c>
      <c r="I25" s="42"/>
      <c r="K25" s="36"/>
    </row>
    <row r="26" spans="1:11" ht="15">
      <c r="A26" s="401"/>
      <c r="B26" s="143" t="s">
        <v>52</v>
      </c>
      <c r="C26" s="37"/>
      <c r="D26" s="38"/>
      <c r="E26" s="63">
        <f t="shared" si="0"/>
        <v>0</v>
      </c>
      <c r="F26" s="37"/>
      <c r="G26" s="40"/>
      <c r="H26" s="65">
        <f t="shared" si="1"/>
        <v>0</v>
      </c>
      <c r="I26" s="42"/>
      <c r="K26" s="36"/>
    </row>
    <row r="27" spans="1:11" ht="15">
      <c r="A27" s="401"/>
      <c r="B27" s="143" t="s">
        <v>53</v>
      </c>
      <c r="C27" s="37"/>
      <c r="D27" s="38"/>
      <c r="E27" s="63">
        <f t="shared" si="0"/>
        <v>0</v>
      </c>
      <c r="F27" s="37"/>
      <c r="G27" s="40"/>
      <c r="H27" s="65">
        <f t="shared" si="1"/>
        <v>0</v>
      </c>
      <c r="I27" s="42"/>
      <c r="K27" s="36"/>
    </row>
    <row r="28" spans="1:11" ht="15">
      <c r="A28" s="401"/>
      <c r="B28" s="143" t="s">
        <v>54</v>
      </c>
      <c r="C28" s="37"/>
      <c r="D28" s="38"/>
      <c r="E28" s="63">
        <f t="shared" si="0"/>
        <v>0</v>
      </c>
      <c r="F28" s="37"/>
      <c r="G28" s="40"/>
      <c r="H28" s="65">
        <f t="shared" si="1"/>
        <v>0</v>
      </c>
      <c r="I28" s="42"/>
      <c r="K28" s="36"/>
    </row>
    <row r="29" spans="1:11" ht="15">
      <c r="A29" s="401"/>
      <c r="B29" s="144" t="s">
        <v>55</v>
      </c>
      <c r="C29" s="43"/>
      <c r="D29" s="44"/>
      <c r="E29" s="67">
        <f t="shared" si="0"/>
        <v>0</v>
      </c>
      <c r="F29" s="43"/>
      <c r="G29" s="46"/>
      <c r="H29" s="65">
        <f t="shared" si="1"/>
        <v>0</v>
      </c>
      <c r="I29" s="48"/>
      <c r="K29" s="36"/>
    </row>
    <row r="30" spans="1:11" ht="15" customHeight="1">
      <c r="A30" s="402" t="s">
        <v>56</v>
      </c>
      <c r="B30" s="145" t="s">
        <v>57</v>
      </c>
      <c r="C30" s="49"/>
      <c r="D30" s="50"/>
      <c r="E30" s="68">
        <f t="shared" si="0"/>
        <v>0</v>
      </c>
      <c r="F30" s="49"/>
      <c r="G30" s="52"/>
      <c r="H30" s="53">
        <f t="shared" si="1"/>
        <v>0</v>
      </c>
      <c r="I30" s="54"/>
      <c r="K30" s="36"/>
    </row>
    <row r="31" spans="1:11" ht="15">
      <c r="A31" s="402"/>
      <c r="B31" s="143" t="s">
        <v>58</v>
      </c>
      <c r="C31" s="37"/>
      <c r="D31" s="38"/>
      <c r="E31" s="63">
        <f t="shared" si="0"/>
        <v>0</v>
      </c>
      <c r="F31" s="37"/>
      <c r="G31" s="40"/>
      <c r="H31" s="65">
        <f t="shared" si="1"/>
        <v>0</v>
      </c>
      <c r="I31" s="42"/>
      <c r="K31" s="36"/>
    </row>
    <row r="32" spans="1:11" ht="25.5">
      <c r="A32" s="402"/>
      <c r="B32" s="143" t="s">
        <v>59</v>
      </c>
      <c r="C32" s="37"/>
      <c r="D32" s="38"/>
      <c r="E32" s="63">
        <f t="shared" si="0"/>
        <v>0</v>
      </c>
      <c r="F32" s="37"/>
      <c r="G32" s="40"/>
      <c r="H32" s="65">
        <f t="shared" si="1"/>
        <v>0</v>
      </c>
      <c r="I32" s="42"/>
      <c r="K32" s="36"/>
    </row>
    <row r="33" spans="1:11" ht="25.5">
      <c r="A33" s="402"/>
      <c r="B33" s="143" t="s">
        <v>60</v>
      </c>
      <c r="C33" s="37"/>
      <c r="D33" s="38"/>
      <c r="E33" s="63">
        <f t="shared" si="0"/>
        <v>0</v>
      </c>
      <c r="F33" s="37"/>
      <c r="G33" s="40"/>
      <c r="H33" s="65">
        <f t="shared" si="1"/>
        <v>0</v>
      </c>
      <c r="I33" s="42"/>
      <c r="K33" s="36"/>
    </row>
    <row r="34" spans="1:11" ht="25.5">
      <c r="A34" s="402"/>
      <c r="B34" s="147" t="s">
        <v>61</v>
      </c>
      <c r="C34" s="69"/>
      <c r="D34" s="70"/>
      <c r="E34" s="71">
        <f t="shared" si="0"/>
        <v>0</v>
      </c>
      <c r="F34" s="69"/>
      <c r="G34" s="72"/>
      <c r="H34" s="73">
        <f t="shared" si="1"/>
        <v>0</v>
      </c>
      <c r="I34" s="74"/>
      <c r="K34" s="36"/>
    </row>
    <row r="35" spans="1:11" ht="17.25" customHeight="1">
      <c r="A35" s="399" t="s">
        <v>17</v>
      </c>
      <c r="B35" s="394"/>
      <c r="C35" s="132">
        <f>SUM(C8:C34)</f>
        <v>0</v>
      </c>
      <c r="D35" s="133">
        <f t="shared" ref="D35:I35" si="2">SUM(D9:D34)</f>
        <v>0</v>
      </c>
      <c r="E35" s="134">
        <f t="shared" si="2"/>
        <v>0</v>
      </c>
      <c r="F35" s="132">
        <f t="shared" si="2"/>
        <v>0</v>
      </c>
      <c r="G35" s="135">
        <f t="shared" si="2"/>
        <v>0</v>
      </c>
      <c r="H35" s="135">
        <f t="shared" si="2"/>
        <v>0</v>
      </c>
      <c r="I35" s="136">
        <f t="shared" si="2"/>
        <v>0</v>
      </c>
    </row>
    <row r="36" spans="1:11">
      <c r="A36" s="75" t="s">
        <v>18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61"/>
  <sheetViews>
    <sheetView showGridLines="0" view="pageBreakPreview" zoomScaleNormal="100" zoomScaleSheetLayoutView="100" workbookViewId="0">
      <selection activeCell="Z11" sqref="Z11"/>
    </sheetView>
  </sheetViews>
  <sheetFormatPr defaultColWidth="9.140625" defaultRowHeight="12.75" outlineLevelRow="1" outlineLevelCol="1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hidden="1" customWidth="1" outlineLevel="1"/>
    <col min="6" max="6" width="15.28515625" style="2" customWidth="1" collapsed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25" customFormat="1" ht="12.75" customHeight="1">
      <c r="A1" s="426" t="s">
        <v>62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239"/>
    </row>
    <row r="2" spans="1:24" s="225" customFormat="1" ht="12.75" customHeight="1">
      <c r="A2" s="426" t="s">
        <v>63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239"/>
    </row>
    <row r="3" spans="1:24" s="225" customFormat="1" ht="12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9"/>
    </row>
    <row r="4" spans="1:24" s="225" customFormat="1" ht="12.75" customHeight="1">
      <c r="A4" s="380" t="str">
        <f>'ANEXO I - TAB 2'!A4:H4</f>
        <v>PODER/ÓRGÃO/UNIDADE: JUSTIÇA FEDERAL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239"/>
    </row>
    <row r="5" spans="1:24" s="225" customFormat="1" ht="12.75" customHeight="1">
      <c r="A5" s="425" t="s">
        <v>230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239"/>
    </row>
    <row r="6" spans="1:24" s="225" customFormat="1" ht="13.5" thickBot="1">
      <c r="B6" s="240"/>
      <c r="C6" s="240"/>
      <c r="D6" s="240"/>
      <c r="G6" s="240"/>
      <c r="H6" s="344"/>
      <c r="I6" s="51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1"/>
      <c r="W6" s="242">
        <v>1</v>
      </c>
      <c r="X6" s="239"/>
    </row>
    <row r="7" spans="1:24" s="504" customFormat="1" ht="13.5" hidden="1" outlineLevel="1" thickBot="1">
      <c r="B7" s="505"/>
      <c r="C7" s="505"/>
      <c r="D7" s="505"/>
      <c r="E7" s="505">
        <v>1.07</v>
      </c>
      <c r="F7" s="503">
        <v>1.25</v>
      </c>
      <c r="G7" s="505"/>
      <c r="H7" s="506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7"/>
      <c r="W7" s="508"/>
      <c r="X7" s="509"/>
    </row>
    <row r="8" spans="1:24" s="244" customFormat="1" ht="21.75" customHeight="1" collapsed="1" thickBot="1">
      <c r="A8" s="427" t="s">
        <v>3</v>
      </c>
      <c r="B8" s="428"/>
      <c r="C8" s="428"/>
      <c r="D8" s="429"/>
      <c r="E8" s="432" t="s">
        <v>159</v>
      </c>
      <c r="F8" s="432" t="s">
        <v>159</v>
      </c>
      <c r="G8" s="430" t="s">
        <v>65</v>
      </c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1"/>
      <c r="S8" s="431"/>
      <c r="T8" s="431"/>
      <c r="U8" s="431"/>
      <c r="V8" s="431"/>
      <c r="W8" s="431"/>
      <c r="X8" s="243"/>
    </row>
    <row r="9" spans="1:24" s="244" customFormat="1" ht="21.75" customHeight="1" thickBot="1">
      <c r="A9" s="449" t="s">
        <v>156</v>
      </c>
      <c r="B9" s="449" t="s">
        <v>157</v>
      </c>
      <c r="C9" s="449" t="s">
        <v>12</v>
      </c>
      <c r="D9" s="449" t="s">
        <v>158</v>
      </c>
      <c r="E9" s="433"/>
      <c r="F9" s="433"/>
      <c r="G9" s="427" t="s">
        <v>4</v>
      </c>
      <c r="H9" s="428"/>
      <c r="I9" s="428"/>
      <c r="J9" s="428"/>
      <c r="K9" s="428"/>
      <c r="L9" s="428"/>
      <c r="M9" s="428"/>
      <c r="N9" s="428"/>
      <c r="O9" s="428"/>
      <c r="P9" s="442"/>
      <c r="Q9" s="443"/>
      <c r="R9" s="451" t="s">
        <v>66</v>
      </c>
      <c r="S9" s="451"/>
      <c r="T9" s="451"/>
      <c r="U9" s="451"/>
      <c r="V9" s="451"/>
      <c r="W9" s="451"/>
      <c r="X9" s="243"/>
    </row>
    <row r="10" spans="1:24" s="244" customFormat="1" ht="17.25" customHeight="1" thickBot="1">
      <c r="A10" s="450"/>
      <c r="B10" s="450"/>
      <c r="C10" s="450"/>
      <c r="D10" s="450"/>
      <c r="E10" s="433"/>
      <c r="F10" s="433"/>
      <c r="G10" s="452" t="s">
        <v>67</v>
      </c>
      <c r="H10" s="452"/>
      <c r="I10" s="453"/>
      <c r="J10" s="444" t="s">
        <v>68</v>
      </c>
      <c r="K10" s="444"/>
      <c r="L10" s="444"/>
      <c r="M10" s="445"/>
      <c r="N10" s="445"/>
      <c r="O10" s="445"/>
      <c r="P10" s="445"/>
      <c r="Q10" s="445"/>
      <c r="R10" s="454" t="s">
        <v>67</v>
      </c>
      <c r="S10" s="454"/>
      <c r="T10" s="454"/>
      <c r="U10" s="435" t="s">
        <v>68</v>
      </c>
      <c r="V10" s="435"/>
      <c r="W10" s="435"/>
      <c r="X10" s="243"/>
    </row>
    <row r="11" spans="1:24" s="244" customFormat="1" ht="26.25" customHeight="1" thickBot="1">
      <c r="A11" s="450"/>
      <c r="B11" s="450"/>
      <c r="C11" s="450"/>
      <c r="D11" s="450"/>
      <c r="E11" s="434"/>
      <c r="F11" s="434"/>
      <c r="G11" s="436" t="s">
        <v>229</v>
      </c>
      <c r="H11" s="437" t="s">
        <v>161</v>
      </c>
      <c r="I11" s="437" t="s">
        <v>9</v>
      </c>
      <c r="J11" s="457" t="s">
        <v>162</v>
      </c>
      <c r="K11" s="458"/>
      <c r="L11" s="458"/>
      <c r="M11" s="458"/>
      <c r="N11" s="458"/>
      <c r="O11" s="458"/>
      <c r="P11" s="446" t="s">
        <v>175</v>
      </c>
      <c r="Q11" s="446" t="s">
        <v>176</v>
      </c>
      <c r="R11" s="437" t="s">
        <v>229</v>
      </c>
      <c r="S11" s="437" t="s">
        <v>161</v>
      </c>
      <c r="T11" s="437" t="s">
        <v>9</v>
      </c>
      <c r="U11" s="439" t="s">
        <v>162</v>
      </c>
      <c r="V11" s="440"/>
      <c r="W11" s="441"/>
      <c r="X11" s="243"/>
    </row>
    <row r="12" spans="1:24" s="244" customFormat="1" ht="26.25" customHeight="1" thickBot="1">
      <c r="A12" s="450"/>
      <c r="B12" s="450"/>
      <c r="C12" s="450"/>
      <c r="D12" s="450"/>
      <c r="E12" s="455" t="s">
        <v>160</v>
      </c>
      <c r="F12" s="455" t="s">
        <v>160</v>
      </c>
      <c r="G12" s="437"/>
      <c r="H12" s="437"/>
      <c r="I12" s="437"/>
      <c r="J12" s="459" t="s">
        <v>163</v>
      </c>
      <c r="K12" s="448"/>
      <c r="L12" s="448"/>
      <c r="M12" s="245" t="s">
        <v>166</v>
      </c>
      <c r="N12" s="245" t="s">
        <v>164</v>
      </c>
      <c r="O12" s="246" t="s">
        <v>165</v>
      </c>
      <c r="P12" s="447"/>
      <c r="Q12" s="447"/>
      <c r="R12" s="437"/>
      <c r="S12" s="437"/>
      <c r="T12" s="437"/>
      <c r="U12" s="247" t="s">
        <v>166</v>
      </c>
      <c r="V12" s="247" t="s">
        <v>164</v>
      </c>
      <c r="W12" s="248" t="s">
        <v>165</v>
      </c>
      <c r="X12" s="243"/>
    </row>
    <row r="13" spans="1:24" s="244" customFormat="1" ht="28.5" customHeight="1" thickBot="1">
      <c r="A13" s="450"/>
      <c r="B13" s="450"/>
      <c r="C13" s="450"/>
      <c r="D13" s="450"/>
      <c r="E13" s="456"/>
      <c r="F13" s="456"/>
      <c r="G13" s="438"/>
      <c r="H13" s="438"/>
      <c r="I13" s="438"/>
      <c r="J13" s="249" t="s">
        <v>172</v>
      </c>
      <c r="K13" s="249" t="s">
        <v>173</v>
      </c>
      <c r="L13" s="249" t="s">
        <v>174</v>
      </c>
      <c r="M13" s="250" t="s">
        <v>167</v>
      </c>
      <c r="N13" s="251">
        <v>0.1</v>
      </c>
      <c r="O13" s="252">
        <v>0.125</v>
      </c>
      <c r="P13" s="448"/>
      <c r="Q13" s="448"/>
      <c r="R13" s="438"/>
      <c r="S13" s="438"/>
      <c r="T13" s="438"/>
      <c r="U13" s="253" t="s">
        <v>167</v>
      </c>
      <c r="V13" s="254">
        <v>0.1</v>
      </c>
      <c r="W13" s="255">
        <v>0.125</v>
      </c>
      <c r="X13" s="243"/>
    </row>
    <row r="14" spans="1:24" s="225" customFormat="1" ht="12.75" customHeight="1">
      <c r="A14" s="409" t="s">
        <v>151</v>
      </c>
      <c r="B14" s="409" t="s">
        <v>155</v>
      </c>
      <c r="C14" s="411" t="s">
        <v>152</v>
      </c>
      <c r="D14" s="297">
        <v>13</v>
      </c>
      <c r="E14" s="298">
        <v>6957.41</v>
      </c>
      <c r="F14" s="348">
        <v>7512</v>
      </c>
      <c r="G14" s="298">
        <f>ROUND(F14*$F$7,2)</f>
        <v>9390</v>
      </c>
      <c r="H14" s="298">
        <v>59.87</v>
      </c>
      <c r="I14" s="298">
        <f>F14+G14+H14</f>
        <v>16961.87</v>
      </c>
      <c r="J14" s="298">
        <f>F14*1%</f>
        <v>75.12</v>
      </c>
      <c r="K14" s="298">
        <f>F14*2%</f>
        <v>150.24</v>
      </c>
      <c r="L14" s="298">
        <f>F14*3%</f>
        <v>225.35999999999999</v>
      </c>
      <c r="M14" s="298">
        <f>F14*7.5%</f>
        <v>563.4</v>
      </c>
      <c r="N14" s="298">
        <f>F14*10%</f>
        <v>751.2</v>
      </c>
      <c r="O14" s="298">
        <f>F14*12.5%</f>
        <v>939</v>
      </c>
      <c r="P14" s="298">
        <f>F14*35%</f>
        <v>2629.2</v>
      </c>
      <c r="Q14" s="298"/>
      <c r="R14" s="298">
        <f>F14*$F$7</f>
        <v>9390</v>
      </c>
      <c r="S14" s="298">
        <v>59.87</v>
      </c>
      <c r="T14" s="298">
        <f>F14+R14+S14</f>
        <v>16961.87</v>
      </c>
      <c r="U14" s="298">
        <f>F14*7.5%</f>
        <v>563.4</v>
      </c>
      <c r="V14" s="298">
        <f>F14*10%</f>
        <v>751.2</v>
      </c>
      <c r="W14" s="298">
        <f>F14*12.5%</f>
        <v>939</v>
      </c>
      <c r="X14" s="239"/>
    </row>
    <row r="15" spans="1:24" s="225" customFormat="1" ht="12.75" customHeight="1">
      <c r="A15" s="410"/>
      <c r="B15" s="410"/>
      <c r="C15" s="412"/>
      <c r="D15" s="299">
        <v>12</v>
      </c>
      <c r="E15" s="300">
        <v>6754.77</v>
      </c>
      <c r="F15" s="349">
        <v>7295.15</v>
      </c>
      <c r="G15" s="298">
        <f t="shared" ref="G14:G52" si="0">ROUND(F15*$F$7,2)</f>
        <v>9118.94</v>
      </c>
      <c r="H15" s="298">
        <v>59.87</v>
      </c>
      <c r="I15" s="298">
        <f t="shared" ref="I15:I52" si="1">F15+G15+H15</f>
        <v>16473.96</v>
      </c>
      <c r="J15" s="298">
        <f t="shared" ref="J15:J52" si="2">F15*1%</f>
        <v>72.951499999999996</v>
      </c>
      <c r="K15" s="298">
        <f t="shared" ref="K15:K52" si="3">F15*2%</f>
        <v>145.90299999999999</v>
      </c>
      <c r="L15" s="298">
        <f t="shared" ref="L15:L52" si="4">F15*3%</f>
        <v>218.85449999999997</v>
      </c>
      <c r="M15" s="298">
        <f t="shared" ref="M15:M52" si="5">F15*7.5%</f>
        <v>547.1362499999999</v>
      </c>
      <c r="N15" s="298">
        <f t="shared" ref="N15:N52" si="6">F15*10%</f>
        <v>729.51499999999999</v>
      </c>
      <c r="O15" s="298">
        <f t="shared" ref="O15:O52" si="7">F15*12.5%</f>
        <v>911.89374999999995</v>
      </c>
      <c r="P15" s="298">
        <f t="shared" ref="P15:P26" si="8">F15*35%</f>
        <v>2553.3024999999998</v>
      </c>
      <c r="Q15" s="298"/>
      <c r="R15" s="298">
        <f t="shared" ref="R15:R52" si="9">F15*$F$7</f>
        <v>9118.9375</v>
      </c>
      <c r="S15" s="298">
        <v>59.87</v>
      </c>
      <c r="T15" s="298">
        <f t="shared" ref="T15:T52" si="10">F15+R15+S15</f>
        <v>16473.9575</v>
      </c>
      <c r="U15" s="298">
        <f t="shared" ref="U15:U52" si="11">F15*7.5%</f>
        <v>547.1362499999999</v>
      </c>
      <c r="V15" s="298">
        <f t="shared" ref="V15:V52" si="12">F15*10%</f>
        <v>729.51499999999999</v>
      </c>
      <c r="W15" s="298">
        <f t="shared" ref="W15:W52" si="13">F15*12.5%</f>
        <v>911.89374999999995</v>
      </c>
      <c r="X15" s="239"/>
    </row>
    <row r="16" spans="1:24" s="225" customFormat="1" ht="12.75" customHeight="1">
      <c r="A16" s="410"/>
      <c r="B16" s="410"/>
      <c r="C16" s="413"/>
      <c r="D16" s="301">
        <v>11</v>
      </c>
      <c r="E16" s="302">
        <v>6558.03</v>
      </c>
      <c r="F16" s="350">
        <v>7082.67</v>
      </c>
      <c r="G16" s="298">
        <f t="shared" si="0"/>
        <v>8853.34</v>
      </c>
      <c r="H16" s="298">
        <v>59.87</v>
      </c>
      <c r="I16" s="298">
        <f t="shared" si="1"/>
        <v>15995.880000000001</v>
      </c>
      <c r="J16" s="298">
        <f t="shared" si="2"/>
        <v>70.826700000000002</v>
      </c>
      <c r="K16" s="298">
        <f t="shared" si="3"/>
        <v>141.6534</v>
      </c>
      <c r="L16" s="298">
        <f t="shared" si="4"/>
        <v>212.48009999999999</v>
      </c>
      <c r="M16" s="298">
        <f t="shared" si="5"/>
        <v>531.20024999999998</v>
      </c>
      <c r="N16" s="298">
        <f t="shared" si="6"/>
        <v>708.26700000000005</v>
      </c>
      <c r="O16" s="298">
        <f t="shared" si="7"/>
        <v>885.33375000000001</v>
      </c>
      <c r="P16" s="298">
        <f t="shared" si="8"/>
        <v>2478.9344999999998</v>
      </c>
      <c r="Q16" s="298"/>
      <c r="R16" s="298">
        <f t="shared" si="9"/>
        <v>8853.3374999999996</v>
      </c>
      <c r="S16" s="298">
        <v>59.87</v>
      </c>
      <c r="T16" s="298">
        <f t="shared" si="10"/>
        <v>15995.877500000001</v>
      </c>
      <c r="U16" s="298">
        <f t="shared" si="11"/>
        <v>531.20024999999998</v>
      </c>
      <c r="V16" s="298">
        <f t="shared" si="12"/>
        <v>708.26700000000005</v>
      </c>
      <c r="W16" s="298">
        <f t="shared" si="13"/>
        <v>885.33375000000001</v>
      </c>
      <c r="X16" s="239"/>
    </row>
    <row r="17" spans="1:24" s="225" customFormat="1" ht="12.75" customHeight="1">
      <c r="A17" s="410"/>
      <c r="B17" s="410"/>
      <c r="C17" s="414" t="s">
        <v>153</v>
      </c>
      <c r="D17" s="303">
        <v>10</v>
      </c>
      <c r="E17" s="298">
        <v>6367.02</v>
      </c>
      <c r="F17" s="351">
        <v>6876.38</v>
      </c>
      <c r="G17" s="298">
        <f t="shared" si="0"/>
        <v>8595.48</v>
      </c>
      <c r="H17" s="298">
        <v>59.87</v>
      </c>
      <c r="I17" s="298">
        <f t="shared" si="1"/>
        <v>15531.730000000001</v>
      </c>
      <c r="J17" s="298">
        <f t="shared" si="2"/>
        <v>68.763800000000003</v>
      </c>
      <c r="K17" s="298">
        <f t="shared" si="3"/>
        <v>137.52760000000001</v>
      </c>
      <c r="L17" s="298">
        <f t="shared" si="4"/>
        <v>206.29139999999998</v>
      </c>
      <c r="M17" s="298">
        <f t="shared" si="5"/>
        <v>515.72849999999994</v>
      </c>
      <c r="N17" s="298">
        <f t="shared" si="6"/>
        <v>687.63800000000003</v>
      </c>
      <c r="O17" s="298">
        <f t="shared" si="7"/>
        <v>859.54750000000001</v>
      </c>
      <c r="P17" s="298">
        <f t="shared" si="8"/>
        <v>2406.7329999999997</v>
      </c>
      <c r="Q17" s="298"/>
      <c r="R17" s="298">
        <f t="shared" si="9"/>
        <v>8595.4750000000004</v>
      </c>
      <c r="S17" s="298">
        <v>59.87</v>
      </c>
      <c r="T17" s="298">
        <f t="shared" si="10"/>
        <v>15531.725</v>
      </c>
      <c r="U17" s="298">
        <f t="shared" si="11"/>
        <v>515.72849999999994</v>
      </c>
      <c r="V17" s="298">
        <f t="shared" si="12"/>
        <v>687.63800000000003</v>
      </c>
      <c r="W17" s="298">
        <f t="shared" si="13"/>
        <v>859.54750000000001</v>
      </c>
      <c r="X17" s="239"/>
    </row>
    <row r="18" spans="1:24" s="225" customFormat="1" ht="12.75" customHeight="1">
      <c r="A18" s="410"/>
      <c r="B18" s="410"/>
      <c r="C18" s="412"/>
      <c r="D18" s="299">
        <v>9</v>
      </c>
      <c r="E18" s="300">
        <v>6181.57</v>
      </c>
      <c r="F18" s="349">
        <v>6676.1</v>
      </c>
      <c r="G18" s="298">
        <f t="shared" si="0"/>
        <v>8345.1299999999992</v>
      </c>
      <c r="H18" s="298">
        <v>59.87</v>
      </c>
      <c r="I18" s="298">
        <f t="shared" si="1"/>
        <v>15081.1</v>
      </c>
      <c r="J18" s="298">
        <f t="shared" si="2"/>
        <v>66.76100000000001</v>
      </c>
      <c r="K18" s="298">
        <f t="shared" si="3"/>
        <v>133.52200000000002</v>
      </c>
      <c r="L18" s="298">
        <f t="shared" si="4"/>
        <v>200.28300000000002</v>
      </c>
      <c r="M18" s="298">
        <f t="shared" si="5"/>
        <v>500.70749999999998</v>
      </c>
      <c r="N18" s="298">
        <f t="shared" si="6"/>
        <v>667.61000000000013</v>
      </c>
      <c r="O18" s="298">
        <f t="shared" si="7"/>
        <v>834.51250000000005</v>
      </c>
      <c r="P18" s="298">
        <f t="shared" si="8"/>
        <v>2336.6349999999998</v>
      </c>
      <c r="Q18" s="298"/>
      <c r="R18" s="298">
        <f t="shared" si="9"/>
        <v>8345.125</v>
      </c>
      <c r="S18" s="298">
        <v>59.87</v>
      </c>
      <c r="T18" s="298">
        <f t="shared" si="10"/>
        <v>15081.095000000001</v>
      </c>
      <c r="U18" s="298">
        <f t="shared" si="11"/>
        <v>500.70749999999998</v>
      </c>
      <c r="V18" s="298">
        <f t="shared" si="12"/>
        <v>667.61000000000013</v>
      </c>
      <c r="W18" s="298">
        <f t="shared" si="13"/>
        <v>834.51250000000005</v>
      </c>
      <c r="X18" s="239"/>
    </row>
    <row r="19" spans="1:24" s="225" customFormat="1" ht="12.75" customHeight="1">
      <c r="A19" s="410"/>
      <c r="B19" s="410"/>
      <c r="C19" s="412"/>
      <c r="D19" s="299">
        <v>8</v>
      </c>
      <c r="E19" s="300">
        <v>5848.22</v>
      </c>
      <c r="F19" s="349">
        <v>6316.08</v>
      </c>
      <c r="G19" s="298">
        <f t="shared" si="0"/>
        <v>7895.1</v>
      </c>
      <c r="H19" s="298">
        <v>59.87</v>
      </c>
      <c r="I19" s="298">
        <f t="shared" si="1"/>
        <v>14271.050000000001</v>
      </c>
      <c r="J19" s="298">
        <f t="shared" si="2"/>
        <v>63.160800000000002</v>
      </c>
      <c r="K19" s="298">
        <f t="shared" si="3"/>
        <v>126.3216</v>
      </c>
      <c r="L19" s="298">
        <f t="shared" si="4"/>
        <v>189.48239999999998</v>
      </c>
      <c r="M19" s="298">
        <f t="shared" si="5"/>
        <v>473.70599999999996</v>
      </c>
      <c r="N19" s="298">
        <f t="shared" si="6"/>
        <v>631.60800000000006</v>
      </c>
      <c r="O19" s="298">
        <f t="shared" si="7"/>
        <v>789.51</v>
      </c>
      <c r="P19" s="298">
        <f t="shared" si="8"/>
        <v>2210.6279999999997</v>
      </c>
      <c r="Q19" s="298"/>
      <c r="R19" s="298">
        <f t="shared" si="9"/>
        <v>7895.1</v>
      </c>
      <c r="S19" s="298">
        <v>59.87</v>
      </c>
      <c r="T19" s="298">
        <f t="shared" si="10"/>
        <v>14271.050000000001</v>
      </c>
      <c r="U19" s="298">
        <f t="shared" si="11"/>
        <v>473.70599999999996</v>
      </c>
      <c r="V19" s="298">
        <f t="shared" si="12"/>
        <v>631.60800000000006</v>
      </c>
      <c r="W19" s="298">
        <f t="shared" si="13"/>
        <v>789.51</v>
      </c>
      <c r="X19" s="239"/>
    </row>
    <row r="20" spans="1:24" s="225" customFormat="1" ht="12.75" customHeight="1">
      <c r="A20" s="410"/>
      <c r="B20" s="410"/>
      <c r="C20" s="412"/>
      <c r="D20" s="299">
        <v>7</v>
      </c>
      <c r="E20" s="300">
        <v>5677.88</v>
      </c>
      <c r="F20" s="349">
        <v>6132.11</v>
      </c>
      <c r="G20" s="298">
        <f t="shared" si="0"/>
        <v>7665.14</v>
      </c>
      <c r="H20" s="298">
        <v>59.87</v>
      </c>
      <c r="I20" s="298">
        <f t="shared" si="1"/>
        <v>13857.12</v>
      </c>
      <c r="J20" s="298">
        <f t="shared" si="2"/>
        <v>61.321100000000001</v>
      </c>
      <c r="K20" s="298">
        <f t="shared" si="3"/>
        <v>122.6422</v>
      </c>
      <c r="L20" s="298">
        <f t="shared" si="4"/>
        <v>183.96329999999998</v>
      </c>
      <c r="M20" s="298">
        <f t="shared" si="5"/>
        <v>459.90824999999995</v>
      </c>
      <c r="N20" s="298">
        <f t="shared" si="6"/>
        <v>613.21100000000001</v>
      </c>
      <c r="O20" s="298">
        <f t="shared" si="7"/>
        <v>766.51374999999996</v>
      </c>
      <c r="P20" s="298">
        <f t="shared" si="8"/>
        <v>2146.2384999999999</v>
      </c>
      <c r="Q20" s="298"/>
      <c r="R20" s="298">
        <f t="shared" si="9"/>
        <v>7665.1374999999998</v>
      </c>
      <c r="S20" s="298">
        <v>59.87</v>
      </c>
      <c r="T20" s="298">
        <f t="shared" si="10"/>
        <v>13857.1175</v>
      </c>
      <c r="U20" s="298">
        <f t="shared" si="11"/>
        <v>459.90824999999995</v>
      </c>
      <c r="V20" s="298">
        <f t="shared" si="12"/>
        <v>613.21100000000001</v>
      </c>
      <c r="W20" s="298">
        <f t="shared" si="13"/>
        <v>766.51374999999996</v>
      </c>
      <c r="X20" s="239"/>
    </row>
    <row r="21" spans="1:24" s="225" customFormat="1" ht="12.75" customHeight="1">
      <c r="A21" s="410"/>
      <c r="B21" s="410"/>
      <c r="C21" s="415"/>
      <c r="D21" s="301">
        <v>6</v>
      </c>
      <c r="E21" s="302">
        <v>5512.51</v>
      </c>
      <c r="F21" s="350">
        <v>5953.51</v>
      </c>
      <c r="G21" s="298">
        <f t="shared" si="0"/>
        <v>7441.89</v>
      </c>
      <c r="H21" s="298">
        <v>59.87</v>
      </c>
      <c r="I21" s="298">
        <f t="shared" si="1"/>
        <v>13455.270000000002</v>
      </c>
      <c r="J21" s="298">
        <f t="shared" si="2"/>
        <v>59.5351</v>
      </c>
      <c r="K21" s="298">
        <f t="shared" si="3"/>
        <v>119.0702</v>
      </c>
      <c r="L21" s="298">
        <f t="shared" si="4"/>
        <v>178.6053</v>
      </c>
      <c r="M21" s="298">
        <f t="shared" si="5"/>
        <v>446.51325000000003</v>
      </c>
      <c r="N21" s="298">
        <f t="shared" si="6"/>
        <v>595.351</v>
      </c>
      <c r="O21" s="298">
        <f t="shared" si="7"/>
        <v>744.18875000000003</v>
      </c>
      <c r="P21" s="298">
        <f t="shared" si="8"/>
        <v>2083.7285000000002</v>
      </c>
      <c r="Q21" s="298"/>
      <c r="R21" s="298">
        <f t="shared" si="9"/>
        <v>7441.8875000000007</v>
      </c>
      <c r="S21" s="298">
        <v>59.87</v>
      </c>
      <c r="T21" s="298">
        <f t="shared" si="10"/>
        <v>13455.267500000002</v>
      </c>
      <c r="U21" s="298">
        <f t="shared" si="11"/>
        <v>446.51325000000003</v>
      </c>
      <c r="V21" s="298">
        <f t="shared" si="12"/>
        <v>595.351</v>
      </c>
      <c r="W21" s="298">
        <f t="shared" si="13"/>
        <v>744.18875000000003</v>
      </c>
      <c r="X21" s="239"/>
    </row>
    <row r="22" spans="1:24" s="225" customFormat="1" ht="12.75" customHeight="1">
      <c r="A22" s="410"/>
      <c r="B22" s="410"/>
      <c r="C22" s="416" t="s">
        <v>154</v>
      </c>
      <c r="D22" s="303">
        <v>5</v>
      </c>
      <c r="E22" s="298">
        <v>5351.95</v>
      </c>
      <c r="F22" s="351">
        <v>5780.11</v>
      </c>
      <c r="G22" s="298">
        <f t="shared" si="0"/>
        <v>7225.14</v>
      </c>
      <c r="H22" s="298">
        <v>59.87</v>
      </c>
      <c r="I22" s="298">
        <f t="shared" si="1"/>
        <v>13065.12</v>
      </c>
      <c r="J22" s="298">
        <f t="shared" si="2"/>
        <v>57.801099999999998</v>
      </c>
      <c r="K22" s="298">
        <f t="shared" si="3"/>
        <v>115.6022</v>
      </c>
      <c r="L22" s="298">
        <f t="shared" si="4"/>
        <v>173.40329999999997</v>
      </c>
      <c r="M22" s="298">
        <f t="shared" si="5"/>
        <v>433.50824999999998</v>
      </c>
      <c r="N22" s="298">
        <f t="shared" si="6"/>
        <v>578.01099999999997</v>
      </c>
      <c r="O22" s="298">
        <f t="shared" si="7"/>
        <v>722.51374999999996</v>
      </c>
      <c r="P22" s="298">
        <f t="shared" si="8"/>
        <v>2023.0384999999997</v>
      </c>
      <c r="Q22" s="298"/>
      <c r="R22" s="298">
        <f t="shared" si="9"/>
        <v>7225.1374999999998</v>
      </c>
      <c r="S22" s="298">
        <v>59.87</v>
      </c>
      <c r="T22" s="298">
        <f t="shared" si="10"/>
        <v>13065.1175</v>
      </c>
      <c r="U22" s="298">
        <f t="shared" si="11"/>
        <v>433.50824999999998</v>
      </c>
      <c r="V22" s="298">
        <f t="shared" si="12"/>
        <v>578.01099999999997</v>
      </c>
      <c r="W22" s="298">
        <f t="shared" si="13"/>
        <v>722.51374999999996</v>
      </c>
      <c r="X22" s="239"/>
    </row>
    <row r="23" spans="1:24" s="225" customFormat="1" ht="12.75" customHeight="1">
      <c r="A23" s="410"/>
      <c r="B23" s="410"/>
      <c r="C23" s="412"/>
      <c r="D23" s="299">
        <v>4</v>
      </c>
      <c r="E23" s="300">
        <v>5196.07</v>
      </c>
      <c r="F23" s="349">
        <v>5611.76</v>
      </c>
      <c r="G23" s="298">
        <f t="shared" si="0"/>
        <v>7014.7</v>
      </c>
      <c r="H23" s="298">
        <v>59.87</v>
      </c>
      <c r="I23" s="298">
        <f t="shared" si="1"/>
        <v>12686.33</v>
      </c>
      <c r="J23" s="298">
        <f t="shared" si="2"/>
        <v>56.117600000000003</v>
      </c>
      <c r="K23" s="298">
        <f t="shared" si="3"/>
        <v>112.23520000000001</v>
      </c>
      <c r="L23" s="298">
        <f t="shared" si="4"/>
        <v>168.3528</v>
      </c>
      <c r="M23" s="298">
        <f t="shared" si="5"/>
        <v>420.88200000000001</v>
      </c>
      <c r="N23" s="298">
        <f t="shared" si="6"/>
        <v>561.17600000000004</v>
      </c>
      <c r="O23" s="298">
        <f t="shared" si="7"/>
        <v>701.47</v>
      </c>
      <c r="P23" s="298">
        <f t="shared" si="8"/>
        <v>1964.116</v>
      </c>
      <c r="Q23" s="298"/>
      <c r="R23" s="298">
        <f t="shared" si="9"/>
        <v>7014.7000000000007</v>
      </c>
      <c r="S23" s="298">
        <v>59.87</v>
      </c>
      <c r="T23" s="298">
        <f t="shared" si="10"/>
        <v>12686.330000000002</v>
      </c>
      <c r="U23" s="298">
        <f t="shared" si="11"/>
        <v>420.88200000000001</v>
      </c>
      <c r="V23" s="298">
        <f t="shared" si="12"/>
        <v>561.17600000000004</v>
      </c>
      <c r="W23" s="298">
        <f t="shared" si="13"/>
        <v>701.47</v>
      </c>
      <c r="X23" s="239"/>
    </row>
    <row r="24" spans="1:24" s="225" customFormat="1" ht="12.75" customHeight="1">
      <c r="A24" s="410"/>
      <c r="B24" s="410"/>
      <c r="C24" s="412"/>
      <c r="D24" s="299">
        <v>3</v>
      </c>
      <c r="E24" s="300">
        <v>4915.8599999999997</v>
      </c>
      <c r="F24" s="349">
        <v>5309.13</v>
      </c>
      <c r="G24" s="298">
        <f t="shared" si="0"/>
        <v>6636.41</v>
      </c>
      <c r="H24" s="298">
        <v>59.87</v>
      </c>
      <c r="I24" s="298">
        <f t="shared" si="1"/>
        <v>12005.410000000002</v>
      </c>
      <c r="J24" s="298">
        <f t="shared" si="2"/>
        <v>53.091300000000004</v>
      </c>
      <c r="K24" s="298">
        <f t="shared" si="3"/>
        <v>106.18260000000001</v>
      </c>
      <c r="L24" s="298">
        <f t="shared" si="4"/>
        <v>159.2739</v>
      </c>
      <c r="M24" s="298">
        <f t="shared" si="5"/>
        <v>398.18475000000001</v>
      </c>
      <c r="N24" s="298">
        <f t="shared" si="6"/>
        <v>530.91300000000001</v>
      </c>
      <c r="O24" s="298">
        <f t="shared" si="7"/>
        <v>663.64125000000001</v>
      </c>
      <c r="P24" s="298">
        <f t="shared" si="8"/>
        <v>1858.1954999999998</v>
      </c>
      <c r="Q24" s="298"/>
      <c r="R24" s="298">
        <f t="shared" si="9"/>
        <v>6636.4125000000004</v>
      </c>
      <c r="S24" s="298">
        <v>59.87</v>
      </c>
      <c r="T24" s="298">
        <f t="shared" si="10"/>
        <v>12005.4125</v>
      </c>
      <c r="U24" s="298">
        <f t="shared" si="11"/>
        <v>398.18475000000001</v>
      </c>
      <c r="V24" s="298">
        <f t="shared" si="12"/>
        <v>530.91300000000001</v>
      </c>
      <c r="W24" s="298">
        <f t="shared" si="13"/>
        <v>663.64125000000001</v>
      </c>
      <c r="X24" s="239"/>
    </row>
    <row r="25" spans="1:24" s="225" customFormat="1" ht="12.75" customHeight="1">
      <c r="A25" s="410"/>
      <c r="B25" s="410"/>
      <c r="C25" s="412"/>
      <c r="D25" s="304">
        <v>2</v>
      </c>
      <c r="E25" s="300">
        <v>4772.68</v>
      </c>
      <c r="F25" s="349">
        <v>5154.49</v>
      </c>
      <c r="G25" s="298">
        <f t="shared" si="0"/>
        <v>6443.11</v>
      </c>
      <c r="H25" s="298">
        <v>59.87</v>
      </c>
      <c r="I25" s="298">
        <f t="shared" si="1"/>
        <v>11657.47</v>
      </c>
      <c r="J25" s="298">
        <f t="shared" si="2"/>
        <v>51.544899999999998</v>
      </c>
      <c r="K25" s="298">
        <f t="shared" si="3"/>
        <v>103.0898</v>
      </c>
      <c r="L25" s="298">
        <f t="shared" si="4"/>
        <v>154.63469999999998</v>
      </c>
      <c r="M25" s="298">
        <f t="shared" si="5"/>
        <v>386.58674999999999</v>
      </c>
      <c r="N25" s="298">
        <f t="shared" si="6"/>
        <v>515.44899999999996</v>
      </c>
      <c r="O25" s="298">
        <f t="shared" si="7"/>
        <v>644.31124999999997</v>
      </c>
      <c r="P25" s="298">
        <f t="shared" si="8"/>
        <v>1804.0714999999998</v>
      </c>
      <c r="Q25" s="298"/>
      <c r="R25" s="298">
        <f t="shared" si="9"/>
        <v>6443.1124999999993</v>
      </c>
      <c r="S25" s="298">
        <v>59.87</v>
      </c>
      <c r="T25" s="298">
        <f t="shared" si="10"/>
        <v>11657.4725</v>
      </c>
      <c r="U25" s="298">
        <f t="shared" si="11"/>
        <v>386.58674999999999</v>
      </c>
      <c r="V25" s="298">
        <f t="shared" si="12"/>
        <v>515.44899999999996</v>
      </c>
      <c r="W25" s="298">
        <f t="shared" si="13"/>
        <v>644.31124999999997</v>
      </c>
      <c r="X25" s="239"/>
    </row>
    <row r="26" spans="1:24" s="225" customFormat="1" ht="12.75" customHeight="1" thickBot="1">
      <c r="A26" s="410"/>
      <c r="B26" s="410"/>
      <c r="C26" s="413"/>
      <c r="D26" s="305">
        <v>1</v>
      </c>
      <c r="E26" s="306">
        <v>4633.67</v>
      </c>
      <c r="F26" s="352">
        <v>5004.3599999999997</v>
      </c>
      <c r="G26" s="298">
        <f t="shared" si="0"/>
        <v>6255.45</v>
      </c>
      <c r="H26" s="298">
        <v>59.87</v>
      </c>
      <c r="I26" s="298">
        <f t="shared" si="1"/>
        <v>11319.68</v>
      </c>
      <c r="J26" s="298">
        <f t="shared" si="2"/>
        <v>50.043599999999998</v>
      </c>
      <c r="K26" s="298">
        <f t="shared" si="3"/>
        <v>100.0872</v>
      </c>
      <c r="L26" s="298">
        <f t="shared" si="4"/>
        <v>150.13079999999999</v>
      </c>
      <c r="M26" s="298">
        <f t="shared" si="5"/>
        <v>375.32699999999994</v>
      </c>
      <c r="N26" s="298">
        <f t="shared" si="6"/>
        <v>500.43599999999998</v>
      </c>
      <c r="O26" s="298">
        <f t="shared" si="7"/>
        <v>625.54499999999996</v>
      </c>
      <c r="P26" s="298">
        <f t="shared" si="8"/>
        <v>1751.5259999999998</v>
      </c>
      <c r="Q26" s="298"/>
      <c r="R26" s="298">
        <f t="shared" si="9"/>
        <v>6255.45</v>
      </c>
      <c r="S26" s="298">
        <v>59.87</v>
      </c>
      <c r="T26" s="298">
        <f t="shared" si="10"/>
        <v>11319.68</v>
      </c>
      <c r="U26" s="298">
        <f t="shared" si="11"/>
        <v>375.32699999999994</v>
      </c>
      <c r="V26" s="298">
        <f t="shared" si="12"/>
        <v>500.43599999999998</v>
      </c>
      <c r="W26" s="298">
        <f t="shared" si="13"/>
        <v>625.54499999999996</v>
      </c>
      <c r="X26" s="239"/>
    </row>
    <row r="27" spans="1:24" s="225" customFormat="1" ht="12.75" customHeight="1">
      <c r="A27" s="409" t="s">
        <v>168</v>
      </c>
      <c r="B27" s="409" t="s">
        <v>169</v>
      </c>
      <c r="C27" s="411" t="s">
        <v>152</v>
      </c>
      <c r="D27" s="307">
        <v>13</v>
      </c>
      <c r="E27" s="308">
        <v>4240.47</v>
      </c>
      <c r="F27" s="353">
        <v>4579.71</v>
      </c>
      <c r="G27" s="298">
        <f t="shared" si="0"/>
        <v>5724.64</v>
      </c>
      <c r="H27" s="298">
        <v>59.87</v>
      </c>
      <c r="I27" s="298">
        <f t="shared" si="1"/>
        <v>10364.220000000001</v>
      </c>
      <c r="J27" s="298">
        <f t="shared" si="2"/>
        <v>45.7971</v>
      </c>
      <c r="K27" s="298">
        <f t="shared" si="3"/>
        <v>91.594200000000001</v>
      </c>
      <c r="L27" s="298">
        <f t="shared" si="4"/>
        <v>137.3913</v>
      </c>
      <c r="M27" s="298">
        <f t="shared" si="5"/>
        <v>343.47825</v>
      </c>
      <c r="N27" s="298">
        <f t="shared" si="6"/>
        <v>457.971</v>
      </c>
      <c r="O27" s="298">
        <f t="shared" si="7"/>
        <v>572.46375</v>
      </c>
      <c r="P27" s="298"/>
      <c r="Q27" s="298">
        <f t="shared" ref="Q15:Q39" si="14">F27*35%</f>
        <v>1602.8985</v>
      </c>
      <c r="R27" s="298">
        <f t="shared" si="9"/>
        <v>5724.6374999999998</v>
      </c>
      <c r="S27" s="298">
        <v>59.87</v>
      </c>
      <c r="T27" s="298">
        <f t="shared" si="10"/>
        <v>10364.217500000001</v>
      </c>
      <c r="U27" s="298">
        <f t="shared" si="11"/>
        <v>343.47825</v>
      </c>
      <c r="V27" s="298">
        <f t="shared" si="12"/>
        <v>457.971</v>
      </c>
      <c r="W27" s="298">
        <f t="shared" si="13"/>
        <v>572.46375</v>
      </c>
      <c r="X27" s="239"/>
    </row>
    <row r="28" spans="1:24" s="225" customFormat="1" ht="12.75" customHeight="1">
      <c r="A28" s="410"/>
      <c r="B28" s="410"/>
      <c r="C28" s="412"/>
      <c r="D28" s="307">
        <v>12</v>
      </c>
      <c r="E28" s="308">
        <v>4116.96</v>
      </c>
      <c r="F28" s="354">
        <v>4446.32</v>
      </c>
      <c r="G28" s="298">
        <f t="shared" si="0"/>
        <v>5557.9</v>
      </c>
      <c r="H28" s="298">
        <v>59.87</v>
      </c>
      <c r="I28" s="298">
        <f t="shared" si="1"/>
        <v>10064.09</v>
      </c>
      <c r="J28" s="298">
        <f t="shared" si="2"/>
        <v>44.463200000000001</v>
      </c>
      <c r="K28" s="298">
        <f t="shared" si="3"/>
        <v>88.926400000000001</v>
      </c>
      <c r="L28" s="298">
        <f t="shared" si="4"/>
        <v>133.38959999999997</v>
      </c>
      <c r="M28" s="298">
        <f t="shared" si="5"/>
        <v>333.47399999999999</v>
      </c>
      <c r="N28" s="298">
        <f t="shared" si="6"/>
        <v>444.63200000000001</v>
      </c>
      <c r="O28" s="298">
        <f t="shared" si="7"/>
        <v>555.79</v>
      </c>
      <c r="P28" s="298"/>
      <c r="Q28" s="298">
        <f t="shared" si="14"/>
        <v>1556.2119999999998</v>
      </c>
      <c r="R28" s="298">
        <f t="shared" si="9"/>
        <v>5557.9</v>
      </c>
      <c r="S28" s="298">
        <v>59.87</v>
      </c>
      <c r="T28" s="298">
        <f t="shared" si="10"/>
        <v>10064.09</v>
      </c>
      <c r="U28" s="298">
        <f t="shared" si="11"/>
        <v>333.47399999999999</v>
      </c>
      <c r="V28" s="298">
        <f t="shared" si="12"/>
        <v>444.63200000000001</v>
      </c>
      <c r="W28" s="298">
        <f t="shared" si="13"/>
        <v>555.79</v>
      </c>
      <c r="X28" s="239"/>
    </row>
    <row r="29" spans="1:24" s="225" customFormat="1" ht="12.75" customHeight="1">
      <c r="A29" s="410"/>
      <c r="B29" s="410"/>
      <c r="C29" s="413"/>
      <c r="D29" s="307">
        <v>11</v>
      </c>
      <c r="E29" s="308">
        <v>3997.05</v>
      </c>
      <c r="F29" s="355">
        <v>4316.8100000000004</v>
      </c>
      <c r="G29" s="298">
        <f t="shared" si="0"/>
        <v>5396.01</v>
      </c>
      <c r="H29" s="298">
        <v>59.87</v>
      </c>
      <c r="I29" s="298">
        <f t="shared" si="1"/>
        <v>9772.69</v>
      </c>
      <c r="J29" s="298">
        <f t="shared" si="2"/>
        <v>43.168100000000003</v>
      </c>
      <c r="K29" s="298">
        <f t="shared" si="3"/>
        <v>86.336200000000005</v>
      </c>
      <c r="L29" s="298">
        <f t="shared" si="4"/>
        <v>129.5043</v>
      </c>
      <c r="M29" s="298">
        <f t="shared" si="5"/>
        <v>323.76075000000003</v>
      </c>
      <c r="N29" s="298">
        <f t="shared" si="6"/>
        <v>431.68100000000004</v>
      </c>
      <c r="O29" s="298">
        <f t="shared" si="7"/>
        <v>539.60125000000005</v>
      </c>
      <c r="P29" s="298"/>
      <c r="Q29" s="298">
        <f t="shared" si="14"/>
        <v>1510.8835000000001</v>
      </c>
      <c r="R29" s="298">
        <f t="shared" si="9"/>
        <v>5396.0125000000007</v>
      </c>
      <c r="S29" s="298">
        <v>59.87</v>
      </c>
      <c r="T29" s="298">
        <f t="shared" si="10"/>
        <v>9772.6925000000028</v>
      </c>
      <c r="U29" s="298">
        <f t="shared" si="11"/>
        <v>323.76075000000003</v>
      </c>
      <c r="V29" s="298">
        <f t="shared" si="12"/>
        <v>431.68100000000004</v>
      </c>
      <c r="W29" s="298">
        <f t="shared" si="13"/>
        <v>539.60125000000005</v>
      </c>
      <c r="X29" s="239"/>
    </row>
    <row r="30" spans="1:24" s="225" customFormat="1" ht="12.75" customHeight="1">
      <c r="A30" s="410"/>
      <c r="B30" s="410"/>
      <c r="C30" s="414" t="s">
        <v>153</v>
      </c>
      <c r="D30" s="307">
        <v>10</v>
      </c>
      <c r="E30" s="308">
        <v>3880.63</v>
      </c>
      <c r="F30" s="353">
        <v>4191.08</v>
      </c>
      <c r="G30" s="298">
        <f t="shared" si="0"/>
        <v>5238.8500000000004</v>
      </c>
      <c r="H30" s="298">
        <v>59.87</v>
      </c>
      <c r="I30" s="298">
        <f t="shared" si="1"/>
        <v>9489.8000000000011</v>
      </c>
      <c r="J30" s="298">
        <f t="shared" si="2"/>
        <v>41.910800000000002</v>
      </c>
      <c r="K30" s="298">
        <f t="shared" si="3"/>
        <v>83.821600000000004</v>
      </c>
      <c r="L30" s="298">
        <f t="shared" si="4"/>
        <v>125.7324</v>
      </c>
      <c r="M30" s="298">
        <f t="shared" si="5"/>
        <v>314.33099999999996</v>
      </c>
      <c r="N30" s="298">
        <f t="shared" si="6"/>
        <v>419.108</v>
      </c>
      <c r="O30" s="298">
        <f t="shared" si="7"/>
        <v>523.88499999999999</v>
      </c>
      <c r="P30" s="298"/>
      <c r="Q30" s="298">
        <f t="shared" si="14"/>
        <v>1466.8779999999999</v>
      </c>
      <c r="R30" s="298">
        <f t="shared" si="9"/>
        <v>5238.8500000000004</v>
      </c>
      <c r="S30" s="298">
        <v>59.87</v>
      </c>
      <c r="T30" s="298">
        <f t="shared" si="10"/>
        <v>9489.8000000000011</v>
      </c>
      <c r="U30" s="298">
        <f t="shared" si="11"/>
        <v>314.33099999999996</v>
      </c>
      <c r="V30" s="298">
        <f t="shared" si="12"/>
        <v>419.108</v>
      </c>
      <c r="W30" s="298">
        <f t="shared" si="13"/>
        <v>523.88499999999999</v>
      </c>
      <c r="X30" s="239"/>
    </row>
    <row r="31" spans="1:24" s="225" customFormat="1" ht="12.75" customHeight="1">
      <c r="A31" s="410"/>
      <c r="B31" s="410"/>
      <c r="C31" s="412"/>
      <c r="D31" s="307">
        <v>9</v>
      </c>
      <c r="E31" s="308">
        <v>3767.6</v>
      </c>
      <c r="F31" s="354">
        <v>4069.01</v>
      </c>
      <c r="G31" s="298">
        <f t="shared" si="0"/>
        <v>5086.26</v>
      </c>
      <c r="H31" s="298">
        <v>59.87</v>
      </c>
      <c r="I31" s="298">
        <f t="shared" si="1"/>
        <v>9215.1400000000012</v>
      </c>
      <c r="J31" s="298">
        <f t="shared" si="2"/>
        <v>40.690100000000001</v>
      </c>
      <c r="K31" s="298">
        <f t="shared" si="3"/>
        <v>81.380200000000002</v>
      </c>
      <c r="L31" s="298">
        <f t="shared" si="4"/>
        <v>122.0703</v>
      </c>
      <c r="M31" s="298">
        <f t="shared" si="5"/>
        <v>305.17574999999999</v>
      </c>
      <c r="N31" s="298">
        <f t="shared" si="6"/>
        <v>406.90100000000007</v>
      </c>
      <c r="O31" s="298">
        <f t="shared" si="7"/>
        <v>508.62625000000003</v>
      </c>
      <c r="P31" s="298"/>
      <c r="Q31" s="298">
        <f t="shared" si="14"/>
        <v>1424.1534999999999</v>
      </c>
      <c r="R31" s="298">
        <f t="shared" si="9"/>
        <v>5086.2625000000007</v>
      </c>
      <c r="S31" s="298">
        <v>59.87</v>
      </c>
      <c r="T31" s="298">
        <f t="shared" si="10"/>
        <v>9215.1425000000017</v>
      </c>
      <c r="U31" s="298">
        <f t="shared" si="11"/>
        <v>305.17574999999999</v>
      </c>
      <c r="V31" s="298">
        <f t="shared" si="12"/>
        <v>406.90100000000007</v>
      </c>
      <c r="W31" s="298">
        <f t="shared" si="13"/>
        <v>508.62625000000003</v>
      </c>
      <c r="X31" s="239"/>
    </row>
    <row r="32" spans="1:24" s="225" customFormat="1" ht="12.75" customHeight="1">
      <c r="A32" s="410"/>
      <c r="B32" s="410"/>
      <c r="C32" s="412"/>
      <c r="D32" s="307">
        <v>8</v>
      </c>
      <c r="E32" s="308">
        <v>3564.43</v>
      </c>
      <c r="F32" s="354">
        <v>3849.58</v>
      </c>
      <c r="G32" s="298">
        <f t="shared" si="0"/>
        <v>4811.9799999999996</v>
      </c>
      <c r="H32" s="298">
        <v>59.87</v>
      </c>
      <c r="I32" s="298">
        <f t="shared" si="1"/>
        <v>8721.43</v>
      </c>
      <c r="J32" s="298">
        <f t="shared" si="2"/>
        <v>38.495800000000003</v>
      </c>
      <c r="K32" s="298">
        <f t="shared" si="3"/>
        <v>76.991600000000005</v>
      </c>
      <c r="L32" s="298">
        <f t="shared" si="4"/>
        <v>115.48739999999999</v>
      </c>
      <c r="M32" s="298">
        <f t="shared" si="5"/>
        <v>288.71850000000001</v>
      </c>
      <c r="N32" s="298">
        <f t="shared" si="6"/>
        <v>384.95800000000003</v>
      </c>
      <c r="O32" s="298">
        <f t="shared" si="7"/>
        <v>481.19749999999999</v>
      </c>
      <c r="P32" s="298"/>
      <c r="Q32" s="298">
        <f t="shared" si="14"/>
        <v>1347.3529999999998</v>
      </c>
      <c r="R32" s="298">
        <f t="shared" si="9"/>
        <v>4811.9750000000004</v>
      </c>
      <c r="S32" s="298">
        <v>59.87</v>
      </c>
      <c r="T32" s="298">
        <f t="shared" si="10"/>
        <v>8721.4250000000011</v>
      </c>
      <c r="U32" s="298">
        <f t="shared" si="11"/>
        <v>288.71850000000001</v>
      </c>
      <c r="V32" s="298">
        <f t="shared" si="12"/>
        <v>384.95800000000003</v>
      </c>
      <c r="W32" s="298">
        <f t="shared" si="13"/>
        <v>481.19749999999999</v>
      </c>
      <c r="X32" s="239"/>
    </row>
    <row r="33" spans="1:24" s="225" customFormat="1" ht="12.75" customHeight="1">
      <c r="A33" s="410"/>
      <c r="B33" s="410"/>
      <c r="C33" s="412"/>
      <c r="D33" s="307">
        <v>7</v>
      </c>
      <c r="E33" s="308">
        <v>3460.61</v>
      </c>
      <c r="F33" s="354">
        <v>3737.46</v>
      </c>
      <c r="G33" s="298">
        <f t="shared" si="0"/>
        <v>4671.83</v>
      </c>
      <c r="H33" s="298">
        <v>59.87</v>
      </c>
      <c r="I33" s="298">
        <f t="shared" si="1"/>
        <v>8469.1600000000017</v>
      </c>
      <c r="J33" s="298">
        <f t="shared" si="2"/>
        <v>37.374600000000001</v>
      </c>
      <c r="K33" s="298">
        <f t="shared" si="3"/>
        <v>74.749200000000002</v>
      </c>
      <c r="L33" s="298">
        <f t="shared" si="4"/>
        <v>112.1238</v>
      </c>
      <c r="M33" s="298">
        <f t="shared" si="5"/>
        <v>280.30950000000001</v>
      </c>
      <c r="N33" s="298">
        <f t="shared" si="6"/>
        <v>373.74600000000004</v>
      </c>
      <c r="O33" s="298">
        <f t="shared" si="7"/>
        <v>467.1825</v>
      </c>
      <c r="P33" s="298"/>
      <c r="Q33" s="298">
        <f t="shared" si="14"/>
        <v>1308.1109999999999</v>
      </c>
      <c r="R33" s="298">
        <f t="shared" si="9"/>
        <v>4671.8249999999998</v>
      </c>
      <c r="S33" s="298">
        <v>59.87</v>
      </c>
      <c r="T33" s="298">
        <f t="shared" si="10"/>
        <v>8469.1550000000007</v>
      </c>
      <c r="U33" s="298">
        <f t="shared" si="11"/>
        <v>280.30950000000001</v>
      </c>
      <c r="V33" s="298">
        <f t="shared" si="12"/>
        <v>373.74600000000004</v>
      </c>
      <c r="W33" s="298">
        <f t="shared" si="13"/>
        <v>467.1825</v>
      </c>
      <c r="X33" s="239"/>
    </row>
    <row r="34" spans="1:24" s="225" customFormat="1" ht="12.75" customHeight="1">
      <c r="A34" s="410"/>
      <c r="B34" s="410"/>
      <c r="C34" s="415"/>
      <c r="D34" s="307">
        <v>6</v>
      </c>
      <c r="E34" s="308">
        <v>3359.82</v>
      </c>
      <c r="F34" s="355">
        <v>3628.61</v>
      </c>
      <c r="G34" s="298">
        <f t="shared" si="0"/>
        <v>4535.76</v>
      </c>
      <c r="H34" s="298">
        <v>59.87</v>
      </c>
      <c r="I34" s="298">
        <f t="shared" si="1"/>
        <v>8224.2400000000016</v>
      </c>
      <c r="J34" s="298">
        <f t="shared" si="2"/>
        <v>36.286100000000005</v>
      </c>
      <c r="K34" s="298">
        <f t="shared" si="3"/>
        <v>72.572200000000009</v>
      </c>
      <c r="L34" s="298">
        <f t="shared" si="4"/>
        <v>108.8583</v>
      </c>
      <c r="M34" s="298">
        <f t="shared" si="5"/>
        <v>272.14575000000002</v>
      </c>
      <c r="N34" s="298">
        <f t="shared" si="6"/>
        <v>362.86100000000005</v>
      </c>
      <c r="O34" s="298">
        <f t="shared" si="7"/>
        <v>453.57625000000002</v>
      </c>
      <c r="P34" s="298"/>
      <c r="Q34" s="298">
        <f t="shared" si="14"/>
        <v>1270.0135</v>
      </c>
      <c r="R34" s="298">
        <f t="shared" si="9"/>
        <v>4535.7624999999998</v>
      </c>
      <c r="S34" s="298">
        <v>59.87</v>
      </c>
      <c r="T34" s="298">
        <f t="shared" si="10"/>
        <v>8224.2425000000003</v>
      </c>
      <c r="U34" s="298">
        <f t="shared" si="11"/>
        <v>272.14575000000002</v>
      </c>
      <c r="V34" s="298">
        <f t="shared" si="12"/>
        <v>362.86100000000005</v>
      </c>
      <c r="W34" s="298">
        <f t="shared" si="13"/>
        <v>453.57625000000002</v>
      </c>
      <c r="X34" s="239"/>
    </row>
    <row r="35" spans="1:24" s="225" customFormat="1" ht="12.75" customHeight="1">
      <c r="A35" s="410"/>
      <c r="B35" s="410"/>
      <c r="C35" s="416" t="s">
        <v>154</v>
      </c>
      <c r="D35" s="307">
        <v>5</v>
      </c>
      <c r="E35" s="308">
        <v>3261.96</v>
      </c>
      <c r="F35" s="353">
        <v>3522.92</v>
      </c>
      <c r="G35" s="298">
        <f t="shared" si="0"/>
        <v>4403.6499999999996</v>
      </c>
      <c r="H35" s="298">
        <v>59.87</v>
      </c>
      <c r="I35" s="298">
        <f t="shared" si="1"/>
        <v>7986.44</v>
      </c>
      <c r="J35" s="298">
        <f t="shared" si="2"/>
        <v>35.229199999999999</v>
      </c>
      <c r="K35" s="298">
        <f t="shared" si="3"/>
        <v>70.458399999999997</v>
      </c>
      <c r="L35" s="298">
        <f t="shared" si="4"/>
        <v>105.6876</v>
      </c>
      <c r="M35" s="298">
        <f t="shared" si="5"/>
        <v>264.21899999999999</v>
      </c>
      <c r="N35" s="298">
        <f t="shared" si="6"/>
        <v>352.29200000000003</v>
      </c>
      <c r="O35" s="298">
        <f t="shared" si="7"/>
        <v>440.36500000000001</v>
      </c>
      <c r="P35" s="298"/>
      <c r="Q35" s="298">
        <f t="shared" si="14"/>
        <v>1233.0219999999999</v>
      </c>
      <c r="R35" s="298">
        <f t="shared" si="9"/>
        <v>4403.6499999999996</v>
      </c>
      <c r="S35" s="298">
        <v>59.87</v>
      </c>
      <c r="T35" s="298">
        <f t="shared" si="10"/>
        <v>7986.44</v>
      </c>
      <c r="U35" s="298">
        <f t="shared" si="11"/>
        <v>264.21899999999999</v>
      </c>
      <c r="V35" s="298">
        <f t="shared" si="12"/>
        <v>352.29200000000003</v>
      </c>
      <c r="W35" s="298">
        <f t="shared" si="13"/>
        <v>440.36500000000001</v>
      </c>
      <c r="X35" s="239"/>
    </row>
    <row r="36" spans="1:24" s="225" customFormat="1" ht="12.75" customHeight="1">
      <c r="A36" s="410"/>
      <c r="B36" s="410"/>
      <c r="C36" s="412"/>
      <c r="D36" s="307">
        <v>4</v>
      </c>
      <c r="E36" s="308">
        <v>3166.95</v>
      </c>
      <c r="F36" s="354">
        <v>3420.31</v>
      </c>
      <c r="G36" s="298">
        <f t="shared" si="0"/>
        <v>4275.3900000000003</v>
      </c>
      <c r="H36" s="298">
        <v>59.87</v>
      </c>
      <c r="I36" s="298">
        <f t="shared" si="1"/>
        <v>7755.5700000000006</v>
      </c>
      <c r="J36" s="298">
        <f t="shared" si="2"/>
        <v>34.203099999999999</v>
      </c>
      <c r="K36" s="298">
        <f t="shared" si="3"/>
        <v>68.406199999999998</v>
      </c>
      <c r="L36" s="298">
        <f t="shared" si="4"/>
        <v>102.60929999999999</v>
      </c>
      <c r="M36" s="298">
        <f t="shared" si="5"/>
        <v>256.52324999999996</v>
      </c>
      <c r="N36" s="298">
        <f t="shared" si="6"/>
        <v>342.03100000000001</v>
      </c>
      <c r="O36" s="298">
        <f t="shared" si="7"/>
        <v>427.53874999999999</v>
      </c>
      <c r="P36" s="298"/>
      <c r="Q36" s="298">
        <f t="shared" si="14"/>
        <v>1197.1084999999998</v>
      </c>
      <c r="R36" s="298">
        <f t="shared" si="9"/>
        <v>4275.3874999999998</v>
      </c>
      <c r="S36" s="298">
        <v>59.87</v>
      </c>
      <c r="T36" s="298">
        <f t="shared" si="10"/>
        <v>7755.5675000000001</v>
      </c>
      <c r="U36" s="298">
        <f t="shared" si="11"/>
        <v>256.52324999999996</v>
      </c>
      <c r="V36" s="298">
        <f t="shared" si="12"/>
        <v>342.03100000000001</v>
      </c>
      <c r="W36" s="298">
        <f t="shared" si="13"/>
        <v>427.53874999999999</v>
      </c>
      <c r="X36" s="239"/>
    </row>
    <row r="37" spans="1:24" s="225" customFormat="1" ht="12.75" customHeight="1">
      <c r="A37" s="410"/>
      <c r="B37" s="410"/>
      <c r="C37" s="412"/>
      <c r="D37" s="307">
        <v>3</v>
      </c>
      <c r="E37" s="308">
        <v>2996.17</v>
      </c>
      <c r="F37" s="354">
        <v>3235.86</v>
      </c>
      <c r="G37" s="298">
        <f t="shared" si="0"/>
        <v>4044.83</v>
      </c>
      <c r="H37" s="298">
        <v>59.87</v>
      </c>
      <c r="I37" s="298">
        <f t="shared" si="1"/>
        <v>7340.56</v>
      </c>
      <c r="J37" s="298">
        <f t="shared" si="2"/>
        <v>32.358600000000003</v>
      </c>
      <c r="K37" s="298">
        <f t="shared" si="3"/>
        <v>64.717200000000005</v>
      </c>
      <c r="L37" s="298">
        <f t="shared" si="4"/>
        <v>97.075800000000001</v>
      </c>
      <c r="M37" s="298">
        <f t="shared" si="5"/>
        <v>242.68950000000001</v>
      </c>
      <c r="N37" s="298">
        <f t="shared" si="6"/>
        <v>323.58600000000001</v>
      </c>
      <c r="O37" s="298">
        <f t="shared" si="7"/>
        <v>404.48250000000002</v>
      </c>
      <c r="P37" s="298"/>
      <c r="Q37" s="298">
        <f t="shared" si="14"/>
        <v>1132.5509999999999</v>
      </c>
      <c r="R37" s="298">
        <f t="shared" si="9"/>
        <v>4044.8250000000003</v>
      </c>
      <c r="S37" s="298">
        <v>59.87</v>
      </c>
      <c r="T37" s="298">
        <f t="shared" si="10"/>
        <v>7340.5550000000003</v>
      </c>
      <c r="U37" s="298">
        <f t="shared" si="11"/>
        <v>242.68950000000001</v>
      </c>
      <c r="V37" s="298">
        <f t="shared" si="12"/>
        <v>323.58600000000001</v>
      </c>
      <c r="W37" s="298">
        <f t="shared" si="13"/>
        <v>404.48250000000002</v>
      </c>
      <c r="X37" s="239"/>
    </row>
    <row r="38" spans="1:24" s="225" customFormat="1" ht="12.75" customHeight="1">
      <c r="A38" s="410"/>
      <c r="B38" s="410"/>
      <c r="C38" s="412"/>
      <c r="D38" s="303">
        <v>2</v>
      </c>
      <c r="E38" s="298">
        <v>2908.9</v>
      </c>
      <c r="F38" s="354">
        <v>3141.61</v>
      </c>
      <c r="G38" s="298">
        <f t="shared" si="0"/>
        <v>3927.01</v>
      </c>
      <c r="H38" s="298">
        <v>59.87</v>
      </c>
      <c r="I38" s="298">
        <f t="shared" si="1"/>
        <v>7128.4900000000007</v>
      </c>
      <c r="J38" s="298">
        <f t="shared" si="2"/>
        <v>31.416100000000004</v>
      </c>
      <c r="K38" s="298">
        <f t="shared" si="3"/>
        <v>62.832200000000007</v>
      </c>
      <c r="L38" s="298">
        <f t="shared" si="4"/>
        <v>94.2483</v>
      </c>
      <c r="M38" s="298">
        <f t="shared" si="5"/>
        <v>235.62074999999999</v>
      </c>
      <c r="N38" s="298">
        <f t="shared" si="6"/>
        <v>314.16100000000006</v>
      </c>
      <c r="O38" s="298">
        <f t="shared" si="7"/>
        <v>392.70125000000002</v>
      </c>
      <c r="P38" s="298"/>
      <c r="Q38" s="298">
        <f t="shared" si="14"/>
        <v>1099.5635</v>
      </c>
      <c r="R38" s="298">
        <f t="shared" si="9"/>
        <v>3927.0125000000003</v>
      </c>
      <c r="S38" s="298">
        <v>59.87</v>
      </c>
      <c r="T38" s="298">
        <f t="shared" si="10"/>
        <v>7128.4925000000003</v>
      </c>
      <c r="U38" s="298">
        <f t="shared" si="11"/>
        <v>235.62074999999999</v>
      </c>
      <c r="V38" s="298">
        <f t="shared" si="12"/>
        <v>314.16100000000006</v>
      </c>
      <c r="W38" s="298">
        <f t="shared" si="13"/>
        <v>392.70125000000002</v>
      </c>
      <c r="X38" s="239"/>
    </row>
    <row r="39" spans="1:24" s="225" customFormat="1" ht="12.75" customHeight="1" thickBot="1">
      <c r="A39" s="410"/>
      <c r="B39" s="410"/>
      <c r="C39" s="413"/>
      <c r="D39" s="309">
        <v>1</v>
      </c>
      <c r="E39" s="310">
        <v>2824.17</v>
      </c>
      <c r="F39" s="356">
        <v>3050.1</v>
      </c>
      <c r="G39" s="298">
        <f t="shared" si="0"/>
        <v>3812.63</v>
      </c>
      <c r="H39" s="298">
        <v>59.87</v>
      </c>
      <c r="I39" s="298">
        <f t="shared" si="1"/>
        <v>6922.5999999999995</v>
      </c>
      <c r="J39" s="298">
        <f t="shared" si="2"/>
        <v>30.501000000000001</v>
      </c>
      <c r="K39" s="298">
        <f t="shared" si="3"/>
        <v>61.002000000000002</v>
      </c>
      <c r="L39" s="298">
        <f t="shared" si="4"/>
        <v>91.503</v>
      </c>
      <c r="M39" s="298">
        <f t="shared" si="5"/>
        <v>228.75749999999999</v>
      </c>
      <c r="N39" s="298">
        <f t="shared" si="6"/>
        <v>305.01</v>
      </c>
      <c r="O39" s="298">
        <f t="shared" si="7"/>
        <v>381.26249999999999</v>
      </c>
      <c r="P39" s="298"/>
      <c r="Q39" s="298">
        <f t="shared" si="14"/>
        <v>1067.5349999999999</v>
      </c>
      <c r="R39" s="298">
        <f t="shared" si="9"/>
        <v>3812.625</v>
      </c>
      <c r="S39" s="298">
        <v>59.87</v>
      </c>
      <c r="T39" s="298">
        <f t="shared" si="10"/>
        <v>6922.5950000000003</v>
      </c>
      <c r="U39" s="298">
        <f t="shared" si="11"/>
        <v>228.75749999999999</v>
      </c>
      <c r="V39" s="298">
        <f t="shared" si="12"/>
        <v>305.01</v>
      </c>
      <c r="W39" s="298">
        <f t="shared" si="13"/>
        <v>381.26249999999999</v>
      </c>
      <c r="X39" s="239"/>
    </row>
    <row r="40" spans="1:24" s="225" customFormat="1" ht="12.75" customHeight="1">
      <c r="A40" s="409" t="s">
        <v>170</v>
      </c>
      <c r="B40" s="409" t="s">
        <v>171</v>
      </c>
      <c r="C40" s="419" t="s">
        <v>152</v>
      </c>
      <c r="D40" s="299">
        <v>13</v>
      </c>
      <c r="E40" s="300">
        <v>2511.37</v>
      </c>
      <c r="F40" s="351">
        <v>2712.28</v>
      </c>
      <c r="G40" s="298">
        <f t="shared" si="0"/>
        <v>3390.35</v>
      </c>
      <c r="H40" s="298">
        <v>59.87</v>
      </c>
      <c r="I40" s="298">
        <f t="shared" si="1"/>
        <v>6162.5</v>
      </c>
      <c r="J40" s="298">
        <f t="shared" si="2"/>
        <v>27.122800000000002</v>
      </c>
      <c r="K40" s="298">
        <f t="shared" si="3"/>
        <v>54.245600000000003</v>
      </c>
      <c r="L40" s="298">
        <f t="shared" si="4"/>
        <v>81.368400000000008</v>
      </c>
      <c r="M40" s="298">
        <f t="shared" si="5"/>
        <v>203.42100000000002</v>
      </c>
      <c r="N40" s="298">
        <f t="shared" si="6"/>
        <v>271.22800000000001</v>
      </c>
      <c r="O40" s="298">
        <f t="shared" si="7"/>
        <v>339.03500000000003</v>
      </c>
      <c r="P40" s="298"/>
      <c r="Q40" s="298"/>
      <c r="R40" s="298">
        <f t="shared" si="9"/>
        <v>3390.3500000000004</v>
      </c>
      <c r="S40" s="298">
        <v>59.87</v>
      </c>
      <c r="T40" s="298">
        <f t="shared" si="10"/>
        <v>6162.5000000000009</v>
      </c>
      <c r="U40" s="298">
        <f t="shared" si="11"/>
        <v>203.42100000000002</v>
      </c>
      <c r="V40" s="298">
        <f t="shared" si="12"/>
        <v>271.22800000000001</v>
      </c>
      <c r="W40" s="298">
        <f t="shared" si="13"/>
        <v>339.03500000000003</v>
      </c>
      <c r="X40" s="239"/>
    </row>
    <row r="41" spans="1:24" s="225" customFormat="1" ht="12.75" customHeight="1">
      <c r="A41" s="410"/>
      <c r="B41" s="410"/>
      <c r="C41" s="419"/>
      <c r="D41" s="299">
        <v>12</v>
      </c>
      <c r="E41" s="300">
        <v>2403.23</v>
      </c>
      <c r="F41" s="349">
        <v>2595.4899999999998</v>
      </c>
      <c r="G41" s="298">
        <f t="shared" si="0"/>
        <v>3244.36</v>
      </c>
      <c r="H41" s="298">
        <v>59.87</v>
      </c>
      <c r="I41" s="298">
        <f t="shared" si="1"/>
        <v>5899.72</v>
      </c>
      <c r="J41" s="298">
        <f t="shared" si="2"/>
        <v>25.954899999999999</v>
      </c>
      <c r="K41" s="298">
        <f t="shared" si="3"/>
        <v>51.909799999999997</v>
      </c>
      <c r="L41" s="298">
        <f t="shared" si="4"/>
        <v>77.864699999999985</v>
      </c>
      <c r="M41" s="298">
        <f t="shared" si="5"/>
        <v>194.66174999999998</v>
      </c>
      <c r="N41" s="298">
        <f t="shared" si="6"/>
        <v>259.54899999999998</v>
      </c>
      <c r="O41" s="298">
        <f t="shared" si="7"/>
        <v>324.43624999999997</v>
      </c>
      <c r="P41" s="298"/>
      <c r="Q41" s="298"/>
      <c r="R41" s="298">
        <f t="shared" si="9"/>
        <v>3244.3624999999997</v>
      </c>
      <c r="S41" s="298">
        <v>59.87</v>
      </c>
      <c r="T41" s="298">
        <f t="shared" si="10"/>
        <v>5899.7224999999989</v>
      </c>
      <c r="U41" s="298">
        <f t="shared" si="11"/>
        <v>194.66174999999998</v>
      </c>
      <c r="V41" s="298">
        <f t="shared" si="12"/>
        <v>259.54899999999998</v>
      </c>
      <c r="W41" s="298">
        <f t="shared" si="13"/>
        <v>324.43624999999997</v>
      </c>
      <c r="X41" s="239"/>
    </row>
    <row r="42" spans="1:24" s="225" customFormat="1" ht="12.75" customHeight="1">
      <c r="A42" s="410"/>
      <c r="B42" s="410"/>
      <c r="C42" s="420"/>
      <c r="D42" s="301">
        <v>11</v>
      </c>
      <c r="E42" s="302">
        <v>2299.7399999999998</v>
      </c>
      <c r="F42" s="350">
        <v>2483.7199999999998</v>
      </c>
      <c r="G42" s="298">
        <f t="shared" si="0"/>
        <v>3104.65</v>
      </c>
      <c r="H42" s="298">
        <v>59.87</v>
      </c>
      <c r="I42" s="298">
        <f t="shared" si="1"/>
        <v>5648.24</v>
      </c>
      <c r="J42" s="298">
        <f t="shared" si="2"/>
        <v>24.837199999999999</v>
      </c>
      <c r="K42" s="298">
        <f t="shared" si="3"/>
        <v>49.674399999999999</v>
      </c>
      <c r="L42" s="298">
        <f t="shared" si="4"/>
        <v>74.511599999999987</v>
      </c>
      <c r="M42" s="298">
        <f t="shared" si="5"/>
        <v>186.27899999999997</v>
      </c>
      <c r="N42" s="298">
        <f t="shared" si="6"/>
        <v>248.37199999999999</v>
      </c>
      <c r="O42" s="298">
        <f t="shared" si="7"/>
        <v>310.46499999999997</v>
      </c>
      <c r="P42" s="298"/>
      <c r="Q42" s="298"/>
      <c r="R42" s="298">
        <f t="shared" si="9"/>
        <v>3104.6499999999996</v>
      </c>
      <c r="S42" s="298">
        <v>59.87</v>
      </c>
      <c r="T42" s="298">
        <f t="shared" si="10"/>
        <v>5648.2399999999989</v>
      </c>
      <c r="U42" s="298">
        <f t="shared" si="11"/>
        <v>186.27899999999997</v>
      </c>
      <c r="V42" s="298">
        <f t="shared" si="12"/>
        <v>248.37199999999999</v>
      </c>
      <c r="W42" s="298">
        <f t="shared" si="13"/>
        <v>310.46499999999997</v>
      </c>
      <c r="X42" s="239"/>
    </row>
    <row r="43" spans="1:24" s="225" customFormat="1" ht="12.75" customHeight="1">
      <c r="A43" s="410"/>
      <c r="B43" s="410"/>
      <c r="C43" s="421" t="s">
        <v>153</v>
      </c>
      <c r="D43" s="303">
        <v>10</v>
      </c>
      <c r="E43" s="298">
        <v>2200.71</v>
      </c>
      <c r="F43" s="351">
        <v>2376.77</v>
      </c>
      <c r="G43" s="298">
        <f t="shared" si="0"/>
        <v>2970.96</v>
      </c>
      <c r="H43" s="298">
        <v>59.87</v>
      </c>
      <c r="I43" s="298">
        <f t="shared" si="1"/>
        <v>5407.5999999999995</v>
      </c>
      <c r="J43" s="298">
        <f t="shared" si="2"/>
        <v>23.767700000000001</v>
      </c>
      <c r="K43" s="298">
        <f t="shared" si="3"/>
        <v>47.535400000000003</v>
      </c>
      <c r="L43" s="298">
        <f t="shared" si="4"/>
        <v>71.303100000000001</v>
      </c>
      <c r="M43" s="298">
        <f t="shared" si="5"/>
        <v>178.25774999999999</v>
      </c>
      <c r="N43" s="298">
        <f t="shared" si="6"/>
        <v>237.67700000000002</v>
      </c>
      <c r="O43" s="298">
        <f t="shared" si="7"/>
        <v>297.09625</v>
      </c>
      <c r="P43" s="298"/>
      <c r="Q43" s="298"/>
      <c r="R43" s="298">
        <f t="shared" si="9"/>
        <v>2970.9625000000001</v>
      </c>
      <c r="S43" s="298">
        <v>59.87</v>
      </c>
      <c r="T43" s="298">
        <f t="shared" si="10"/>
        <v>5407.6025</v>
      </c>
      <c r="U43" s="298">
        <f t="shared" si="11"/>
        <v>178.25774999999999</v>
      </c>
      <c r="V43" s="298">
        <f t="shared" si="12"/>
        <v>237.67700000000002</v>
      </c>
      <c r="W43" s="298">
        <f t="shared" si="13"/>
        <v>297.09625</v>
      </c>
      <c r="X43" s="239"/>
    </row>
    <row r="44" spans="1:24" s="225" customFormat="1" ht="12.75" customHeight="1">
      <c r="A44" s="410"/>
      <c r="B44" s="410"/>
      <c r="C44" s="422"/>
      <c r="D44" s="299">
        <v>9</v>
      </c>
      <c r="E44" s="300">
        <v>2105.94</v>
      </c>
      <c r="F44" s="349">
        <v>2274.42</v>
      </c>
      <c r="G44" s="298">
        <f t="shared" si="0"/>
        <v>2843.03</v>
      </c>
      <c r="H44" s="298">
        <v>59.87</v>
      </c>
      <c r="I44" s="298">
        <f t="shared" si="1"/>
        <v>5177.3200000000006</v>
      </c>
      <c r="J44" s="298">
        <f t="shared" si="2"/>
        <v>22.744200000000003</v>
      </c>
      <c r="K44" s="298">
        <f t="shared" si="3"/>
        <v>45.488400000000006</v>
      </c>
      <c r="L44" s="298">
        <f t="shared" si="4"/>
        <v>68.232600000000005</v>
      </c>
      <c r="M44" s="298">
        <f t="shared" si="5"/>
        <v>170.58150000000001</v>
      </c>
      <c r="N44" s="298">
        <f t="shared" si="6"/>
        <v>227.44200000000001</v>
      </c>
      <c r="O44" s="298">
        <f t="shared" si="7"/>
        <v>284.30250000000001</v>
      </c>
      <c r="P44" s="298"/>
      <c r="Q44" s="298"/>
      <c r="R44" s="298">
        <f t="shared" si="9"/>
        <v>2843.0250000000001</v>
      </c>
      <c r="S44" s="298">
        <v>59.87</v>
      </c>
      <c r="T44" s="298">
        <f t="shared" si="10"/>
        <v>5177.3149999999996</v>
      </c>
      <c r="U44" s="298">
        <f t="shared" si="11"/>
        <v>170.58150000000001</v>
      </c>
      <c r="V44" s="298">
        <f t="shared" si="12"/>
        <v>227.44200000000001</v>
      </c>
      <c r="W44" s="298">
        <f t="shared" si="13"/>
        <v>284.30250000000001</v>
      </c>
      <c r="X44" s="239"/>
    </row>
    <row r="45" spans="1:24" s="225" customFormat="1" ht="12.75" customHeight="1">
      <c r="A45" s="410"/>
      <c r="B45" s="410"/>
      <c r="C45" s="422"/>
      <c r="D45" s="299">
        <v>8</v>
      </c>
      <c r="E45" s="300">
        <v>1992.37</v>
      </c>
      <c r="F45" s="349">
        <v>2151.7600000000002</v>
      </c>
      <c r="G45" s="298">
        <f t="shared" si="0"/>
        <v>2689.7</v>
      </c>
      <c r="H45" s="298">
        <v>59.87</v>
      </c>
      <c r="I45" s="298">
        <f t="shared" si="1"/>
        <v>4901.33</v>
      </c>
      <c r="J45" s="298">
        <f t="shared" si="2"/>
        <v>21.517600000000002</v>
      </c>
      <c r="K45" s="298">
        <f t="shared" si="3"/>
        <v>43.035200000000003</v>
      </c>
      <c r="L45" s="298">
        <f t="shared" si="4"/>
        <v>64.552800000000005</v>
      </c>
      <c r="M45" s="298">
        <f t="shared" si="5"/>
        <v>161.38200000000001</v>
      </c>
      <c r="N45" s="298">
        <f t="shared" si="6"/>
        <v>215.17600000000004</v>
      </c>
      <c r="O45" s="298">
        <f t="shared" si="7"/>
        <v>268.97000000000003</v>
      </c>
      <c r="P45" s="298"/>
      <c r="Q45" s="298"/>
      <c r="R45" s="298">
        <f t="shared" si="9"/>
        <v>2689.7000000000003</v>
      </c>
      <c r="S45" s="298">
        <v>59.87</v>
      </c>
      <c r="T45" s="298">
        <f t="shared" si="10"/>
        <v>4901.3300000000008</v>
      </c>
      <c r="U45" s="298">
        <f t="shared" si="11"/>
        <v>161.38200000000001</v>
      </c>
      <c r="V45" s="298">
        <f t="shared" si="12"/>
        <v>215.17600000000004</v>
      </c>
      <c r="W45" s="298">
        <f t="shared" si="13"/>
        <v>268.97000000000003</v>
      </c>
      <c r="X45" s="239"/>
    </row>
    <row r="46" spans="1:24" s="225" customFormat="1" ht="12.75" customHeight="1">
      <c r="A46" s="410"/>
      <c r="B46" s="410"/>
      <c r="C46" s="422"/>
      <c r="D46" s="299">
        <v>7</v>
      </c>
      <c r="E46" s="300">
        <v>1906.58</v>
      </c>
      <c r="F46" s="349">
        <v>2059.11</v>
      </c>
      <c r="G46" s="298">
        <f t="shared" si="0"/>
        <v>2573.89</v>
      </c>
      <c r="H46" s="298">
        <v>59.87</v>
      </c>
      <c r="I46" s="298">
        <f t="shared" si="1"/>
        <v>4692.87</v>
      </c>
      <c r="J46" s="298">
        <f t="shared" si="2"/>
        <v>20.591100000000001</v>
      </c>
      <c r="K46" s="298">
        <f t="shared" si="3"/>
        <v>41.182200000000002</v>
      </c>
      <c r="L46" s="298">
        <f t="shared" si="4"/>
        <v>61.773299999999999</v>
      </c>
      <c r="M46" s="298">
        <f t="shared" si="5"/>
        <v>154.43325000000002</v>
      </c>
      <c r="N46" s="298">
        <f t="shared" si="6"/>
        <v>205.91100000000003</v>
      </c>
      <c r="O46" s="298">
        <f t="shared" si="7"/>
        <v>257.38875000000002</v>
      </c>
      <c r="P46" s="298"/>
      <c r="Q46" s="298"/>
      <c r="R46" s="298">
        <f t="shared" si="9"/>
        <v>2573.8875000000003</v>
      </c>
      <c r="S46" s="298">
        <v>59.87</v>
      </c>
      <c r="T46" s="298">
        <f t="shared" si="10"/>
        <v>4692.8675000000003</v>
      </c>
      <c r="U46" s="298">
        <f t="shared" si="11"/>
        <v>154.43325000000002</v>
      </c>
      <c r="V46" s="298">
        <f t="shared" si="12"/>
        <v>205.91100000000003</v>
      </c>
      <c r="W46" s="298">
        <f t="shared" si="13"/>
        <v>257.38875000000002</v>
      </c>
      <c r="X46" s="239"/>
    </row>
    <row r="47" spans="1:24" s="225" customFormat="1" ht="12.75" customHeight="1">
      <c r="A47" s="410"/>
      <c r="B47" s="410"/>
      <c r="C47" s="423"/>
      <c r="D47" s="301">
        <v>6</v>
      </c>
      <c r="E47" s="302">
        <v>1824.48</v>
      </c>
      <c r="F47" s="350">
        <v>1970.44</v>
      </c>
      <c r="G47" s="298">
        <f t="shared" si="0"/>
        <v>2463.0500000000002</v>
      </c>
      <c r="H47" s="298">
        <v>59.87</v>
      </c>
      <c r="I47" s="298">
        <f t="shared" si="1"/>
        <v>4493.3599999999997</v>
      </c>
      <c r="J47" s="298">
        <f t="shared" si="2"/>
        <v>19.7044</v>
      </c>
      <c r="K47" s="298">
        <f t="shared" si="3"/>
        <v>39.408799999999999</v>
      </c>
      <c r="L47" s="298">
        <f t="shared" si="4"/>
        <v>59.113199999999999</v>
      </c>
      <c r="M47" s="298">
        <f t="shared" si="5"/>
        <v>147.78299999999999</v>
      </c>
      <c r="N47" s="298">
        <f t="shared" si="6"/>
        <v>197.04400000000001</v>
      </c>
      <c r="O47" s="298">
        <f t="shared" si="7"/>
        <v>246.30500000000001</v>
      </c>
      <c r="P47" s="298"/>
      <c r="Q47" s="298"/>
      <c r="R47" s="298">
        <f t="shared" si="9"/>
        <v>2463.0500000000002</v>
      </c>
      <c r="S47" s="298">
        <v>59.87</v>
      </c>
      <c r="T47" s="298">
        <f t="shared" si="10"/>
        <v>4493.3599999999997</v>
      </c>
      <c r="U47" s="298">
        <f t="shared" si="11"/>
        <v>147.78299999999999</v>
      </c>
      <c r="V47" s="298">
        <f t="shared" si="12"/>
        <v>197.04400000000001</v>
      </c>
      <c r="W47" s="298">
        <f t="shared" si="13"/>
        <v>246.30500000000001</v>
      </c>
      <c r="X47" s="239"/>
    </row>
    <row r="48" spans="1:24" s="225" customFormat="1" ht="12.75" customHeight="1">
      <c r="A48" s="410"/>
      <c r="B48" s="410"/>
      <c r="C48" s="421" t="s">
        <v>154</v>
      </c>
      <c r="D48" s="303">
        <v>5</v>
      </c>
      <c r="E48" s="298">
        <v>1745.91</v>
      </c>
      <c r="F48" s="357">
        <v>1885.58</v>
      </c>
      <c r="G48" s="298">
        <f t="shared" si="0"/>
        <v>2356.98</v>
      </c>
      <c r="H48" s="298">
        <v>59.87</v>
      </c>
      <c r="I48" s="298">
        <f t="shared" si="1"/>
        <v>4302.4299999999994</v>
      </c>
      <c r="J48" s="298">
        <f t="shared" si="2"/>
        <v>18.855799999999999</v>
      </c>
      <c r="K48" s="298">
        <f t="shared" si="3"/>
        <v>37.711599999999997</v>
      </c>
      <c r="L48" s="298">
        <f t="shared" si="4"/>
        <v>56.567399999999999</v>
      </c>
      <c r="M48" s="298">
        <f t="shared" si="5"/>
        <v>141.41849999999999</v>
      </c>
      <c r="N48" s="298">
        <f t="shared" si="6"/>
        <v>188.55799999999999</v>
      </c>
      <c r="O48" s="298">
        <f t="shared" si="7"/>
        <v>235.69749999999999</v>
      </c>
      <c r="P48" s="298"/>
      <c r="Q48" s="298"/>
      <c r="R48" s="298">
        <f t="shared" si="9"/>
        <v>2356.9749999999999</v>
      </c>
      <c r="S48" s="298">
        <v>59.87</v>
      </c>
      <c r="T48" s="298">
        <f t="shared" si="10"/>
        <v>4302.4250000000002</v>
      </c>
      <c r="U48" s="298">
        <f t="shared" si="11"/>
        <v>141.41849999999999</v>
      </c>
      <c r="V48" s="298">
        <f t="shared" si="12"/>
        <v>188.55799999999999</v>
      </c>
      <c r="W48" s="298">
        <f t="shared" si="13"/>
        <v>235.69749999999999</v>
      </c>
      <c r="X48" s="239"/>
    </row>
    <row r="49" spans="1:24" s="225" customFormat="1" ht="12.75" customHeight="1">
      <c r="A49" s="410"/>
      <c r="B49" s="410"/>
      <c r="C49" s="422"/>
      <c r="D49" s="299">
        <v>4</v>
      </c>
      <c r="E49" s="300">
        <v>1670.73</v>
      </c>
      <c r="F49" s="349">
        <v>1804.39</v>
      </c>
      <c r="G49" s="298">
        <f t="shared" si="0"/>
        <v>2255.4899999999998</v>
      </c>
      <c r="H49" s="298">
        <v>59.87</v>
      </c>
      <c r="I49" s="298">
        <f t="shared" si="1"/>
        <v>4119.75</v>
      </c>
      <c r="J49" s="298">
        <f t="shared" si="2"/>
        <v>18.043900000000001</v>
      </c>
      <c r="K49" s="298">
        <f t="shared" si="3"/>
        <v>36.087800000000001</v>
      </c>
      <c r="L49" s="298">
        <f t="shared" si="4"/>
        <v>54.131700000000002</v>
      </c>
      <c r="M49" s="298">
        <f t="shared" si="5"/>
        <v>135.32925</v>
      </c>
      <c r="N49" s="298">
        <f t="shared" si="6"/>
        <v>180.43900000000002</v>
      </c>
      <c r="O49" s="298">
        <f t="shared" si="7"/>
        <v>225.54875000000001</v>
      </c>
      <c r="P49" s="298"/>
      <c r="Q49" s="298"/>
      <c r="R49" s="298">
        <f t="shared" si="9"/>
        <v>2255.4875000000002</v>
      </c>
      <c r="S49" s="298">
        <v>59.87</v>
      </c>
      <c r="T49" s="298">
        <f t="shared" si="10"/>
        <v>4119.7475000000004</v>
      </c>
      <c r="U49" s="298">
        <f t="shared" si="11"/>
        <v>135.32925</v>
      </c>
      <c r="V49" s="298">
        <f t="shared" si="12"/>
        <v>180.43900000000002</v>
      </c>
      <c r="W49" s="298">
        <f t="shared" si="13"/>
        <v>225.54875000000001</v>
      </c>
      <c r="X49" s="239"/>
    </row>
    <row r="50" spans="1:24" s="225" customFormat="1" ht="12.75" customHeight="1">
      <c r="A50" s="410"/>
      <c r="B50" s="410"/>
      <c r="C50" s="422"/>
      <c r="D50" s="299">
        <v>3</v>
      </c>
      <c r="E50" s="300">
        <v>1580.63</v>
      </c>
      <c r="F50" s="349">
        <v>1707.08</v>
      </c>
      <c r="G50" s="298">
        <f t="shared" si="0"/>
        <v>2133.85</v>
      </c>
      <c r="H50" s="298">
        <v>59.87</v>
      </c>
      <c r="I50" s="298">
        <f t="shared" si="1"/>
        <v>3900.7999999999997</v>
      </c>
      <c r="J50" s="298">
        <f t="shared" si="2"/>
        <v>17.070799999999998</v>
      </c>
      <c r="K50" s="298">
        <f t="shared" si="3"/>
        <v>34.141599999999997</v>
      </c>
      <c r="L50" s="298">
        <f t="shared" si="4"/>
        <v>51.212399999999995</v>
      </c>
      <c r="M50" s="298">
        <f t="shared" si="5"/>
        <v>128.03099999999998</v>
      </c>
      <c r="N50" s="298">
        <f t="shared" si="6"/>
        <v>170.708</v>
      </c>
      <c r="O50" s="298">
        <f t="shared" si="7"/>
        <v>213.38499999999999</v>
      </c>
      <c r="P50" s="298"/>
      <c r="Q50" s="298"/>
      <c r="R50" s="298">
        <f t="shared" si="9"/>
        <v>2133.85</v>
      </c>
      <c r="S50" s="298">
        <v>59.87</v>
      </c>
      <c r="T50" s="298">
        <f t="shared" si="10"/>
        <v>3900.7999999999997</v>
      </c>
      <c r="U50" s="298">
        <f t="shared" si="11"/>
        <v>128.03099999999998</v>
      </c>
      <c r="V50" s="298">
        <f t="shared" si="12"/>
        <v>170.708</v>
      </c>
      <c r="W50" s="298">
        <f t="shared" si="13"/>
        <v>213.38499999999999</v>
      </c>
      <c r="X50" s="239"/>
    </row>
    <row r="51" spans="1:24" s="225" customFormat="1" ht="12.75" customHeight="1">
      <c r="A51" s="410"/>
      <c r="B51" s="410"/>
      <c r="C51" s="422"/>
      <c r="D51" s="299">
        <v>2</v>
      </c>
      <c r="E51" s="300">
        <v>1512.57</v>
      </c>
      <c r="F51" s="349">
        <v>1633.58</v>
      </c>
      <c r="G51" s="298">
        <f t="shared" si="0"/>
        <v>2041.98</v>
      </c>
      <c r="H51" s="298">
        <v>59.87</v>
      </c>
      <c r="I51" s="298">
        <f t="shared" si="1"/>
        <v>3735.43</v>
      </c>
      <c r="J51" s="298">
        <f t="shared" si="2"/>
        <v>16.335799999999999</v>
      </c>
      <c r="K51" s="298">
        <f t="shared" si="3"/>
        <v>32.671599999999998</v>
      </c>
      <c r="L51" s="298">
        <f t="shared" si="4"/>
        <v>49.007399999999997</v>
      </c>
      <c r="M51" s="298">
        <f t="shared" si="5"/>
        <v>122.51849999999999</v>
      </c>
      <c r="N51" s="298">
        <f t="shared" si="6"/>
        <v>163.358</v>
      </c>
      <c r="O51" s="298">
        <f t="shared" si="7"/>
        <v>204.19749999999999</v>
      </c>
      <c r="P51" s="298"/>
      <c r="Q51" s="298"/>
      <c r="R51" s="298">
        <f t="shared" si="9"/>
        <v>2041.9749999999999</v>
      </c>
      <c r="S51" s="298">
        <v>59.87</v>
      </c>
      <c r="T51" s="298">
        <f t="shared" si="10"/>
        <v>3735.4249999999997</v>
      </c>
      <c r="U51" s="298">
        <f t="shared" si="11"/>
        <v>122.51849999999999</v>
      </c>
      <c r="V51" s="298">
        <f t="shared" si="12"/>
        <v>163.358</v>
      </c>
      <c r="W51" s="298">
        <f t="shared" si="13"/>
        <v>204.19749999999999</v>
      </c>
      <c r="X51" s="239"/>
    </row>
    <row r="52" spans="1:24" s="225" customFormat="1" ht="12.75" customHeight="1" thickBot="1">
      <c r="A52" s="410"/>
      <c r="B52" s="410"/>
      <c r="C52" s="424"/>
      <c r="D52" s="309">
        <v>1</v>
      </c>
      <c r="E52" s="311">
        <v>1447.43</v>
      </c>
      <c r="F52" s="352">
        <v>1563.22</v>
      </c>
      <c r="G52" s="298">
        <f t="shared" si="0"/>
        <v>1954.03</v>
      </c>
      <c r="H52" s="298">
        <v>59.87</v>
      </c>
      <c r="I52" s="298">
        <f t="shared" si="1"/>
        <v>3577.12</v>
      </c>
      <c r="J52" s="298">
        <f t="shared" si="2"/>
        <v>15.632200000000001</v>
      </c>
      <c r="K52" s="298">
        <f t="shared" si="3"/>
        <v>31.264400000000002</v>
      </c>
      <c r="L52" s="298">
        <f t="shared" si="4"/>
        <v>46.896599999999999</v>
      </c>
      <c r="M52" s="298">
        <f t="shared" si="5"/>
        <v>117.2415</v>
      </c>
      <c r="N52" s="298">
        <f t="shared" si="6"/>
        <v>156.322</v>
      </c>
      <c r="O52" s="298">
        <f t="shared" si="7"/>
        <v>195.4025</v>
      </c>
      <c r="P52" s="298"/>
      <c r="Q52" s="298"/>
      <c r="R52" s="298">
        <f t="shared" si="9"/>
        <v>1954.0250000000001</v>
      </c>
      <c r="S52" s="298">
        <v>59.87</v>
      </c>
      <c r="T52" s="298">
        <f t="shared" si="10"/>
        <v>3577.1149999999998</v>
      </c>
      <c r="U52" s="298">
        <f t="shared" si="11"/>
        <v>117.2415</v>
      </c>
      <c r="V52" s="298">
        <f t="shared" si="12"/>
        <v>156.322</v>
      </c>
      <c r="W52" s="298">
        <f t="shared" si="13"/>
        <v>195.4025</v>
      </c>
      <c r="X52" s="239"/>
    </row>
    <row r="53" spans="1:24" s="225" customFormat="1" ht="12.75" hidden="1" customHeight="1" thickBot="1">
      <c r="A53" s="312"/>
      <c r="B53" s="313"/>
      <c r="C53" s="314"/>
      <c r="D53" s="315"/>
      <c r="E53" s="316"/>
      <c r="F53" s="317"/>
      <c r="G53" s="317"/>
      <c r="H53" s="318"/>
      <c r="I53" s="318"/>
      <c r="J53" s="318"/>
      <c r="K53" s="318"/>
      <c r="L53" s="318"/>
      <c r="M53" s="318"/>
      <c r="N53" s="318"/>
      <c r="O53" s="319"/>
      <c r="P53" s="320"/>
      <c r="Q53" s="320"/>
      <c r="R53" s="317"/>
      <c r="S53" s="317"/>
      <c r="T53" s="317"/>
      <c r="U53" s="317"/>
      <c r="V53" s="318"/>
      <c r="W53" s="321"/>
      <c r="X53" s="239"/>
    </row>
    <row r="54" spans="1:24" s="225" customFormat="1">
      <c r="A54" s="256" t="s">
        <v>195</v>
      </c>
      <c r="B54" s="239"/>
      <c r="X54" s="239"/>
    </row>
    <row r="55" spans="1:24" s="225" customFormat="1" ht="12.75" customHeight="1">
      <c r="A55" s="417" t="s">
        <v>69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239"/>
    </row>
    <row r="56" spans="1:24" s="225" customFormat="1">
      <c r="A56" s="418"/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239"/>
    </row>
    <row r="57" spans="1:24" s="225" customFormat="1">
      <c r="A57" s="239"/>
      <c r="B57" s="239"/>
      <c r="X57" s="239"/>
    </row>
    <row r="58" spans="1:24" s="225" customFormat="1">
      <c r="A58" s="239"/>
      <c r="B58" s="239"/>
      <c r="X58" s="239"/>
    </row>
    <row r="59" spans="1:24" s="225" customFormat="1">
      <c r="A59" s="239"/>
      <c r="B59" s="239"/>
      <c r="X59" s="239"/>
    </row>
    <row r="60" spans="1:24" s="225" customFormat="1">
      <c r="A60" s="239"/>
      <c r="B60" s="239"/>
      <c r="X60" s="239"/>
    </row>
    <row r="61" spans="1:24" s="225" customFormat="1">
      <c r="A61" s="239"/>
      <c r="B61" s="239"/>
      <c r="X61" s="239"/>
    </row>
  </sheetData>
  <mergeCells count="48">
    <mergeCell ref="A9:A13"/>
    <mergeCell ref="B9:B13"/>
    <mergeCell ref="C9:C13"/>
    <mergeCell ref="D9:D13"/>
    <mergeCell ref="R9:W9"/>
    <mergeCell ref="G10:I10"/>
    <mergeCell ref="R10:T10"/>
    <mergeCell ref="E12:E13"/>
    <mergeCell ref="P11:P13"/>
    <mergeCell ref="H11:H13"/>
    <mergeCell ref="I11:I13"/>
    <mergeCell ref="J11:O11"/>
    <mergeCell ref="J12:L12"/>
    <mergeCell ref="F8:F11"/>
    <mergeCell ref="F12:F13"/>
    <mergeCell ref="A5:W5"/>
    <mergeCell ref="A1:W1"/>
    <mergeCell ref="A2:W2"/>
    <mergeCell ref="A4:W4"/>
    <mergeCell ref="A8:D8"/>
    <mergeCell ref="G8:W8"/>
    <mergeCell ref="E8:E11"/>
    <mergeCell ref="U10:W10"/>
    <mergeCell ref="G11:G13"/>
    <mergeCell ref="U11:W11"/>
    <mergeCell ref="G9:Q9"/>
    <mergeCell ref="R11:R13"/>
    <mergeCell ref="S11:S13"/>
    <mergeCell ref="T11:T13"/>
    <mergeCell ref="J10:Q10"/>
    <mergeCell ref="Q11:Q13"/>
    <mergeCell ref="A55:W55"/>
    <mergeCell ref="A56:W56"/>
    <mergeCell ref="A40:A52"/>
    <mergeCell ref="B40:B52"/>
    <mergeCell ref="C40:C42"/>
    <mergeCell ref="C43:C47"/>
    <mergeCell ref="C48:C52"/>
    <mergeCell ref="C14:C16"/>
    <mergeCell ref="C17:C21"/>
    <mergeCell ref="C22:C26"/>
    <mergeCell ref="B14:B26"/>
    <mergeCell ref="A14:A26"/>
    <mergeCell ref="A27:A39"/>
    <mergeCell ref="B27:B39"/>
    <mergeCell ref="C27:C29"/>
    <mergeCell ref="C30:C34"/>
    <mergeCell ref="C35:C39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5"/>
  <sheetViews>
    <sheetView showGridLines="0" view="pageBreakPreview" zoomScale="115" zoomScaleNormal="100" zoomScaleSheetLayoutView="115" workbookViewId="0">
      <selection activeCell="A40" sqref="A40"/>
    </sheetView>
  </sheetViews>
  <sheetFormatPr defaultColWidth="9.140625" defaultRowHeight="12.75"/>
  <cols>
    <col min="1" max="1" width="61.140625" style="78" customWidth="1"/>
    <col min="2" max="3" width="17" style="79" customWidth="1"/>
    <col min="4" max="16384" width="9.140625" style="79"/>
  </cols>
  <sheetData>
    <row r="1" spans="1:4" s="2" customFormat="1" ht="12.75" customHeight="1">
      <c r="A1" s="379" t="s">
        <v>62</v>
      </c>
      <c r="B1" s="379"/>
      <c r="C1" s="379"/>
      <c r="D1" s="13"/>
    </row>
    <row r="2" spans="1:4" s="2" customFormat="1" ht="12.75" customHeight="1">
      <c r="A2" s="379" t="s">
        <v>19</v>
      </c>
      <c r="B2" s="379"/>
      <c r="C2" s="379"/>
    </row>
    <row r="3" spans="1:4" s="2" customFormat="1" ht="12.75" customHeight="1">
      <c r="A3" s="5"/>
      <c r="B3" s="5"/>
      <c r="C3" s="5"/>
    </row>
    <row r="4" spans="1:4" s="2" customFormat="1" ht="12.75" customHeight="1">
      <c r="A4" s="380" t="str">
        <f>'ANEXO I - TAB 2'!A4:H4</f>
        <v>PODER/ÓRGÃO/UNIDADE: JUSTIÇA FEDERAL</v>
      </c>
      <c r="B4" s="380"/>
      <c r="C4" s="380"/>
    </row>
    <row r="5" spans="1:4" s="1" customFormat="1">
      <c r="A5" s="332" t="s">
        <v>231</v>
      </c>
      <c r="B5" s="327"/>
      <c r="C5" s="333">
        <v>1</v>
      </c>
    </row>
    <row r="6" spans="1:4" s="2" customFormat="1" ht="12.75" customHeight="1">
      <c r="A6" s="399" t="s">
        <v>3</v>
      </c>
      <c r="B6" s="393" t="s">
        <v>70</v>
      </c>
      <c r="C6" s="400"/>
    </row>
    <row r="7" spans="1:4" s="2" customFormat="1">
      <c r="A7" s="399"/>
      <c r="B7" s="210" t="s">
        <v>4</v>
      </c>
      <c r="C7" s="212" t="s">
        <v>66</v>
      </c>
    </row>
    <row r="8" spans="1:4" s="2" customFormat="1" ht="12.75" customHeight="1">
      <c r="A8" s="169" t="s">
        <v>177</v>
      </c>
      <c r="B8" s="296">
        <v>30471.11</v>
      </c>
      <c r="C8" s="296">
        <v>30471.11</v>
      </c>
    </row>
    <row r="9" spans="1:4" s="2" customFormat="1" ht="12.75" customHeight="1">
      <c r="A9" s="169" t="s">
        <v>178</v>
      </c>
      <c r="B9" s="296">
        <v>28947.55</v>
      </c>
      <c r="C9" s="296">
        <v>28947.55</v>
      </c>
    </row>
    <row r="10" spans="1:4" s="2" customFormat="1" ht="12.75" customHeight="1">
      <c r="A10" s="169" t="s">
        <v>179</v>
      </c>
      <c r="B10" s="296">
        <v>27500.17</v>
      </c>
      <c r="C10" s="296">
        <v>27500.17</v>
      </c>
    </row>
    <row r="11" spans="1:4" s="2" customFormat="1" ht="12.75" hidden="1" customHeight="1">
      <c r="A11" s="77"/>
      <c r="B11" s="14"/>
      <c r="C11" s="14"/>
    </row>
    <row r="12" spans="1:4" s="2" customFormat="1" ht="12.75" hidden="1" customHeight="1">
      <c r="A12" s="77"/>
      <c r="B12" s="14"/>
      <c r="C12" s="14"/>
    </row>
    <row r="13" spans="1:4" s="2" customFormat="1" ht="12.75" hidden="1" customHeight="1">
      <c r="A13" s="77"/>
      <c r="B13" s="14"/>
      <c r="C13" s="14"/>
    </row>
    <row r="14" spans="1:4" s="2" customFormat="1" ht="12.75" hidden="1" customHeight="1">
      <c r="A14" s="77"/>
      <c r="B14" s="14"/>
      <c r="C14" s="14"/>
    </row>
    <row r="15" spans="1:4" s="2" customFormat="1" ht="12.75" hidden="1" customHeight="1">
      <c r="A15" s="77"/>
      <c r="B15" s="14"/>
      <c r="C15" s="14"/>
    </row>
    <row r="16" spans="1:4" s="2" customFormat="1" ht="12.75" hidden="1" customHeight="1">
      <c r="A16" s="77"/>
      <c r="B16" s="14"/>
      <c r="C16" s="14"/>
    </row>
    <row r="17" spans="1:3" s="2" customFormat="1" ht="12.75" hidden="1" customHeight="1">
      <c r="A17" s="77"/>
      <c r="B17" s="14"/>
      <c r="C17" s="14"/>
    </row>
    <row r="18" spans="1:3" s="2" customFormat="1" ht="12.75" hidden="1" customHeight="1">
      <c r="A18" s="77"/>
      <c r="B18" s="14"/>
      <c r="C18" s="14"/>
    </row>
    <row r="19" spans="1:3" s="2" customFormat="1" ht="12.75" hidden="1" customHeight="1">
      <c r="A19" s="77"/>
      <c r="B19" s="14"/>
      <c r="C19" s="14"/>
    </row>
    <row r="20" spans="1:3" s="2" customFormat="1" ht="12.75" hidden="1" customHeight="1">
      <c r="A20" s="77"/>
      <c r="B20" s="14"/>
      <c r="C20" s="14"/>
    </row>
    <row r="21" spans="1:3" s="2" customFormat="1" ht="12.75" hidden="1" customHeight="1">
      <c r="A21" s="77"/>
      <c r="B21" s="14"/>
      <c r="C21" s="14"/>
    </row>
    <row r="22" spans="1:3" s="2" customFormat="1" ht="12.75" hidden="1" customHeight="1">
      <c r="A22" s="77"/>
      <c r="B22" s="14"/>
      <c r="C22" s="14"/>
    </row>
    <row r="23" spans="1:3" s="2" customFormat="1" ht="12.75" hidden="1" customHeight="1">
      <c r="A23" s="77"/>
      <c r="B23" s="14"/>
      <c r="C23" s="14"/>
    </row>
    <row r="24" spans="1:3" s="2" customFormat="1" ht="12.75" hidden="1" customHeight="1">
      <c r="A24" s="77"/>
      <c r="B24" s="14"/>
      <c r="C24" s="14"/>
    </row>
    <row r="25" spans="1:3" s="2" customFormat="1" ht="12.75" hidden="1" customHeight="1">
      <c r="A25" s="77"/>
      <c r="B25" s="14"/>
      <c r="C25" s="14"/>
    </row>
    <row r="26" spans="1:3" s="2" customFormat="1" ht="12.75" hidden="1" customHeight="1">
      <c r="A26" s="77"/>
      <c r="B26" s="14"/>
      <c r="C26" s="14"/>
    </row>
    <row r="27" spans="1:3" s="2" customFormat="1" ht="12.75" hidden="1" customHeight="1">
      <c r="A27" s="77"/>
      <c r="B27" s="14"/>
      <c r="C27" s="14"/>
    </row>
    <row r="28" spans="1:3" s="2" customFormat="1" ht="12.75" hidden="1" customHeight="1">
      <c r="A28" s="77"/>
      <c r="B28" s="14"/>
      <c r="C28" s="14"/>
    </row>
    <row r="29" spans="1:3" s="2" customFormat="1" ht="12.75" hidden="1" customHeight="1">
      <c r="A29" s="77"/>
      <c r="B29" s="14"/>
      <c r="C29" s="14"/>
    </row>
    <row r="30" spans="1:3" s="2" customFormat="1" ht="12.75" hidden="1" customHeight="1">
      <c r="A30" s="77"/>
      <c r="B30" s="14"/>
      <c r="C30" s="14"/>
    </row>
    <row r="31" spans="1:3" s="2" customFormat="1" ht="12.75" hidden="1" customHeight="1">
      <c r="A31" s="77"/>
      <c r="B31" s="14"/>
      <c r="C31" s="14"/>
    </row>
    <row r="32" spans="1:3" s="2" customFormat="1">
      <c r="A32" s="221" t="s">
        <v>228</v>
      </c>
    </row>
    <row r="33" spans="1:11">
      <c r="A33" s="330" t="s">
        <v>69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>
      <c r="A34" s="331" t="s">
        <v>145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>
      <c r="A35" s="334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379" t="s">
        <v>62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spans="1:18" s="7" customFormat="1" ht="12.75" customHeight="1">
      <c r="A2" s="379" t="s">
        <v>21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8">
      <c r="A3" s="6"/>
      <c r="B3" s="6"/>
    </row>
    <row r="4" spans="1:18" ht="12.75" customHeight="1">
      <c r="A4" s="467" t="s">
        <v>144</v>
      </c>
      <c r="B4" s="467"/>
      <c r="C4" s="467"/>
    </row>
    <row r="5" spans="1:18" ht="12.75" customHeight="1">
      <c r="A5" s="468" t="s">
        <v>64</v>
      </c>
      <c r="B5" s="468"/>
      <c r="C5" s="6"/>
    </row>
    <row r="6" spans="1:18" ht="13.5" customHeight="1">
      <c r="A6" s="2"/>
      <c r="P6" s="76"/>
      <c r="Q6" s="82"/>
      <c r="R6" s="76">
        <v>1</v>
      </c>
    </row>
    <row r="7" spans="1:18" s="16" customFormat="1" ht="12.75" customHeight="1" thickBot="1">
      <c r="A7" s="399" t="s">
        <v>22</v>
      </c>
      <c r="B7" s="393"/>
      <c r="C7" s="464" t="s">
        <v>71</v>
      </c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5"/>
    </row>
    <row r="8" spans="1:18" s="16" customFormat="1" ht="25.5" customHeight="1" thickTop="1">
      <c r="A8" s="462"/>
      <c r="B8" s="463"/>
      <c r="C8" s="471" t="s">
        <v>72</v>
      </c>
      <c r="D8" s="470" t="s">
        <v>73</v>
      </c>
      <c r="E8" s="470" t="s">
        <v>74</v>
      </c>
      <c r="F8" s="470" t="s">
        <v>75</v>
      </c>
      <c r="G8" s="469" t="s">
        <v>76</v>
      </c>
      <c r="H8" s="469"/>
      <c r="I8" s="469"/>
      <c r="J8" s="469"/>
      <c r="K8" s="469"/>
      <c r="L8" s="469"/>
      <c r="M8" s="470" t="s">
        <v>77</v>
      </c>
      <c r="N8" s="469" t="s">
        <v>78</v>
      </c>
      <c r="O8" s="469"/>
      <c r="P8" s="469" t="s">
        <v>79</v>
      </c>
      <c r="Q8" s="469"/>
      <c r="R8" s="472" t="s">
        <v>9</v>
      </c>
    </row>
    <row r="9" spans="1:18" s="16" customFormat="1" ht="31.5">
      <c r="A9" s="148" t="s">
        <v>25</v>
      </c>
      <c r="B9" s="112" t="s">
        <v>26</v>
      </c>
      <c r="C9" s="471"/>
      <c r="D9" s="470"/>
      <c r="E9" s="470"/>
      <c r="F9" s="470"/>
      <c r="G9" s="115" t="s">
        <v>80</v>
      </c>
      <c r="H9" s="115" t="s">
        <v>81</v>
      </c>
      <c r="I9" s="115" t="s">
        <v>82</v>
      </c>
      <c r="J9" s="115" t="s">
        <v>83</v>
      </c>
      <c r="K9" s="115" t="s">
        <v>84</v>
      </c>
      <c r="L9" s="115" t="s">
        <v>85</v>
      </c>
      <c r="M9" s="470"/>
      <c r="N9" s="115" t="s">
        <v>86</v>
      </c>
      <c r="O9" s="115" t="s">
        <v>87</v>
      </c>
      <c r="P9" s="115" t="s">
        <v>88</v>
      </c>
      <c r="Q9" s="115" t="s">
        <v>89</v>
      </c>
      <c r="R9" s="472"/>
    </row>
    <row r="10" spans="1:18" ht="13.5" customHeight="1" thickBot="1">
      <c r="A10" s="403" t="s">
        <v>28</v>
      </c>
      <c r="B10" s="461"/>
      <c r="C10" s="149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>
        <f>SUM(C10:Q10)</f>
        <v>0</v>
      </c>
    </row>
    <row r="11" spans="1:18" ht="12.75" customHeight="1">
      <c r="A11" s="405" t="s">
        <v>29</v>
      </c>
      <c r="B11" s="150" t="s">
        <v>30</v>
      </c>
      <c r="C11" s="151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>
        <f t="shared" ref="R11:R36" si="0">SUM(C11:Q11)</f>
        <v>0</v>
      </c>
    </row>
    <row r="12" spans="1:18">
      <c r="A12" s="405"/>
      <c r="B12" s="152" t="s">
        <v>31</v>
      </c>
      <c r="C12" s="15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>
        <f t="shared" si="0"/>
        <v>0</v>
      </c>
    </row>
    <row r="13" spans="1:18">
      <c r="A13" s="405"/>
      <c r="B13" s="154" t="s">
        <v>32</v>
      </c>
      <c r="C13" s="155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>
        <f t="shared" si="0"/>
        <v>0</v>
      </c>
    </row>
    <row r="14" spans="1:18" ht="12.75" customHeight="1">
      <c r="A14" s="401" t="s">
        <v>33</v>
      </c>
      <c r="B14" s="150" t="s">
        <v>34</v>
      </c>
      <c r="C14" s="156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>
        <f t="shared" si="0"/>
        <v>0</v>
      </c>
    </row>
    <row r="15" spans="1:18">
      <c r="A15" s="401"/>
      <c r="B15" s="152" t="s">
        <v>35</v>
      </c>
      <c r="C15" s="15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>
        <f t="shared" si="0"/>
        <v>0</v>
      </c>
    </row>
    <row r="16" spans="1:18">
      <c r="A16" s="401"/>
      <c r="B16" s="154" t="s">
        <v>36</v>
      </c>
      <c r="C16" s="15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>
        <f t="shared" si="0"/>
        <v>0</v>
      </c>
    </row>
    <row r="17" spans="1:18">
      <c r="A17" s="141" t="s">
        <v>37</v>
      </c>
      <c r="B17" s="159" t="s">
        <v>38</v>
      </c>
      <c r="C17" s="16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>
        <f t="shared" si="0"/>
        <v>0</v>
      </c>
    </row>
    <row r="18" spans="1:18" ht="12.75" customHeight="1">
      <c r="A18" s="401" t="s">
        <v>39</v>
      </c>
      <c r="B18" s="150" t="s">
        <v>40</v>
      </c>
      <c r="C18" s="156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>
        <f t="shared" si="0"/>
        <v>0</v>
      </c>
    </row>
    <row r="19" spans="1:18">
      <c r="A19" s="401"/>
      <c r="B19" s="154" t="s">
        <v>41</v>
      </c>
      <c r="C19" s="15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>
        <f t="shared" si="0"/>
        <v>0</v>
      </c>
    </row>
    <row r="20" spans="1:18" ht="12.75" customHeight="1">
      <c r="A20" s="401" t="s">
        <v>42</v>
      </c>
      <c r="B20" s="150" t="s">
        <v>43</v>
      </c>
      <c r="C20" s="156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>
        <f t="shared" si="0"/>
        <v>0</v>
      </c>
    </row>
    <row r="21" spans="1:18" ht="25.5">
      <c r="A21" s="401"/>
      <c r="B21" s="152" t="s">
        <v>44</v>
      </c>
      <c r="C21" s="15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>
        <f t="shared" si="0"/>
        <v>0</v>
      </c>
    </row>
    <row r="22" spans="1:18" ht="38.25">
      <c r="A22" s="401"/>
      <c r="B22" s="152" t="s">
        <v>45</v>
      </c>
      <c r="C22" s="153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>
        <f t="shared" si="0"/>
        <v>0</v>
      </c>
    </row>
    <row r="23" spans="1:18" ht="38.25">
      <c r="A23" s="401"/>
      <c r="B23" s="152" t="s">
        <v>46</v>
      </c>
      <c r="C23" s="153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>
        <f t="shared" si="0"/>
        <v>0</v>
      </c>
    </row>
    <row r="24" spans="1:18" ht="25.5">
      <c r="A24" s="401"/>
      <c r="B24" s="152" t="s">
        <v>47</v>
      </c>
      <c r="C24" s="153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>
        <f t="shared" si="0"/>
        <v>0</v>
      </c>
    </row>
    <row r="25" spans="1:18">
      <c r="A25" s="401"/>
      <c r="B25" s="154" t="s">
        <v>48</v>
      </c>
      <c r="C25" s="15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>
        <f t="shared" si="0"/>
        <v>0</v>
      </c>
    </row>
    <row r="26" spans="1:18" ht="12.75" customHeight="1">
      <c r="A26" s="402" t="s">
        <v>49</v>
      </c>
      <c r="B26" s="150" t="s">
        <v>50</v>
      </c>
      <c r="C26" s="156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>
        <f t="shared" si="0"/>
        <v>0</v>
      </c>
    </row>
    <row r="27" spans="1:18">
      <c r="A27" s="402"/>
      <c r="B27" s="152" t="s">
        <v>51</v>
      </c>
      <c r="C27" s="15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>
        <f t="shared" si="0"/>
        <v>0</v>
      </c>
    </row>
    <row r="28" spans="1:18">
      <c r="A28" s="402"/>
      <c r="B28" s="152" t="s">
        <v>52</v>
      </c>
      <c r="C28" s="15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>
        <f t="shared" si="0"/>
        <v>0</v>
      </c>
    </row>
    <row r="29" spans="1:18">
      <c r="A29" s="402"/>
      <c r="B29" s="152" t="s">
        <v>53</v>
      </c>
      <c r="C29" s="15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>
        <f t="shared" si="0"/>
        <v>0</v>
      </c>
    </row>
    <row r="30" spans="1:18">
      <c r="A30" s="402"/>
      <c r="B30" s="152" t="s">
        <v>54</v>
      </c>
      <c r="C30" s="15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>
        <f t="shared" si="0"/>
        <v>0</v>
      </c>
    </row>
    <row r="31" spans="1:18">
      <c r="A31" s="402"/>
      <c r="B31" s="161" t="s">
        <v>55</v>
      </c>
      <c r="C31" s="16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>
        <f t="shared" si="0"/>
        <v>0</v>
      </c>
    </row>
    <row r="32" spans="1:18" ht="12.75" customHeight="1">
      <c r="A32" s="466" t="s">
        <v>56</v>
      </c>
      <c r="B32" s="150" t="s">
        <v>57</v>
      </c>
      <c r="C32" s="156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>
        <f t="shared" si="0"/>
        <v>0</v>
      </c>
    </row>
    <row r="33" spans="1:18">
      <c r="A33" s="466"/>
      <c r="B33" s="152" t="s">
        <v>58</v>
      </c>
      <c r="C33" s="15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>
        <f t="shared" si="0"/>
        <v>0</v>
      </c>
    </row>
    <row r="34" spans="1:18" ht="51">
      <c r="A34" s="466"/>
      <c r="B34" s="152" t="s">
        <v>59</v>
      </c>
      <c r="C34" s="15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>
        <f t="shared" si="0"/>
        <v>0</v>
      </c>
    </row>
    <row r="35" spans="1:18" ht="51">
      <c r="A35" s="466"/>
      <c r="B35" s="152" t="s">
        <v>60</v>
      </c>
      <c r="C35" s="15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8">
        <f t="shared" si="0"/>
        <v>0</v>
      </c>
    </row>
    <row r="36" spans="1:18" ht="38.25">
      <c r="A36" s="466"/>
      <c r="B36" s="163" t="s">
        <v>61</v>
      </c>
      <c r="C36" s="16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>
        <f t="shared" si="0"/>
        <v>0</v>
      </c>
    </row>
    <row r="37" spans="1:18" s="100" customFormat="1" ht="11.25">
      <c r="A37" s="75" t="s">
        <v>90</v>
      </c>
      <c r="B37" s="97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1.25">
      <c r="A38" s="101" t="s">
        <v>69</v>
      </c>
      <c r="B38" s="9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2.75" customHeight="1">
      <c r="A39" s="460" t="s">
        <v>145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</row>
    <row r="40" spans="1:18" s="100" customFormat="1" ht="12.75" customHeight="1">
      <c r="A40" s="460" t="s">
        <v>146</v>
      </c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</row>
    <row r="41" spans="1:18" s="100" customFormat="1" ht="12.75" customHeight="1">
      <c r="A41" s="460" t="s">
        <v>91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</row>
    <row r="42" spans="1:18" s="100" customFormat="1" ht="12.75" customHeight="1">
      <c r="A42" s="460" t="s">
        <v>92</v>
      </c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</row>
    <row r="43" spans="1:18" s="100" customFormat="1" ht="12.75" customHeight="1">
      <c r="A43" s="460" t="s">
        <v>93</v>
      </c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</row>
    <row r="44" spans="1:18" s="100" customFormat="1" ht="12.75" customHeight="1">
      <c r="A44" s="460" t="s">
        <v>94</v>
      </c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</row>
    <row r="45" spans="1:18" s="100" customFormat="1" ht="12.75" customHeight="1">
      <c r="A45" s="460" t="s">
        <v>95</v>
      </c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</row>
    <row r="46" spans="1:18" s="100" customFormat="1" ht="12.75" customHeight="1">
      <c r="A46" s="460" t="s">
        <v>96</v>
      </c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</row>
    <row r="47" spans="1:18" s="100" customFormat="1" ht="12.75" customHeight="1">
      <c r="A47" s="460" t="s">
        <v>97</v>
      </c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</row>
    <row r="48" spans="1:18" s="100" customFormat="1" ht="12.75" customHeight="1">
      <c r="A48" s="460" t="s">
        <v>98</v>
      </c>
      <c r="B48" s="460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9"/>
  <sheetViews>
    <sheetView showGridLines="0" view="pageBreakPreview" zoomScale="115" zoomScaleNormal="100" zoomScaleSheetLayoutView="115" workbookViewId="0">
      <selection activeCell="B6" sqref="B6:G6"/>
    </sheetView>
  </sheetViews>
  <sheetFormatPr defaultColWidth="9.140625" defaultRowHeight="12.75" outlineLevelRow="1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5" customFormat="1" ht="12.75" customHeight="1">
      <c r="A1" s="426" t="s">
        <v>99</v>
      </c>
      <c r="B1" s="426"/>
      <c r="C1" s="426"/>
      <c r="D1" s="426"/>
      <c r="E1" s="426"/>
      <c r="F1" s="426"/>
      <c r="G1" s="426"/>
    </row>
    <row r="2" spans="1:7" s="225" customFormat="1" ht="12.75" customHeight="1">
      <c r="A2" s="426" t="s">
        <v>1</v>
      </c>
      <c r="B2" s="426"/>
      <c r="C2" s="426"/>
      <c r="D2" s="426"/>
      <c r="E2" s="426"/>
      <c r="F2" s="426"/>
      <c r="G2" s="426"/>
    </row>
    <row r="3" spans="1:7" s="223" customFormat="1" ht="12.75" customHeight="1">
      <c r="A3" s="224"/>
      <c r="B3" s="224"/>
      <c r="C3" s="224"/>
      <c r="D3" s="224"/>
      <c r="E3" s="224"/>
    </row>
    <row r="4" spans="1:7" s="223" customFormat="1" ht="12.75" customHeight="1">
      <c r="A4" s="380" t="str">
        <f>'ANEXO I - TAB 1'!A4:M4</f>
        <v>PODER/ÓRGÃO/UNIDADE: JUSTIÇA FEDERAL</v>
      </c>
      <c r="B4" s="380"/>
      <c r="C4" s="380"/>
      <c r="D4" s="380"/>
      <c r="E4" s="380"/>
      <c r="F4" s="380"/>
      <c r="G4" s="380"/>
    </row>
    <row r="5" spans="1:7" s="220" customFormat="1" ht="12.75" customHeight="1">
      <c r="A5" s="219"/>
      <c r="B5" s="219"/>
      <c r="F5" s="381" t="str">
        <f>'ANEXO I - TAB 1'!L5</f>
        <v>POSIÇÃO: AGOSTO/2018</v>
      </c>
      <c r="G5" s="381"/>
    </row>
    <row r="6" spans="1:7" s="20" customFormat="1" ht="12.75" customHeight="1">
      <c r="A6" s="399" t="s">
        <v>100</v>
      </c>
      <c r="B6" s="393" t="s">
        <v>101</v>
      </c>
      <c r="C6" s="393"/>
      <c r="D6" s="393"/>
      <c r="E6" s="393"/>
      <c r="F6" s="393"/>
      <c r="G6" s="393"/>
    </row>
    <row r="7" spans="1:7" s="20" customFormat="1" ht="12.75" customHeight="1">
      <c r="A7" s="399"/>
      <c r="B7" s="393" t="s">
        <v>102</v>
      </c>
      <c r="C7" s="393"/>
      <c r="D7" s="393"/>
      <c r="E7" s="393"/>
      <c r="F7" s="393" t="s">
        <v>103</v>
      </c>
      <c r="G7" s="393" t="s">
        <v>9</v>
      </c>
    </row>
    <row r="8" spans="1:7" s="20" customFormat="1" ht="13.5" customHeight="1">
      <c r="A8" s="399"/>
      <c r="B8" s="393" t="s">
        <v>104</v>
      </c>
      <c r="C8" s="393"/>
      <c r="D8" s="393" t="s">
        <v>105</v>
      </c>
      <c r="E8" s="393" t="s">
        <v>16</v>
      </c>
      <c r="F8" s="393"/>
      <c r="G8" s="393"/>
    </row>
    <row r="9" spans="1:7" s="7" customFormat="1" ht="12.75" customHeight="1">
      <c r="A9" s="399"/>
      <c r="B9" s="125" t="s">
        <v>106</v>
      </c>
      <c r="C9" s="125" t="s">
        <v>107</v>
      </c>
      <c r="D9" s="393"/>
      <c r="E9" s="393"/>
      <c r="F9" s="393"/>
      <c r="G9" s="393"/>
    </row>
    <row r="10" spans="1:7" s="7" customFormat="1" ht="12.75" customHeight="1">
      <c r="A10" s="322" t="s">
        <v>181</v>
      </c>
      <c r="B10" s="222">
        <f>'[1]ANEXO III - TAB 1'!B10+'[2]ANEXO III - TAB 1'!B10+'[3]ANEXO III - TAB 1'!B10+'[4]ANEXO III - TAB 1'!B10+'[5]ANEXO III - TAB 1'!B10+'[6]ANEXO III - TAB 1'!B10</f>
        <v>3</v>
      </c>
      <c r="C10" s="222">
        <f>'[1]ANEXO III - TAB 1'!C10+'[2]ANEXO III - TAB 1'!C10+'[3]ANEXO III - TAB 1'!C10+'[4]ANEXO III - TAB 1'!C10+'[5]ANEXO III - TAB 1'!C10+'[6]ANEXO III - TAB 1'!C10</f>
        <v>1</v>
      </c>
      <c r="D10" s="222">
        <f>'[1]ANEXO III - TAB 1'!D10+'[2]ANEXO III - TAB 1'!D10+'[3]ANEXO III - TAB 1'!D10+'[4]ANEXO III - TAB 1'!D10+'[5]ANEXO III - TAB 1'!D10+'[6]ANEXO III - TAB 1'!D10</f>
        <v>2</v>
      </c>
      <c r="E10" s="10">
        <f>SUM(B10:D10)</f>
        <v>6</v>
      </c>
      <c r="F10" s="222">
        <f>'[1]ANEXO III - TAB 1'!F10+'[2]ANEXO III - TAB 1'!F10+'[3]ANEXO III - TAB 1'!F10+'[4]ANEXO III - TAB 1'!F10+'[5]ANEXO III - TAB 1'!F10+'[6]ANEXO III - TAB 1'!F10</f>
        <v>0</v>
      </c>
      <c r="G10" s="10">
        <f t="shared" ref="G10:G38" si="0">E10+F10</f>
        <v>6</v>
      </c>
    </row>
    <row r="11" spans="1:7" s="7" customFormat="1" ht="12.75" customHeight="1">
      <c r="A11" s="322" t="s">
        <v>182</v>
      </c>
      <c r="B11" s="222">
        <f>'[1]ANEXO III - TAB 1'!B11+'[2]ANEXO III - TAB 1'!B11+'[3]ANEXO III - TAB 1'!B11+'[4]ANEXO III - TAB 1'!B11+'[5]ANEXO III - TAB 1'!B11+'[6]ANEXO III - TAB 1'!B11</f>
        <v>1047</v>
      </c>
      <c r="C11" s="222">
        <f>'[1]ANEXO III - TAB 1'!C11+'[2]ANEXO III - TAB 1'!C11+'[3]ANEXO III - TAB 1'!C11+'[4]ANEXO III - TAB 1'!C11+'[5]ANEXO III - TAB 1'!C11+'[6]ANEXO III - TAB 1'!C11</f>
        <v>67</v>
      </c>
      <c r="D11" s="222">
        <f>'[1]ANEXO III - TAB 1'!D11+'[2]ANEXO III - TAB 1'!D11+'[3]ANEXO III - TAB 1'!D11+'[4]ANEXO III - TAB 1'!D11+'[5]ANEXO III - TAB 1'!D11+'[6]ANEXO III - TAB 1'!D11</f>
        <v>94</v>
      </c>
      <c r="E11" s="10">
        <f t="shared" ref="E11:E38" si="1">SUM(B11:D11)</f>
        <v>1208</v>
      </c>
      <c r="F11" s="222">
        <f>'[1]ANEXO III - TAB 1'!F11+'[2]ANEXO III - TAB 1'!F11+'[3]ANEXO III - TAB 1'!F11+'[4]ANEXO III - TAB 1'!F11+'[5]ANEXO III - TAB 1'!F11+'[6]ANEXO III - TAB 1'!F11</f>
        <v>8</v>
      </c>
      <c r="G11" s="10">
        <f t="shared" si="0"/>
        <v>1216</v>
      </c>
    </row>
    <row r="12" spans="1:7" s="7" customFormat="1" ht="12.75" customHeight="1">
      <c r="A12" s="322" t="s">
        <v>183</v>
      </c>
      <c r="B12" s="222">
        <f>'[1]ANEXO III - TAB 1'!B12+'[2]ANEXO III - TAB 1'!B12+'[3]ANEXO III - TAB 1'!B12+'[4]ANEXO III - TAB 1'!B12+'[5]ANEXO III - TAB 1'!B12+'[6]ANEXO III - TAB 1'!B12</f>
        <v>255</v>
      </c>
      <c r="C12" s="222">
        <f>'[1]ANEXO III - TAB 1'!C12+'[2]ANEXO III - TAB 1'!C12+'[3]ANEXO III - TAB 1'!C12+'[4]ANEXO III - TAB 1'!C12+'[5]ANEXO III - TAB 1'!C12+'[6]ANEXO III - TAB 1'!C12</f>
        <v>71</v>
      </c>
      <c r="D12" s="222">
        <f>'[1]ANEXO III - TAB 1'!D12+'[2]ANEXO III - TAB 1'!D12+'[3]ANEXO III - TAB 1'!D12+'[4]ANEXO III - TAB 1'!D12+'[5]ANEXO III - TAB 1'!D12+'[6]ANEXO III - TAB 1'!D12</f>
        <v>44</v>
      </c>
      <c r="E12" s="10">
        <f t="shared" si="1"/>
        <v>370</v>
      </c>
      <c r="F12" s="222">
        <f>'[1]ANEXO III - TAB 1'!F12+'[2]ANEXO III - TAB 1'!F12+'[3]ANEXO III - TAB 1'!F12+'[4]ANEXO III - TAB 1'!F12+'[5]ANEXO III - TAB 1'!F12+'[6]ANEXO III - TAB 1'!F12</f>
        <v>1</v>
      </c>
      <c r="G12" s="10">
        <f t="shared" si="0"/>
        <v>371</v>
      </c>
    </row>
    <row r="13" spans="1:7" s="7" customFormat="1" ht="12.75" customHeight="1">
      <c r="A13" s="322" t="s">
        <v>184</v>
      </c>
      <c r="B13" s="222">
        <f>'[1]ANEXO III - TAB 1'!B13+'[2]ANEXO III - TAB 1'!B13+'[3]ANEXO III - TAB 1'!B13+'[4]ANEXO III - TAB 1'!B13+'[5]ANEXO III - TAB 1'!B13+'[6]ANEXO III - TAB 1'!B13</f>
        <v>195</v>
      </c>
      <c r="C13" s="222">
        <f>'[1]ANEXO III - TAB 1'!C13+'[2]ANEXO III - TAB 1'!C13+'[3]ANEXO III - TAB 1'!C13+'[4]ANEXO III - TAB 1'!C13+'[5]ANEXO III - TAB 1'!C13+'[6]ANEXO III - TAB 1'!C13</f>
        <v>92</v>
      </c>
      <c r="D13" s="222">
        <f>'[1]ANEXO III - TAB 1'!D13+'[2]ANEXO III - TAB 1'!D13+'[3]ANEXO III - TAB 1'!D13+'[4]ANEXO III - TAB 1'!D13+'[5]ANEXO III - TAB 1'!D13+'[6]ANEXO III - TAB 1'!D13</f>
        <v>43</v>
      </c>
      <c r="E13" s="10">
        <f t="shared" si="1"/>
        <v>330</v>
      </c>
      <c r="F13" s="222">
        <f>'[1]ANEXO III - TAB 1'!F13+'[2]ANEXO III - TAB 1'!F13+'[3]ANEXO III - TAB 1'!F13+'[4]ANEXO III - TAB 1'!F13+'[5]ANEXO III - TAB 1'!F13+'[6]ANEXO III - TAB 1'!F13</f>
        <v>1</v>
      </c>
      <c r="G13" s="10">
        <f t="shared" si="0"/>
        <v>331</v>
      </c>
    </row>
    <row r="14" spans="1:7" s="7" customFormat="1" ht="12.75" customHeight="1">
      <c r="A14" s="322" t="s">
        <v>185</v>
      </c>
      <c r="B14" s="222">
        <f>'[1]ANEXO III - TAB 1'!B14+'[2]ANEXO III - TAB 1'!B14+'[3]ANEXO III - TAB 1'!B14+'[4]ANEXO III - TAB 1'!B14+'[5]ANEXO III - TAB 1'!B14+'[6]ANEXO III - TAB 1'!B14</f>
        <v>677</v>
      </c>
      <c r="C14" s="222">
        <f>'[1]ANEXO III - TAB 1'!C14+'[2]ANEXO III - TAB 1'!C14+'[3]ANEXO III - TAB 1'!C14+'[4]ANEXO III - TAB 1'!C14+'[5]ANEXO III - TAB 1'!C14+'[6]ANEXO III - TAB 1'!C14</f>
        <v>50</v>
      </c>
      <c r="D14" s="222">
        <f>'[1]ANEXO III - TAB 1'!D14+'[2]ANEXO III - TAB 1'!D14+'[3]ANEXO III - TAB 1'!D14+'[4]ANEXO III - TAB 1'!D14+'[5]ANEXO III - TAB 1'!D14+'[6]ANEXO III - TAB 1'!D14</f>
        <v>0</v>
      </c>
      <c r="E14" s="10">
        <f t="shared" si="1"/>
        <v>727</v>
      </c>
      <c r="F14" s="222">
        <f>'[1]ANEXO III - TAB 1'!F14+'[2]ANEXO III - TAB 1'!F14+'[3]ANEXO III - TAB 1'!F14+'[4]ANEXO III - TAB 1'!F14+'[5]ANEXO III - TAB 1'!F14+'[6]ANEXO III - TAB 1'!F14</f>
        <v>12</v>
      </c>
      <c r="G14" s="10">
        <f t="shared" si="0"/>
        <v>739</v>
      </c>
    </row>
    <row r="15" spans="1:7" s="7" customFormat="1" ht="12.75" customHeight="1">
      <c r="A15" s="322" t="s">
        <v>186</v>
      </c>
      <c r="B15" s="222">
        <f>'[1]ANEXO III - TAB 1'!B15+'[2]ANEXO III - TAB 1'!B15+'[3]ANEXO III - TAB 1'!B15+'[4]ANEXO III - TAB 1'!B15+'[5]ANEXO III - TAB 1'!B15+'[6]ANEXO III - TAB 1'!B15</f>
        <v>8189</v>
      </c>
      <c r="C15" s="222">
        <f>'[1]ANEXO III - TAB 1'!C15+'[2]ANEXO III - TAB 1'!C15+'[3]ANEXO III - TAB 1'!C15+'[4]ANEXO III - TAB 1'!C15+'[5]ANEXO III - TAB 1'!C15+'[6]ANEXO III - TAB 1'!C15</f>
        <v>145</v>
      </c>
      <c r="D15" s="222">
        <f>'[1]ANEXO III - TAB 1'!D15+'[2]ANEXO III - TAB 1'!D15+'[3]ANEXO III - TAB 1'!D15+'[4]ANEXO III - TAB 1'!D15+'[5]ANEXO III - TAB 1'!D15+'[6]ANEXO III - TAB 1'!D15</f>
        <v>0</v>
      </c>
      <c r="E15" s="10">
        <f t="shared" si="1"/>
        <v>8334</v>
      </c>
      <c r="F15" s="222">
        <f>'[1]ANEXO III - TAB 1'!F15+'[2]ANEXO III - TAB 1'!F15+'[3]ANEXO III - TAB 1'!F15+'[4]ANEXO III - TAB 1'!F15+'[5]ANEXO III - TAB 1'!F15+'[6]ANEXO III - TAB 1'!F15</f>
        <v>101</v>
      </c>
      <c r="G15" s="10">
        <f t="shared" si="0"/>
        <v>8435</v>
      </c>
    </row>
    <row r="16" spans="1:7" s="7" customFormat="1" ht="12.75" customHeight="1">
      <c r="A16" s="322" t="s">
        <v>187</v>
      </c>
      <c r="B16" s="222">
        <f>'[1]ANEXO III - TAB 1'!B16+'[2]ANEXO III - TAB 1'!B16+'[3]ANEXO III - TAB 1'!B16+'[4]ANEXO III - TAB 1'!B16+'[5]ANEXO III - TAB 1'!B16+'[6]ANEXO III - TAB 1'!B16</f>
        <v>3961</v>
      </c>
      <c r="C16" s="222">
        <f>'[1]ANEXO III - TAB 1'!C16+'[2]ANEXO III - TAB 1'!C16+'[3]ANEXO III - TAB 1'!C16+'[4]ANEXO III - TAB 1'!C16+'[5]ANEXO III - TAB 1'!C16+'[6]ANEXO III - TAB 1'!C16</f>
        <v>229</v>
      </c>
      <c r="D16" s="222">
        <f>'[1]ANEXO III - TAB 1'!D16+'[2]ANEXO III - TAB 1'!D16+'[3]ANEXO III - TAB 1'!D16+'[4]ANEXO III - TAB 1'!D16+'[5]ANEXO III - TAB 1'!D16+'[6]ANEXO III - TAB 1'!D16</f>
        <v>0</v>
      </c>
      <c r="E16" s="10">
        <f t="shared" si="1"/>
        <v>4190</v>
      </c>
      <c r="F16" s="222">
        <f>'[1]ANEXO III - TAB 1'!F16+'[2]ANEXO III - TAB 1'!F16+'[3]ANEXO III - TAB 1'!F16+'[4]ANEXO III - TAB 1'!F16+'[5]ANEXO III - TAB 1'!F16+'[6]ANEXO III - TAB 1'!F16</f>
        <v>82</v>
      </c>
      <c r="G16" s="10">
        <f t="shared" si="0"/>
        <v>4272</v>
      </c>
    </row>
    <row r="17" spans="1:7" s="7" customFormat="1" ht="12.75" customHeight="1">
      <c r="A17" s="322" t="s">
        <v>188</v>
      </c>
      <c r="B17" s="222">
        <f>'[1]ANEXO III - TAB 1'!B17+'[2]ANEXO III - TAB 1'!B17+'[3]ANEXO III - TAB 1'!B17+'[4]ANEXO III - TAB 1'!B17+'[5]ANEXO III - TAB 1'!B17+'[6]ANEXO III - TAB 1'!B17</f>
        <v>2743</v>
      </c>
      <c r="C17" s="222">
        <f>'[1]ANEXO III - TAB 1'!C17+'[2]ANEXO III - TAB 1'!C17+'[3]ANEXO III - TAB 1'!C17+'[4]ANEXO III - TAB 1'!C17+'[5]ANEXO III - TAB 1'!C17+'[6]ANEXO III - TAB 1'!C17</f>
        <v>736</v>
      </c>
      <c r="D17" s="222">
        <f>'[1]ANEXO III - TAB 1'!D17+'[2]ANEXO III - TAB 1'!D17+'[3]ANEXO III - TAB 1'!D17+'[4]ANEXO III - TAB 1'!D17+'[5]ANEXO III - TAB 1'!D17+'[6]ANEXO III - TAB 1'!D17</f>
        <v>0</v>
      </c>
      <c r="E17" s="10">
        <f t="shared" si="1"/>
        <v>3479</v>
      </c>
      <c r="F17" s="222">
        <f>'[1]ANEXO III - TAB 1'!F17+'[2]ANEXO III - TAB 1'!F17+'[3]ANEXO III - TAB 1'!F17+'[4]ANEXO III - TAB 1'!F17+'[5]ANEXO III - TAB 1'!F17+'[6]ANEXO III - TAB 1'!F17</f>
        <v>203</v>
      </c>
      <c r="G17" s="10">
        <f t="shared" si="0"/>
        <v>3682</v>
      </c>
    </row>
    <row r="18" spans="1:7" s="7" customFormat="1" ht="12.75" customHeight="1">
      <c r="A18" s="322" t="s">
        <v>189</v>
      </c>
      <c r="B18" s="222">
        <f>'[1]ANEXO III - TAB 1'!B18+'[2]ANEXO III - TAB 1'!B18+'[3]ANEXO III - TAB 1'!B18+'[4]ANEXO III - TAB 1'!B18+'[5]ANEXO III - TAB 1'!B18+'[6]ANEXO III - TAB 1'!B18</f>
        <v>2205</v>
      </c>
      <c r="C18" s="222">
        <f>'[1]ANEXO III - TAB 1'!C18+'[2]ANEXO III - TAB 1'!C18+'[3]ANEXO III - TAB 1'!C18+'[4]ANEXO III - TAB 1'!C18+'[5]ANEXO III - TAB 1'!C18+'[6]ANEXO III - TAB 1'!C18</f>
        <v>71</v>
      </c>
      <c r="D18" s="222">
        <f>'[1]ANEXO III - TAB 1'!D18+'[2]ANEXO III - TAB 1'!D18+'[3]ANEXO III - TAB 1'!D18+'[4]ANEXO III - TAB 1'!D18+'[5]ANEXO III - TAB 1'!D18+'[6]ANEXO III - TAB 1'!D18</f>
        <v>0</v>
      </c>
      <c r="E18" s="10">
        <f t="shared" si="1"/>
        <v>2276</v>
      </c>
      <c r="F18" s="222">
        <f>'[1]ANEXO III - TAB 1'!F18+'[2]ANEXO III - TAB 1'!F18+'[3]ANEXO III - TAB 1'!F18+'[4]ANEXO III - TAB 1'!F18+'[5]ANEXO III - TAB 1'!F18+'[6]ANEXO III - TAB 1'!F18</f>
        <v>290</v>
      </c>
      <c r="G18" s="10">
        <f t="shared" si="0"/>
        <v>2566</v>
      </c>
    </row>
    <row r="19" spans="1:7" s="7" customFormat="1" ht="12.75" customHeight="1">
      <c r="A19" s="322" t="s">
        <v>190</v>
      </c>
      <c r="B19" s="222">
        <f>'[1]ANEXO III - TAB 1'!B19+'[2]ANEXO III - TAB 1'!B19+'[3]ANEXO III - TAB 1'!B19+'[4]ANEXO III - TAB 1'!B19+'[5]ANEXO III - TAB 1'!B19+'[6]ANEXO III - TAB 1'!B19</f>
        <v>233</v>
      </c>
      <c r="C19" s="222">
        <f>'[1]ANEXO III - TAB 1'!C19+'[2]ANEXO III - TAB 1'!C19+'[3]ANEXO III - TAB 1'!C19+'[4]ANEXO III - TAB 1'!C19+'[5]ANEXO III - TAB 1'!C19+'[6]ANEXO III - TAB 1'!C19</f>
        <v>0</v>
      </c>
      <c r="D19" s="222">
        <f>'[1]ANEXO III - TAB 1'!D19+'[2]ANEXO III - TAB 1'!D19+'[3]ANEXO III - TAB 1'!D19+'[4]ANEXO III - TAB 1'!D19+'[5]ANEXO III - TAB 1'!D19+'[6]ANEXO III - TAB 1'!D19</f>
        <v>0</v>
      </c>
      <c r="E19" s="10">
        <f t="shared" si="1"/>
        <v>233</v>
      </c>
      <c r="F19" s="222">
        <f>'[1]ANEXO III - TAB 1'!F19+'[2]ANEXO III - TAB 1'!F19+'[3]ANEXO III - TAB 1'!F19+'[4]ANEXO III - TAB 1'!F19+'[5]ANEXO III - TAB 1'!F19+'[6]ANEXO III - TAB 1'!F19</f>
        <v>11</v>
      </c>
      <c r="G19" s="10">
        <f t="shared" si="0"/>
        <v>244</v>
      </c>
    </row>
    <row r="20" spans="1:7" s="7" customFormat="1" ht="12.75" hidden="1" customHeight="1">
      <c r="A20" s="11"/>
      <c r="B20" s="222">
        <f>'[1]ANEXO III - TAB 1'!B20+'[2]ANEXO III - TAB 1'!B20+'[3]ANEXO III - TAB 1'!B20+'[4]ANEXO III - TAB 1'!B20+'[5]ANEXO III - TAB 1'!B20+'[6]ANEXO III - TAB 1'!B20</f>
        <v>4028</v>
      </c>
      <c r="C20" s="222">
        <f>'[1]ANEXO III - TAB 1'!C20+'[2]ANEXO III - TAB 1'!C20+'[3]ANEXO III - TAB 1'!C20+'[4]ANEXO III - TAB 1'!C20+'[5]ANEXO III - TAB 1'!C20+'[6]ANEXO III - TAB 1'!C20</f>
        <v>0</v>
      </c>
      <c r="D20" s="222">
        <f>'[1]ANEXO III - TAB 1'!D20+'[2]ANEXO III - TAB 1'!D20+'[3]ANEXO III - TAB 1'!D20+'[4]ANEXO III - TAB 1'!D20+'[5]ANEXO III - TAB 1'!D20+'[6]ANEXO III - TAB 1'!D20</f>
        <v>5</v>
      </c>
      <c r="E20" s="10">
        <f t="shared" si="1"/>
        <v>4033</v>
      </c>
      <c r="F20" s="222">
        <f>'[1]ANEXO III - TAB 1'!F20+'[2]ANEXO III - TAB 1'!F20+'[3]ANEXO III - TAB 1'!F20+'[4]ANEXO III - TAB 1'!F20+'[5]ANEXO III - TAB 1'!F20+'[6]ANEXO III - TAB 1'!F20</f>
        <v>99</v>
      </c>
      <c r="G20" s="10">
        <f t="shared" si="0"/>
        <v>4132</v>
      </c>
    </row>
    <row r="21" spans="1:7" s="7" customFormat="1" ht="12.75" hidden="1" customHeight="1">
      <c r="A21" s="11"/>
      <c r="B21" s="222">
        <f>'[1]ANEXO III - TAB 1'!B21+'[2]ANEXO III - TAB 1'!B21+'[3]ANEXO III - TAB 1'!B21+'[4]ANEXO III - TAB 1'!B21+'[5]ANEXO III - TAB 1'!B21+'[6]ANEXO III - TAB 1'!B21</f>
        <v>0</v>
      </c>
      <c r="C21" s="222">
        <f>'[1]ANEXO III - TAB 1'!C21+'[2]ANEXO III - TAB 1'!C21+'[3]ANEXO III - TAB 1'!C21+'[4]ANEXO III - TAB 1'!C21+'[5]ANEXO III - TAB 1'!C21+'[6]ANEXO III - TAB 1'!C21</f>
        <v>0</v>
      </c>
      <c r="D21" s="222">
        <f>'[1]ANEXO III - TAB 1'!D21+'[2]ANEXO III - TAB 1'!D21+'[3]ANEXO III - TAB 1'!D21+'[4]ANEXO III - TAB 1'!D21+'[5]ANEXO III - TAB 1'!D21+'[6]ANEXO III - TAB 1'!D21</f>
        <v>0</v>
      </c>
      <c r="E21" s="10">
        <f t="shared" si="1"/>
        <v>0</v>
      </c>
      <c r="F21" s="222">
        <f>'[1]ANEXO III - TAB 1'!F21+'[2]ANEXO III - TAB 1'!F21+'[3]ANEXO III - TAB 1'!F21+'[4]ANEXO III - TAB 1'!F21+'[5]ANEXO III - TAB 1'!F21+'[6]ANEXO III - TAB 1'!F21</f>
        <v>0</v>
      </c>
      <c r="G21" s="10">
        <f t="shared" si="0"/>
        <v>0</v>
      </c>
    </row>
    <row r="22" spans="1:7" s="7" customFormat="1" ht="12.75" hidden="1" customHeight="1">
      <c r="A22" s="11"/>
      <c r="B22" s="222">
        <f>'[1]ANEXO III - TAB 1'!B22+'[2]ANEXO III - TAB 1'!B22+'[3]ANEXO III - TAB 1'!B22+'[4]ANEXO III - TAB 1'!B22+'[5]ANEXO III - TAB 1'!B22+'[6]ANEXO III - TAB 1'!B22</f>
        <v>0</v>
      </c>
      <c r="C22" s="222">
        <f>'[1]ANEXO III - TAB 1'!C22+'[2]ANEXO III - TAB 1'!C22+'[3]ANEXO III - TAB 1'!C22+'[4]ANEXO III - TAB 1'!C22+'[5]ANEXO III - TAB 1'!C22+'[6]ANEXO III - TAB 1'!C22</f>
        <v>0</v>
      </c>
      <c r="D22" s="222">
        <f>'[1]ANEXO III - TAB 1'!D22+'[2]ANEXO III - TAB 1'!D22+'[3]ANEXO III - TAB 1'!D22+'[4]ANEXO III - TAB 1'!D22+'[5]ANEXO III - TAB 1'!D22+'[6]ANEXO III - TAB 1'!D22</f>
        <v>0</v>
      </c>
      <c r="E22" s="10">
        <f t="shared" si="1"/>
        <v>0</v>
      </c>
      <c r="F22" s="222">
        <f>'[1]ANEXO III - TAB 1'!F22+'[2]ANEXO III - TAB 1'!F22+'[3]ANEXO III - TAB 1'!F22+'[4]ANEXO III - TAB 1'!F22+'[5]ANEXO III - TAB 1'!F22+'[6]ANEXO III - TAB 1'!F22</f>
        <v>0</v>
      </c>
      <c r="G22" s="10">
        <f t="shared" si="0"/>
        <v>0</v>
      </c>
    </row>
    <row r="23" spans="1:7" s="7" customFormat="1" ht="12.75" hidden="1" customHeight="1">
      <c r="A23" s="11"/>
      <c r="B23" s="222">
        <f>'[1]ANEXO III - TAB 1'!B23+'[2]ANEXO III - TAB 1'!B23+'[3]ANEXO III - TAB 1'!B23+'[4]ANEXO III - TAB 1'!B23+'[5]ANEXO III - TAB 1'!B23+'[6]ANEXO III - TAB 1'!B23</f>
        <v>0</v>
      </c>
      <c r="C23" s="222">
        <f>'[1]ANEXO III - TAB 1'!C23+'[2]ANEXO III - TAB 1'!C23+'[3]ANEXO III - TAB 1'!C23+'[4]ANEXO III - TAB 1'!C23+'[5]ANEXO III - TAB 1'!C23+'[6]ANEXO III - TAB 1'!C23</f>
        <v>0</v>
      </c>
      <c r="D23" s="222">
        <f>'[1]ANEXO III - TAB 1'!D23+'[2]ANEXO III - TAB 1'!D23+'[3]ANEXO III - TAB 1'!D23+'[4]ANEXO III - TAB 1'!D23+'[5]ANEXO III - TAB 1'!D23+'[6]ANEXO III - TAB 1'!D23</f>
        <v>0</v>
      </c>
      <c r="E23" s="10">
        <f t="shared" si="1"/>
        <v>0</v>
      </c>
      <c r="F23" s="222">
        <f>'[1]ANEXO III - TAB 1'!F23+'[2]ANEXO III - TAB 1'!F23+'[3]ANEXO III - TAB 1'!F23+'[4]ANEXO III - TAB 1'!F23+'[5]ANEXO III - TAB 1'!F23+'[6]ANEXO III - TAB 1'!F23</f>
        <v>0</v>
      </c>
      <c r="G23" s="10">
        <f t="shared" si="0"/>
        <v>0</v>
      </c>
    </row>
    <row r="24" spans="1:7" s="7" customFormat="1" ht="12.75" hidden="1" customHeight="1">
      <c r="A24" s="11"/>
      <c r="B24" s="222">
        <f>'[1]ANEXO III - TAB 1'!B24+'[2]ANEXO III - TAB 1'!B24+'[3]ANEXO III - TAB 1'!B24+'[4]ANEXO III - TAB 1'!B24+'[5]ANEXO III - TAB 1'!B24+'[6]ANEXO III - TAB 1'!B24</f>
        <v>0</v>
      </c>
      <c r="C24" s="222">
        <f>'[1]ANEXO III - TAB 1'!C24+'[2]ANEXO III - TAB 1'!C24+'[3]ANEXO III - TAB 1'!C24+'[4]ANEXO III - TAB 1'!C24+'[5]ANEXO III - TAB 1'!C24+'[6]ANEXO III - TAB 1'!C24</f>
        <v>0</v>
      </c>
      <c r="D24" s="222">
        <f>'[1]ANEXO III - TAB 1'!D24+'[2]ANEXO III - TAB 1'!D24+'[3]ANEXO III - TAB 1'!D24+'[4]ANEXO III - TAB 1'!D24+'[5]ANEXO III - TAB 1'!D24+'[6]ANEXO III - TAB 1'!D24</f>
        <v>0</v>
      </c>
      <c r="E24" s="10">
        <f t="shared" si="1"/>
        <v>0</v>
      </c>
      <c r="F24" s="222">
        <f>'[1]ANEXO III - TAB 1'!F24+'[2]ANEXO III - TAB 1'!F24+'[3]ANEXO III - TAB 1'!F24+'[4]ANEXO III - TAB 1'!F24+'[5]ANEXO III - TAB 1'!F24+'[6]ANEXO III - TAB 1'!F24</f>
        <v>0</v>
      </c>
      <c r="G24" s="10">
        <f t="shared" si="0"/>
        <v>0</v>
      </c>
    </row>
    <row r="25" spans="1:7" s="7" customFormat="1" ht="12.75" hidden="1" customHeight="1">
      <c r="A25" s="11"/>
      <c r="B25" s="222">
        <f>'[1]ANEXO III - TAB 1'!B25+'[2]ANEXO III - TAB 1'!B25+'[3]ANEXO III - TAB 1'!B25+'[4]ANEXO III - TAB 1'!B25+'[5]ANEXO III - TAB 1'!B25+'[6]ANEXO III - TAB 1'!B25</f>
        <v>0</v>
      </c>
      <c r="C25" s="222">
        <f>'[1]ANEXO III - TAB 1'!C25+'[2]ANEXO III - TAB 1'!C25+'[3]ANEXO III - TAB 1'!C25+'[4]ANEXO III - TAB 1'!C25+'[5]ANEXO III - TAB 1'!C25+'[6]ANEXO III - TAB 1'!C25</f>
        <v>0</v>
      </c>
      <c r="D25" s="222">
        <f>'[1]ANEXO III - TAB 1'!D25+'[2]ANEXO III - TAB 1'!D25+'[3]ANEXO III - TAB 1'!D25+'[4]ANEXO III - TAB 1'!D25+'[5]ANEXO III - TAB 1'!D25+'[6]ANEXO III - TAB 1'!D25</f>
        <v>0</v>
      </c>
      <c r="E25" s="10">
        <f t="shared" si="1"/>
        <v>0</v>
      </c>
      <c r="F25" s="222">
        <f>'[1]ANEXO III - TAB 1'!F25+'[2]ANEXO III - TAB 1'!F25+'[3]ANEXO III - TAB 1'!F25+'[4]ANEXO III - TAB 1'!F25+'[5]ANEXO III - TAB 1'!F25+'[6]ANEXO III - TAB 1'!F25</f>
        <v>0</v>
      </c>
      <c r="G25" s="10">
        <f t="shared" si="0"/>
        <v>0</v>
      </c>
    </row>
    <row r="26" spans="1:7" s="7" customFormat="1" ht="12.75" hidden="1" customHeight="1">
      <c r="A26" s="11"/>
      <c r="B26" s="222">
        <f>'[1]ANEXO III - TAB 1'!B26+'[2]ANEXO III - TAB 1'!B26+'[3]ANEXO III - TAB 1'!B26+'[4]ANEXO III - TAB 1'!B26+'[5]ANEXO III - TAB 1'!B26+'[6]ANEXO III - TAB 1'!B26</f>
        <v>0</v>
      </c>
      <c r="C26" s="222">
        <f>'[1]ANEXO III - TAB 1'!C26+'[2]ANEXO III - TAB 1'!C26+'[3]ANEXO III - TAB 1'!C26+'[4]ANEXO III - TAB 1'!C26+'[5]ANEXO III - TAB 1'!C26+'[6]ANEXO III - TAB 1'!C26</f>
        <v>0</v>
      </c>
      <c r="D26" s="222">
        <f>'[1]ANEXO III - TAB 1'!D26+'[2]ANEXO III - TAB 1'!D26+'[3]ANEXO III - TAB 1'!D26+'[4]ANEXO III - TAB 1'!D26+'[5]ANEXO III - TAB 1'!D26+'[6]ANEXO III - TAB 1'!D26</f>
        <v>0</v>
      </c>
      <c r="E26" s="10">
        <f t="shared" si="1"/>
        <v>0</v>
      </c>
      <c r="F26" s="222">
        <f>'[1]ANEXO III - TAB 1'!F26+'[2]ANEXO III - TAB 1'!F26+'[3]ANEXO III - TAB 1'!F26+'[4]ANEXO III - TAB 1'!F26+'[5]ANEXO III - TAB 1'!F26+'[6]ANEXO III - TAB 1'!F26</f>
        <v>0</v>
      </c>
      <c r="G26" s="10">
        <f t="shared" si="0"/>
        <v>0</v>
      </c>
    </row>
    <row r="27" spans="1:7" s="7" customFormat="1" ht="12.75" hidden="1" customHeight="1">
      <c r="A27" s="11"/>
      <c r="B27" s="222">
        <f>'[1]ANEXO III - TAB 1'!B27+'[2]ANEXO III - TAB 1'!B27+'[3]ANEXO III - TAB 1'!B27+'[4]ANEXO III - TAB 1'!B27+'[5]ANEXO III - TAB 1'!B27+'[6]ANEXO III - TAB 1'!B27</f>
        <v>0</v>
      </c>
      <c r="C27" s="222">
        <f>'[1]ANEXO III - TAB 1'!C27+'[2]ANEXO III - TAB 1'!C27+'[3]ANEXO III - TAB 1'!C27+'[4]ANEXO III - TAB 1'!C27+'[5]ANEXO III - TAB 1'!C27+'[6]ANEXO III - TAB 1'!C27</f>
        <v>0</v>
      </c>
      <c r="D27" s="222">
        <f>'[1]ANEXO III - TAB 1'!D27+'[2]ANEXO III - TAB 1'!D27+'[3]ANEXO III - TAB 1'!D27+'[4]ANEXO III - TAB 1'!D27+'[5]ANEXO III - TAB 1'!D27+'[6]ANEXO III - TAB 1'!D27</f>
        <v>0</v>
      </c>
      <c r="E27" s="10">
        <f t="shared" si="1"/>
        <v>0</v>
      </c>
      <c r="F27" s="222">
        <f>'[1]ANEXO III - TAB 1'!F27+'[2]ANEXO III - TAB 1'!F27+'[3]ANEXO III - TAB 1'!F27+'[4]ANEXO III - TAB 1'!F27+'[5]ANEXO III - TAB 1'!F27+'[6]ANEXO III - TAB 1'!F27</f>
        <v>0</v>
      </c>
      <c r="G27" s="10">
        <f t="shared" si="0"/>
        <v>0</v>
      </c>
    </row>
    <row r="28" spans="1:7" s="7" customFormat="1" ht="12.75" hidden="1" customHeight="1">
      <c r="A28" s="11"/>
      <c r="B28" s="222">
        <f>'[1]ANEXO III - TAB 1'!B28+'[2]ANEXO III - TAB 1'!B28+'[3]ANEXO III - TAB 1'!B28+'[4]ANEXO III - TAB 1'!B28+'[5]ANEXO III - TAB 1'!B28+'[6]ANEXO III - TAB 1'!B28</f>
        <v>0</v>
      </c>
      <c r="C28" s="222">
        <f>'[1]ANEXO III - TAB 1'!C28+'[2]ANEXO III - TAB 1'!C28+'[3]ANEXO III - TAB 1'!C28+'[4]ANEXO III - TAB 1'!C28+'[5]ANEXO III - TAB 1'!C28+'[6]ANEXO III - TAB 1'!C28</f>
        <v>0</v>
      </c>
      <c r="D28" s="222">
        <f>'[1]ANEXO III - TAB 1'!D28+'[2]ANEXO III - TAB 1'!D28+'[3]ANEXO III - TAB 1'!D28+'[4]ANEXO III - TAB 1'!D28+'[5]ANEXO III - TAB 1'!D28+'[6]ANEXO III - TAB 1'!D28</f>
        <v>0</v>
      </c>
      <c r="E28" s="10">
        <f t="shared" si="1"/>
        <v>0</v>
      </c>
      <c r="F28" s="222">
        <f>'[1]ANEXO III - TAB 1'!F28+'[2]ANEXO III - TAB 1'!F28+'[3]ANEXO III - TAB 1'!F28+'[4]ANEXO III - TAB 1'!F28+'[5]ANEXO III - TAB 1'!F28+'[6]ANEXO III - TAB 1'!F28</f>
        <v>0</v>
      </c>
      <c r="G28" s="10">
        <f t="shared" si="0"/>
        <v>0</v>
      </c>
    </row>
    <row r="29" spans="1:7" s="7" customFormat="1" ht="12.75" hidden="1" customHeight="1">
      <c r="A29" s="11"/>
      <c r="B29" s="222">
        <f>'[1]ANEXO III - TAB 1'!B29+'[2]ANEXO III - TAB 1'!B29+'[3]ANEXO III - TAB 1'!B29+'[4]ANEXO III - TAB 1'!B29+'[5]ANEXO III - TAB 1'!B29+'[6]ANEXO III - TAB 1'!B29</f>
        <v>0</v>
      </c>
      <c r="C29" s="222">
        <f>'[1]ANEXO III - TAB 1'!C29+'[2]ANEXO III - TAB 1'!C29+'[3]ANEXO III - TAB 1'!C29+'[4]ANEXO III - TAB 1'!C29+'[5]ANEXO III - TAB 1'!C29+'[6]ANEXO III - TAB 1'!C29</f>
        <v>0</v>
      </c>
      <c r="D29" s="222">
        <f>'[1]ANEXO III - TAB 1'!D29+'[2]ANEXO III - TAB 1'!D29+'[3]ANEXO III - TAB 1'!D29+'[4]ANEXO III - TAB 1'!D29+'[5]ANEXO III - TAB 1'!D29+'[6]ANEXO III - TAB 1'!D29</f>
        <v>0</v>
      </c>
      <c r="E29" s="10">
        <f t="shared" si="1"/>
        <v>0</v>
      </c>
      <c r="F29" s="222">
        <f>'[1]ANEXO III - TAB 1'!F29+'[2]ANEXO III - TAB 1'!F29+'[3]ANEXO III - TAB 1'!F29+'[4]ANEXO III - TAB 1'!F29+'[5]ANEXO III - TAB 1'!F29+'[6]ANEXO III - TAB 1'!F29</f>
        <v>0</v>
      </c>
      <c r="G29" s="10">
        <f t="shared" si="0"/>
        <v>0</v>
      </c>
    </row>
    <row r="30" spans="1:7" s="7" customFormat="1" ht="12.75" hidden="1" customHeight="1">
      <c r="A30" s="11"/>
      <c r="B30" s="222">
        <f>'[1]ANEXO III - TAB 1'!B30+'[2]ANEXO III - TAB 1'!B30+'[3]ANEXO III - TAB 1'!B30+'[4]ANEXO III - TAB 1'!B30+'[5]ANEXO III - TAB 1'!B30+'[6]ANEXO III - TAB 1'!B30</f>
        <v>0</v>
      </c>
      <c r="C30" s="222">
        <f>'[1]ANEXO III - TAB 1'!C30+'[2]ANEXO III - TAB 1'!C30+'[3]ANEXO III - TAB 1'!C30+'[4]ANEXO III - TAB 1'!C30+'[5]ANEXO III - TAB 1'!C30+'[6]ANEXO III - TAB 1'!C30</f>
        <v>0</v>
      </c>
      <c r="D30" s="222">
        <f>'[1]ANEXO III - TAB 1'!D30+'[2]ANEXO III - TAB 1'!D30+'[3]ANEXO III - TAB 1'!D30+'[4]ANEXO III - TAB 1'!D30+'[5]ANEXO III - TAB 1'!D30+'[6]ANEXO III - TAB 1'!D30</f>
        <v>0</v>
      </c>
      <c r="E30" s="10">
        <f t="shared" si="1"/>
        <v>0</v>
      </c>
      <c r="F30" s="222">
        <f>'[1]ANEXO III - TAB 1'!F30+'[2]ANEXO III - TAB 1'!F30+'[3]ANEXO III - TAB 1'!F30+'[4]ANEXO III - TAB 1'!F30+'[5]ANEXO III - TAB 1'!F30+'[6]ANEXO III - TAB 1'!F30</f>
        <v>0</v>
      </c>
      <c r="G30" s="10">
        <f t="shared" si="0"/>
        <v>0</v>
      </c>
    </row>
    <row r="31" spans="1:7" s="7" customFormat="1" ht="12.75" hidden="1" customHeight="1">
      <c r="A31" s="11"/>
      <c r="B31" s="222">
        <f>'[1]ANEXO III - TAB 1'!B31+'[2]ANEXO III - TAB 1'!B31+'[3]ANEXO III - TAB 1'!B31+'[4]ANEXO III - TAB 1'!B31+'[5]ANEXO III - TAB 1'!B31+'[6]ANEXO III - TAB 1'!B31</f>
        <v>0</v>
      </c>
      <c r="C31" s="222">
        <f>'[1]ANEXO III - TAB 1'!C31+'[2]ANEXO III - TAB 1'!C31+'[3]ANEXO III - TAB 1'!C31+'[4]ANEXO III - TAB 1'!C31+'[5]ANEXO III - TAB 1'!C31+'[6]ANEXO III - TAB 1'!C31</f>
        <v>0</v>
      </c>
      <c r="D31" s="222">
        <f>'[1]ANEXO III - TAB 1'!D31+'[2]ANEXO III - TAB 1'!D31+'[3]ANEXO III - TAB 1'!D31+'[4]ANEXO III - TAB 1'!D31+'[5]ANEXO III - TAB 1'!D31+'[6]ANEXO III - TAB 1'!D31</f>
        <v>0</v>
      </c>
      <c r="E31" s="10">
        <f t="shared" si="1"/>
        <v>0</v>
      </c>
      <c r="F31" s="222">
        <f>'[1]ANEXO III - TAB 1'!F31+'[2]ANEXO III - TAB 1'!F31+'[3]ANEXO III - TAB 1'!F31+'[4]ANEXO III - TAB 1'!F31+'[5]ANEXO III - TAB 1'!F31+'[6]ANEXO III - TAB 1'!F31</f>
        <v>0</v>
      </c>
      <c r="G31" s="10">
        <f t="shared" si="0"/>
        <v>0</v>
      </c>
    </row>
    <row r="32" spans="1:7" s="7" customFormat="1" ht="12.75" hidden="1" customHeight="1">
      <c r="A32" s="11"/>
      <c r="B32" s="222">
        <f>'[1]ANEXO III - TAB 1'!B32+'[2]ANEXO III - TAB 1'!B32+'[3]ANEXO III - TAB 1'!B32+'[4]ANEXO III - TAB 1'!B32+'[5]ANEXO III - TAB 1'!B32+'[6]ANEXO III - TAB 1'!B32</f>
        <v>0</v>
      </c>
      <c r="C32" s="222">
        <f>'[1]ANEXO III - TAB 1'!C32+'[2]ANEXO III - TAB 1'!C32+'[3]ANEXO III - TAB 1'!C32+'[4]ANEXO III - TAB 1'!C32+'[5]ANEXO III - TAB 1'!C32+'[6]ANEXO III - TAB 1'!C32</f>
        <v>0</v>
      </c>
      <c r="D32" s="222">
        <f>'[1]ANEXO III - TAB 1'!D32+'[2]ANEXO III - TAB 1'!D32+'[3]ANEXO III - TAB 1'!D32+'[4]ANEXO III - TAB 1'!D32+'[5]ANEXO III - TAB 1'!D32+'[6]ANEXO III - TAB 1'!D32</f>
        <v>0</v>
      </c>
      <c r="E32" s="10">
        <f t="shared" si="1"/>
        <v>0</v>
      </c>
      <c r="F32" s="222">
        <f>'[1]ANEXO III - TAB 1'!F32+'[2]ANEXO III - TAB 1'!F32+'[3]ANEXO III - TAB 1'!F32+'[4]ANEXO III - TAB 1'!F32+'[5]ANEXO III - TAB 1'!F32+'[6]ANEXO III - TAB 1'!F32</f>
        <v>0</v>
      </c>
      <c r="G32" s="10">
        <f t="shared" si="0"/>
        <v>0</v>
      </c>
    </row>
    <row r="33" spans="1:7" s="7" customFormat="1" ht="12.75" hidden="1" customHeight="1">
      <c r="A33" s="11"/>
      <c r="B33" s="222">
        <f>'[1]ANEXO III - TAB 1'!B33+'[2]ANEXO III - TAB 1'!B33+'[3]ANEXO III - TAB 1'!B33+'[4]ANEXO III - TAB 1'!B33+'[5]ANEXO III - TAB 1'!B33+'[6]ANEXO III - TAB 1'!B33</f>
        <v>0</v>
      </c>
      <c r="C33" s="222">
        <f>'[1]ANEXO III - TAB 1'!C33+'[2]ANEXO III - TAB 1'!C33+'[3]ANEXO III - TAB 1'!C33+'[4]ANEXO III - TAB 1'!C33+'[5]ANEXO III - TAB 1'!C33+'[6]ANEXO III - TAB 1'!C33</f>
        <v>0</v>
      </c>
      <c r="D33" s="222">
        <f>'[1]ANEXO III - TAB 1'!D33+'[2]ANEXO III - TAB 1'!D33+'[3]ANEXO III - TAB 1'!D33+'[4]ANEXO III - TAB 1'!D33+'[5]ANEXO III - TAB 1'!D33+'[6]ANEXO III - TAB 1'!D33</f>
        <v>0</v>
      </c>
      <c r="E33" s="10">
        <f t="shared" si="1"/>
        <v>0</v>
      </c>
      <c r="F33" s="222">
        <f>'[1]ANEXO III - TAB 1'!F33+'[2]ANEXO III - TAB 1'!F33+'[3]ANEXO III - TAB 1'!F33+'[4]ANEXO III - TAB 1'!F33+'[5]ANEXO III - TAB 1'!F33+'[6]ANEXO III - TAB 1'!F33</f>
        <v>0</v>
      </c>
      <c r="G33" s="10">
        <f t="shared" si="0"/>
        <v>0</v>
      </c>
    </row>
    <row r="34" spans="1:7" s="7" customFormat="1" ht="12.75" hidden="1" customHeight="1">
      <c r="A34" s="11"/>
      <c r="B34" s="222">
        <f>'[1]ANEXO III - TAB 1'!B34+'[2]ANEXO III - TAB 1'!B34+'[3]ANEXO III - TAB 1'!B34+'[4]ANEXO III - TAB 1'!B34+'[5]ANEXO III - TAB 1'!B34+'[6]ANEXO III - TAB 1'!B34</f>
        <v>0</v>
      </c>
      <c r="C34" s="222">
        <f>'[1]ANEXO III - TAB 1'!C34+'[2]ANEXO III - TAB 1'!C34+'[3]ANEXO III - TAB 1'!C34+'[4]ANEXO III - TAB 1'!C34+'[5]ANEXO III - TAB 1'!C34+'[6]ANEXO III - TAB 1'!C34</f>
        <v>0</v>
      </c>
      <c r="D34" s="222">
        <f>'[1]ANEXO III - TAB 1'!D34+'[2]ANEXO III - TAB 1'!D34+'[3]ANEXO III - TAB 1'!D34+'[4]ANEXO III - TAB 1'!D34+'[5]ANEXO III - TAB 1'!D34+'[6]ANEXO III - TAB 1'!D34</f>
        <v>0</v>
      </c>
      <c r="E34" s="10">
        <f t="shared" si="1"/>
        <v>0</v>
      </c>
      <c r="F34" s="222">
        <f>'[1]ANEXO III - TAB 1'!F34+'[2]ANEXO III - TAB 1'!F34+'[3]ANEXO III - TAB 1'!F34+'[4]ANEXO III - TAB 1'!F34+'[5]ANEXO III - TAB 1'!F34+'[6]ANEXO III - TAB 1'!F34</f>
        <v>0</v>
      </c>
      <c r="G34" s="10">
        <f t="shared" si="0"/>
        <v>0</v>
      </c>
    </row>
    <row r="35" spans="1:7" s="7" customFormat="1" ht="12.75" hidden="1" customHeight="1">
      <c r="A35" s="11"/>
      <c r="B35" s="222">
        <f>'[1]ANEXO III - TAB 1'!B35+'[2]ANEXO III - TAB 1'!B35+'[3]ANEXO III - TAB 1'!B35+'[4]ANEXO III - TAB 1'!B35+'[5]ANEXO III - TAB 1'!B35+'[6]ANEXO III - TAB 1'!B35</f>
        <v>0</v>
      </c>
      <c r="C35" s="222">
        <f>'[1]ANEXO III - TAB 1'!C35+'[2]ANEXO III - TAB 1'!C35+'[3]ANEXO III - TAB 1'!C35+'[4]ANEXO III - TAB 1'!C35+'[5]ANEXO III - TAB 1'!C35+'[6]ANEXO III - TAB 1'!C35</f>
        <v>0</v>
      </c>
      <c r="D35" s="222">
        <f>'[1]ANEXO III - TAB 1'!D35+'[2]ANEXO III - TAB 1'!D35+'[3]ANEXO III - TAB 1'!D35+'[4]ANEXO III - TAB 1'!D35+'[5]ANEXO III - TAB 1'!D35+'[6]ANEXO III - TAB 1'!D35</f>
        <v>0</v>
      </c>
      <c r="E35" s="10">
        <f t="shared" si="1"/>
        <v>0</v>
      </c>
      <c r="F35" s="222">
        <f>'[1]ANEXO III - TAB 1'!F35+'[2]ANEXO III - TAB 1'!F35+'[3]ANEXO III - TAB 1'!F35+'[4]ANEXO III - TAB 1'!F35+'[5]ANEXO III - TAB 1'!F35+'[6]ANEXO III - TAB 1'!F35</f>
        <v>0</v>
      </c>
      <c r="G35" s="10">
        <f t="shared" si="0"/>
        <v>0</v>
      </c>
    </row>
    <row r="36" spans="1:7" s="7" customFormat="1" ht="12.75" hidden="1" customHeight="1">
      <c r="A36" s="11"/>
      <c r="B36" s="222">
        <f>'[1]ANEXO III - TAB 1'!B36+'[2]ANEXO III - TAB 1'!B36+'[3]ANEXO III - TAB 1'!B36+'[4]ANEXO III - TAB 1'!B36+'[5]ANEXO III - TAB 1'!B36+'[6]ANEXO III - TAB 1'!B36</f>
        <v>0</v>
      </c>
      <c r="C36" s="222">
        <f>'[1]ANEXO III - TAB 1'!C36+'[2]ANEXO III - TAB 1'!C36+'[3]ANEXO III - TAB 1'!C36+'[4]ANEXO III - TAB 1'!C36+'[5]ANEXO III - TAB 1'!C36+'[6]ANEXO III - TAB 1'!C36</f>
        <v>0</v>
      </c>
      <c r="D36" s="222">
        <f>'[1]ANEXO III - TAB 1'!D36+'[2]ANEXO III - TAB 1'!D36+'[3]ANEXO III - TAB 1'!D36+'[4]ANEXO III - TAB 1'!D36+'[5]ANEXO III - TAB 1'!D36+'[6]ANEXO III - TAB 1'!D36</f>
        <v>0</v>
      </c>
      <c r="E36" s="10">
        <f t="shared" si="1"/>
        <v>0</v>
      </c>
      <c r="F36" s="222">
        <f>'[1]ANEXO III - TAB 1'!F36+'[2]ANEXO III - TAB 1'!F36+'[3]ANEXO III - TAB 1'!F36+'[4]ANEXO III - TAB 1'!F36+'[5]ANEXO III - TAB 1'!F36+'[6]ANEXO III - TAB 1'!F36</f>
        <v>0</v>
      </c>
      <c r="G36" s="10">
        <f t="shared" si="0"/>
        <v>0</v>
      </c>
    </row>
    <row r="37" spans="1:7" s="7" customFormat="1" ht="12.75" hidden="1" customHeight="1">
      <c r="A37" s="11"/>
      <c r="B37" s="222">
        <f>'[1]ANEXO III - TAB 1'!B37+'[2]ANEXO III - TAB 1'!B37+'[3]ANEXO III - TAB 1'!B37+'[4]ANEXO III - TAB 1'!B37+'[5]ANEXO III - TAB 1'!B37+'[6]ANEXO III - TAB 1'!B37</f>
        <v>0</v>
      </c>
      <c r="C37" s="222">
        <f>'[1]ANEXO III - TAB 1'!C37+'[2]ANEXO III - TAB 1'!C37+'[3]ANEXO III - TAB 1'!C37+'[4]ANEXO III - TAB 1'!C37+'[5]ANEXO III - TAB 1'!C37+'[6]ANEXO III - TAB 1'!C37</f>
        <v>0</v>
      </c>
      <c r="D37" s="222">
        <f>'[1]ANEXO III - TAB 1'!D37+'[2]ANEXO III - TAB 1'!D37+'[3]ANEXO III - TAB 1'!D37+'[4]ANEXO III - TAB 1'!D37+'[5]ANEXO III - TAB 1'!D37+'[6]ANEXO III - TAB 1'!D37</f>
        <v>0</v>
      </c>
      <c r="E37" s="10">
        <f t="shared" si="1"/>
        <v>0</v>
      </c>
      <c r="F37" s="222">
        <f>'[1]ANEXO III - TAB 1'!F37+'[2]ANEXO III - TAB 1'!F37+'[3]ANEXO III - TAB 1'!F37+'[4]ANEXO III - TAB 1'!F37+'[5]ANEXO III - TAB 1'!F37+'[6]ANEXO III - TAB 1'!F37</f>
        <v>0</v>
      </c>
      <c r="G37" s="10">
        <f t="shared" si="0"/>
        <v>0</v>
      </c>
    </row>
    <row r="38" spans="1:7" s="7" customFormat="1" ht="12.75" hidden="1" customHeight="1">
      <c r="A38" s="11"/>
      <c r="B38" s="222">
        <f>'[1]ANEXO III - TAB 1'!B38+'[2]ANEXO III - TAB 1'!B38+'[3]ANEXO III - TAB 1'!B38+'[4]ANEXO III - TAB 1'!B38+'[5]ANEXO III - TAB 1'!B38+'[6]ANEXO III - TAB 1'!B38</f>
        <v>0</v>
      </c>
      <c r="C38" s="222">
        <f>'[1]ANEXO III - TAB 1'!C38+'[2]ANEXO III - TAB 1'!C38+'[3]ANEXO III - TAB 1'!C38+'[4]ANEXO III - TAB 1'!C38+'[5]ANEXO III - TAB 1'!C38+'[6]ANEXO III - TAB 1'!C38</f>
        <v>0</v>
      </c>
      <c r="D38" s="222">
        <f>'[1]ANEXO III - TAB 1'!D38+'[2]ANEXO III - TAB 1'!D38+'[3]ANEXO III - TAB 1'!D38+'[4]ANEXO III - TAB 1'!D38+'[5]ANEXO III - TAB 1'!D38+'[6]ANEXO III - TAB 1'!D38</f>
        <v>0</v>
      </c>
      <c r="E38" s="10">
        <f t="shared" si="1"/>
        <v>0</v>
      </c>
      <c r="F38" s="222">
        <f>'[1]ANEXO III - TAB 1'!F38+'[2]ANEXO III - TAB 1'!F38+'[3]ANEXO III - TAB 1'!F38+'[4]ANEXO III - TAB 1'!F38+'[5]ANEXO III - TAB 1'!F38+'[6]ANEXO III - TAB 1'!F38</f>
        <v>0</v>
      </c>
      <c r="G38" s="10">
        <f t="shared" si="0"/>
        <v>0</v>
      </c>
    </row>
    <row r="39" spans="1:7" s="7" customFormat="1">
      <c r="A39" s="114" t="s">
        <v>9</v>
      </c>
      <c r="B39" s="125">
        <f>SUM(B10:B19)</f>
        <v>19508</v>
      </c>
      <c r="C39" s="125">
        <f>SUM(C10:C19)</f>
        <v>1462</v>
      </c>
      <c r="D39" s="125">
        <f t="shared" ref="D39:G39" si="2">SUM(D10:D19)</f>
        <v>183</v>
      </c>
      <c r="E39" s="125">
        <f t="shared" si="2"/>
        <v>21153</v>
      </c>
      <c r="F39" s="125">
        <f t="shared" si="2"/>
        <v>709</v>
      </c>
      <c r="G39" s="125">
        <f t="shared" si="2"/>
        <v>21862</v>
      </c>
    </row>
    <row r="40" spans="1:7" s="223" customFormat="1">
      <c r="A40" s="221" t="str">
        <f>'ANEXO I - TAB 2'!A13</f>
        <v>Fonte: Tribunais Regionais Federais e Secretaria do Conselho da Justiça Federal</v>
      </c>
      <c r="B40" s="220"/>
    </row>
    <row r="41" spans="1:7" hidden="1" outlineLevel="1">
      <c r="A41" s="2" t="s">
        <v>196</v>
      </c>
      <c r="B41" s="2">
        <f>'[1]ANEXO III - TAB 1'!B39</f>
        <v>6187</v>
      </c>
      <c r="C41" s="2">
        <f>'[1]ANEXO III - TAB 1'!C39</f>
        <v>4</v>
      </c>
      <c r="D41" s="2">
        <f>'[1]ANEXO III - TAB 1'!D39</f>
        <v>56</v>
      </c>
      <c r="E41" s="2">
        <f>'[1]ANEXO III - TAB 1'!E39</f>
        <v>6247</v>
      </c>
      <c r="F41" s="2">
        <f>'[1]ANEXO III - TAB 1'!F39</f>
        <v>271</v>
      </c>
      <c r="G41" s="2">
        <f>'[1]ANEXO III - TAB 1'!G39</f>
        <v>6518</v>
      </c>
    </row>
    <row r="42" spans="1:7" hidden="1" outlineLevel="1">
      <c r="A42" s="2" t="s">
        <v>197</v>
      </c>
      <c r="B42" s="2">
        <f>'[2]ANEXO III - TAB 1'!B39</f>
        <v>2993</v>
      </c>
      <c r="C42" s="2">
        <f>'[2]ANEXO III - TAB 1'!C39</f>
        <v>2</v>
      </c>
      <c r="D42" s="2">
        <f>'[2]ANEXO III - TAB 1'!D39</f>
        <v>55</v>
      </c>
      <c r="E42" s="2">
        <f>'[2]ANEXO III - TAB 1'!E39</f>
        <v>3050</v>
      </c>
      <c r="F42" s="2">
        <f>'[2]ANEXO III - TAB 1'!F39</f>
        <v>78</v>
      </c>
      <c r="G42" s="2">
        <f>'[2]ANEXO III - TAB 1'!G39</f>
        <v>3128</v>
      </c>
    </row>
    <row r="43" spans="1:7" hidden="1" outlineLevel="1">
      <c r="A43" s="2" t="s">
        <v>198</v>
      </c>
      <c r="B43" s="2">
        <f>'[3]ANEXO III - TAB 1'!B39</f>
        <v>3115</v>
      </c>
      <c r="C43" s="2">
        <f>'[3]ANEXO III - TAB 1'!C39</f>
        <v>1451</v>
      </c>
      <c r="D43" s="2">
        <f>'[3]ANEXO III - TAB 1'!D39</f>
        <v>18</v>
      </c>
      <c r="E43" s="2">
        <f>'[3]ANEXO III - TAB 1'!E39</f>
        <v>4584</v>
      </c>
      <c r="F43" s="2">
        <f>'[3]ANEXO III - TAB 1'!F39</f>
        <v>138</v>
      </c>
      <c r="G43" s="2">
        <f>'[3]ANEXO III - TAB 1'!G39</f>
        <v>4722</v>
      </c>
    </row>
    <row r="44" spans="1:7" hidden="1" outlineLevel="1">
      <c r="A44" s="2" t="s">
        <v>199</v>
      </c>
      <c r="B44" s="2">
        <f>'[4]ANEXO III - TAB 1'!B20</f>
        <v>4028</v>
      </c>
      <c r="C44" s="2">
        <f>'[4]ANEXO III - TAB 1'!C20</f>
        <v>0</v>
      </c>
      <c r="D44" s="2">
        <f>'[4]ANEXO III - TAB 1'!D20</f>
        <v>5</v>
      </c>
      <c r="E44" s="2">
        <f>'[4]ANEXO III - TAB 1'!E20</f>
        <v>4033</v>
      </c>
      <c r="F44" s="2">
        <f>'[4]ANEXO III - TAB 1'!F20</f>
        <v>99</v>
      </c>
      <c r="G44" s="2">
        <f>'[4]ANEXO III - TAB 1'!G20</f>
        <v>4132</v>
      </c>
    </row>
    <row r="45" spans="1:7" hidden="1" outlineLevel="1">
      <c r="A45" s="2" t="s">
        <v>200</v>
      </c>
      <c r="B45" s="2">
        <f>'[5]ANEXO III - TAB 1'!B39</f>
        <v>3011</v>
      </c>
      <c r="C45" s="2">
        <f>'[5]ANEXO III - TAB 1'!C39</f>
        <v>5</v>
      </c>
      <c r="D45" s="2">
        <f>'[5]ANEXO III - TAB 1'!D39</f>
        <v>37</v>
      </c>
      <c r="E45" s="2">
        <f>'[5]ANEXO III - TAB 1'!E39</f>
        <v>3053</v>
      </c>
      <c r="F45" s="2">
        <f>'[5]ANEXO III - TAB 1'!F39</f>
        <v>110</v>
      </c>
      <c r="G45" s="2">
        <f>'[5]ANEXO III - TAB 1'!G39</f>
        <v>3163</v>
      </c>
    </row>
    <row r="46" spans="1:7" hidden="1" outlineLevel="1">
      <c r="A46" s="2" t="s">
        <v>201</v>
      </c>
      <c r="B46" s="2">
        <f>'[6]ANEXO III - TAB 1'!B39</f>
        <v>174</v>
      </c>
      <c r="C46" s="2">
        <f>'[6]ANEXO III - TAB 1'!C39</f>
        <v>0</v>
      </c>
      <c r="D46" s="2">
        <f>'[6]ANEXO III - TAB 1'!D39</f>
        <v>12</v>
      </c>
      <c r="E46" s="2">
        <f>'[6]ANEXO III - TAB 1'!E39</f>
        <v>186</v>
      </c>
      <c r="F46" s="2">
        <f>'[6]ANEXO III - TAB 1'!F39</f>
        <v>13</v>
      </c>
      <c r="G46" s="2">
        <f>'[6]ANEXO III - TAB 1'!G39</f>
        <v>199</v>
      </c>
    </row>
    <row r="47" spans="1:7" hidden="1" outlineLevel="1">
      <c r="B47" s="1">
        <f>SUM(B41:B46)</f>
        <v>19508</v>
      </c>
      <c r="C47" s="1">
        <f t="shared" ref="C47:G47" si="3">SUM(C41:C46)</f>
        <v>1462</v>
      </c>
      <c r="D47" s="1">
        <f t="shared" si="3"/>
        <v>183</v>
      </c>
      <c r="E47" s="1">
        <f t="shared" si="3"/>
        <v>21153</v>
      </c>
      <c r="F47" s="1">
        <f t="shared" si="3"/>
        <v>709</v>
      </c>
      <c r="G47" s="1">
        <f t="shared" si="3"/>
        <v>21862</v>
      </c>
    </row>
    <row r="48" spans="1:7" hidden="1" outlineLevel="1">
      <c r="B48" s="345">
        <f>+B47-B39</f>
        <v>0</v>
      </c>
      <c r="C48" s="345">
        <f t="shared" ref="C48:G48" si="4">+C47-C39</f>
        <v>0</v>
      </c>
      <c r="D48" s="345">
        <f t="shared" si="4"/>
        <v>0</v>
      </c>
      <c r="E48" s="345">
        <f t="shared" si="4"/>
        <v>0</v>
      </c>
      <c r="F48" s="345">
        <f t="shared" si="4"/>
        <v>0</v>
      </c>
      <c r="G48" s="345">
        <f t="shared" si="4"/>
        <v>0</v>
      </c>
    </row>
    <row r="49" collapsed="1"/>
  </sheetData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9"/>
  <sheetViews>
    <sheetView showGridLines="0" view="pageBreakPreview" zoomScale="115" zoomScaleNormal="100" zoomScaleSheetLayoutView="115" workbookViewId="0">
      <selection activeCell="A5" sqref="A5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379" t="s">
        <v>108</v>
      </c>
      <c r="B1" s="379"/>
      <c r="C1" s="379"/>
    </row>
    <row r="2" spans="1:4" ht="12.75" customHeight="1">
      <c r="A2" s="379" t="s">
        <v>63</v>
      </c>
      <c r="B2" s="379"/>
      <c r="C2" s="379"/>
    </row>
    <row r="3" spans="1:4" ht="12.75" customHeight="1">
      <c r="A3" s="5"/>
      <c r="B3" s="5"/>
    </row>
    <row r="4" spans="1:4" ht="12.75" customHeight="1">
      <c r="A4" s="380" t="str">
        <f>'ANEXO I - TAB 1'!A4:M4</f>
        <v>PODER/ÓRGÃO/UNIDADE: JUSTIÇA FEDERAL</v>
      </c>
      <c r="B4" s="380"/>
    </row>
    <row r="5" spans="1:4" ht="12.75" customHeight="1">
      <c r="A5" s="324" t="s">
        <v>231</v>
      </c>
      <c r="B5" s="323"/>
    </row>
    <row r="6" spans="1:4" s="1" customFormat="1" ht="12.75" customHeight="1">
      <c r="C6" s="102">
        <v>1</v>
      </c>
    </row>
    <row r="7" spans="1:4" s="20" customFormat="1" ht="12.75" customHeight="1">
      <c r="A7" s="399" t="s">
        <v>100</v>
      </c>
      <c r="B7" s="393" t="s">
        <v>109</v>
      </c>
      <c r="C7" s="393"/>
      <c r="D7" s="103"/>
    </row>
    <row r="8" spans="1:4" s="20" customFormat="1" ht="41.25" customHeight="1">
      <c r="A8" s="399"/>
      <c r="B8" s="393" t="s">
        <v>110</v>
      </c>
      <c r="C8" s="393" t="s">
        <v>111</v>
      </c>
      <c r="D8" s="103"/>
    </row>
    <row r="9" spans="1:4" s="20" customFormat="1">
      <c r="A9" s="399"/>
      <c r="B9" s="393"/>
      <c r="C9" s="393"/>
      <c r="D9" s="103"/>
    </row>
    <row r="10" spans="1:4" ht="12.75" customHeight="1">
      <c r="A10" s="322" t="s">
        <v>181</v>
      </c>
      <c r="B10" s="296">
        <v>14607.74</v>
      </c>
      <c r="C10" s="296">
        <v>9495.0300000000007</v>
      </c>
    </row>
    <row r="11" spans="1:4" ht="12.75" customHeight="1">
      <c r="A11" s="322" t="s">
        <v>182</v>
      </c>
      <c r="B11" s="296">
        <v>12940.02</v>
      </c>
      <c r="C11" s="296">
        <v>8411.01</v>
      </c>
    </row>
    <row r="12" spans="1:4" ht="12.75" customHeight="1">
      <c r="A12" s="322" t="s">
        <v>183</v>
      </c>
      <c r="B12" s="296">
        <v>11382.88</v>
      </c>
      <c r="C12" s="296">
        <v>7398.87</v>
      </c>
    </row>
    <row r="13" spans="1:4" ht="12.75" customHeight="1">
      <c r="A13" s="322" t="s">
        <v>184</v>
      </c>
      <c r="B13" s="296">
        <v>9216.74</v>
      </c>
      <c r="C13" s="296">
        <v>5990.88</v>
      </c>
    </row>
    <row r="14" spans="1:4" ht="12.75" customHeight="1">
      <c r="A14" s="322" t="s">
        <v>185</v>
      </c>
      <c r="B14" s="296">
        <v>3072.36</v>
      </c>
      <c r="C14" s="296">
        <v>3072.36</v>
      </c>
    </row>
    <row r="15" spans="1:4" ht="12.75" customHeight="1">
      <c r="A15" s="322" t="s">
        <v>186</v>
      </c>
      <c r="B15" s="296">
        <v>2232.038</v>
      </c>
      <c r="C15" s="296">
        <v>2232.038</v>
      </c>
    </row>
    <row r="16" spans="1:4" ht="12.75" customHeight="1">
      <c r="A16" s="322" t="s">
        <v>187</v>
      </c>
      <c r="B16" s="296">
        <v>1939.89</v>
      </c>
      <c r="C16" s="296">
        <v>1939.89</v>
      </c>
    </row>
    <row r="17" spans="1:3" ht="12.75" customHeight="1">
      <c r="A17" s="322" t="s">
        <v>188</v>
      </c>
      <c r="B17" s="296">
        <v>1379.07</v>
      </c>
      <c r="C17" s="296">
        <v>1379.07</v>
      </c>
    </row>
    <row r="18" spans="1:3" ht="12.75" customHeight="1">
      <c r="A18" s="322" t="s">
        <v>189</v>
      </c>
      <c r="B18" s="296">
        <v>1185.05</v>
      </c>
      <c r="C18" s="296">
        <v>1185.05</v>
      </c>
    </row>
    <row r="19" spans="1:3" ht="12.75" customHeight="1">
      <c r="A19" s="322" t="s">
        <v>190</v>
      </c>
      <c r="B19" s="296">
        <v>1019.17</v>
      </c>
      <c r="C19" s="296">
        <v>1019.17</v>
      </c>
    </row>
    <row r="20" spans="1:3" ht="12.75" hidden="1" customHeight="1">
      <c r="A20" s="77"/>
      <c r="B20" s="174"/>
      <c r="C20" s="174"/>
    </row>
    <row r="21" spans="1:3" ht="12.75" hidden="1" customHeight="1">
      <c r="A21" s="77"/>
      <c r="B21" s="174"/>
      <c r="C21" s="174"/>
    </row>
    <row r="22" spans="1:3" ht="12.75" hidden="1" customHeight="1">
      <c r="A22" s="77"/>
      <c r="B22" s="174"/>
      <c r="C22" s="174"/>
    </row>
    <row r="23" spans="1:3" ht="12.75" hidden="1" customHeight="1">
      <c r="A23" s="77"/>
      <c r="B23" s="174"/>
      <c r="C23" s="174"/>
    </row>
    <row r="24" spans="1:3" ht="12.75" hidden="1" customHeight="1">
      <c r="A24" s="77"/>
      <c r="B24" s="174"/>
      <c r="C24" s="174"/>
    </row>
    <row r="25" spans="1:3" ht="12.75" hidden="1" customHeight="1">
      <c r="A25" s="77"/>
      <c r="B25" s="174"/>
      <c r="C25" s="174"/>
    </row>
    <row r="26" spans="1:3" ht="12.75" hidden="1" customHeight="1">
      <c r="A26" s="77"/>
      <c r="B26" s="174"/>
      <c r="C26" s="174"/>
    </row>
    <row r="27" spans="1:3" ht="12.75" hidden="1" customHeight="1">
      <c r="A27" s="77"/>
      <c r="B27" s="174"/>
      <c r="C27" s="174"/>
    </row>
    <row r="28" spans="1:3" ht="12.75" hidden="1" customHeight="1">
      <c r="A28" s="77"/>
      <c r="B28" s="174"/>
      <c r="C28" s="174"/>
    </row>
    <row r="29" spans="1:3" ht="12.75" hidden="1" customHeight="1">
      <c r="A29" s="77"/>
      <c r="B29" s="174"/>
      <c r="C29" s="174"/>
    </row>
    <row r="30" spans="1:3" ht="12.75" hidden="1" customHeight="1">
      <c r="A30" s="77"/>
      <c r="B30" s="174"/>
      <c r="C30" s="174"/>
    </row>
    <row r="31" spans="1:3" ht="12.75" hidden="1" customHeight="1">
      <c r="A31" s="77"/>
      <c r="B31" s="174"/>
      <c r="C31" s="174"/>
    </row>
    <row r="32" spans="1:3" ht="12.75" hidden="1" customHeight="1">
      <c r="A32" s="77"/>
      <c r="B32" s="174"/>
      <c r="C32" s="174"/>
    </row>
    <row r="33" spans="1:7" ht="12.75" hidden="1" customHeight="1">
      <c r="A33" s="77"/>
      <c r="B33" s="174"/>
      <c r="C33" s="174"/>
    </row>
    <row r="34" spans="1:7" ht="12.75" hidden="1" customHeight="1">
      <c r="A34" s="77"/>
      <c r="B34" s="174"/>
      <c r="C34" s="174"/>
    </row>
    <row r="35" spans="1:7" ht="12.75" hidden="1" customHeight="1">
      <c r="A35" s="77"/>
      <c r="B35" s="174"/>
      <c r="C35" s="174"/>
    </row>
    <row r="36" spans="1:7">
      <c r="A36" s="218"/>
      <c r="B36" s="175"/>
      <c r="C36" s="175"/>
    </row>
    <row r="37" spans="1:7">
      <c r="A37" s="221" t="s">
        <v>195</v>
      </c>
    </row>
    <row r="38" spans="1:7" s="79" customFormat="1">
      <c r="A38" s="330" t="s">
        <v>69</v>
      </c>
      <c r="B38" s="80"/>
      <c r="C38" s="80"/>
      <c r="D38" s="80"/>
      <c r="E38" s="80"/>
      <c r="F38" s="80"/>
      <c r="G38" s="80"/>
    </row>
    <row r="39" spans="1:7" s="79" customFormat="1">
      <c r="A39" s="331" t="s">
        <v>147</v>
      </c>
      <c r="B39" s="81"/>
      <c r="C39" s="81"/>
      <c r="D39" s="81"/>
      <c r="E39" s="81"/>
      <c r="F39" s="81"/>
      <c r="G39" s="81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0"/>
  <sheetViews>
    <sheetView showGridLines="0" view="pageBreakPreview" zoomScale="145" zoomScaleNormal="100" zoomScaleSheetLayoutView="145" workbookViewId="0">
      <selection activeCell="B6" sqref="B6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379" t="s">
        <v>112</v>
      </c>
      <c r="B1" s="379"/>
    </row>
    <row r="2" spans="1:2">
      <c r="A2" s="379" t="s">
        <v>1</v>
      </c>
      <c r="B2" s="379"/>
    </row>
    <row r="3" spans="1:2">
      <c r="A3" s="104"/>
      <c r="B3" s="105"/>
    </row>
    <row r="4" spans="1:2" ht="12.75" customHeight="1">
      <c r="A4" s="425" t="str">
        <f>'ANEXO I - TAB 2'!A4:H4</f>
        <v>PODER/ÓRGÃO/UNIDADE: JUSTIÇA FEDERAL</v>
      </c>
      <c r="B4" s="425"/>
    </row>
    <row r="5" spans="1:2">
      <c r="A5" s="213"/>
      <c r="B5" s="327" t="str">
        <f>'ANEXO I - TAB 1'!L5</f>
        <v>POSIÇÃO: AGOSTO/2018</v>
      </c>
    </row>
    <row r="6" spans="1:2">
      <c r="A6" s="211" t="s">
        <v>113</v>
      </c>
      <c r="B6" s="212" t="s">
        <v>101</v>
      </c>
    </row>
    <row r="7" spans="1:2" ht="33.6" customHeight="1">
      <c r="A7" s="325" t="s">
        <v>192</v>
      </c>
      <c r="B7" s="226">
        <v>0</v>
      </c>
    </row>
    <row r="8" spans="1:2" ht="34.15" customHeight="1">
      <c r="A8" s="326" t="s">
        <v>114</v>
      </c>
      <c r="B8" s="226">
        <v>0</v>
      </c>
    </row>
    <row r="9" spans="1:2">
      <c r="A9" s="218" t="s">
        <v>115</v>
      </c>
      <c r="B9" s="121">
        <f>SUM(B7:B8)</f>
        <v>0</v>
      </c>
    </row>
    <row r="10" spans="1:2">
      <c r="A10" s="221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5</vt:i4>
      </vt:variant>
    </vt:vector>
  </HeadingPairs>
  <TitlesOfParts>
    <vt:vector size="16" baseType="lpstr">
      <vt:lpstr>ANEXO I - TAB 1</vt:lpstr>
      <vt:lpstr>ANEXO I - TAB 2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III - TAB 1'!Area_de_impressao</vt:lpstr>
      <vt:lpstr>'ANEXO VI - TAB 1'!Area_de_impressao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Marina Albuquerque de Andrade Fleury</cp:lastModifiedBy>
  <cp:lastPrinted>2018-09-24T20:43:41Z</cp:lastPrinted>
  <dcterms:created xsi:type="dcterms:W3CDTF">2015-07-02T11:53:24Z</dcterms:created>
  <dcterms:modified xsi:type="dcterms:W3CDTF">2018-09-25T18:02:34Z</dcterms:modified>
</cp:coreProperties>
</file>