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documentos\cjf\SPO\SOF\SUPRO\SUPRO 2019\SEPROR\Portaria SOF-SEGEP n 5 de 2015\08- Agosto de 2019\"/>
    </mc:Choice>
  </mc:AlternateContent>
  <bookViews>
    <workbookView xWindow="630" yWindow="1080" windowWidth="20730" windowHeight="11040" tabRatio="722" activeTab="19"/>
  </bookViews>
  <sheets>
    <sheet name="ANEXO I - TAB 1" sheetId="1" r:id="rId1"/>
    <sheet name="ANEXO I - TAB1_TRF1" sheetId="12" state="hidden" r:id="rId2"/>
    <sheet name="ANEXO I -TAB1_ SEÇÕES 1" sheetId="20" state="hidden" r:id="rId3"/>
    <sheet name="PORT. 5 E 102 - TRF - IV-A" sheetId="13" state="hidden" r:id="rId4"/>
    <sheet name="PORT. 5 - SEÇÕES - IV-A" sheetId="21" state="hidden" r:id="rId5"/>
    <sheet name="ANEXO I - TAB 1 (TRF) " sheetId="14" state="hidden" r:id="rId6"/>
    <sheet name="ANEXO I - TAB 1 - CONS SEÇÕES" sheetId="15" state="hidden" r:id="rId7"/>
    <sheet name="ANEXO I - TAB 1 (2)" sheetId="16" state="hidden" r:id="rId8"/>
    <sheet name="ANEXO I - TAB 1 (SEÇÕES)" sheetId="17" state="hidden" r:id="rId9"/>
    <sheet name="ANEXO I - TAB 1 (TRF)" sheetId="18" state="hidden" r:id="rId10"/>
    <sheet name="cjf" sheetId="19" state="hidden" r:id="rId11"/>
    <sheet name="ANEXO I - TAB 2" sheetId="2" r:id="rId12"/>
    <sheet name="ANEXO I - TAB 3" sheetId="3" state="hidden" r:id="rId13"/>
    <sheet name="ANEXO II - TAB 1" sheetId="4" r:id="rId14"/>
    <sheet name="ANEXO II - TAB 2" sheetId="5" r:id="rId15"/>
    <sheet name="ANEXO II - TAB 3" sheetId="6" state="hidden" r:id="rId16"/>
    <sheet name="ANEXO III - TAB 1" sheetId="7" r:id="rId17"/>
    <sheet name="ANEXO IV - TAB 1" sheetId="8" r:id="rId18"/>
    <sheet name="ANEXO V - TAB 1" sheetId="9" r:id="rId19"/>
    <sheet name="ANEXO VI - TAB 1" sheetId="10" r:id="rId20"/>
    <sheet name="ANEXO VI - TAB 2" sheetId="11" state="hidden" r:id="rId21"/>
  </sheets>
  <externalReferences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</externalReferences>
  <definedNames>
    <definedName name="ano_de_referencia" localSheetId="7">[8]CNJ!$D$57</definedName>
    <definedName name="ano_de_referencia">[9]config!$B$4</definedName>
    <definedName name="_xlnm.Print_Area" localSheetId="0">'ANEXO I - TAB 1'!$A$1:$M$52</definedName>
    <definedName name="_xlnm.Print_Area" localSheetId="11">'ANEXO I - TAB 2'!$A$1:$H$13</definedName>
    <definedName name="_xlnm.Print_Area" localSheetId="16">'ANEXO III - TAB 1'!$A$1:$G$40</definedName>
    <definedName name="_xlnm.Print_Area" localSheetId="19">'ANEXO VI - TAB 1'!$A$1:$I$24</definedName>
    <definedName name="_xlnm.Print_Area" localSheetId="3">'PORT. 5 E 102 - TRF - IV-A'!$A$1:$O$57</definedName>
    <definedName name="data_de_publicacao" localSheetId="7">[8]CNJ!$D$58</definedName>
    <definedName name="data_de_publicacao">[10]config!$B$5</definedName>
    <definedName name="FCs_SJPR">'[11]SJPR sem CPFs'!$D$9</definedName>
    <definedName name="FCs_SJRS">'[11]SJRS sem CPFs'!$D$9</definedName>
    <definedName name="FCs_SJSC">'[11]SJSC sem CPFs'!$D$9</definedName>
    <definedName name="FCs_TRF4">'[11]TRF sem CPFs'!$D$9</definedName>
    <definedName name="mes_de_ref_com_2_digitos" localSheetId="7">[8]CNJ!$D$60</definedName>
    <definedName name="mes_de_ref_com_2_digitos">[9]config!$B$7</definedName>
    <definedName name="mes_de_ref_com_3_letras" localSheetId="7">[8]CNJ!$D$64</definedName>
    <definedName name="mes_de_ref_com_3_letras">[9]config!$B$11</definedName>
    <definedName name="mes_de_referencia" localSheetId="7">[8]CNJ!$D$56</definedName>
    <definedName name="mes_de_referencia">[9]config!$B$3</definedName>
    <definedName name="mes_e_ano_de_referencia" localSheetId="7">[8]CNJ!$D$59</definedName>
    <definedName name="mes_e_ano_de_referencia">[9]config!$B$6</definedName>
    <definedName name="mes_seguinte_com_2_digitos" localSheetId="7">[8]CNJ!$D$61</definedName>
    <definedName name="mes_seguinte_com_2_digitos">[9]config!$B$8</definedName>
    <definedName name="soma_SJPR">'[11]SJPR sem CPFs'!$A$9</definedName>
    <definedName name="soma_SJRS">'[11]SJRS sem CPFs'!$A$9</definedName>
    <definedName name="soma_SJSC">'[11]SJSC sem CPFs'!$A$9</definedName>
    <definedName name="soma_TRF4">'[11]TRF sem CPFs'!$A$9</definedName>
    <definedName name="_xlnm.Print_Titles" localSheetId="15">'ANEXO II - TAB 3'!$7:$9</definedName>
    <definedName name="vigencia">'[10]TRF4 e Seções'!$C$5</definedName>
  </definedNames>
  <calcPr calcId="171027"/>
</workbook>
</file>

<file path=xl/calcChain.xml><?xml version="1.0" encoding="utf-8"?>
<calcChain xmlns="http://schemas.openxmlformats.org/spreadsheetml/2006/main">
  <c r="I14" i="10" l="1"/>
  <c r="I13" i="10"/>
  <c r="I12" i="10"/>
  <c r="I11" i="10"/>
  <c r="I10" i="10"/>
  <c r="I9" i="10"/>
  <c r="I35" i="10"/>
  <c r="C41" i="10"/>
  <c r="C32" i="10"/>
  <c r="D41" i="10"/>
  <c r="E41" i="10"/>
  <c r="F41" i="10"/>
  <c r="G41" i="10"/>
  <c r="H41" i="10"/>
  <c r="U23" i="1" l="1"/>
  <c r="H49" i="1"/>
  <c r="H50" i="1" s="1"/>
  <c r="H35" i="1"/>
  <c r="H36" i="1" s="1"/>
  <c r="H21" i="1"/>
  <c r="H22" i="1" s="1"/>
  <c r="R24" i="1"/>
  <c r="F9" i="1"/>
  <c r="F22" i="1" s="1"/>
  <c r="F10" i="1"/>
  <c r="F11" i="1"/>
  <c r="F12" i="1"/>
  <c r="F13" i="1"/>
  <c r="F14" i="1"/>
  <c r="F15" i="1"/>
  <c r="F16" i="1"/>
  <c r="F17" i="1"/>
  <c r="F18" i="1"/>
  <c r="F19" i="1"/>
  <c r="F20" i="1"/>
  <c r="F21" i="1"/>
  <c r="E10" i="1"/>
  <c r="E11" i="1"/>
  <c r="E12" i="1"/>
  <c r="E13" i="1"/>
  <c r="E14" i="1"/>
  <c r="E15" i="1"/>
  <c r="E16" i="1"/>
  <c r="E17" i="1"/>
  <c r="E18" i="1"/>
  <c r="E19" i="1"/>
  <c r="E20" i="1"/>
  <c r="E21" i="1"/>
  <c r="E9" i="1"/>
  <c r="F35" i="1"/>
  <c r="F34" i="1"/>
  <c r="F33" i="1"/>
  <c r="F32" i="1"/>
  <c r="F31" i="1"/>
  <c r="F30" i="1"/>
  <c r="F29" i="1"/>
  <c r="F28" i="1"/>
  <c r="F27" i="1"/>
  <c r="F26" i="1"/>
  <c r="F25" i="1"/>
  <c r="F36" i="1" s="1"/>
  <c r="F24" i="1"/>
  <c r="F23" i="1"/>
  <c r="E24" i="1"/>
  <c r="E25" i="1"/>
  <c r="E26" i="1"/>
  <c r="E27" i="1"/>
  <c r="E28" i="1"/>
  <c r="E29" i="1"/>
  <c r="E30" i="1"/>
  <c r="E31" i="1"/>
  <c r="E32" i="1"/>
  <c r="E33" i="1"/>
  <c r="E34" i="1"/>
  <c r="E35" i="1"/>
  <c r="E23" i="1"/>
  <c r="O36" i="20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J38" i="1"/>
  <c r="J39" i="1"/>
  <c r="J40" i="1"/>
  <c r="J41" i="1"/>
  <c r="J42" i="1"/>
  <c r="J43" i="1"/>
  <c r="J44" i="1"/>
  <c r="J45" i="1"/>
  <c r="J46" i="1"/>
  <c r="J47" i="1"/>
  <c r="J48" i="1"/>
  <c r="J49" i="1"/>
  <c r="J37" i="1"/>
  <c r="L37" i="1" s="1"/>
  <c r="F49" i="1"/>
  <c r="F48" i="1"/>
  <c r="F47" i="1"/>
  <c r="F46" i="1"/>
  <c r="F45" i="1"/>
  <c r="F44" i="1"/>
  <c r="F43" i="1"/>
  <c r="F42" i="1"/>
  <c r="F50" i="1" s="1"/>
  <c r="F41" i="1"/>
  <c r="F40" i="1"/>
  <c r="F39" i="1"/>
  <c r="F38" i="1"/>
  <c r="F37" i="1"/>
  <c r="E38" i="1"/>
  <c r="E39" i="1"/>
  <c r="E40" i="1"/>
  <c r="E41" i="1"/>
  <c r="E42" i="1"/>
  <c r="E43" i="1"/>
  <c r="E44" i="1"/>
  <c r="E45" i="1"/>
  <c r="E46" i="1"/>
  <c r="E47" i="1"/>
  <c r="E48" i="1"/>
  <c r="E49" i="1"/>
  <c r="E37" i="1"/>
  <c r="M24" i="1"/>
  <c r="M25" i="1"/>
  <c r="M26" i="1"/>
  <c r="M27" i="1"/>
  <c r="M28" i="1"/>
  <c r="M29" i="1"/>
  <c r="M30" i="1"/>
  <c r="M36" i="1" s="1"/>
  <c r="M31" i="1"/>
  <c r="M32" i="1"/>
  <c r="M33" i="1"/>
  <c r="M34" i="1"/>
  <c r="M35" i="1"/>
  <c r="M23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J24" i="1"/>
  <c r="J25" i="1"/>
  <c r="J26" i="1"/>
  <c r="J27" i="1"/>
  <c r="J28" i="1"/>
  <c r="J29" i="1"/>
  <c r="J30" i="1"/>
  <c r="J31" i="1"/>
  <c r="J32" i="1"/>
  <c r="J33" i="1"/>
  <c r="J34" i="1"/>
  <c r="J35" i="1"/>
  <c r="J23" i="1"/>
  <c r="S49" i="1"/>
  <c r="T49" i="1"/>
  <c r="U49" i="1"/>
  <c r="V49" i="1"/>
  <c r="W49" i="1"/>
  <c r="X49" i="1"/>
  <c r="Y49" i="1"/>
  <c r="Z49" i="1"/>
  <c r="R49" i="1"/>
  <c r="Z47" i="1"/>
  <c r="Y47" i="1"/>
  <c r="X47" i="1"/>
  <c r="W47" i="1"/>
  <c r="V47" i="1"/>
  <c r="U47" i="1"/>
  <c r="T47" i="1"/>
  <c r="S47" i="1"/>
  <c r="R47" i="1"/>
  <c r="R40" i="1"/>
  <c r="Z40" i="1"/>
  <c r="Y40" i="1"/>
  <c r="X40" i="1"/>
  <c r="W40" i="1"/>
  <c r="V40" i="1"/>
  <c r="U40" i="1"/>
  <c r="T40" i="1"/>
  <c r="S40" i="1"/>
  <c r="S33" i="1"/>
  <c r="T33" i="1"/>
  <c r="U33" i="1"/>
  <c r="V33" i="1"/>
  <c r="W33" i="1"/>
  <c r="X33" i="1"/>
  <c r="Y33" i="1"/>
  <c r="Z33" i="1"/>
  <c r="R33" i="1"/>
  <c r="R22" i="1"/>
  <c r="S22" i="1"/>
  <c r="T22" i="1"/>
  <c r="U22" i="1"/>
  <c r="V22" i="1"/>
  <c r="W22" i="1"/>
  <c r="X22" i="1"/>
  <c r="Y22" i="1"/>
  <c r="Z22" i="1"/>
  <c r="S11" i="1"/>
  <c r="T11" i="1"/>
  <c r="U11" i="1"/>
  <c r="V11" i="1"/>
  <c r="W11" i="1"/>
  <c r="X11" i="1"/>
  <c r="Y11" i="1"/>
  <c r="Z11" i="1"/>
  <c r="R11" i="1"/>
  <c r="M10" i="1"/>
  <c r="M11" i="1"/>
  <c r="M12" i="1"/>
  <c r="M13" i="1"/>
  <c r="M14" i="1"/>
  <c r="M15" i="1"/>
  <c r="M16" i="1"/>
  <c r="M17" i="1"/>
  <c r="M18" i="1"/>
  <c r="M19" i="1"/>
  <c r="M20" i="1"/>
  <c r="M21" i="1"/>
  <c r="M9" i="1"/>
  <c r="L9" i="1"/>
  <c r="K21" i="1"/>
  <c r="K20" i="1"/>
  <c r="K19" i="1"/>
  <c r="K18" i="1"/>
  <c r="K17" i="1"/>
  <c r="K16" i="1"/>
  <c r="K15" i="1"/>
  <c r="K14" i="1"/>
  <c r="K22" i="1" s="1"/>
  <c r="K13" i="1"/>
  <c r="K12" i="1"/>
  <c r="K11" i="1"/>
  <c r="K10" i="1"/>
  <c r="K9" i="1"/>
  <c r="J10" i="1"/>
  <c r="J11" i="1"/>
  <c r="J12" i="1"/>
  <c r="J13" i="1"/>
  <c r="J14" i="1"/>
  <c r="J15" i="1"/>
  <c r="J16" i="1"/>
  <c r="J17" i="1"/>
  <c r="J18" i="1"/>
  <c r="J19" i="1"/>
  <c r="J20" i="1"/>
  <c r="J21" i="1"/>
  <c r="J9" i="1"/>
  <c r="N56" i="21"/>
  <c r="M56" i="21"/>
  <c r="L56" i="21"/>
  <c r="K56" i="21"/>
  <c r="J56" i="21"/>
  <c r="I56" i="21"/>
  <c r="H56" i="21"/>
  <c r="G56" i="21"/>
  <c r="F56" i="21"/>
  <c r="N55" i="21"/>
  <c r="M55" i="21"/>
  <c r="L55" i="21"/>
  <c r="K55" i="21"/>
  <c r="J55" i="21"/>
  <c r="I55" i="21"/>
  <c r="H55" i="21"/>
  <c r="G55" i="21"/>
  <c r="F55" i="21"/>
  <c r="N54" i="21"/>
  <c r="M54" i="21"/>
  <c r="L54" i="21"/>
  <c r="K54" i="21"/>
  <c r="J54" i="21"/>
  <c r="I54" i="21"/>
  <c r="H54" i="21"/>
  <c r="G54" i="21"/>
  <c r="F54" i="21"/>
  <c r="N53" i="21"/>
  <c r="M53" i="21"/>
  <c r="L53" i="21"/>
  <c r="K53" i="21"/>
  <c r="J53" i="21"/>
  <c r="I53" i="21"/>
  <c r="H53" i="21"/>
  <c r="G53" i="21"/>
  <c r="F53" i="21"/>
  <c r="N52" i="21"/>
  <c r="M52" i="21"/>
  <c r="L52" i="21"/>
  <c r="K52" i="21"/>
  <c r="J52" i="21"/>
  <c r="I52" i="21"/>
  <c r="H52" i="21"/>
  <c r="G52" i="21"/>
  <c r="F52" i="21"/>
  <c r="N51" i="21"/>
  <c r="M51" i="21"/>
  <c r="L51" i="21"/>
  <c r="K51" i="21"/>
  <c r="J51" i="21"/>
  <c r="I51" i="21"/>
  <c r="H51" i="21"/>
  <c r="G51" i="21"/>
  <c r="F51" i="21"/>
  <c r="N50" i="21"/>
  <c r="M50" i="21"/>
  <c r="L50" i="21"/>
  <c r="K50" i="21"/>
  <c r="J50" i="21"/>
  <c r="I50" i="21"/>
  <c r="H50" i="21"/>
  <c r="G50" i="21"/>
  <c r="F50" i="21"/>
  <c r="N49" i="21"/>
  <c r="M49" i="21"/>
  <c r="L49" i="21"/>
  <c r="K49" i="21"/>
  <c r="J49" i="21"/>
  <c r="I49" i="21"/>
  <c r="H49" i="21"/>
  <c r="G49" i="21"/>
  <c r="F49" i="21"/>
  <c r="N48" i="21"/>
  <c r="M48" i="21"/>
  <c r="L48" i="21"/>
  <c r="K48" i="21"/>
  <c r="J48" i="21"/>
  <c r="I48" i="21"/>
  <c r="H48" i="21"/>
  <c r="G48" i="21"/>
  <c r="F48" i="21"/>
  <c r="N47" i="21"/>
  <c r="M47" i="21"/>
  <c r="L47" i="21"/>
  <c r="K47" i="21"/>
  <c r="J47" i="21"/>
  <c r="I47" i="21"/>
  <c r="H47" i="21"/>
  <c r="G47" i="21"/>
  <c r="F47" i="21"/>
  <c r="N46" i="21"/>
  <c r="M46" i="21"/>
  <c r="L46" i="21"/>
  <c r="K46" i="21"/>
  <c r="J46" i="21"/>
  <c r="I46" i="21"/>
  <c r="H46" i="21"/>
  <c r="G46" i="21"/>
  <c r="F46" i="21"/>
  <c r="N45" i="21"/>
  <c r="M45" i="21"/>
  <c r="L45" i="21"/>
  <c r="K45" i="21"/>
  <c r="J45" i="21"/>
  <c r="I45" i="21"/>
  <c r="H45" i="21"/>
  <c r="G45" i="21"/>
  <c r="F45" i="21"/>
  <c r="N44" i="21"/>
  <c r="M44" i="21"/>
  <c r="L44" i="21"/>
  <c r="K44" i="21"/>
  <c r="J44" i="21"/>
  <c r="I44" i="21"/>
  <c r="H44" i="21"/>
  <c r="G44" i="21"/>
  <c r="F44" i="21"/>
  <c r="N43" i="21"/>
  <c r="M43" i="21"/>
  <c r="L43" i="21"/>
  <c r="K43" i="21"/>
  <c r="J43" i="21"/>
  <c r="I43" i="21"/>
  <c r="H43" i="21"/>
  <c r="G43" i="21"/>
  <c r="F43" i="21"/>
  <c r="N42" i="21"/>
  <c r="M42" i="21"/>
  <c r="L42" i="21"/>
  <c r="K42" i="21"/>
  <c r="J42" i="21"/>
  <c r="I42" i="21"/>
  <c r="H42" i="21"/>
  <c r="G42" i="21"/>
  <c r="F42" i="21"/>
  <c r="N41" i="21"/>
  <c r="M41" i="21"/>
  <c r="L41" i="21"/>
  <c r="K41" i="21"/>
  <c r="J41" i="21"/>
  <c r="I41" i="21"/>
  <c r="H41" i="21"/>
  <c r="G41" i="21"/>
  <c r="F41" i="21"/>
  <c r="N40" i="21"/>
  <c r="M40" i="21"/>
  <c r="L40" i="21"/>
  <c r="K40" i="21"/>
  <c r="J40" i="21"/>
  <c r="I40" i="21"/>
  <c r="H40" i="21"/>
  <c r="G40" i="21"/>
  <c r="F40" i="21"/>
  <c r="N39" i="21"/>
  <c r="M39" i="21"/>
  <c r="L39" i="21"/>
  <c r="K39" i="21"/>
  <c r="J39" i="21"/>
  <c r="I39" i="21"/>
  <c r="H39" i="21"/>
  <c r="G39" i="21"/>
  <c r="F39" i="21"/>
  <c r="N38" i="21"/>
  <c r="M38" i="21"/>
  <c r="L38" i="21"/>
  <c r="K38" i="21"/>
  <c r="J38" i="21"/>
  <c r="I38" i="21"/>
  <c r="H38" i="21"/>
  <c r="G38" i="21"/>
  <c r="F38" i="21"/>
  <c r="N37" i="21"/>
  <c r="M37" i="21"/>
  <c r="L37" i="21"/>
  <c r="K37" i="21"/>
  <c r="J37" i="21"/>
  <c r="I37" i="21"/>
  <c r="H37" i="21"/>
  <c r="G37" i="21"/>
  <c r="F37" i="21"/>
  <c r="N36" i="21"/>
  <c r="M36" i="21"/>
  <c r="L36" i="21"/>
  <c r="K36" i="21"/>
  <c r="J36" i="21"/>
  <c r="I36" i="21"/>
  <c r="H36" i="21"/>
  <c r="G36" i="21"/>
  <c r="F36" i="21"/>
  <c r="N35" i="21"/>
  <c r="M35" i="21"/>
  <c r="L35" i="21"/>
  <c r="K35" i="21"/>
  <c r="J35" i="21"/>
  <c r="I35" i="21"/>
  <c r="H35" i="21"/>
  <c r="G35" i="21"/>
  <c r="F35" i="21"/>
  <c r="N34" i="21"/>
  <c r="M34" i="21"/>
  <c r="L34" i="21"/>
  <c r="K34" i="21"/>
  <c r="J34" i="21"/>
  <c r="I34" i="21"/>
  <c r="H34" i="21"/>
  <c r="G34" i="21"/>
  <c r="F34" i="21"/>
  <c r="N33" i="21"/>
  <c r="M33" i="21"/>
  <c r="L33" i="21"/>
  <c r="K33" i="21"/>
  <c r="J33" i="21"/>
  <c r="I33" i="21"/>
  <c r="H33" i="21"/>
  <c r="G33" i="21"/>
  <c r="F33" i="21"/>
  <c r="N32" i="21"/>
  <c r="M32" i="21"/>
  <c r="L32" i="21"/>
  <c r="K32" i="21"/>
  <c r="J32" i="21"/>
  <c r="I32" i="21"/>
  <c r="H32" i="21"/>
  <c r="G32" i="21"/>
  <c r="F32" i="21"/>
  <c r="N31" i="21"/>
  <c r="M31" i="21"/>
  <c r="L31" i="21"/>
  <c r="K31" i="21"/>
  <c r="J31" i="21"/>
  <c r="I31" i="21"/>
  <c r="H31" i="21"/>
  <c r="G31" i="21"/>
  <c r="F31" i="21"/>
  <c r="N30" i="21"/>
  <c r="M30" i="21"/>
  <c r="L30" i="21"/>
  <c r="K30" i="21"/>
  <c r="J30" i="21"/>
  <c r="I30" i="21"/>
  <c r="H30" i="21"/>
  <c r="G30" i="21"/>
  <c r="F30" i="21"/>
  <c r="N29" i="21"/>
  <c r="M29" i="21"/>
  <c r="L29" i="21"/>
  <c r="K29" i="21"/>
  <c r="J29" i="21"/>
  <c r="I29" i="21"/>
  <c r="H29" i="21"/>
  <c r="G29" i="21"/>
  <c r="F29" i="21"/>
  <c r="N28" i="21"/>
  <c r="M28" i="21"/>
  <c r="L28" i="21"/>
  <c r="K28" i="21"/>
  <c r="J28" i="21"/>
  <c r="I28" i="21"/>
  <c r="H28" i="21"/>
  <c r="G28" i="21"/>
  <c r="F28" i="21"/>
  <c r="N27" i="21"/>
  <c r="M27" i="21"/>
  <c r="L27" i="21"/>
  <c r="K27" i="21"/>
  <c r="J27" i="21"/>
  <c r="I27" i="21"/>
  <c r="H27" i="21"/>
  <c r="G27" i="21"/>
  <c r="F27" i="21"/>
  <c r="N26" i="21"/>
  <c r="M26" i="21"/>
  <c r="L26" i="21"/>
  <c r="K26" i="21"/>
  <c r="J26" i="21"/>
  <c r="I26" i="21"/>
  <c r="H26" i="21"/>
  <c r="G26" i="21"/>
  <c r="F26" i="21"/>
  <c r="N25" i="21"/>
  <c r="M25" i="21"/>
  <c r="L25" i="21"/>
  <c r="K25" i="21"/>
  <c r="J25" i="21"/>
  <c r="I25" i="21"/>
  <c r="H25" i="21"/>
  <c r="G25" i="21"/>
  <c r="F25" i="21"/>
  <c r="N24" i="21"/>
  <c r="M24" i="21"/>
  <c r="L24" i="21"/>
  <c r="K24" i="21"/>
  <c r="J24" i="21"/>
  <c r="I24" i="21"/>
  <c r="H24" i="21"/>
  <c r="G24" i="21"/>
  <c r="F24" i="21"/>
  <c r="N23" i="21"/>
  <c r="M23" i="21"/>
  <c r="L23" i="21"/>
  <c r="K23" i="21"/>
  <c r="J23" i="21"/>
  <c r="I23" i="21"/>
  <c r="H23" i="21"/>
  <c r="G23" i="21"/>
  <c r="F23" i="21"/>
  <c r="N22" i="21"/>
  <c r="M22" i="21"/>
  <c r="L22" i="21"/>
  <c r="K22" i="21"/>
  <c r="J22" i="21"/>
  <c r="I22" i="21"/>
  <c r="H22" i="21"/>
  <c r="G22" i="21"/>
  <c r="F22" i="21"/>
  <c r="N21" i="21"/>
  <c r="M21" i="21"/>
  <c r="L21" i="21"/>
  <c r="K21" i="21"/>
  <c r="J21" i="21"/>
  <c r="I21" i="21"/>
  <c r="H21" i="21"/>
  <c r="G21" i="21"/>
  <c r="F21" i="21"/>
  <c r="N20" i="21"/>
  <c r="M20" i="21"/>
  <c r="L20" i="21"/>
  <c r="K20" i="21"/>
  <c r="J20" i="21"/>
  <c r="I20" i="21"/>
  <c r="H20" i="21"/>
  <c r="G20" i="21"/>
  <c r="F20" i="21"/>
  <c r="N19" i="21"/>
  <c r="M19" i="21"/>
  <c r="L19" i="21"/>
  <c r="K19" i="21"/>
  <c r="J19" i="21"/>
  <c r="I19" i="21"/>
  <c r="H19" i="21"/>
  <c r="G19" i="21"/>
  <c r="F19" i="21"/>
  <c r="N18" i="21"/>
  <c r="M18" i="21"/>
  <c r="L18" i="21"/>
  <c r="K18" i="21"/>
  <c r="J18" i="21"/>
  <c r="I18" i="21"/>
  <c r="H18" i="21"/>
  <c r="G18" i="21"/>
  <c r="F18" i="21"/>
  <c r="N17" i="21"/>
  <c r="M17" i="21"/>
  <c r="L17" i="21"/>
  <c r="K17" i="21"/>
  <c r="J17" i="21"/>
  <c r="I17" i="21"/>
  <c r="H17" i="21"/>
  <c r="G17" i="21"/>
  <c r="F17" i="21"/>
  <c r="N16" i="21"/>
  <c r="M16" i="21"/>
  <c r="L16" i="21"/>
  <c r="K16" i="21"/>
  <c r="J16" i="21"/>
  <c r="I16" i="21"/>
  <c r="H16" i="21"/>
  <c r="G16" i="21"/>
  <c r="F16" i="21"/>
  <c r="N15" i="21"/>
  <c r="M15" i="21"/>
  <c r="L15" i="21"/>
  <c r="K15" i="21"/>
  <c r="J15" i="21"/>
  <c r="I15" i="21"/>
  <c r="H15" i="21"/>
  <c r="G15" i="21"/>
  <c r="F15" i="21"/>
  <c r="N14" i="21"/>
  <c r="M14" i="21"/>
  <c r="L14" i="21"/>
  <c r="K14" i="21"/>
  <c r="J14" i="21"/>
  <c r="I14" i="21"/>
  <c r="H14" i="21"/>
  <c r="G14" i="21"/>
  <c r="F14" i="21"/>
  <c r="N13" i="21"/>
  <c r="M13" i="21"/>
  <c r="L13" i="21"/>
  <c r="K13" i="21"/>
  <c r="J13" i="21"/>
  <c r="I13" i="21"/>
  <c r="H13" i="21"/>
  <c r="G13" i="21"/>
  <c r="F13" i="21"/>
  <c r="M51" i="20"/>
  <c r="E51" i="20"/>
  <c r="M50" i="20"/>
  <c r="K50" i="20"/>
  <c r="J50" i="20"/>
  <c r="H50" i="20"/>
  <c r="F50" i="20"/>
  <c r="E50" i="20"/>
  <c r="L49" i="20"/>
  <c r="G49" i="20"/>
  <c r="I49" i="20" s="1"/>
  <c r="L48" i="20"/>
  <c r="G48" i="20"/>
  <c r="I48" i="20" s="1"/>
  <c r="L47" i="20"/>
  <c r="I47" i="20"/>
  <c r="G47" i="20"/>
  <c r="L46" i="20"/>
  <c r="I46" i="20"/>
  <c r="G46" i="20"/>
  <c r="L45" i="20"/>
  <c r="G45" i="20"/>
  <c r="I45" i="20" s="1"/>
  <c r="L44" i="20"/>
  <c r="I44" i="20"/>
  <c r="G44" i="20"/>
  <c r="L43" i="20"/>
  <c r="I43" i="20"/>
  <c r="G43" i="20"/>
  <c r="L42" i="20"/>
  <c r="I42" i="20"/>
  <c r="G42" i="20"/>
  <c r="L41" i="20"/>
  <c r="G41" i="20"/>
  <c r="I41" i="20" s="1"/>
  <c r="L40" i="20"/>
  <c r="G40" i="20"/>
  <c r="I40" i="20" s="1"/>
  <c r="L39" i="20"/>
  <c r="I39" i="20"/>
  <c r="G39" i="20"/>
  <c r="L38" i="20"/>
  <c r="I38" i="20"/>
  <c r="G38" i="20"/>
  <c r="L37" i="20"/>
  <c r="L50" i="20" s="1"/>
  <c r="G37" i="20"/>
  <c r="I37" i="20" s="1"/>
  <c r="M36" i="20"/>
  <c r="K36" i="20"/>
  <c r="J36" i="20"/>
  <c r="H36" i="20"/>
  <c r="F36" i="20"/>
  <c r="E36" i="20"/>
  <c r="L35" i="20"/>
  <c r="G35" i="20"/>
  <c r="I35" i="20" s="1"/>
  <c r="L34" i="20"/>
  <c r="G34" i="20"/>
  <c r="I34" i="20" s="1"/>
  <c r="L33" i="20"/>
  <c r="I33" i="20"/>
  <c r="G33" i="20"/>
  <c r="L32" i="20"/>
  <c r="I32" i="20"/>
  <c r="G32" i="20"/>
  <c r="L31" i="20"/>
  <c r="G31" i="20"/>
  <c r="I31" i="20" s="1"/>
  <c r="L30" i="20"/>
  <c r="G30" i="20"/>
  <c r="I30" i="20" s="1"/>
  <c r="L29" i="20"/>
  <c r="G29" i="20"/>
  <c r="I29" i="20" s="1"/>
  <c r="L28" i="20"/>
  <c r="I28" i="20"/>
  <c r="G28" i="20"/>
  <c r="L27" i="20"/>
  <c r="G27" i="20"/>
  <c r="I27" i="20" s="1"/>
  <c r="L26" i="20"/>
  <c r="G26" i="20"/>
  <c r="I26" i="20" s="1"/>
  <c r="L25" i="20"/>
  <c r="I25" i="20"/>
  <c r="G25" i="20"/>
  <c r="L24" i="20"/>
  <c r="I24" i="20"/>
  <c r="G24" i="20"/>
  <c r="L23" i="20"/>
  <c r="L36" i="20" s="1"/>
  <c r="G23" i="20"/>
  <c r="I23" i="20" s="1"/>
  <c r="I36" i="20" s="1"/>
  <c r="M22" i="20"/>
  <c r="K22" i="20"/>
  <c r="K51" i="20" s="1"/>
  <c r="J22" i="20"/>
  <c r="J51" i="20" s="1"/>
  <c r="H22" i="20"/>
  <c r="H51" i="20" s="1"/>
  <c r="F22" i="20"/>
  <c r="F51" i="20" s="1"/>
  <c r="E22" i="20"/>
  <c r="L21" i="20"/>
  <c r="G21" i="20"/>
  <c r="I21" i="20" s="1"/>
  <c r="L20" i="20"/>
  <c r="G20" i="20"/>
  <c r="I20" i="20" s="1"/>
  <c r="L19" i="20"/>
  <c r="G19" i="20"/>
  <c r="I19" i="20" s="1"/>
  <c r="L18" i="20"/>
  <c r="I18" i="20"/>
  <c r="G18" i="20"/>
  <c r="L17" i="20"/>
  <c r="G17" i="20"/>
  <c r="I17" i="20" s="1"/>
  <c r="L16" i="20"/>
  <c r="G16" i="20"/>
  <c r="I16" i="20" s="1"/>
  <c r="L15" i="20"/>
  <c r="G15" i="20"/>
  <c r="I15" i="20" s="1"/>
  <c r="L14" i="20"/>
  <c r="I14" i="20"/>
  <c r="G14" i="20"/>
  <c r="L13" i="20"/>
  <c r="G13" i="20"/>
  <c r="I13" i="20" s="1"/>
  <c r="L12" i="20"/>
  <c r="G12" i="20"/>
  <c r="I12" i="20" s="1"/>
  <c r="L11" i="20"/>
  <c r="G11" i="20"/>
  <c r="I11" i="20" s="1"/>
  <c r="L10" i="20"/>
  <c r="I10" i="20"/>
  <c r="G10" i="20"/>
  <c r="L9" i="20"/>
  <c r="L22" i="20" s="1"/>
  <c r="L51" i="20" s="1"/>
  <c r="G9" i="20"/>
  <c r="I9" i="20" s="1"/>
  <c r="Y24" i="1"/>
  <c r="K36" i="1"/>
  <c r="L21" i="1"/>
  <c r="V24" i="1"/>
  <c r="U24" i="1"/>
  <c r="N21" i="1"/>
  <c r="O21" i="1"/>
  <c r="P21" i="1"/>
  <c r="T24" i="1"/>
  <c r="W24" i="1"/>
  <c r="X24" i="1"/>
  <c r="K56" i="13"/>
  <c r="J56" i="13"/>
  <c r="I56" i="13"/>
  <c r="H56" i="13"/>
  <c r="G56" i="13"/>
  <c r="F56" i="13"/>
  <c r="E51" i="12"/>
  <c r="G55" i="19"/>
  <c r="N53" i="19"/>
  <c r="L53" i="19"/>
  <c r="K53" i="19"/>
  <c r="I53" i="19"/>
  <c r="G53" i="19"/>
  <c r="F53" i="19"/>
  <c r="M52" i="19"/>
  <c r="H52" i="19"/>
  <c r="J52" i="19" s="1"/>
  <c r="M51" i="19"/>
  <c r="H51" i="19"/>
  <c r="J51" i="19" s="1"/>
  <c r="M50" i="19"/>
  <c r="H50" i="19"/>
  <c r="J50" i="19" s="1"/>
  <c r="M49" i="19"/>
  <c r="H49" i="19"/>
  <c r="J49" i="19" s="1"/>
  <c r="M48" i="19"/>
  <c r="J48" i="19"/>
  <c r="H48" i="19"/>
  <c r="M47" i="19"/>
  <c r="H47" i="19"/>
  <c r="J47" i="19" s="1"/>
  <c r="M46" i="19"/>
  <c r="J46" i="19"/>
  <c r="H46" i="19"/>
  <c r="M45" i="19"/>
  <c r="H45" i="19"/>
  <c r="J45" i="19" s="1"/>
  <c r="M44" i="19"/>
  <c r="J44" i="19"/>
  <c r="H44" i="19"/>
  <c r="M43" i="19"/>
  <c r="H43" i="19"/>
  <c r="H53" i="19" s="1"/>
  <c r="M42" i="19"/>
  <c r="H42" i="19"/>
  <c r="J42" i="19" s="1"/>
  <c r="M41" i="19"/>
  <c r="H41" i="19"/>
  <c r="J41" i="19" s="1"/>
  <c r="M40" i="19"/>
  <c r="M53" i="19" s="1"/>
  <c r="J40" i="19"/>
  <c r="H40" i="19"/>
  <c r="N39" i="19"/>
  <c r="L39" i="19"/>
  <c r="K39" i="19"/>
  <c r="I39" i="19"/>
  <c r="H39" i="19"/>
  <c r="J39" i="19" s="1"/>
  <c r="G39" i="19"/>
  <c r="F39" i="19"/>
  <c r="M38" i="19"/>
  <c r="J38" i="19"/>
  <c r="H38" i="19"/>
  <c r="M37" i="19"/>
  <c r="H37" i="19"/>
  <c r="J37" i="19" s="1"/>
  <c r="M36" i="19"/>
  <c r="H36" i="19"/>
  <c r="J36" i="19" s="1"/>
  <c r="M35" i="19"/>
  <c r="H35" i="19"/>
  <c r="J35" i="19" s="1"/>
  <c r="M34" i="19"/>
  <c r="J34" i="19"/>
  <c r="H34" i="19"/>
  <c r="M33" i="19"/>
  <c r="H33" i="19"/>
  <c r="J33" i="19" s="1"/>
  <c r="M32" i="19"/>
  <c r="J32" i="19"/>
  <c r="H32" i="19"/>
  <c r="M31" i="19"/>
  <c r="H31" i="19"/>
  <c r="J31" i="19" s="1"/>
  <c r="M30" i="19"/>
  <c r="J30" i="19"/>
  <c r="H30" i="19"/>
  <c r="M29" i="19"/>
  <c r="H29" i="19"/>
  <c r="J29" i="19" s="1"/>
  <c r="M28" i="19"/>
  <c r="H28" i="19"/>
  <c r="J28" i="19" s="1"/>
  <c r="M27" i="19"/>
  <c r="H27" i="19"/>
  <c r="J27" i="19" s="1"/>
  <c r="M26" i="19"/>
  <c r="M39" i="19" s="1"/>
  <c r="J26" i="19"/>
  <c r="H26" i="19"/>
  <c r="N25" i="19"/>
  <c r="N55" i="19" s="1"/>
  <c r="L25" i="19"/>
  <c r="L55" i="19" s="1"/>
  <c r="K25" i="19"/>
  <c r="K55" i="19" s="1"/>
  <c r="I25" i="19"/>
  <c r="I55" i="19" s="1"/>
  <c r="G25" i="19"/>
  <c r="F25" i="19"/>
  <c r="F55" i="19" s="1"/>
  <c r="M24" i="19"/>
  <c r="J24" i="19"/>
  <c r="H24" i="19"/>
  <c r="M23" i="19"/>
  <c r="H23" i="19"/>
  <c r="J23" i="19" s="1"/>
  <c r="M22" i="19"/>
  <c r="J22" i="19"/>
  <c r="H22" i="19"/>
  <c r="M21" i="19"/>
  <c r="H21" i="19"/>
  <c r="J21" i="19" s="1"/>
  <c r="M20" i="19"/>
  <c r="J20" i="19"/>
  <c r="H20" i="19"/>
  <c r="M19" i="19"/>
  <c r="H19" i="19"/>
  <c r="J19" i="19" s="1"/>
  <c r="M18" i="19"/>
  <c r="J18" i="19"/>
  <c r="H18" i="19"/>
  <c r="M17" i="19"/>
  <c r="H17" i="19"/>
  <c r="J17" i="19" s="1"/>
  <c r="M16" i="19"/>
  <c r="J16" i="19"/>
  <c r="H16" i="19"/>
  <c r="M15" i="19"/>
  <c r="H15" i="19"/>
  <c r="H25" i="19" s="1"/>
  <c r="M14" i="19"/>
  <c r="J14" i="19"/>
  <c r="H14" i="19"/>
  <c r="M13" i="19"/>
  <c r="H13" i="19"/>
  <c r="J13" i="19" s="1"/>
  <c r="M12" i="19"/>
  <c r="M25" i="19" s="1"/>
  <c r="M55" i="19" s="1"/>
  <c r="J12" i="19"/>
  <c r="H12" i="19"/>
  <c r="H51" i="1" l="1"/>
  <c r="Z24" i="1"/>
  <c r="E50" i="1"/>
  <c r="F51" i="1"/>
  <c r="E36" i="1"/>
  <c r="E22" i="1"/>
  <c r="I22" i="20"/>
  <c r="I50" i="20"/>
  <c r="G22" i="20"/>
  <c r="G36" i="20"/>
  <c r="G50" i="20"/>
  <c r="K50" i="1"/>
  <c r="K51" i="1" s="1"/>
  <c r="S24" i="1"/>
  <c r="J50" i="1"/>
  <c r="J36" i="1"/>
  <c r="M22" i="1"/>
  <c r="J22" i="1"/>
  <c r="L23" i="1"/>
  <c r="H55" i="19"/>
  <c r="J15" i="19"/>
  <c r="J25" i="19" s="1"/>
  <c r="J43" i="19"/>
  <c r="J53" i="19" s="1"/>
  <c r="E51" i="1" l="1"/>
  <c r="G51" i="20"/>
  <c r="I51" i="20"/>
  <c r="J51" i="1"/>
  <c r="J55" i="19"/>
  <c r="M49" i="18" l="1"/>
  <c r="K49" i="18"/>
  <c r="J49" i="18"/>
  <c r="L49" i="18" s="1"/>
  <c r="H49" i="18"/>
  <c r="H50" i="18" s="1"/>
  <c r="F49" i="18"/>
  <c r="E49" i="18"/>
  <c r="G49" i="18" s="1"/>
  <c r="I49" i="18" s="1"/>
  <c r="M48" i="18"/>
  <c r="K48" i="18"/>
  <c r="L48" i="18" s="1"/>
  <c r="J48" i="18"/>
  <c r="F48" i="18"/>
  <c r="E48" i="18"/>
  <c r="G48" i="18" s="1"/>
  <c r="I48" i="18" s="1"/>
  <c r="M47" i="18"/>
  <c r="K47" i="18"/>
  <c r="L47" i="18" s="1"/>
  <c r="J47" i="18"/>
  <c r="F47" i="18"/>
  <c r="E47" i="18"/>
  <c r="G47" i="18" s="1"/>
  <c r="I47" i="18" s="1"/>
  <c r="M46" i="18"/>
  <c r="K46" i="18"/>
  <c r="J46" i="18"/>
  <c r="L46" i="18" s="1"/>
  <c r="F46" i="18"/>
  <c r="E46" i="18"/>
  <c r="G46" i="18" s="1"/>
  <c r="I46" i="18" s="1"/>
  <c r="M45" i="18"/>
  <c r="K45" i="18"/>
  <c r="J45" i="18"/>
  <c r="L45" i="18" s="1"/>
  <c r="F45" i="18"/>
  <c r="E45" i="18"/>
  <c r="G45" i="18" s="1"/>
  <c r="I45" i="18" s="1"/>
  <c r="M44" i="18"/>
  <c r="K44" i="18"/>
  <c r="J44" i="18"/>
  <c r="L44" i="18" s="1"/>
  <c r="F44" i="18"/>
  <c r="E44" i="18"/>
  <c r="G44" i="18" s="1"/>
  <c r="I44" i="18" s="1"/>
  <c r="M43" i="18"/>
  <c r="K43" i="18"/>
  <c r="J43" i="18"/>
  <c r="L43" i="18" s="1"/>
  <c r="F43" i="18"/>
  <c r="E43" i="18"/>
  <c r="G43" i="18" s="1"/>
  <c r="I43" i="18" s="1"/>
  <c r="M42" i="18"/>
  <c r="K42" i="18"/>
  <c r="J42" i="18"/>
  <c r="L42" i="18" s="1"/>
  <c r="F42" i="18"/>
  <c r="E42" i="18"/>
  <c r="G42" i="18" s="1"/>
  <c r="I42" i="18" s="1"/>
  <c r="M41" i="18"/>
  <c r="K41" i="18"/>
  <c r="J41" i="18"/>
  <c r="L41" i="18" s="1"/>
  <c r="F41" i="18"/>
  <c r="E41" i="18"/>
  <c r="G41" i="18" s="1"/>
  <c r="I41" i="18" s="1"/>
  <c r="M40" i="18"/>
  <c r="K40" i="18"/>
  <c r="J40" i="18"/>
  <c r="L40" i="18" s="1"/>
  <c r="F40" i="18"/>
  <c r="E40" i="18"/>
  <c r="G40" i="18" s="1"/>
  <c r="I40" i="18" s="1"/>
  <c r="M39" i="18"/>
  <c r="K39" i="18"/>
  <c r="J39" i="18"/>
  <c r="L39" i="18" s="1"/>
  <c r="F39" i="18"/>
  <c r="E39" i="18"/>
  <c r="G39" i="18" s="1"/>
  <c r="I39" i="18" s="1"/>
  <c r="M38" i="18"/>
  <c r="K38" i="18"/>
  <c r="J38" i="18"/>
  <c r="L38" i="18" s="1"/>
  <c r="F38" i="18"/>
  <c r="E38" i="18"/>
  <c r="G38" i="18" s="1"/>
  <c r="I38" i="18" s="1"/>
  <c r="M37" i="18"/>
  <c r="M50" i="18" s="1"/>
  <c r="K37" i="18"/>
  <c r="K50" i="18" s="1"/>
  <c r="J37" i="18"/>
  <c r="J50" i="18" s="1"/>
  <c r="F37" i="18"/>
  <c r="F50" i="18" s="1"/>
  <c r="E37" i="18"/>
  <c r="G37" i="18" s="1"/>
  <c r="M35" i="18"/>
  <c r="K35" i="18"/>
  <c r="J35" i="18"/>
  <c r="L35" i="18" s="1"/>
  <c r="H35" i="18"/>
  <c r="H36" i="18" s="1"/>
  <c r="F35" i="18"/>
  <c r="G35" i="18" s="1"/>
  <c r="I35" i="18" s="1"/>
  <c r="E35" i="18"/>
  <c r="M34" i="18"/>
  <c r="K34" i="18"/>
  <c r="L34" i="18" s="1"/>
  <c r="J34" i="18"/>
  <c r="F34" i="18"/>
  <c r="G34" i="18" s="1"/>
  <c r="I34" i="18" s="1"/>
  <c r="E34" i="18"/>
  <c r="M33" i="18"/>
  <c r="K33" i="18"/>
  <c r="L33" i="18" s="1"/>
  <c r="J33" i="18"/>
  <c r="F33" i="18"/>
  <c r="G33" i="18" s="1"/>
  <c r="I33" i="18" s="1"/>
  <c r="E33" i="18"/>
  <c r="M32" i="18"/>
  <c r="K32" i="18"/>
  <c r="L32" i="18" s="1"/>
  <c r="J32" i="18"/>
  <c r="F32" i="18"/>
  <c r="G32" i="18" s="1"/>
  <c r="I32" i="18" s="1"/>
  <c r="E32" i="18"/>
  <c r="M31" i="18"/>
  <c r="K31" i="18"/>
  <c r="L31" i="18" s="1"/>
  <c r="J31" i="18"/>
  <c r="F31" i="18"/>
  <c r="G31" i="18" s="1"/>
  <c r="I31" i="18" s="1"/>
  <c r="E31" i="18"/>
  <c r="M30" i="18"/>
  <c r="K30" i="18"/>
  <c r="L30" i="18" s="1"/>
  <c r="J30" i="18"/>
  <c r="F30" i="18"/>
  <c r="G30" i="18" s="1"/>
  <c r="I30" i="18" s="1"/>
  <c r="E30" i="18"/>
  <c r="M29" i="18"/>
  <c r="K29" i="18"/>
  <c r="L29" i="18" s="1"/>
  <c r="J29" i="18"/>
  <c r="F29" i="18"/>
  <c r="G29" i="18" s="1"/>
  <c r="I29" i="18" s="1"/>
  <c r="E29" i="18"/>
  <c r="M28" i="18"/>
  <c r="K28" i="18"/>
  <c r="L28" i="18" s="1"/>
  <c r="J28" i="18"/>
  <c r="F28" i="18"/>
  <c r="G28" i="18" s="1"/>
  <c r="I28" i="18" s="1"/>
  <c r="E28" i="18"/>
  <c r="M27" i="18"/>
  <c r="K27" i="18"/>
  <c r="L27" i="18" s="1"/>
  <c r="J27" i="18"/>
  <c r="F27" i="18"/>
  <c r="G27" i="18" s="1"/>
  <c r="I27" i="18" s="1"/>
  <c r="E27" i="18"/>
  <c r="M26" i="18"/>
  <c r="K26" i="18"/>
  <c r="L26" i="18" s="1"/>
  <c r="J26" i="18"/>
  <c r="F26" i="18"/>
  <c r="G26" i="18" s="1"/>
  <c r="I26" i="18" s="1"/>
  <c r="E26" i="18"/>
  <c r="M25" i="18"/>
  <c r="K25" i="18"/>
  <c r="L25" i="18" s="1"/>
  <c r="J25" i="18"/>
  <c r="F25" i="18"/>
  <c r="G25" i="18" s="1"/>
  <c r="I25" i="18" s="1"/>
  <c r="E25" i="18"/>
  <c r="M24" i="18"/>
  <c r="K24" i="18"/>
  <c r="L24" i="18" s="1"/>
  <c r="J24" i="18"/>
  <c r="F24" i="18"/>
  <c r="G24" i="18" s="1"/>
  <c r="I24" i="18" s="1"/>
  <c r="E24" i="18"/>
  <c r="M23" i="18"/>
  <c r="M36" i="18" s="1"/>
  <c r="K23" i="18"/>
  <c r="K36" i="18" s="1"/>
  <c r="J23" i="18"/>
  <c r="J36" i="18" s="1"/>
  <c r="F23" i="18"/>
  <c r="F36" i="18" s="1"/>
  <c r="E23" i="18"/>
  <c r="G23" i="18" s="1"/>
  <c r="K22" i="18"/>
  <c r="H22" i="18"/>
  <c r="H51" i="18" s="1"/>
  <c r="M21" i="18"/>
  <c r="L21" i="18"/>
  <c r="K21" i="18"/>
  <c r="J21" i="18"/>
  <c r="H21" i="18"/>
  <c r="F21" i="18"/>
  <c r="E21" i="18"/>
  <c r="G21" i="18" s="1"/>
  <c r="I21" i="18" s="1"/>
  <c r="M20" i="18"/>
  <c r="K20" i="18"/>
  <c r="J20" i="18"/>
  <c r="L20" i="18" s="1"/>
  <c r="F20" i="18"/>
  <c r="E20" i="18"/>
  <c r="G20" i="18" s="1"/>
  <c r="I20" i="18" s="1"/>
  <c r="M19" i="18"/>
  <c r="K19" i="18"/>
  <c r="J19" i="18"/>
  <c r="L19" i="18" s="1"/>
  <c r="F19" i="18"/>
  <c r="E19" i="18"/>
  <c r="G19" i="18" s="1"/>
  <c r="I19" i="18" s="1"/>
  <c r="M18" i="18"/>
  <c r="K18" i="18"/>
  <c r="J18" i="18"/>
  <c r="L18" i="18" s="1"/>
  <c r="F18" i="18"/>
  <c r="E18" i="18"/>
  <c r="G18" i="18" s="1"/>
  <c r="I18" i="18" s="1"/>
  <c r="M17" i="18"/>
  <c r="K17" i="18"/>
  <c r="J17" i="18"/>
  <c r="L17" i="18" s="1"/>
  <c r="F17" i="18"/>
  <c r="E17" i="18"/>
  <c r="G17" i="18" s="1"/>
  <c r="I17" i="18" s="1"/>
  <c r="M16" i="18"/>
  <c r="K16" i="18"/>
  <c r="J16" i="18"/>
  <c r="L16" i="18" s="1"/>
  <c r="F16" i="18"/>
  <c r="E16" i="18"/>
  <c r="G16" i="18" s="1"/>
  <c r="I16" i="18" s="1"/>
  <c r="M15" i="18"/>
  <c r="K15" i="18"/>
  <c r="J15" i="18"/>
  <c r="L15" i="18" s="1"/>
  <c r="F15" i="18"/>
  <c r="E15" i="18"/>
  <c r="G15" i="18" s="1"/>
  <c r="I15" i="18" s="1"/>
  <c r="M14" i="18"/>
  <c r="K14" i="18"/>
  <c r="J14" i="18"/>
  <c r="L14" i="18" s="1"/>
  <c r="F14" i="18"/>
  <c r="E14" i="18"/>
  <c r="G14" i="18" s="1"/>
  <c r="I14" i="18" s="1"/>
  <c r="M13" i="18"/>
  <c r="K13" i="18"/>
  <c r="J13" i="18"/>
  <c r="L13" i="18" s="1"/>
  <c r="F13" i="18"/>
  <c r="E13" i="18"/>
  <c r="G13" i="18" s="1"/>
  <c r="I13" i="18" s="1"/>
  <c r="M12" i="18"/>
  <c r="K12" i="18"/>
  <c r="J12" i="18"/>
  <c r="L12" i="18" s="1"/>
  <c r="F12" i="18"/>
  <c r="E12" i="18"/>
  <c r="G12" i="18" s="1"/>
  <c r="I12" i="18" s="1"/>
  <c r="M11" i="18"/>
  <c r="K11" i="18"/>
  <c r="J11" i="18"/>
  <c r="L11" i="18" s="1"/>
  <c r="F11" i="18"/>
  <c r="E11" i="18"/>
  <c r="G11" i="18" s="1"/>
  <c r="I11" i="18" s="1"/>
  <c r="M10" i="18"/>
  <c r="K10" i="18"/>
  <c r="J10" i="18"/>
  <c r="L10" i="18" s="1"/>
  <c r="F10" i="18"/>
  <c r="E10" i="18"/>
  <c r="G10" i="18" s="1"/>
  <c r="I10" i="18" s="1"/>
  <c r="M9" i="18"/>
  <c r="M22" i="18" s="1"/>
  <c r="K9" i="18"/>
  <c r="J9" i="18"/>
  <c r="J22" i="18" s="1"/>
  <c r="F9" i="18"/>
  <c r="F22" i="18" s="1"/>
  <c r="F51" i="18" s="1"/>
  <c r="E9" i="18"/>
  <c r="G9" i="18" s="1"/>
  <c r="L5" i="18"/>
  <c r="M49" i="17"/>
  <c r="K49" i="17"/>
  <c r="J49" i="17"/>
  <c r="L49" i="17" s="1"/>
  <c r="H49" i="17"/>
  <c r="H50" i="17" s="1"/>
  <c r="F49" i="17"/>
  <c r="E49" i="17"/>
  <c r="G49" i="17" s="1"/>
  <c r="I49" i="17" s="1"/>
  <c r="M48" i="17"/>
  <c r="K48" i="17"/>
  <c r="J48" i="17"/>
  <c r="L48" i="17" s="1"/>
  <c r="F48" i="17"/>
  <c r="E48" i="17"/>
  <c r="G48" i="17" s="1"/>
  <c r="I48" i="17" s="1"/>
  <c r="M47" i="17"/>
  <c r="K47" i="17"/>
  <c r="J47" i="17"/>
  <c r="L47" i="17" s="1"/>
  <c r="F47" i="17"/>
  <c r="E47" i="17"/>
  <c r="G47" i="17" s="1"/>
  <c r="I47" i="17" s="1"/>
  <c r="M46" i="17"/>
  <c r="K46" i="17"/>
  <c r="J46" i="17"/>
  <c r="L46" i="17" s="1"/>
  <c r="F46" i="17"/>
  <c r="E46" i="17"/>
  <c r="G46" i="17" s="1"/>
  <c r="I46" i="17" s="1"/>
  <c r="M45" i="17"/>
  <c r="K45" i="17"/>
  <c r="J45" i="17"/>
  <c r="L45" i="17" s="1"/>
  <c r="F45" i="17"/>
  <c r="E45" i="17"/>
  <c r="G45" i="17" s="1"/>
  <c r="I45" i="17" s="1"/>
  <c r="M44" i="17"/>
  <c r="K44" i="17"/>
  <c r="J44" i="17"/>
  <c r="L44" i="17" s="1"/>
  <c r="F44" i="17"/>
  <c r="E44" i="17"/>
  <c r="G44" i="17" s="1"/>
  <c r="I44" i="17" s="1"/>
  <c r="M43" i="17"/>
  <c r="K43" i="17"/>
  <c r="J43" i="17"/>
  <c r="L43" i="17" s="1"/>
  <c r="F43" i="17"/>
  <c r="E43" i="17"/>
  <c r="G43" i="17" s="1"/>
  <c r="I43" i="17" s="1"/>
  <c r="M42" i="17"/>
  <c r="K42" i="17"/>
  <c r="J42" i="17"/>
  <c r="L42" i="17" s="1"/>
  <c r="F42" i="17"/>
  <c r="E42" i="17"/>
  <c r="G42" i="17" s="1"/>
  <c r="I42" i="17" s="1"/>
  <c r="M41" i="17"/>
  <c r="K41" i="17"/>
  <c r="J41" i="17"/>
  <c r="L41" i="17" s="1"/>
  <c r="F41" i="17"/>
  <c r="E41" i="17"/>
  <c r="G41" i="17" s="1"/>
  <c r="I41" i="17" s="1"/>
  <c r="M40" i="17"/>
  <c r="K40" i="17"/>
  <c r="J40" i="17"/>
  <c r="L40" i="17" s="1"/>
  <c r="F40" i="17"/>
  <c r="E40" i="17"/>
  <c r="G40" i="17" s="1"/>
  <c r="I40" i="17" s="1"/>
  <c r="M39" i="17"/>
  <c r="K39" i="17"/>
  <c r="J39" i="17"/>
  <c r="L39" i="17" s="1"/>
  <c r="F39" i="17"/>
  <c r="E39" i="17"/>
  <c r="G39" i="17" s="1"/>
  <c r="I39" i="17" s="1"/>
  <c r="M38" i="17"/>
  <c r="K38" i="17"/>
  <c r="J38" i="17"/>
  <c r="L38" i="17" s="1"/>
  <c r="F38" i="17"/>
  <c r="E38" i="17"/>
  <c r="G38" i="17" s="1"/>
  <c r="I38" i="17" s="1"/>
  <c r="M37" i="17"/>
  <c r="M50" i="17" s="1"/>
  <c r="K37" i="17"/>
  <c r="K50" i="17" s="1"/>
  <c r="J37" i="17"/>
  <c r="J50" i="17" s="1"/>
  <c r="F37" i="17"/>
  <c r="F50" i="17" s="1"/>
  <c r="E37" i="17"/>
  <c r="G37" i="17" s="1"/>
  <c r="F36" i="17"/>
  <c r="M35" i="17"/>
  <c r="K35" i="17"/>
  <c r="J35" i="17"/>
  <c r="L35" i="17" s="1"/>
  <c r="H35" i="17"/>
  <c r="H36" i="17" s="1"/>
  <c r="G35" i="17"/>
  <c r="I35" i="17" s="1"/>
  <c r="F35" i="17"/>
  <c r="E35" i="17"/>
  <c r="M34" i="17"/>
  <c r="K34" i="17"/>
  <c r="L34" i="17" s="1"/>
  <c r="J34" i="17"/>
  <c r="G34" i="17"/>
  <c r="I34" i="17" s="1"/>
  <c r="F34" i="17"/>
  <c r="E34" i="17"/>
  <c r="M33" i="17"/>
  <c r="K33" i="17"/>
  <c r="L33" i="17" s="1"/>
  <c r="J33" i="17"/>
  <c r="G33" i="17"/>
  <c r="I33" i="17" s="1"/>
  <c r="F33" i="17"/>
  <c r="E33" i="17"/>
  <c r="M32" i="17"/>
  <c r="K32" i="17"/>
  <c r="L32" i="17" s="1"/>
  <c r="J32" i="17"/>
  <c r="G32" i="17"/>
  <c r="I32" i="17" s="1"/>
  <c r="F32" i="17"/>
  <c r="E32" i="17"/>
  <c r="M31" i="17"/>
  <c r="K31" i="17"/>
  <c r="L31" i="17" s="1"/>
  <c r="J31" i="17"/>
  <c r="G31" i="17"/>
  <c r="I31" i="17" s="1"/>
  <c r="F31" i="17"/>
  <c r="E31" i="17"/>
  <c r="M30" i="17"/>
  <c r="K30" i="17"/>
  <c r="L30" i="17" s="1"/>
  <c r="J30" i="17"/>
  <c r="G30" i="17"/>
  <c r="I30" i="17" s="1"/>
  <c r="F30" i="17"/>
  <c r="E30" i="17"/>
  <c r="M29" i="17"/>
  <c r="K29" i="17"/>
  <c r="L29" i="17" s="1"/>
  <c r="J29" i="17"/>
  <c r="G29" i="17"/>
  <c r="I29" i="17" s="1"/>
  <c r="F29" i="17"/>
  <c r="E29" i="17"/>
  <c r="M28" i="17"/>
  <c r="K28" i="17"/>
  <c r="L28" i="17" s="1"/>
  <c r="J28" i="17"/>
  <c r="G28" i="17"/>
  <c r="I28" i="17" s="1"/>
  <c r="F28" i="17"/>
  <c r="E28" i="17"/>
  <c r="M27" i="17"/>
  <c r="K27" i="17"/>
  <c r="L27" i="17" s="1"/>
  <c r="J27" i="17"/>
  <c r="G27" i="17"/>
  <c r="I27" i="17" s="1"/>
  <c r="F27" i="17"/>
  <c r="E27" i="17"/>
  <c r="M26" i="17"/>
  <c r="K26" i="17"/>
  <c r="L26" i="17" s="1"/>
  <c r="J26" i="17"/>
  <c r="G26" i="17"/>
  <c r="I26" i="17" s="1"/>
  <c r="F26" i="17"/>
  <c r="E26" i="17"/>
  <c r="M25" i="17"/>
  <c r="K25" i="17"/>
  <c r="L25" i="17" s="1"/>
  <c r="J25" i="17"/>
  <c r="G25" i="17"/>
  <c r="I25" i="17" s="1"/>
  <c r="F25" i="17"/>
  <c r="E25" i="17"/>
  <c r="M24" i="17"/>
  <c r="K24" i="17"/>
  <c r="L24" i="17" s="1"/>
  <c r="J24" i="17"/>
  <c r="G24" i="17"/>
  <c r="I24" i="17" s="1"/>
  <c r="F24" i="17"/>
  <c r="E24" i="17"/>
  <c r="M23" i="17"/>
  <c r="M36" i="17" s="1"/>
  <c r="K23" i="17"/>
  <c r="K36" i="17" s="1"/>
  <c r="J23" i="17"/>
  <c r="J36" i="17" s="1"/>
  <c r="G23" i="17"/>
  <c r="G36" i="17" s="1"/>
  <c r="F23" i="17"/>
  <c r="E23" i="17"/>
  <c r="E36" i="17" s="1"/>
  <c r="K22" i="17"/>
  <c r="H22" i="17"/>
  <c r="H51" i="17" s="1"/>
  <c r="M21" i="17"/>
  <c r="L21" i="17"/>
  <c r="K21" i="17"/>
  <c r="J21" i="17"/>
  <c r="H21" i="17"/>
  <c r="F21" i="17"/>
  <c r="E21" i="17"/>
  <c r="G21" i="17" s="1"/>
  <c r="I21" i="17" s="1"/>
  <c r="M20" i="17"/>
  <c r="K20" i="17"/>
  <c r="J20" i="17"/>
  <c r="L20" i="17" s="1"/>
  <c r="F20" i="17"/>
  <c r="E20" i="17"/>
  <c r="G20" i="17" s="1"/>
  <c r="I20" i="17" s="1"/>
  <c r="M19" i="17"/>
  <c r="K19" i="17"/>
  <c r="J19" i="17"/>
  <c r="L19" i="17" s="1"/>
  <c r="F19" i="17"/>
  <c r="E19" i="17"/>
  <c r="G19" i="17" s="1"/>
  <c r="I19" i="17" s="1"/>
  <c r="M18" i="17"/>
  <c r="K18" i="17"/>
  <c r="J18" i="17"/>
  <c r="L18" i="17" s="1"/>
  <c r="F18" i="17"/>
  <c r="E18" i="17"/>
  <c r="G18" i="17" s="1"/>
  <c r="I18" i="17" s="1"/>
  <c r="M17" i="17"/>
  <c r="K17" i="17"/>
  <c r="J17" i="17"/>
  <c r="L17" i="17" s="1"/>
  <c r="F17" i="17"/>
  <c r="E17" i="17"/>
  <c r="G17" i="17" s="1"/>
  <c r="I17" i="17" s="1"/>
  <c r="M16" i="17"/>
  <c r="K16" i="17"/>
  <c r="J16" i="17"/>
  <c r="L16" i="17" s="1"/>
  <c r="F16" i="17"/>
  <c r="E16" i="17"/>
  <c r="G16" i="17" s="1"/>
  <c r="I16" i="17" s="1"/>
  <c r="M15" i="17"/>
  <c r="K15" i="17"/>
  <c r="J15" i="17"/>
  <c r="L15" i="17" s="1"/>
  <c r="F15" i="17"/>
  <c r="E15" i="17"/>
  <c r="G15" i="17" s="1"/>
  <c r="I15" i="17" s="1"/>
  <c r="M14" i="17"/>
  <c r="K14" i="17"/>
  <c r="J14" i="17"/>
  <c r="L14" i="17" s="1"/>
  <c r="F14" i="17"/>
  <c r="E14" i="17"/>
  <c r="G14" i="17" s="1"/>
  <c r="I14" i="17" s="1"/>
  <c r="M13" i="17"/>
  <c r="K13" i="17"/>
  <c r="J13" i="17"/>
  <c r="L13" i="17" s="1"/>
  <c r="F13" i="17"/>
  <c r="E13" i="17"/>
  <c r="G13" i="17" s="1"/>
  <c r="I13" i="17" s="1"/>
  <c r="M12" i="17"/>
  <c r="K12" i="17"/>
  <c r="J12" i="17"/>
  <c r="L12" i="17" s="1"/>
  <c r="F12" i="17"/>
  <c r="E12" i="17"/>
  <c r="G12" i="17" s="1"/>
  <c r="I12" i="17" s="1"/>
  <c r="M11" i="17"/>
  <c r="K11" i="17"/>
  <c r="J11" i="17"/>
  <c r="L11" i="17" s="1"/>
  <c r="F11" i="17"/>
  <c r="E11" i="17"/>
  <c r="G11" i="17" s="1"/>
  <c r="I11" i="17" s="1"/>
  <c r="M10" i="17"/>
  <c r="K10" i="17"/>
  <c r="J10" i="17"/>
  <c r="L10" i="17" s="1"/>
  <c r="F10" i="17"/>
  <c r="E10" i="17"/>
  <c r="G10" i="17" s="1"/>
  <c r="I10" i="17" s="1"/>
  <c r="M9" i="17"/>
  <c r="M22" i="17" s="1"/>
  <c r="K9" i="17"/>
  <c r="J9" i="17"/>
  <c r="J22" i="17" s="1"/>
  <c r="J51" i="17" s="1"/>
  <c r="F9" i="17"/>
  <c r="F22" i="17" s="1"/>
  <c r="F51" i="17" s="1"/>
  <c r="E9" i="17"/>
  <c r="G9" i="17" s="1"/>
  <c r="M5" i="17"/>
  <c r="L5" i="17"/>
  <c r="J51" i="18" l="1"/>
  <c r="K51" i="17"/>
  <c r="M51" i="18"/>
  <c r="K51" i="18"/>
  <c r="M51" i="17"/>
  <c r="I37" i="17"/>
  <c r="I50" i="17" s="1"/>
  <c r="G50" i="17"/>
  <c r="G36" i="18"/>
  <c r="I23" i="18"/>
  <c r="I36" i="18" s="1"/>
  <c r="G50" i="18"/>
  <c r="I37" i="18"/>
  <c r="I50" i="18" s="1"/>
  <c r="G22" i="17"/>
  <c r="I9" i="17"/>
  <c r="I22" i="17" s="1"/>
  <c r="G22" i="18"/>
  <c r="I9" i="18"/>
  <c r="I22" i="18" s="1"/>
  <c r="I51" i="18" s="1"/>
  <c r="L23" i="17"/>
  <c r="L36" i="17" s="1"/>
  <c r="L23" i="18"/>
  <c r="L36" i="18" s="1"/>
  <c r="E22" i="17"/>
  <c r="E22" i="18"/>
  <c r="L37" i="17"/>
  <c r="L50" i="17" s="1"/>
  <c r="L37" i="18"/>
  <c r="L50" i="18" s="1"/>
  <c r="E36" i="18"/>
  <c r="I23" i="17"/>
  <c r="I36" i="17" s="1"/>
  <c r="E50" i="17"/>
  <c r="E50" i="18"/>
  <c r="L9" i="17"/>
  <c r="L22" i="17" s="1"/>
  <c r="L9" i="18"/>
  <c r="L22" i="18" s="1"/>
  <c r="G51" i="18" l="1"/>
  <c r="I51" i="17"/>
  <c r="G51" i="17"/>
  <c r="L51" i="18"/>
  <c r="E51" i="18"/>
  <c r="L51" i="17"/>
  <c r="E51" i="17"/>
  <c r="M50" i="15" l="1"/>
  <c r="K50" i="15"/>
  <c r="J50" i="15"/>
  <c r="H50" i="15"/>
  <c r="F50" i="15"/>
  <c r="E50" i="15"/>
  <c r="L49" i="15"/>
  <c r="G49" i="15"/>
  <c r="I49" i="15" s="1"/>
  <c r="L48" i="15"/>
  <c r="G48" i="15"/>
  <c r="I48" i="15" s="1"/>
  <c r="L47" i="15"/>
  <c r="I47" i="15"/>
  <c r="G47" i="15"/>
  <c r="L46" i="15"/>
  <c r="G46" i="15"/>
  <c r="I46" i="15" s="1"/>
  <c r="L45" i="15"/>
  <c r="I45" i="15"/>
  <c r="G45" i="15"/>
  <c r="L44" i="15"/>
  <c r="I44" i="15"/>
  <c r="G44" i="15"/>
  <c r="L43" i="15"/>
  <c r="I43" i="15"/>
  <c r="G43" i="15"/>
  <c r="L42" i="15"/>
  <c r="G42" i="15"/>
  <c r="I42" i="15" s="1"/>
  <c r="L41" i="15"/>
  <c r="G41" i="15"/>
  <c r="I41" i="15" s="1"/>
  <c r="L40" i="15"/>
  <c r="G40" i="15"/>
  <c r="I40" i="15" s="1"/>
  <c r="L39" i="15"/>
  <c r="I39" i="15"/>
  <c r="G39" i="15"/>
  <c r="L38" i="15"/>
  <c r="G38" i="15"/>
  <c r="I38" i="15" s="1"/>
  <c r="L37" i="15"/>
  <c r="L50" i="15" s="1"/>
  <c r="I37" i="15"/>
  <c r="G37" i="15"/>
  <c r="M36" i="15"/>
  <c r="E36" i="15"/>
  <c r="M35" i="15"/>
  <c r="K35" i="15"/>
  <c r="J35" i="15"/>
  <c r="L35" i="15" s="1"/>
  <c r="H35" i="15"/>
  <c r="H36" i="15" s="1"/>
  <c r="F35" i="15"/>
  <c r="E35" i="15"/>
  <c r="G35" i="15" s="1"/>
  <c r="I35" i="15" s="1"/>
  <c r="M34" i="15"/>
  <c r="K34" i="15"/>
  <c r="L34" i="15" s="1"/>
  <c r="J34" i="15"/>
  <c r="F34" i="15"/>
  <c r="E34" i="15"/>
  <c r="G34" i="15" s="1"/>
  <c r="I34" i="15" s="1"/>
  <c r="M33" i="15"/>
  <c r="K33" i="15"/>
  <c r="L33" i="15" s="1"/>
  <c r="J33" i="15"/>
  <c r="F33" i="15"/>
  <c r="E33" i="15"/>
  <c r="G33" i="15" s="1"/>
  <c r="I33" i="15" s="1"/>
  <c r="M32" i="15"/>
  <c r="K32" i="15"/>
  <c r="L32" i="15" s="1"/>
  <c r="J32" i="15"/>
  <c r="F32" i="15"/>
  <c r="E32" i="15"/>
  <c r="G32" i="15" s="1"/>
  <c r="I32" i="15" s="1"/>
  <c r="M31" i="15"/>
  <c r="K31" i="15"/>
  <c r="L31" i="15" s="1"/>
  <c r="J31" i="15"/>
  <c r="F31" i="15"/>
  <c r="E31" i="15"/>
  <c r="G31" i="15" s="1"/>
  <c r="I31" i="15" s="1"/>
  <c r="M30" i="15"/>
  <c r="K30" i="15"/>
  <c r="L30" i="15" s="1"/>
  <c r="J30" i="15"/>
  <c r="F30" i="15"/>
  <c r="E30" i="15"/>
  <c r="G30" i="15" s="1"/>
  <c r="I30" i="15" s="1"/>
  <c r="M29" i="15"/>
  <c r="K29" i="15"/>
  <c r="L29" i="15" s="1"/>
  <c r="J29" i="15"/>
  <c r="F29" i="15"/>
  <c r="E29" i="15"/>
  <c r="G29" i="15" s="1"/>
  <c r="I29" i="15" s="1"/>
  <c r="M28" i="15"/>
  <c r="K28" i="15"/>
  <c r="L28" i="15" s="1"/>
  <c r="J28" i="15"/>
  <c r="F28" i="15"/>
  <c r="E28" i="15"/>
  <c r="G28" i="15" s="1"/>
  <c r="I28" i="15" s="1"/>
  <c r="M27" i="15"/>
  <c r="K27" i="15"/>
  <c r="L27" i="15" s="1"/>
  <c r="J27" i="15"/>
  <c r="F27" i="15"/>
  <c r="E27" i="15"/>
  <c r="G27" i="15" s="1"/>
  <c r="I27" i="15" s="1"/>
  <c r="M26" i="15"/>
  <c r="K26" i="15"/>
  <c r="L26" i="15" s="1"/>
  <c r="J26" i="15"/>
  <c r="F26" i="15"/>
  <c r="E26" i="15"/>
  <c r="G26" i="15" s="1"/>
  <c r="I26" i="15" s="1"/>
  <c r="M25" i="15"/>
  <c r="K25" i="15"/>
  <c r="L25" i="15" s="1"/>
  <c r="J25" i="15"/>
  <c r="F25" i="15"/>
  <c r="E25" i="15"/>
  <c r="G25" i="15" s="1"/>
  <c r="I25" i="15" s="1"/>
  <c r="M24" i="15"/>
  <c r="K24" i="15"/>
  <c r="L24" i="15" s="1"/>
  <c r="J24" i="15"/>
  <c r="F24" i="15"/>
  <c r="E24" i="15"/>
  <c r="G24" i="15" s="1"/>
  <c r="I24" i="15" s="1"/>
  <c r="M23" i="15"/>
  <c r="K23" i="15"/>
  <c r="K36" i="15" s="1"/>
  <c r="J23" i="15"/>
  <c r="F23" i="15"/>
  <c r="F36" i="15" s="1"/>
  <c r="E23" i="15"/>
  <c r="G23" i="15" s="1"/>
  <c r="M21" i="15"/>
  <c r="K21" i="15"/>
  <c r="J21" i="15"/>
  <c r="L21" i="15" s="1"/>
  <c r="H21" i="15"/>
  <c r="H22" i="15" s="1"/>
  <c r="H51" i="15" s="1"/>
  <c r="F21" i="15"/>
  <c r="E21" i="15"/>
  <c r="G21" i="15" s="1"/>
  <c r="I21" i="15" s="1"/>
  <c r="M20" i="15"/>
  <c r="K20" i="15"/>
  <c r="L20" i="15" s="1"/>
  <c r="J20" i="15"/>
  <c r="F20" i="15"/>
  <c r="E20" i="15"/>
  <c r="G20" i="15" s="1"/>
  <c r="I20" i="15" s="1"/>
  <c r="M19" i="15"/>
  <c r="K19" i="15"/>
  <c r="L19" i="15" s="1"/>
  <c r="J19" i="15"/>
  <c r="F19" i="15"/>
  <c r="E19" i="15"/>
  <c r="G19" i="15" s="1"/>
  <c r="I19" i="15" s="1"/>
  <c r="M18" i="15"/>
  <c r="K18" i="15"/>
  <c r="L18" i="15" s="1"/>
  <c r="J18" i="15"/>
  <c r="F18" i="15"/>
  <c r="E18" i="15"/>
  <c r="G18" i="15" s="1"/>
  <c r="I18" i="15" s="1"/>
  <c r="M17" i="15"/>
  <c r="K17" i="15"/>
  <c r="L17" i="15" s="1"/>
  <c r="J17" i="15"/>
  <c r="F17" i="15"/>
  <c r="E17" i="15"/>
  <c r="G17" i="15" s="1"/>
  <c r="I17" i="15" s="1"/>
  <c r="M16" i="15"/>
  <c r="K16" i="15"/>
  <c r="L16" i="15" s="1"/>
  <c r="J16" i="15"/>
  <c r="F16" i="15"/>
  <c r="E16" i="15"/>
  <c r="G16" i="15" s="1"/>
  <c r="I16" i="15" s="1"/>
  <c r="M15" i="15"/>
  <c r="K15" i="15"/>
  <c r="L15" i="15" s="1"/>
  <c r="J15" i="15"/>
  <c r="F15" i="15"/>
  <c r="E15" i="15"/>
  <c r="G15" i="15" s="1"/>
  <c r="I15" i="15" s="1"/>
  <c r="M14" i="15"/>
  <c r="K14" i="15"/>
  <c r="L14" i="15" s="1"/>
  <c r="J14" i="15"/>
  <c r="F14" i="15"/>
  <c r="E14" i="15"/>
  <c r="G14" i="15" s="1"/>
  <c r="I14" i="15" s="1"/>
  <c r="M13" i="15"/>
  <c r="K13" i="15"/>
  <c r="L13" i="15" s="1"/>
  <c r="J13" i="15"/>
  <c r="F13" i="15"/>
  <c r="E13" i="15"/>
  <c r="G13" i="15" s="1"/>
  <c r="I13" i="15" s="1"/>
  <c r="M12" i="15"/>
  <c r="K12" i="15"/>
  <c r="L12" i="15" s="1"/>
  <c r="J12" i="15"/>
  <c r="F12" i="15"/>
  <c r="E12" i="15"/>
  <c r="G12" i="15" s="1"/>
  <c r="I12" i="15" s="1"/>
  <c r="M11" i="15"/>
  <c r="K11" i="15"/>
  <c r="L11" i="15" s="1"/>
  <c r="J11" i="15"/>
  <c r="F11" i="15"/>
  <c r="E11" i="15"/>
  <c r="G11" i="15" s="1"/>
  <c r="I11" i="15" s="1"/>
  <c r="M10" i="15"/>
  <c r="K10" i="15"/>
  <c r="L10" i="15" s="1"/>
  <c r="J10" i="15"/>
  <c r="F10" i="15"/>
  <c r="E10" i="15"/>
  <c r="G10" i="15" s="1"/>
  <c r="I10" i="15" s="1"/>
  <c r="M9" i="15"/>
  <c r="M22" i="15" s="1"/>
  <c r="M51" i="15" s="1"/>
  <c r="K9" i="15"/>
  <c r="K22" i="15" s="1"/>
  <c r="J9" i="15"/>
  <c r="J22" i="15" s="1"/>
  <c r="F9" i="15"/>
  <c r="F22" i="15" s="1"/>
  <c r="F51" i="15" s="1"/>
  <c r="E9" i="15"/>
  <c r="G9" i="15" s="1"/>
  <c r="M51" i="14"/>
  <c r="K51" i="14"/>
  <c r="E51" i="14"/>
  <c r="M50" i="14"/>
  <c r="K50" i="14"/>
  <c r="J50" i="14"/>
  <c r="H50" i="14"/>
  <c r="F50" i="14"/>
  <c r="E50" i="14"/>
  <c r="L49" i="14"/>
  <c r="G49" i="14"/>
  <c r="I49" i="14" s="1"/>
  <c r="L48" i="14"/>
  <c r="G48" i="14"/>
  <c r="I48" i="14" s="1"/>
  <c r="L47" i="14"/>
  <c r="G47" i="14"/>
  <c r="I47" i="14" s="1"/>
  <c r="L46" i="14"/>
  <c r="I46" i="14"/>
  <c r="G46" i="14"/>
  <c r="L45" i="14"/>
  <c r="G45" i="14"/>
  <c r="I45" i="14" s="1"/>
  <c r="L44" i="14"/>
  <c r="I44" i="14"/>
  <c r="G44" i="14"/>
  <c r="L43" i="14"/>
  <c r="G43" i="14"/>
  <c r="I43" i="14" s="1"/>
  <c r="L42" i="14"/>
  <c r="I42" i="14"/>
  <c r="G42" i="14"/>
  <c r="L41" i="14"/>
  <c r="L50" i="14" s="1"/>
  <c r="G41" i="14"/>
  <c r="I41" i="14" s="1"/>
  <c r="L40" i="14"/>
  <c r="G40" i="14"/>
  <c r="I40" i="14" s="1"/>
  <c r="L39" i="14"/>
  <c r="G39" i="14"/>
  <c r="I39" i="14" s="1"/>
  <c r="L38" i="14"/>
  <c r="I38" i="14"/>
  <c r="G38" i="14"/>
  <c r="L37" i="14"/>
  <c r="G37" i="14"/>
  <c r="I37" i="14" s="1"/>
  <c r="M36" i="14"/>
  <c r="K36" i="14"/>
  <c r="J36" i="14"/>
  <c r="H36" i="14"/>
  <c r="F36" i="14"/>
  <c r="E36" i="14"/>
  <c r="L35" i="14"/>
  <c r="G35" i="14"/>
  <c r="I35" i="14" s="1"/>
  <c r="L34" i="14"/>
  <c r="G34" i="14"/>
  <c r="I34" i="14" s="1"/>
  <c r="L33" i="14"/>
  <c r="G33" i="14"/>
  <c r="I33" i="14" s="1"/>
  <c r="L32" i="14"/>
  <c r="I32" i="14"/>
  <c r="G32" i="14"/>
  <c r="L31" i="14"/>
  <c r="G31" i="14"/>
  <c r="I31" i="14" s="1"/>
  <c r="L30" i="14"/>
  <c r="I30" i="14"/>
  <c r="G30" i="14"/>
  <c r="L29" i="14"/>
  <c r="G29" i="14"/>
  <c r="I29" i="14" s="1"/>
  <c r="L28" i="14"/>
  <c r="I28" i="14"/>
  <c r="G28" i="14"/>
  <c r="L27" i="14"/>
  <c r="L36" i="14" s="1"/>
  <c r="G27" i="14"/>
  <c r="I27" i="14" s="1"/>
  <c r="L26" i="14"/>
  <c r="G26" i="14"/>
  <c r="I26" i="14" s="1"/>
  <c r="L25" i="14"/>
  <c r="G25" i="14"/>
  <c r="I25" i="14" s="1"/>
  <c r="L24" i="14"/>
  <c r="I24" i="14"/>
  <c r="G24" i="14"/>
  <c r="L23" i="14"/>
  <c r="G23" i="14"/>
  <c r="I23" i="14" s="1"/>
  <c r="M22" i="14"/>
  <c r="K22" i="14"/>
  <c r="J22" i="14"/>
  <c r="J51" i="14" s="1"/>
  <c r="H22" i="14"/>
  <c r="H51" i="14" s="1"/>
  <c r="F22" i="14"/>
  <c r="F51" i="14" s="1"/>
  <c r="E22" i="14"/>
  <c r="L21" i="14"/>
  <c r="G21" i="14"/>
  <c r="I21" i="14" s="1"/>
  <c r="L20" i="14"/>
  <c r="G20" i="14"/>
  <c r="I20" i="14" s="1"/>
  <c r="L19" i="14"/>
  <c r="G19" i="14"/>
  <c r="I19" i="14" s="1"/>
  <c r="L18" i="14"/>
  <c r="I18" i="14"/>
  <c r="G18" i="14"/>
  <c r="L17" i="14"/>
  <c r="G17" i="14"/>
  <c r="I17" i="14" s="1"/>
  <c r="L16" i="14"/>
  <c r="I16" i="14"/>
  <c r="G16" i="14"/>
  <c r="L15" i="14"/>
  <c r="G15" i="14"/>
  <c r="I15" i="14" s="1"/>
  <c r="L14" i="14"/>
  <c r="I14" i="14"/>
  <c r="G14" i="14"/>
  <c r="L13" i="14"/>
  <c r="L22" i="14" s="1"/>
  <c r="G13" i="14"/>
  <c r="I13" i="14" s="1"/>
  <c r="L12" i="14"/>
  <c r="G12" i="14"/>
  <c r="I12" i="14" s="1"/>
  <c r="L11" i="14"/>
  <c r="G11" i="14"/>
  <c r="I11" i="14" s="1"/>
  <c r="L10" i="14"/>
  <c r="I10" i="14"/>
  <c r="G10" i="14"/>
  <c r="L9" i="14"/>
  <c r="G9" i="14"/>
  <c r="I9" i="14" s="1"/>
  <c r="I36" i="14" l="1"/>
  <c r="G22" i="15"/>
  <c r="I9" i="15"/>
  <c r="I22" i="15" s="1"/>
  <c r="I22" i="14"/>
  <c r="I50" i="14"/>
  <c r="I50" i="15"/>
  <c r="J51" i="15"/>
  <c r="G36" i="15"/>
  <c r="I23" i="15"/>
  <c r="I36" i="15" s="1"/>
  <c r="L51" i="14"/>
  <c r="K51" i="15"/>
  <c r="G50" i="15"/>
  <c r="L9" i="15"/>
  <c r="L22" i="15" s="1"/>
  <c r="G22" i="14"/>
  <c r="G36" i="14"/>
  <c r="G50" i="14"/>
  <c r="L23" i="15"/>
  <c r="L36" i="15" s="1"/>
  <c r="J36" i="15"/>
  <c r="E22" i="15"/>
  <c r="E51" i="15" s="1"/>
  <c r="L51" i="15" l="1"/>
  <c r="I51" i="14"/>
  <c r="I51" i="15"/>
  <c r="G51" i="14"/>
  <c r="G51" i="15"/>
  <c r="N54" i="13" l="1"/>
  <c r="L54" i="13"/>
  <c r="K54" i="13"/>
  <c r="J54" i="13"/>
  <c r="I54" i="13"/>
  <c r="H54" i="13"/>
  <c r="G54" i="13"/>
  <c r="F54" i="13"/>
  <c r="M53" i="13"/>
  <c r="M52" i="13"/>
  <c r="M51" i="13"/>
  <c r="M50" i="13"/>
  <c r="M49" i="13"/>
  <c r="M48" i="13"/>
  <c r="M47" i="13"/>
  <c r="M46" i="13"/>
  <c r="M45" i="13"/>
  <c r="M44" i="13"/>
  <c r="M43" i="13"/>
  <c r="M42" i="13"/>
  <c r="M41" i="13"/>
  <c r="M54" i="13" s="1"/>
  <c r="N40" i="13"/>
  <c r="L40" i="13"/>
  <c r="K40" i="13"/>
  <c r="J40" i="13"/>
  <c r="I40" i="13"/>
  <c r="H40" i="13"/>
  <c r="G40" i="13"/>
  <c r="F40" i="13"/>
  <c r="M39" i="13"/>
  <c r="M38" i="13"/>
  <c r="M37" i="13"/>
  <c r="M36" i="13"/>
  <c r="M35" i="13"/>
  <c r="M34" i="13"/>
  <c r="M33" i="13"/>
  <c r="M32" i="13"/>
  <c r="M31" i="13"/>
  <c r="M30" i="13"/>
  <c r="M29" i="13"/>
  <c r="M28" i="13"/>
  <c r="M27" i="13"/>
  <c r="M40" i="13" s="1"/>
  <c r="N26" i="13"/>
  <c r="N56" i="13" s="1"/>
  <c r="L26" i="13"/>
  <c r="L56" i="13" s="1"/>
  <c r="K26" i="13"/>
  <c r="J26" i="13"/>
  <c r="I26" i="13"/>
  <c r="H26" i="13"/>
  <c r="G26" i="13"/>
  <c r="F26" i="13"/>
  <c r="M25" i="13"/>
  <c r="M24" i="13"/>
  <c r="M23" i="13"/>
  <c r="M22" i="13"/>
  <c r="M21" i="13"/>
  <c r="M20" i="13"/>
  <c r="M19" i="13"/>
  <c r="M18" i="13"/>
  <c r="M17" i="13"/>
  <c r="M16" i="13"/>
  <c r="M15" i="13"/>
  <c r="M14" i="13"/>
  <c r="M13" i="13"/>
  <c r="M26" i="13" s="1"/>
  <c r="M56" i="13" s="1"/>
  <c r="M50" i="12"/>
  <c r="L50" i="12"/>
  <c r="K50" i="12"/>
  <c r="J50" i="12"/>
  <c r="H50" i="12"/>
  <c r="F50" i="12"/>
  <c r="E50" i="12"/>
  <c r="G49" i="12"/>
  <c r="I49" i="12" s="1"/>
  <c r="I48" i="12"/>
  <c r="G48" i="12"/>
  <c r="G47" i="12"/>
  <c r="I47" i="12" s="1"/>
  <c r="I46" i="12"/>
  <c r="G46" i="12"/>
  <c r="G45" i="12"/>
  <c r="I45" i="12" s="1"/>
  <c r="I44" i="12"/>
  <c r="G44" i="12"/>
  <c r="G43" i="12"/>
  <c r="G50" i="12" s="1"/>
  <c r="I42" i="12"/>
  <c r="G42" i="12"/>
  <c r="G41" i="12"/>
  <c r="I41" i="12" s="1"/>
  <c r="I40" i="12"/>
  <c r="G40" i="12"/>
  <c r="G39" i="12"/>
  <c r="I39" i="12" s="1"/>
  <c r="I38" i="12"/>
  <c r="G38" i="12"/>
  <c r="G37" i="12"/>
  <c r="I37" i="12" s="1"/>
  <c r="M36" i="12"/>
  <c r="K36" i="12"/>
  <c r="J36" i="12"/>
  <c r="H36" i="12"/>
  <c r="F36" i="12"/>
  <c r="E36" i="12"/>
  <c r="L35" i="12"/>
  <c r="G35" i="12"/>
  <c r="I35" i="12" s="1"/>
  <c r="L34" i="12"/>
  <c r="I34" i="12"/>
  <c r="G34" i="12"/>
  <c r="L33" i="12"/>
  <c r="I33" i="12"/>
  <c r="G33" i="12"/>
  <c r="L32" i="12"/>
  <c r="I32" i="12"/>
  <c r="G32" i="12"/>
  <c r="L31" i="12"/>
  <c r="G31" i="12"/>
  <c r="I31" i="12" s="1"/>
  <c r="L30" i="12"/>
  <c r="I30" i="12"/>
  <c r="G30" i="12"/>
  <c r="L29" i="12"/>
  <c r="I29" i="12"/>
  <c r="G29" i="12"/>
  <c r="L28" i="12"/>
  <c r="G28" i="12"/>
  <c r="I28" i="12" s="1"/>
  <c r="L27" i="12"/>
  <c r="G27" i="12"/>
  <c r="I27" i="12" s="1"/>
  <c r="L26" i="12"/>
  <c r="I26" i="12"/>
  <c r="G26" i="12"/>
  <c r="L25" i="12"/>
  <c r="I25" i="12"/>
  <c r="G25" i="12"/>
  <c r="L24" i="12"/>
  <c r="I24" i="12"/>
  <c r="G24" i="12"/>
  <c r="L23" i="12"/>
  <c r="L36" i="12" s="1"/>
  <c r="G23" i="12"/>
  <c r="G36" i="12" s="1"/>
  <c r="M22" i="12"/>
  <c r="M51" i="12" s="1"/>
  <c r="K22" i="12"/>
  <c r="K51" i="12" s="1"/>
  <c r="J22" i="12"/>
  <c r="J51" i="12" s="1"/>
  <c r="H22" i="12"/>
  <c r="H51" i="12" s="1"/>
  <c r="F22" i="12"/>
  <c r="F51" i="12" s="1"/>
  <c r="E22" i="12"/>
  <c r="L21" i="12"/>
  <c r="G21" i="12"/>
  <c r="I21" i="12" s="1"/>
  <c r="L20" i="12"/>
  <c r="G20" i="12"/>
  <c r="I20" i="12" s="1"/>
  <c r="L19" i="12"/>
  <c r="G19" i="12"/>
  <c r="I19" i="12" s="1"/>
  <c r="L18" i="12"/>
  <c r="G18" i="12"/>
  <c r="I18" i="12" s="1"/>
  <c r="L17" i="12"/>
  <c r="G17" i="12"/>
  <c r="I17" i="12" s="1"/>
  <c r="L16" i="12"/>
  <c r="G16" i="12"/>
  <c r="I16" i="12" s="1"/>
  <c r="L15" i="12"/>
  <c r="G15" i="12"/>
  <c r="I15" i="12" s="1"/>
  <c r="L14" i="12"/>
  <c r="G14" i="12"/>
  <c r="I14" i="12" s="1"/>
  <c r="L13" i="12"/>
  <c r="G13" i="12"/>
  <c r="I13" i="12" s="1"/>
  <c r="L12" i="12"/>
  <c r="G12" i="12"/>
  <c r="I12" i="12" s="1"/>
  <c r="L11" i="12"/>
  <c r="G11" i="12"/>
  <c r="I11" i="12" s="1"/>
  <c r="L10" i="12"/>
  <c r="G10" i="12"/>
  <c r="I10" i="12" s="1"/>
  <c r="L9" i="12"/>
  <c r="L22" i="12" s="1"/>
  <c r="L51" i="12" s="1"/>
  <c r="G9" i="12"/>
  <c r="G22" i="12" l="1"/>
  <c r="G51" i="12" s="1"/>
  <c r="I50" i="12"/>
  <c r="I43" i="12"/>
  <c r="I9" i="12"/>
  <c r="I22" i="12" s="1"/>
  <c r="I51" i="12" s="1"/>
  <c r="I23" i="12"/>
  <c r="I36" i="12" s="1"/>
  <c r="H35" i="10" l="1"/>
  <c r="G35" i="10"/>
  <c r="F35" i="10"/>
  <c r="E35" i="10"/>
  <c r="D35" i="10"/>
  <c r="C35" i="10"/>
  <c r="G46" i="7"/>
  <c r="F46" i="7"/>
  <c r="E46" i="7"/>
  <c r="D46" i="7"/>
  <c r="C46" i="7"/>
  <c r="B46" i="7"/>
  <c r="F38" i="7"/>
  <c r="D38" i="7"/>
  <c r="C38" i="7"/>
  <c r="B38" i="7"/>
  <c r="F37" i="7"/>
  <c r="D37" i="7"/>
  <c r="C37" i="7"/>
  <c r="B37" i="7"/>
  <c r="F36" i="7"/>
  <c r="D36" i="7"/>
  <c r="C36" i="7"/>
  <c r="B36" i="7"/>
  <c r="F35" i="7"/>
  <c r="D35" i="7"/>
  <c r="C35" i="7"/>
  <c r="B35" i="7"/>
  <c r="F34" i="7"/>
  <c r="D34" i="7"/>
  <c r="C34" i="7"/>
  <c r="B34" i="7"/>
  <c r="F33" i="7"/>
  <c r="D33" i="7"/>
  <c r="C33" i="7"/>
  <c r="B33" i="7"/>
  <c r="F32" i="7"/>
  <c r="D32" i="7"/>
  <c r="C32" i="7"/>
  <c r="B32" i="7"/>
  <c r="F31" i="7"/>
  <c r="D31" i="7"/>
  <c r="C31" i="7"/>
  <c r="B31" i="7"/>
  <c r="F30" i="7"/>
  <c r="D30" i="7"/>
  <c r="C30" i="7"/>
  <c r="B30" i="7"/>
  <c r="F29" i="7"/>
  <c r="D29" i="7"/>
  <c r="C29" i="7"/>
  <c r="B29" i="7"/>
  <c r="F28" i="7"/>
  <c r="D28" i="7"/>
  <c r="C28" i="7"/>
  <c r="B28" i="7"/>
  <c r="F27" i="7"/>
  <c r="D27" i="7"/>
  <c r="C27" i="7"/>
  <c r="B27" i="7"/>
  <c r="F26" i="7"/>
  <c r="D26" i="7"/>
  <c r="C26" i="7"/>
  <c r="B26" i="7"/>
  <c r="F25" i="7"/>
  <c r="D25" i="7"/>
  <c r="C25" i="7"/>
  <c r="B25" i="7"/>
  <c r="F24" i="7"/>
  <c r="D24" i="7"/>
  <c r="C24" i="7"/>
  <c r="B24" i="7"/>
  <c r="F23" i="7"/>
  <c r="D23" i="7"/>
  <c r="C23" i="7"/>
  <c r="B23" i="7"/>
  <c r="F22" i="7"/>
  <c r="D22" i="7"/>
  <c r="C22" i="7"/>
  <c r="B22" i="7"/>
  <c r="F21" i="7"/>
  <c r="D21" i="7"/>
  <c r="C21" i="7"/>
  <c r="B21" i="7"/>
  <c r="F20" i="7"/>
  <c r="D20" i="7"/>
  <c r="C20" i="7"/>
  <c r="B20" i="7"/>
  <c r="F19" i="7"/>
  <c r="D19" i="7"/>
  <c r="C19" i="7"/>
  <c r="B19" i="7"/>
  <c r="F18" i="7"/>
  <c r="D18" i="7"/>
  <c r="C18" i="7"/>
  <c r="B18" i="7"/>
  <c r="F17" i="7"/>
  <c r="D17" i="7"/>
  <c r="C17" i="7"/>
  <c r="B17" i="7"/>
  <c r="F16" i="7"/>
  <c r="D16" i="7"/>
  <c r="C16" i="7"/>
  <c r="B16" i="7"/>
  <c r="F15" i="7"/>
  <c r="D15" i="7"/>
  <c r="C15" i="7"/>
  <c r="B15" i="7"/>
  <c r="F14" i="7"/>
  <c r="D14" i="7"/>
  <c r="C14" i="7"/>
  <c r="B14" i="7"/>
  <c r="F13" i="7"/>
  <c r="D13" i="7"/>
  <c r="C13" i="7"/>
  <c r="B13" i="7"/>
  <c r="F12" i="7"/>
  <c r="D12" i="7"/>
  <c r="C12" i="7"/>
  <c r="B12" i="7"/>
  <c r="F11" i="7"/>
  <c r="D11" i="7"/>
  <c r="C11" i="7"/>
  <c r="B11" i="7"/>
  <c r="F10" i="7"/>
  <c r="D10" i="7"/>
  <c r="C10" i="7"/>
  <c r="B10" i="7"/>
  <c r="H19" i="2"/>
  <c r="G19" i="2"/>
  <c r="F19" i="2"/>
  <c r="E19" i="2"/>
  <c r="D19" i="2"/>
  <c r="C19" i="2"/>
  <c r="B19" i="2"/>
  <c r="H11" i="2"/>
  <c r="F11" i="2"/>
  <c r="E11" i="2"/>
  <c r="C11" i="2"/>
  <c r="B11" i="2"/>
  <c r="H10" i="2"/>
  <c r="F10" i="2"/>
  <c r="E10" i="2"/>
  <c r="C10" i="2"/>
  <c r="B10" i="2"/>
  <c r="H9" i="2"/>
  <c r="F9" i="2"/>
  <c r="E9" i="2"/>
  <c r="C9" i="2"/>
  <c r="B9" i="2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50" i="1" s="1"/>
  <c r="M51" i="1" s="1"/>
  <c r="I36" i="10"/>
  <c r="G45" i="7"/>
  <c r="F45" i="7"/>
  <c r="E45" i="7"/>
  <c r="D45" i="7"/>
  <c r="C45" i="7"/>
  <c r="B45" i="7"/>
  <c r="H18" i="2"/>
  <c r="G18" i="2"/>
  <c r="F18" i="2"/>
  <c r="E18" i="2"/>
  <c r="D18" i="2"/>
  <c r="C18" i="2"/>
  <c r="B18" i="2"/>
  <c r="I37" i="10"/>
  <c r="H37" i="10"/>
  <c r="G37" i="10"/>
  <c r="F37" i="10"/>
  <c r="E37" i="10"/>
  <c r="D37" i="10"/>
  <c r="C37" i="10"/>
  <c r="G44" i="7"/>
  <c r="F44" i="7"/>
  <c r="E44" i="7"/>
  <c r="D44" i="7"/>
  <c r="C44" i="7"/>
  <c r="B44" i="7"/>
  <c r="H17" i="2"/>
  <c r="G17" i="2"/>
  <c r="F17" i="2"/>
  <c r="E17" i="2"/>
  <c r="D17" i="2"/>
  <c r="C17" i="2"/>
  <c r="B17" i="2"/>
  <c r="I38" i="10"/>
  <c r="G43" i="7"/>
  <c r="F43" i="7"/>
  <c r="E43" i="7"/>
  <c r="D43" i="7"/>
  <c r="C43" i="7"/>
  <c r="B43" i="7"/>
  <c r="H16" i="2"/>
  <c r="G16" i="2"/>
  <c r="F16" i="2"/>
  <c r="E16" i="2"/>
  <c r="D16" i="2"/>
  <c r="C16" i="2"/>
  <c r="B16" i="2"/>
  <c r="G42" i="7"/>
  <c r="F42" i="7"/>
  <c r="E42" i="7"/>
  <c r="D42" i="7"/>
  <c r="C42" i="7"/>
  <c r="B42" i="7"/>
  <c r="H15" i="2"/>
  <c r="G15" i="2"/>
  <c r="F15" i="2"/>
  <c r="E15" i="2"/>
  <c r="D15" i="2"/>
  <c r="C15" i="2"/>
  <c r="B15" i="2"/>
  <c r="I40" i="10"/>
  <c r="G41" i="7"/>
  <c r="F41" i="7"/>
  <c r="E41" i="7"/>
  <c r="D41" i="7"/>
  <c r="C41" i="7"/>
  <c r="B41" i="7"/>
  <c r="H14" i="2"/>
  <c r="G14" i="2"/>
  <c r="F14" i="2"/>
  <c r="E14" i="2"/>
  <c r="D14" i="2"/>
  <c r="C14" i="2"/>
  <c r="B14" i="2"/>
  <c r="D32" i="10" l="1"/>
  <c r="H32" i="10"/>
  <c r="E20" i="2" l="1"/>
  <c r="D20" i="2"/>
  <c r="B20" i="2"/>
  <c r="G32" i="10"/>
  <c r="F32" i="10"/>
  <c r="E32" i="10"/>
  <c r="G20" i="2"/>
  <c r="C20" i="2"/>
  <c r="H20" i="2"/>
  <c r="F20" i="2"/>
  <c r="H15" i="10"/>
  <c r="G15" i="10"/>
  <c r="F15" i="10"/>
  <c r="E15" i="10"/>
  <c r="D15" i="10"/>
  <c r="C15" i="10"/>
  <c r="I41" i="10" l="1"/>
  <c r="A4" i="10"/>
  <c r="A4" i="8"/>
  <c r="A4" i="7"/>
  <c r="A4" i="2"/>
  <c r="A4" i="5" s="1"/>
  <c r="A40" i="7"/>
  <c r="A10" i="9" s="1"/>
  <c r="A16" i="10" s="1"/>
  <c r="A4" i="9" l="1"/>
  <c r="I15" i="10"/>
  <c r="A4" i="4"/>
  <c r="B47" i="7"/>
  <c r="F47" i="7"/>
  <c r="D47" i="7"/>
  <c r="C47" i="7"/>
  <c r="E47" i="7"/>
  <c r="G47" i="7"/>
  <c r="F15" i="4"/>
  <c r="R15" i="4" s="1"/>
  <c r="F16" i="4"/>
  <c r="R16" i="4" s="1"/>
  <c r="F17" i="4"/>
  <c r="F18" i="4"/>
  <c r="F19" i="4"/>
  <c r="R19" i="4" s="1"/>
  <c r="F20" i="4"/>
  <c r="R20" i="4" s="1"/>
  <c r="F21" i="4"/>
  <c r="R21" i="4" s="1"/>
  <c r="F22" i="4"/>
  <c r="R22" i="4" s="1"/>
  <c r="F23" i="4"/>
  <c r="F24" i="4"/>
  <c r="F25" i="4"/>
  <c r="R25" i="4" s="1"/>
  <c r="F26" i="4"/>
  <c r="F27" i="4"/>
  <c r="R27" i="4" s="1"/>
  <c r="F28" i="4"/>
  <c r="R28" i="4" s="1"/>
  <c r="F29" i="4"/>
  <c r="F30" i="4"/>
  <c r="R30" i="4" s="1"/>
  <c r="F31" i="4"/>
  <c r="R31" i="4" s="1"/>
  <c r="F32" i="4"/>
  <c r="R32" i="4" s="1"/>
  <c r="F33" i="4"/>
  <c r="R33" i="4" s="1"/>
  <c r="F34" i="4"/>
  <c r="F35" i="4"/>
  <c r="R35" i="4" s="1"/>
  <c r="F36" i="4"/>
  <c r="R36" i="4" s="1"/>
  <c r="F37" i="4"/>
  <c r="R37" i="4" s="1"/>
  <c r="F38" i="4"/>
  <c r="R38" i="4" s="1"/>
  <c r="F39" i="4"/>
  <c r="F40" i="4"/>
  <c r="F41" i="4"/>
  <c r="R41" i="4" s="1"/>
  <c r="F42" i="4"/>
  <c r="F43" i="4"/>
  <c r="R43" i="4" s="1"/>
  <c r="F44" i="4"/>
  <c r="R44" i="4" s="1"/>
  <c r="F45" i="4"/>
  <c r="R45" i="4" s="1"/>
  <c r="F46" i="4"/>
  <c r="F47" i="4"/>
  <c r="R47" i="4" s="1"/>
  <c r="F48" i="4"/>
  <c r="R48" i="4" s="1"/>
  <c r="F49" i="4"/>
  <c r="F50" i="4"/>
  <c r="F51" i="4"/>
  <c r="R51" i="4" s="1"/>
  <c r="F52" i="4"/>
  <c r="R52" i="4" s="1"/>
  <c r="F14" i="4"/>
  <c r="R14" i="4" s="1"/>
  <c r="M18" i="4"/>
  <c r="M22" i="4"/>
  <c r="M33" i="4"/>
  <c r="M34" i="4"/>
  <c r="M35" i="4"/>
  <c r="M50" i="4"/>
  <c r="M51" i="4"/>
  <c r="M52" i="4"/>
  <c r="L27" i="4"/>
  <c r="L40" i="4"/>
  <c r="L43" i="4"/>
  <c r="K18" i="4"/>
  <c r="K26" i="4"/>
  <c r="K27" i="4"/>
  <c r="K42" i="4"/>
  <c r="J32" i="4"/>
  <c r="J35" i="4"/>
  <c r="J51" i="4"/>
  <c r="L15" i="4" l="1"/>
  <c r="G29" i="4"/>
  <c r="R29" i="4"/>
  <c r="M46" i="4"/>
  <c r="R46" i="4"/>
  <c r="T46" i="4" s="1"/>
  <c r="M28" i="4"/>
  <c r="G50" i="4"/>
  <c r="I50" i="4" s="1"/>
  <c r="R50" i="4"/>
  <c r="G42" i="4"/>
  <c r="R42" i="4"/>
  <c r="G26" i="4"/>
  <c r="R26" i="4"/>
  <c r="G18" i="4"/>
  <c r="I18" i="4" s="1"/>
  <c r="R18" i="4"/>
  <c r="J39" i="4"/>
  <c r="R39" i="4"/>
  <c r="K23" i="4"/>
  <c r="R23" i="4"/>
  <c r="O38" i="4"/>
  <c r="O30" i="4"/>
  <c r="M31" i="4"/>
  <c r="O22" i="4"/>
  <c r="M30" i="4"/>
  <c r="M43" i="4"/>
  <c r="G34" i="4"/>
  <c r="R34" i="4"/>
  <c r="J31" i="4"/>
  <c r="L39" i="4"/>
  <c r="M42" i="4"/>
  <c r="M27" i="4"/>
  <c r="M49" i="4"/>
  <c r="R49" i="4"/>
  <c r="T49" i="4" s="1"/>
  <c r="W17" i="4"/>
  <c r="R17" i="4"/>
  <c r="K43" i="4"/>
  <c r="L28" i="4"/>
  <c r="M36" i="4"/>
  <c r="M26" i="4"/>
  <c r="J40" i="4"/>
  <c r="R40" i="4"/>
  <c r="N24" i="4"/>
  <c r="R24" i="4"/>
  <c r="I42" i="10"/>
  <c r="L41" i="4"/>
  <c r="G41" i="4"/>
  <c r="I41" i="4" s="1"/>
  <c r="O25" i="4"/>
  <c r="G25" i="4"/>
  <c r="I25" i="4" s="1"/>
  <c r="K41" i="4"/>
  <c r="U48" i="4"/>
  <c r="G48" i="4"/>
  <c r="I48" i="4" s="1"/>
  <c r="U32" i="4"/>
  <c r="G32" i="4"/>
  <c r="U16" i="4"/>
  <c r="G16" i="4"/>
  <c r="I16" i="4" s="1"/>
  <c r="W41" i="4"/>
  <c r="V47" i="4"/>
  <c r="G47" i="4"/>
  <c r="V31" i="4"/>
  <c r="G31" i="4"/>
  <c r="I31" i="4" s="1"/>
  <c r="V15" i="4"/>
  <c r="G15" i="4"/>
  <c r="I15" i="4" s="1"/>
  <c r="J23" i="4"/>
  <c r="L31" i="4"/>
  <c r="V38" i="4"/>
  <c r="G38" i="4"/>
  <c r="V22" i="4"/>
  <c r="G22" i="4"/>
  <c r="I22" i="4" s="1"/>
  <c r="W25" i="4"/>
  <c r="G45" i="4"/>
  <c r="I45" i="4" s="1"/>
  <c r="G37" i="4"/>
  <c r="I37" i="4" s="1"/>
  <c r="P21" i="4"/>
  <c r="G21" i="4"/>
  <c r="I21" i="4" s="1"/>
  <c r="K32" i="4"/>
  <c r="M47" i="4"/>
  <c r="W52" i="4"/>
  <c r="G52" i="4"/>
  <c r="I52" i="4" s="1"/>
  <c r="W36" i="4"/>
  <c r="G36" i="4"/>
  <c r="I36" i="4" s="1"/>
  <c r="W28" i="4"/>
  <c r="G28" i="4"/>
  <c r="N32" i="4"/>
  <c r="K47" i="4"/>
  <c r="K31" i="4"/>
  <c r="K15" i="4"/>
  <c r="L24" i="4"/>
  <c r="M25" i="4"/>
  <c r="N51" i="4"/>
  <c r="G51" i="4"/>
  <c r="N43" i="4"/>
  <c r="G43" i="4"/>
  <c r="N35" i="4"/>
  <c r="G35" i="4"/>
  <c r="I35" i="4" s="1"/>
  <c r="N27" i="4"/>
  <c r="G27" i="4"/>
  <c r="I27" i="4" s="1"/>
  <c r="N19" i="4"/>
  <c r="G19" i="4"/>
  <c r="I19" i="4" s="1"/>
  <c r="L49" i="4"/>
  <c r="G49" i="4"/>
  <c r="O33" i="4"/>
  <c r="G33" i="4"/>
  <c r="O17" i="4"/>
  <c r="G17" i="4"/>
  <c r="I17" i="4" s="1"/>
  <c r="W49" i="4"/>
  <c r="K25" i="4"/>
  <c r="U40" i="4"/>
  <c r="G40" i="4"/>
  <c r="U24" i="4"/>
  <c r="G24" i="4"/>
  <c r="I24" i="4" s="1"/>
  <c r="J24" i="4"/>
  <c r="K40" i="4"/>
  <c r="K24" i="4"/>
  <c r="M41" i="4"/>
  <c r="M17" i="4"/>
  <c r="V39" i="4"/>
  <c r="G39" i="4"/>
  <c r="I39" i="4" s="1"/>
  <c r="V23" i="4"/>
  <c r="G23" i="4"/>
  <c r="I23" i="4" s="1"/>
  <c r="W33" i="4"/>
  <c r="J48" i="4"/>
  <c r="K39" i="4"/>
  <c r="M39" i="4"/>
  <c r="M15" i="4"/>
  <c r="V46" i="4"/>
  <c r="G46" i="4"/>
  <c r="I46" i="4" s="1"/>
  <c r="V30" i="4"/>
  <c r="G30" i="4"/>
  <c r="I30" i="4" s="1"/>
  <c r="N48" i="4"/>
  <c r="J47" i="4"/>
  <c r="J15" i="4"/>
  <c r="K33" i="4"/>
  <c r="M38" i="4"/>
  <c r="O14" i="4"/>
  <c r="G14" i="4"/>
  <c r="I14" i="4" s="1"/>
  <c r="N40" i="4"/>
  <c r="T41" i="4"/>
  <c r="K49" i="4"/>
  <c r="K17" i="4"/>
  <c r="W44" i="4"/>
  <c r="G44" i="4"/>
  <c r="I44" i="4" s="1"/>
  <c r="W20" i="4"/>
  <c r="G20" i="4"/>
  <c r="I20" i="4" s="1"/>
  <c r="L44" i="4"/>
  <c r="L23" i="4"/>
  <c r="M44" i="4"/>
  <c r="M23" i="4"/>
  <c r="O46" i="4"/>
  <c r="T17" i="4"/>
  <c r="T34" i="4"/>
  <c r="T26" i="4"/>
  <c r="I28" i="4"/>
  <c r="N50" i="4"/>
  <c r="N42" i="4"/>
  <c r="N34" i="4"/>
  <c r="N26" i="4"/>
  <c r="N18" i="4"/>
  <c r="O48" i="4"/>
  <c r="O40" i="4"/>
  <c r="O32" i="4"/>
  <c r="O24" i="4"/>
  <c r="O16" i="4"/>
  <c r="P20" i="4"/>
  <c r="Q37" i="4"/>
  <c r="Q29" i="4"/>
  <c r="Q21" i="4"/>
  <c r="T51" i="4"/>
  <c r="T43" i="4"/>
  <c r="T35" i="4"/>
  <c r="T19" i="4"/>
  <c r="T33" i="4"/>
  <c r="T25" i="4"/>
  <c r="U47" i="4"/>
  <c r="U39" i="4"/>
  <c r="U31" i="4"/>
  <c r="U23" i="4"/>
  <c r="U15" i="4"/>
  <c r="V45" i="4"/>
  <c r="V37" i="4"/>
  <c r="V29" i="4"/>
  <c r="V21" i="4"/>
  <c r="W51" i="4"/>
  <c r="W43" i="4"/>
  <c r="W35" i="4"/>
  <c r="W27" i="4"/>
  <c r="W19" i="4"/>
  <c r="I51" i="4"/>
  <c r="I43" i="4"/>
  <c r="N49" i="4"/>
  <c r="N41" i="4"/>
  <c r="N33" i="4"/>
  <c r="N25" i="4"/>
  <c r="N17" i="4"/>
  <c r="O47" i="4"/>
  <c r="O39" i="4"/>
  <c r="O31" i="4"/>
  <c r="O23" i="4"/>
  <c r="O15" i="4"/>
  <c r="P19" i="4"/>
  <c r="Q36" i="4"/>
  <c r="Q28" i="4"/>
  <c r="Q20" i="4"/>
  <c r="T50" i="4"/>
  <c r="T42" i="4"/>
  <c r="T18" i="4"/>
  <c r="T40" i="4"/>
  <c r="T32" i="4"/>
  <c r="U46" i="4"/>
  <c r="U38" i="4"/>
  <c r="U30" i="4"/>
  <c r="U22" i="4"/>
  <c r="V52" i="4"/>
  <c r="V44" i="4"/>
  <c r="V36" i="4"/>
  <c r="V28" i="4"/>
  <c r="V20" i="4"/>
  <c r="W50" i="4"/>
  <c r="W42" i="4"/>
  <c r="W34" i="4"/>
  <c r="W26" i="4"/>
  <c r="W18" i="4"/>
  <c r="M20" i="4"/>
  <c r="K16" i="4"/>
  <c r="K51" i="4"/>
  <c r="P26" i="4"/>
  <c r="Q35" i="4"/>
  <c r="Q27" i="4"/>
  <c r="Q19" i="4"/>
  <c r="U45" i="4"/>
  <c r="U37" i="4"/>
  <c r="U29" i="4"/>
  <c r="U21" i="4"/>
  <c r="V51" i="4"/>
  <c r="V43" i="4"/>
  <c r="V35" i="4"/>
  <c r="V27" i="4"/>
  <c r="V19" i="4"/>
  <c r="J43" i="4"/>
  <c r="J27" i="4"/>
  <c r="K50" i="4"/>
  <c r="L52" i="4"/>
  <c r="L36" i="4"/>
  <c r="L20" i="4"/>
  <c r="M48" i="4"/>
  <c r="M40" i="4"/>
  <c r="M32" i="4"/>
  <c r="M24" i="4"/>
  <c r="M16" i="4"/>
  <c r="I49" i="4"/>
  <c r="I33" i="4"/>
  <c r="N47" i="4"/>
  <c r="N39" i="4"/>
  <c r="N31" i="4"/>
  <c r="N23" i="4"/>
  <c r="N15" i="4"/>
  <c r="O45" i="4"/>
  <c r="O37" i="4"/>
  <c r="O29" i="4"/>
  <c r="O21" i="4"/>
  <c r="P25" i="4"/>
  <c r="P17" i="4"/>
  <c r="Q34" i="4"/>
  <c r="Q26" i="4"/>
  <c r="Q18" i="4"/>
  <c r="T48" i="4"/>
  <c r="T24" i="4"/>
  <c r="T16" i="4"/>
  <c r="T38" i="4"/>
  <c r="T30" i="4"/>
  <c r="U52" i="4"/>
  <c r="U44" i="4"/>
  <c r="U36" i="4"/>
  <c r="U28" i="4"/>
  <c r="U20" i="4"/>
  <c r="V50" i="4"/>
  <c r="V42" i="4"/>
  <c r="V34" i="4"/>
  <c r="V26" i="4"/>
  <c r="V18" i="4"/>
  <c r="W48" i="4"/>
  <c r="W40" i="4"/>
  <c r="W32" i="4"/>
  <c r="W24" i="4"/>
  <c r="W16" i="4"/>
  <c r="I40" i="4"/>
  <c r="I32" i="4"/>
  <c r="N46" i="4"/>
  <c r="N38" i="4"/>
  <c r="N30" i="4"/>
  <c r="N22" i="4"/>
  <c r="O52" i="4"/>
  <c r="O44" i="4"/>
  <c r="O36" i="4"/>
  <c r="O28" i="4"/>
  <c r="O20" i="4"/>
  <c r="P24" i="4"/>
  <c r="P16" i="4"/>
  <c r="Q33" i="4"/>
  <c r="Q25" i="4"/>
  <c r="Q17" i="4"/>
  <c r="T47" i="4"/>
  <c r="T39" i="4"/>
  <c r="T31" i="4"/>
  <c r="T23" i="4"/>
  <c r="T15" i="4"/>
  <c r="T45" i="4"/>
  <c r="T21" i="4"/>
  <c r="U51" i="4"/>
  <c r="U43" i="4"/>
  <c r="U35" i="4"/>
  <c r="U27" i="4"/>
  <c r="U19" i="4"/>
  <c r="V49" i="4"/>
  <c r="V41" i="4"/>
  <c r="V33" i="4"/>
  <c r="V25" i="4"/>
  <c r="V17" i="4"/>
  <c r="W47" i="4"/>
  <c r="W39" i="4"/>
  <c r="W31" i="4"/>
  <c r="W23" i="4"/>
  <c r="W15" i="4"/>
  <c r="J16" i="4"/>
  <c r="J28" i="4"/>
  <c r="I42" i="4"/>
  <c r="L35" i="4"/>
  <c r="L19" i="4"/>
  <c r="L32" i="4"/>
  <c r="N14" i="4"/>
  <c r="I47" i="4"/>
  <c r="N45" i="4"/>
  <c r="N37" i="4"/>
  <c r="N29" i="4"/>
  <c r="N21" i="4"/>
  <c r="O51" i="4"/>
  <c r="O43" i="4"/>
  <c r="O35" i="4"/>
  <c r="O27" i="4"/>
  <c r="O19" i="4"/>
  <c r="P23" i="4"/>
  <c r="P15" i="4"/>
  <c r="Q32" i="4"/>
  <c r="Q24" i="4"/>
  <c r="Q16" i="4"/>
  <c r="T22" i="4"/>
  <c r="T36" i="4"/>
  <c r="U50" i="4"/>
  <c r="U42" i="4"/>
  <c r="U34" i="4"/>
  <c r="U26" i="4"/>
  <c r="U18" i="4"/>
  <c r="V48" i="4"/>
  <c r="V40" i="4"/>
  <c r="V32" i="4"/>
  <c r="V24" i="4"/>
  <c r="V16" i="4"/>
  <c r="W46" i="4"/>
  <c r="W38" i="4"/>
  <c r="W30" i="4"/>
  <c r="W22" i="4"/>
  <c r="J19" i="4"/>
  <c r="M19" i="4"/>
  <c r="J44" i="4"/>
  <c r="I26" i="4"/>
  <c r="N16" i="4"/>
  <c r="P18" i="4"/>
  <c r="K35" i="4"/>
  <c r="L51" i="4"/>
  <c r="K48" i="4"/>
  <c r="K34" i="4"/>
  <c r="L48" i="4"/>
  <c r="L16" i="4"/>
  <c r="J52" i="4"/>
  <c r="J36" i="4"/>
  <c r="J20" i="4"/>
  <c r="K19" i="4"/>
  <c r="L47" i="4"/>
  <c r="M45" i="4"/>
  <c r="M37" i="4"/>
  <c r="M29" i="4"/>
  <c r="M21" i="4"/>
  <c r="U14" i="4"/>
  <c r="I38" i="4"/>
  <c r="N52" i="4"/>
  <c r="N44" i="4"/>
  <c r="N36" i="4"/>
  <c r="N28" i="4"/>
  <c r="N20" i="4"/>
  <c r="O50" i="4"/>
  <c r="O42" i="4"/>
  <c r="O34" i="4"/>
  <c r="O26" i="4"/>
  <c r="O18" i="4"/>
  <c r="P22" i="4"/>
  <c r="Q39" i="4"/>
  <c r="Q31" i="4"/>
  <c r="Q23" i="4"/>
  <c r="Q15" i="4"/>
  <c r="T37" i="4"/>
  <c r="T29" i="4"/>
  <c r="T27" i="4"/>
  <c r="U49" i="4"/>
  <c r="U41" i="4"/>
  <c r="U33" i="4"/>
  <c r="U25" i="4"/>
  <c r="U17" i="4"/>
  <c r="W45" i="4"/>
  <c r="W37" i="4"/>
  <c r="W29" i="4"/>
  <c r="W21" i="4"/>
  <c r="O49" i="4"/>
  <c r="O41" i="4"/>
  <c r="Q38" i="4"/>
  <c r="Q30" i="4"/>
  <c r="Q22" i="4"/>
  <c r="T52" i="4"/>
  <c r="T44" i="4"/>
  <c r="T28" i="4"/>
  <c r="T20" i="4"/>
  <c r="J50" i="4"/>
  <c r="J42" i="4"/>
  <c r="J34" i="4"/>
  <c r="J26" i="4"/>
  <c r="J18" i="4"/>
  <c r="L46" i="4"/>
  <c r="L38" i="4"/>
  <c r="L30" i="4"/>
  <c r="L22" i="4"/>
  <c r="J49" i="4"/>
  <c r="J41" i="4"/>
  <c r="J33" i="4"/>
  <c r="J25" i="4"/>
  <c r="J17" i="4"/>
  <c r="L45" i="4"/>
  <c r="L37" i="4"/>
  <c r="L29" i="4"/>
  <c r="L21" i="4"/>
  <c r="K38" i="4"/>
  <c r="K22" i="4"/>
  <c r="I34" i="4"/>
  <c r="K45" i="4"/>
  <c r="K29" i="4"/>
  <c r="J46" i="4"/>
  <c r="J38" i="4"/>
  <c r="J30" i="4"/>
  <c r="J22" i="4"/>
  <c r="K52" i="4"/>
  <c r="K44" i="4"/>
  <c r="K36" i="4"/>
  <c r="K28" i="4"/>
  <c r="K20" i="4"/>
  <c r="L50" i="4"/>
  <c r="L42" i="4"/>
  <c r="L34" i="4"/>
  <c r="L26" i="4"/>
  <c r="L18" i="4"/>
  <c r="K46" i="4"/>
  <c r="K30" i="4"/>
  <c r="K37" i="4"/>
  <c r="K21" i="4"/>
  <c r="I29" i="4"/>
  <c r="J45" i="4"/>
  <c r="J37" i="4"/>
  <c r="J29" i="4"/>
  <c r="J21" i="4"/>
  <c r="L33" i="4"/>
  <c r="L25" i="4"/>
  <c r="L17" i="4"/>
  <c r="Q14" i="4"/>
  <c r="J14" i="4"/>
  <c r="V14" i="4"/>
  <c r="L14" i="4"/>
  <c r="M14" i="4"/>
  <c r="K14" i="4"/>
  <c r="W14" i="4"/>
  <c r="T14" i="4"/>
  <c r="P14" i="4"/>
  <c r="D39" i="7"/>
  <c r="D48" i="7" s="1"/>
  <c r="F39" i="7"/>
  <c r="F48" i="7" s="1"/>
  <c r="C39" i="7"/>
  <c r="C48" i="7" s="1"/>
  <c r="B39" i="7"/>
  <c r="B48" i="7" s="1"/>
  <c r="G11" i="2"/>
  <c r="G9" i="2"/>
  <c r="G10" i="2"/>
  <c r="L49" i="1"/>
  <c r="L48" i="1"/>
  <c r="L47" i="1"/>
  <c r="L46" i="1"/>
  <c r="L45" i="1"/>
  <c r="L44" i="1"/>
  <c r="L43" i="1"/>
  <c r="L42" i="1"/>
  <c r="L41" i="1"/>
  <c r="L40" i="1"/>
  <c r="L39" i="1"/>
  <c r="L38" i="1"/>
  <c r="L35" i="1"/>
  <c r="L34" i="1"/>
  <c r="L33" i="1"/>
  <c r="L32" i="1"/>
  <c r="L31" i="1"/>
  <c r="L30" i="1"/>
  <c r="L29" i="1"/>
  <c r="L28" i="1"/>
  <c r="L27" i="1"/>
  <c r="L26" i="1"/>
  <c r="L25" i="1"/>
  <c r="L24" i="1"/>
  <c r="L20" i="1"/>
  <c r="L19" i="1"/>
  <c r="L18" i="1"/>
  <c r="L17" i="1"/>
  <c r="L16" i="1"/>
  <c r="L15" i="1"/>
  <c r="L14" i="1"/>
  <c r="L13" i="1"/>
  <c r="L12" i="1"/>
  <c r="L11" i="1"/>
  <c r="L10" i="1"/>
  <c r="L50" i="1" l="1"/>
  <c r="L36" i="1"/>
  <c r="L22" i="1"/>
  <c r="G9" i="1"/>
  <c r="I9" i="1" s="1"/>
  <c r="G10" i="1"/>
  <c r="I10" i="1" s="1"/>
  <c r="G11" i="1"/>
  <c r="I11" i="1" s="1"/>
  <c r="G12" i="1"/>
  <c r="I12" i="1" s="1"/>
  <c r="G13" i="1"/>
  <c r="I13" i="1" s="1"/>
  <c r="G14" i="1"/>
  <c r="I14" i="1" s="1"/>
  <c r="G15" i="1"/>
  <c r="I15" i="1" s="1"/>
  <c r="G16" i="1"/>
  <c r="I16" i="1" s="1"/>
  <c r="G17" i="1"/>
  <c r="I17" i="1" s="1"/>
  <c r="G18" i="1"/>
  <c r="I18" i="1" s="1"/>
  <c r="G19" i="1"/>
  <c r="I19" i="1" s="1"/>
  <c r="G20" i="1"/>
  <c r="I20" i="1" s="1"/>
  <c r="G21" i="1"/>
  <c r="I21" i="1" s="1"/>
  <c r="G23" i="1"/>
  <c r="G24" i="1"/>
  <c r="I24" i="1" s="1"/>
  <c r="G25" i="1"/>
  <c r="I25" i="1" s="1"/>
  <c r="G26" i="1"/>
  <c r="I26" i="1" s="1"/>
  <c r="G27" i="1"/>
  <c r="I27" i="1" s="1"/>
  <c r="G28" i="1"/>
  <c r="I28" i="1" s="1"/>
  <c r="G29" i="1"/>
  <c r="I29" i="1" s="1"/>
  <c r="G30" i="1"/>
  <c r="G31" i="1"/>
  <c r="I31" i="1" s="1"/>
  <c r="G32" i="1"/>
  <c r="I32" i="1" s="1"/>
  <c r="G33" i="1"/>
  <c r="I33" i="1" s="1"/>
  <c r="G34" i="1"/>
  <c r="I34" i="1" s="1"/>
  <c r="G35" i="1"/>
  <c r="I35" i="1" s="1"/>
  <c r="G37" i="1"/>
  <c r="I37" i="1" s="1"/>
  <c r="G38" i="1"/>
  <c r="I38" i="1" s="1"/>
  <c r="G39" i="1"/>
  <c r="I39" i="1" s="1"/>
  <c r="G40" i="1"/>
  <c r="I40" i="1" s="1"/>
  <c r="G41" i="1"/>
  <c r="I41" i="1" s="1"/>
  <c r="G42" i="1"/>
  <c r="I42" i="1" s="1"/>
  <c r="G43" i="1"/>
  <c r="I43" i="1" s="1"/>
  <c r="G44" i="1"/>
  <c r="I44" i="1" s="1"/>
  <c r="G45" i="1"/>
  <c r="I45" i="1" s="1"/>
  <c r="G46" i="1"/>
  <c r="I46" i="1" s="1"/>
  <c r="G47" i="1"/>
  <c r="I47" i="1" s="1"/>
  <c r="G48" i="1"/>
  <c r="I48" i="1" s="1"/>
  <c r="G49" i="1"/>
  <c r="I49" i="1" s="1"/>
  <c r="D9" i="2"/>
  <c r="D10" i="2"/>
  <c r="D11" i="2"/>
  <c r="B12" i="2"/>
  <c r="B21" i="2" s="1"/>
  <c r="C12" i="2"/>
  <c r="C21" i="2" s="1"/>
  <c r="E12" i="2"/>
  <c r="E21" i="2" s="1"/>
  <c r="F12" i="2"/>
  <c r="F21" i="2" s="1"/>
  <c r="E8" i="3"/>
  <c r="H8" i="3"/>
  <c r="E9" i="3"/>
  <c r="H9" i="3"/>
  <c r="E10" i="3"/>
  <c r="H10" i="3"/>
  <c r="E11" i="3"/>
  <c r="H11" i="3"/>
  <c r="E12" i="3"/>
  <c r="H12" i="3"/>
  <c r="E13" i="3"/>
  <c r="H13" i="3"/>
  <c r="E14" i="3"/>
  <c r="H14" i="3"/>
  <c r="E15" i="3"/>
  <c r="H15" i="3"/>
  <c r="E16" i="3"/>
  <c r="H16" i="3"/>
  <c r="E17" i="3"/>
  <c r="H17" i="3"/>
  <c r="E18" i="3"/>
  <c r="H18" i="3"/>
  <c r="E19" i="3"/>
  <c r="H19" i="3"/>
  <c r="E20" i="3"/>
  <c r="H20" i="3"/>
  <c r="E21" i="3"/>
  <c r="H21" i="3"/>
  <c r="E22" i="3"/>
  <c r="H22" i="3"/>
  <c r="E23" i="3"/>
  <c r="H23" i="3"/>
  <c r="E24" i="3"/>
  <c r="H24" i="3"/>
  <c r="E25" i="3"/>
  <c r="H25" i="3"/>
  <c r="E26" i="3"/>
  <c r="H26" i="3"/>
  <c r="E27" i="3"/>
  <c r="H27" i="3"/>
  <c r="E28" i="3"/>
  <c r="H28" i="3"/>
  <c r="E29" i="3"/>
  <c r="H29" i="3"/>
  <c r="E30" i="3"/>
  <c r="H30" i="3"/>
  <c r="E31" i="3"/>
  <c r="H31" i="3"/>
  <c r="E32" i="3"/>
  <c r="H32" i="3"/>
  <c r="E33" i="3"/>
  <c r="H33" i="3"/>
  <c r="E34" i="3"/>
  <c r="H34" i="3"/>
  <c r="C35" i="3"/>
  <c r="D35" i="3"/>
  <c r="F35" i="3"/>
  <c r="G35" i="3"/>
  <c r="I35" i="3"/>
  <c r="R10" i="6"/>
  <c r="R11" i="6"/>
  <c r="R12" i="6"/>
  <c r="R13" i="6"/>
  <c r="R14" i="6"/>
  <c r="R15" i="6"/>
  <c r="R16" i="6"/>
  <c r="R17" i="6"/>
  <c r="R18" i="6"/>
  <c r="R19" i="6"/>
  <c r="R20" i="6"/>
  <c r="R21" i="6"/>
  <c r="R22" i="6"/>
  <c r="R23" i="6"/>
  <c r="R24" i="6"/>
  <c r="R25" i="6"/>
  <c r="R26" i="6"/>
  <c r="R27" i="6"/>
  <c r="R28" i="6"/>
  <c r="R29" i="6"/>
  <c r="R30" i="6"/>
  <c r="R31" i="6"/>
  <c r="R32" i="6"/>
  <c r="R33" i="6"/>
  <c r="R34" i="6"/>
  <c r="R35" i="6"/>
  <c r="R36" i="6"/>
  <c r="E10" i="7"/>
  <c r="E11" i="7"/>
  <c r="G11" i="7" s="1"/>
  <c r="E12" i="7"/>
  <c r="G12" i="7" s="1"/>
  <c r="E13" i="7"/>
  <c r="G13" i="7" s="1"/>
  <c r="E14" i="7"/>
  <c r="G14" i="7" s="1"/>
  <c r="E15" i="7"/>
  <c r="G15" i="7" s="1"/>
  <c r="E16" i="7"/>
  <c r="G16" i="7" s="1"/>
  <c r="E17" i="7"/>
  <c r="G17" i="7" s="1"/>
  <c r="E18" i="7"/>
  <c r="G18" i="7" s="1"/>
  <c r="E19" i="7"/>
  <c r="G19" i="7" s="1"/>
  <c r="E20" i="7"/>
  <c r="G20" i="7" s="1"/>
  <c r="E21" i="7"/>
  <c r="G21" i="7" s="1"/>
  <c r="E22" i="7"/>
  <c r="G22" i="7" s="1"/>
  <c r="E23" i="7"/>
  <c r="G23" i="7" s="1"/>
  <c r="E24" i="7"/>
  <c r="G24" i="7" s="1"/>
  <c r="E25" i="7"/>
  <c r="G25" i="7" s="1"/>
  <c r="E26" i="7"/>
  <c r="G26" i="7" s="1"/>
  <c r="E27" i="7"/>
  <c r="G27" i="7" s="1"/>
  <c r="E28" i="7"/>
  <c r="G28" i="7" s="1"/>
  <c r="E29" i="7"/>
  <c r="G29" i="7" s="1"/>
  <c r="E30" i="7"/>
  <c r="G30" i="7" s="1"/>
  <c r="E31" i="7"/>
  <c r="G31" i="7" s="1"/>
  <c r="E32" i="7"/>
  <c r="G32" i="7" s="1"/>
  <c r="E33" i="7"/>
  <c r="G33" i="7" s="1"/>
  <c r="E34" i="7"/>
  <c r="G34" i="7" s="1"/>
  <c r="E35" i="7"/>
  <c r="G35" i="7" s="1"/>
  <c r="E36" i="7"/>
  <c r="G36" i="7" s="1"/>
  <c r="E37" i="7"/>
  <c r="G37" i="7" s="1"/>
  <c r="E38" i="7"/>
  <c r="G38" i="7" s="1"/>
  <c r="B9" i="9"/>
  <c r="J9" i="11"/>
  <c r="M9" i="11"/>
  <c r="J10" i="11"/>
  <c r="M10" i="11"/>
  <c r="J11" i="11"/>
  <c r="M11" i="11"/>
  <c r="J12" i="11"/>
  <c r="M12" i="11"/>
  <c r="J13" i="11"/>
  <c r="M13" i="11"/>
  <c r="J14" i="11"/>
  <c r="M14" i="11"/>
  <c r="J15" i="11"/>
  <c r="M15" i="11"/>
  <c r="J16" i="11"/>
  <c r="M16" i="11"/>
  <c r="J17" i="11"/>
  <c r="M17" i="11"/>
  <c r="J18" i="11"/>
  <c r="M18" i="11"/>
  <c r="J19" i="11"/>
  <c r="M19" i="11"/>
  <c r="J20" i="11"/>
  <c r="M20" i="11"/>
  <c r="C21" i="11"/>
  <c r="D21" i="11"/>
  <c r="E21" i="11"/>
  <c r="F21" i="11"/>
  <c r="G21" i="11"/>
  <c r="H21" i="11"/>
  <c r="K21" i="11"/>
  <c r="L21" i="11"/>
  <c r="I50" i="1" l="1"/>
  <c r="I22" i="1"/>
  <c r="L51" i="1"/>
  <c r="I23" i="1"/>
  <c r="I36" i="1" s="1"/>
  <c r="G36" i="1"/>
  <c r="G50" i="1"/>
  <c r="G22" i="1"/>
  <c r="G10" i="7"/>
  <c r="G39" i="7" s="1"/>
  <c r="G48" i="7" s="1"/>
  <c r="E39" i="7"/>
  <c r="E48" i="7" s="1"/>
  <c r="I30" i="1"/>
  <c r="J21" i="11"/>
  <c r="E35" i="3"/>
  <c r="H12" i="2"/>
  <c r="H21" i="2" s="1"/>
  <c r="M21" i="11"/>
  <c r="H35" i="3"/>
  <c r="D12" i="2"/>
  <c r="D21" i="2" s="1"/>
  <c r="G12" i="2"/>
  <c r="G21" i="2" s="1"/>
  <c r="G51" i="1" l="1"/>
  <c r="I51" i="1"/>
</calcChain>
</file>

<file path=xl/sharedStrings.xml><?xml version="1.0" encoding="utf-8"?>
<sst xmlns="http://schemas.openxmlformats.org/spreadsheetml/2006/main" count="958" uniqueCount="296">
  <si>
    <t>ANEXO I - QUANTITATIVO FÍSICO DE PESSOAL</t>
  </si>
  <si>
    <t>TABELA 1 - PODERES EXECUTIVO, LEGISLATIVO E JUDICIÁRIO - DPU - MPU - EMPRESAS ESTATAIS DEPENDENTES DA UNIÃO</t>
  </si>
  <si>
    <t>POSIÇÃO: XXX/XXXX</t>
  </si>
  <si>
    <t>DADOS DO CARGO</t>
  </si>
  <si>
    <t>ATIVO</t>
  </si>
  <si>
    <t>INATIVOS</t>
  </si>
  <si>
    <t>BENEFICÍARIO 
DE PENSÃO</t>
  </si>
  <si>
    <t>OCUPADOS</t>
  </si>
  <si>
    <t>VAGOS</t>
  </si>
  <si>
    <t>TOTAL</t>
  </si>
  <si>
    <t>APOSENTADO</t>
  </si>
  <si>
    <t>INSTITUIDOR DE PENSÃO</t>
  </si>
  <si>
    <t>CLASSE</t>
  </si>
  <si>
    <t>PADRÃO/
NÍVEL/
REFERÊNCIA</t>
  </si>
  <si>
    <t>ESTÁVEIS</t>
  </si>
  <si>
    <t>NÃO ESTÁVEIS</t>
  </si>
  <si>
    <t>SUBTOTAL</t>
  </si>
  <si>
    <t>TOTAL GERAL</t>
  </si>
  <si>
    <t>Fonte: Xxxx</t>
  </si>
  <si>
    <t>TABELA 2 - MEMBROS DOS PODERES LEGISLATIVO E JUDICIÁRIO - DPU - MPU</t>
  </si>
  <si>
    <t>BENEFICÍARIO DE PENSÃO</t>
  </si>
  <si>
    <t>TABELA 3 - MILITAR</t>
  </si>
  <si>
    <t>POSTO/GRADUAÇÃO</t>
  </si>
  <si>
    <t>ATIVOS</t>
  </si>
  <si>
    <t>BENEFICIÁRIO DE PENSÃO</t>
  </si>
  <si>
    <t>GRUPO</t>
  </si>
  <si>
    <t>DESCRIÇÃO</t>
  </si>
  <si>
    <t>REFORMA/
RESERVA</t>
  </si>
  <si>
    <t>ALMIRANTE/MARECHAL/MARECHAL DO AR</t>
  </si>
  <si>
    <t>OFICIAIS GENERAIS</t>
  </si>
  <si>
    <t>Almte de Esquadra, Gen de Exército e Tenente-Brig Ar</t>
  </si>
  <si>
    <t>Vice-Almte, Gen de Divisão e Major-Brig</t>
  </si>
  <si>
    <t>Contra-Almte, Gen de Brigada e Brigadeiro</t>
  </si>
  <si>
    <t>OFICIAIS SUPERIORES</t>
  </si>
  <si>
    <t>Capitão de Mar e Guerra e Coronel</t>
  </si>
  <si>
    <t>Capitão de Fragata e Tenente-Coronel</t>
  </si>
  <si>
    <t>Capitão de Corveta e Major</t>
  </si>
  <si>
    <t>OFICIAIS INTERMEDIÁRIOS</t>
  </si>
  <si>
    <t>Capitão-Tenente e Capitão</t>
  </si>
  <si>
    <t>OFICIAIS SUBALTERNOS</t>
  </si>
  <si>
    <t>Primeiro-Tenente</t>
  </si>
  <si>
    <t>Segundo-Tenente</t>
  </si>
  <si>
    <t>PRAÇAS ESPECIAIS</t>
  </si>
  <si>
    <t>Guarda Marinha e Aspirante a Oficial</t>
  </si>
  <si>
    <t>Aspirante, Cadete e Aluno do Instituto Militar de Engenharia (último ano)</t>
  </si>
  <si>
    <t>Aspirante e Cadete (demais anos), Alunos do Centro de Formação de Oficiais da Aeronáutica, Aluno de Órgão de Formação de Oficiais da Reserva</t>
  </si>
  <si>
    <t>Aluno do Colégio Naval, Aluno da Escola Preparatória de Cadetes (último ano) e Aluno da Escola de Formação de Sargentos</t>
  </si>
  <si>
    <t>Aluno do Colégio Naval, Aluno da Escola Preparatória de Cadetes (demais anos) e Grumete</t>
  </si>
  <si>
    <t>Aprendiz-Marinheiro</t>
  </si>
  <si>
    <t>PRAÇAS GRADUADAS</t>
  </si>
  <si>
    <t>Suboficial e Subtenente</t>
  </si>
  <si>
    <t>Primeiro-Sargento</t>
  </si>
  <si>
    <t>Segundo-Sargento</t>
  </si>
  <si>
    <t>Terceiro-Sargento</t>
  </si>
  <si>
    <t>Cabo (engajado) e Taifeiro-Mor</t>
  </si>
  <si>
    <t>Cabo (não-engajado)</t>
  </si>
  <si>
    <t>DEMAIS PRAÇAS</t>
  </si>
  <si>
    <r>
      <t>Taifeiro de 1</t>
    </r>
    <r>
      <rPr>
        <strike/>
        <sz val="10"/>
        <rFont val="Times New Roman"/>
        <family val="1"/>
      </rPr>
      <t>ª</t>
    </r>
    <r>
      <rPr>
        <sz val="10"/>
        <rFont val="Times New Roman"/>
        <family val="1"/>
      </rPr>
      <t> Classe</t>
    </r>
  </si>
  <si>
    <r>
      <t>Taifeiro de 2</t>
    </r>
    <r>
      <rPr>
        <strike/>
        <sz val="10"/>
        <rFont val="Times New Roman"/>
        <family val="1"/>
      </rPr>
      <t>ª</t>
    </r>
    <r>
      <rPr>
        <sz val="10"/>
        <rFont val="Times New Roman"/>
        <family val="1"/>
      </rPr>
      <t> Classe</t>
    </r>
  </si>
  <si>
    <r>
      <t>Marinheiro, Soldado Fuzileiro Naval e Soldado de 1</t>
    </r>
    <r>
      <rPr>
        <strike/>
        <sz val="10"/>
        <rFont val="Times New Roman"/>
        <family val="1"/>
      </rPr>
      <t>ª</t>
    </r>
    <r>
      <rPr>
        <sz val="10"/>
        <rFont val="Times New Roman"/>
        <family val="1"/>
      </rPr>
      <t> Classe (especializados, cursados e engajados), Soldado-Clarim ou Corneteiro de 1</t>
    </r>
    <r>
      <rPr>
        <strike/>
        <sz val="10"/>
        <rFont val="Times New Roman"/>
        <family val="1"/>
      </rPr>
      <t>ª</t>
    </r>
    <r>
      <rPr>
        <sz val="10"/>
        <rFont val="Times New Roman"/>
        <family val="1"/>
      </rPr>
      <t> Classe e Soldado Paraquedista (engajado)</t>
    </r>
  </si>
  <si>
    <r>
      <t>Marinheiro, Soldado Fuzileiro Naval, Soldado de 1</t>
    </r>
    <r>
      <rPr>
        <strike/>
        <sz val="10"/>
        <rFont val="Times New Roman"/>
        <family val="1"/>
      </rPr>
      <t>ª</t>
    </r>
    <r>
      <rPr>
        <sz val="10"/>
        <rFont val="Times New Roman"/>
        <family val="1"/>
      </rPr>
      <t> Classe (não-especializado) e Soldado-Clarim ou Corneteiro de 2</t>
    </r>
    <r>
      <rPr>
        <strike/>
        <sz val="10"/>
        <rFont val="Times New Roman"/>
        <family val="1"/>
      </rPr>
      <t>ª</t>
    </r>
    <r>
      <rPr>
        <sz val="10"/>
        <rFont val="Times New Roman"/>
        <family val="1"/>
      </rPr>
      <t>Classe, Soldado do Exército e Soldado de 2</t>
    </r>
    <r>
      <rPr>
        <strike/>
        <sz val="10"/>
        <rFont val="Times New Roman"/>
        <family val="1"/>
      </rPr>
      <t>ª</t>
    </r>
    <r>
      <rPr>
        <sz val="10"/>
        <rFont val="Times New Roman"/>
        <family val="1"/>
      </rPr>
      <t> Classe (engajado)</t>
    </r>
  </si>
  <si>
    <r>
      <t>Marinheiro-Recruta, Recruta, Soldado, Soldado-Recruta, Soldado de 2</t>
    </r>
    <r>
      <rPr>
        <strike/>
        <sz val="10"/>
        <rFont val="Times New Roman"/>
        <family val="1"/>
      </rPr>
      <t>ª</t>
    </r>
    <r>
      <rPr>
        <sz val="10"/>
        <rFont val="Times New Roman"/>
        <family val="1"/>
      </rPr>
      <t> Classe (não engajado) e Soldado-Clarim ou Corneteiro de 3</t>
    </r>
    <r>
      <rPr>
        <strike/>
        <sz val="10"/>
        <rFont val="Times New Roman"/>
        <family val="1"/>
      </rPr>
      <t>ª</t>
    </r>
    <r>
      <rPr>
        <sz val="10"/>
        <rFont val="Times New Roman"/>
        <family val="1"/>
      </rPr>
      <t> Classe</t>
    </r>
  </si>
  <si>
    <t>ANEXO II - REMUNERAÇÃO/SUBSÍDIO DE CARGO EFETIVO/POSTO/GRADUAÇÃO</t>
  </si>
  <si>
    <t>TABELA 1 - PODERES LEGISLATIVO E JUDICIÁRIO - DPU - MPU - EMPRESAS ESTATAIS DEPENDENTES DA UNIÃO</t>
  </si>
  <si>
    <t>VIGÊNCIA: XXX/XXXX</t>
  </si>
  <si>
    <t>GRATIFICAÇÕES E SIMILARES</t>
  </si>
  <si>
    <t>INATIVO</t>
  </si>
  <si>
    <t>PARCELAS BÁSICAS</t>
  </si>
  <si>
    <t>PARCELAS VARIÁVEIS</t>
  </si>
  <si>
    <t>OBSERVAÇÕES:</t>
  </si>
  <si>
    <t>SUBSÍDIO</t>
  </si>
  <si>
    <t>REMUNERAÇÃO MÉDIA</t>
  </si>
  <si>
    <t xml:space="preserve">SOLDO </t>
  </si>
  <si>
    <t>ADICIONAL MILITAR</t>
  </si>
  <si>
    <t>ADICIONAL DE
HABILITAÇÃO</t>
  </si>
  <si>
    <t>ADICIONAL POR TEMPO DE SERVIÇO</t>
  </si>
  <si>
    <t>ADICIONAL DE COMPENSÃO ORGÂNICA</t>
  </si>
  <si>
    <t>ADICIONAL DE PERMANÊNCIA</t>
  </si>
  <si>
    <t>GRATIFICAÇÃO DE LOCALIDADE</t>
  </si>
  <si>
    <t>GRATIFICAÇÃO DE REPRESENTAÇÃO</t>
  </si>
  <si>
    <t>VÔO</t>
  </si>
  <si>
    <t>SALTO PARAQUEDA</t>
  </si>
  <si>
    <t>IMERSÃO</t>
  </si>
  <si>
    <t>MERGULHO</t>
  </si>
  <si>
    <t>CONTROLE DE TRÁFEGO AÉREO</t>
  </si>
  <si>
    <t>RAIO-X</t>
  </si>
  <si>
    <t>CATEGORIA A</t>
  </si>
  <si>
    <t>CATEGORIA B</t>
  </si>
  <si>
    <t>OFICIAL GENERAL</t>
  </si>
  <si>
    <t>DEMAIS</t>
  </si>
  <si>
    <t>Fonte:  Xxxx.</t>
  </si>
  <si>
    <t xml:space="preserve">Soldo - parcela básica mensal da remuneração e dos proventos, inerente ao posto ou à graduação do militar, e é irredutível. </t>
  </si>
  <si>
    <t>Adicional Militar - parcela remuneratória mensal devida ao militar, inerente a cada círculo hierárquico da carreira militar. Varia de 13% a 28% sobre o soldo do posto/graduação.</t>
  </si>
  <si>
    <t>Adicional de Habilitação - parcela remuneratória mensal devida ao militar, inerente aos cursos realizados com aproveitamento, conforme regulamentação. Varia de 12% a 30% sobre o soldo do posto/graduação, conforme o cursos realizados.</t>
  </si>
  <si>
    <t xml:space="preserve">Adicional de Tempo de Serviço - parcela remuneratória mensal devida ao militar, inerente ao tempo de serviço, conforme regulamentação. 1% sobre o soldo do posto/gradução, por ano de serviço, até o limiete de </t>
  </si>
  <si>
    <t>Adicional de Compensação Orgânica - parcela remuneratória mensal devida ao militar para compensação de desgaste orgânico resultante do desempenho continuado de atividades especiais, conforme regulamentação. Varia de 10 a 20% sobre o soldo do posto/graduaç</t>
  </si>
  <si>
    <t xml:space="preserve">Adicional de Permanência - parcela remuneratória mensal devida ao militar que permanecer em serviço após haver completado o tempo mínimo requerido para a transferência para a inatividade remunerada, conforme regulamentação. Corresponde a 5% sobre o soldo </t>
  </si>
  <si>
    <t>Gratificação de Localidade Especial - parcela remuneratória mensal devida ao militar, quando servindo em regiões inóspitas, conforme regulamentação. Varia de 10 a 20% sobre o soldo do posto/graduação, conforme cada situação.</t>
  </si>
  <si>
    <t xml:space="preserve">Gratificação de Representação (2% a 10% do soldo do posto/graduação):
        a) parcela remuneratória mensal devida aos Oficiais Generais e aos demais oficiais em cargo de comando, direção e chefia de organização militar, conforme regulamentação; e
     </t>
  </si>
  <si>
    <t>ANEXO III - QUANTITATIVO DE CARGO EM COMISSÃO E FUNÇÃO DE CONFIANÇA</t>
  </si>
  <si>
    <t>DENOMINAÇÃO / NÍVEL</t>
  </si>
  <si>
    <t>QUANTIDADE</t>
  </si>
  <si>
    <t>OCUPADO</t>
  </si>
  <si>
    <t>VAGO</t>
  </si>
  <si>
    <t>COM VÍNCULO</t>
  </si>
  <si>
    <t>SEM VÍNCULO</t>
  </si>
  <si>
    <t>COM OPÇÃO</t>
  </si>
  <si>
    <t>SEM OPÇÃO</t>
  </si>
  <si>
    <t>ANEXO IV - REMUNERAÇÃO DO CARGO EM COMISSÃO E FUNÇÃO DE CONFIANÇA</t>
  </si>
  <si>
    <t>PARCELAS</t>
  </si>
  <si>
    <t>VALOR BÁSICO/
UNITÁRIO</t>
  </si>
  <si>
    <t>VALOR DA OPÇÃO</t>
  </si>
  <si>
    <t>ANEXO V - QUANTITATIVO FÍSICO DE PESSOAL CONTRATADO TEMPORARIAMENTE</t>
  </si>
  <si>
    <t>ESPECIFICAÇÃO DA NATUREZA DA DESPESA</t>
  </si>
  <si>
    <t xml:space="preserve">Pessoal Contratado por tempo determinado que não visa à substituição de servidores públicos 
(Classificável como Grupo de Natureza de Despesa - GND "3 - Outras Despesas Correntes" </t>
  </si>
  <si>
    <t xml:space="preserve">TOTAL </t>
  </si>
  <si>
    <t>Fonte: XXX</t>
  </si>
  <si>
    <t>UNIDADE ORÇAMENTÁRIA</t>
  </si>
  <si>
    <t>AUXÍLIO- 
ALIMENTAÇÃO</t>
  </si>
  <si>
    <t>ASSISTÊNCIA 
PRÉ-ESCOLAR</t>
  </si>
  <si>
    <t>AUXÍLIO-
TRANSPORTE</t>
  </si>
  <si>
    <t>EXAMES 
PERIÓDICOS</t>
  </si>
  <si>
    <t>ASSISTÊNCIA MÉDICA E ODONTOLÓGICA</t>
  </si>
  <si>
    <t>CÓDIGO</t>
  </si>
  <si>
    <t>TITULARES</t>
  </si>
  <si>
    <t>DEPENDENTES</t>
  </si>
  <si>
    <t>BENEFÍCIO</t>
  </si>
  <si>
    <t>VALOR PER CAPITA                (R$ 1,00)</t>
  </si>
  <si>
    <t>DESCRIÇÃO DA LEGISLAÇÃO</t>
  </si>
  <si>
    <t>AUXÍLIO-ALIMENTAÇÃO</t>
  </si>
  <si>
    <t>ASSISTÊNCIA PRÉ-ESCOLAR</t>
  </si>
  <si>
    <t>AUXÍLIO-TRANSPORTE</t>
  </si>
  <si>
    <t>EXAMES PERIÓDICOS</t>
  </si>
  <si>
    <t>ASSISTÊNCIA MÉDICA E ODONTOLÓGICA - PARTICIPAÇÃO UNIÃO</t>
  </si>
  <si>
    <t>TABELA 2 - MILITAR</t>
  </si>
  <si>
    <t>EM PECÚNIA</t>
  </si>
  <si>
    <t>AUXÍLIO-ALIMENTAÇÃO - RANCHO</t>
  </si>
  <si>
    <t>AUXÍLIO-ALIMENTAÇÃO - PECÚNIA</t>
  </si>
  <si>
    <t>ASSISTÊNCIA MÉDICA E ODONTOLÓGICA - PARTICIPAÇÃO SERVIDOR</t>
  </si>
  <si>
    <r>
      <t>a) Descrição do ato legal que define os valores unitários (</t>
    </r>
    <r>
      <rPr>
        <i/>
        <sz val="10"/>
        <rFont val="Times New Roman"/>
        <family val="1"/>
      </rPr>
      <t>per capta</t>
    </r>
    <r>
      <rPr>
        <sz val="10"/>
        <rFont val="Times New Roman"/>
        <family val="1"/>
      </rPr>
      <t>) dos benefícios assistenciais:</t>
    </r>
  </si>
  <si>
    <t>QUANTITATIVO</t>
  </si>
  <si>
    <t>PARTICIPAÇÃO DA UNIÃO</t>
  </si>
  <si>
    <t>PARTICIPAÇÃO DO MILITAR</t>
  </si>
  <si>
    <r>
      <t>a) Descrição do ato legal que define os valores unitários (</t>
    </r>
    <r>
      <rPr>
        <i/>
        <sz val="8"/>
        <rFont val="Times New Roman"/>
        <family val="1"/>
      </rPr>
      <t>per capta</t>
    </r>
    <r>
      <rPr>
        <sz val="8"/>
        <rFont val="Times New Roman"/>
        <family val="1"/>
      </rPr>
      <t>) dos benefícios assistenciais:</t>
    </r>
  </si>
  <si>
    <t>PODER/ÓRGÃO/UNIDADE:</t>
  </si>
  <si>
    <t>a) Descrever a legislação de referência da remuneração vigente.</t>
  </si>
  <si>
    <t>b) Definições das parcelas que compõem a remuneração:</t>
  </si>
  <si>
    <t>a) Descrever a legislação de referência dos valores vigentes.</t>
  </si>
  <si>
    <r>
      <t xml:space="preserve">ANEXO VI - QUANTITATIVO DE BENEFICIÁRIOS E DEPENDENTES E VALORES </t>
    </r>
    <r>
      <rPr>
        <b/>
        <i/>
        <sz val="10"/>
        <rFont val="Times New Roman"/>
        <family val="1"/>
      </rPr>
      <t>PER CAPITA</t>
    </r>
    <r>
      <rPr>
        <b/>
        <sz val="10"/>
        <rFont val="Times New Roman"/>
        <family val="1"/>
      </rPr>
      <t xml:space="preserve"> DE BENEFÍCIOS ASSISTENCIAIS</t>
    </r>
  </si>
  <si>
    <t>PODER/ÓRGÃO:</t>
  </si>
  <si>
    <t>EX-COMBATENTES</t>
  </si>
  <si>
    <t>ANALISTA JUDICIÁRIO</t>
  </si>
  <si>
    <t>C</t>
  </si>
  <si>
    <t>B</t>
  </si>
  <si>
    <t>A</t>
  </si>
  <si>
    <t>SUPERIOR</t>
  </si>
  <si>
    <t>CARREIRA</t>
  </si>
  <si>
    <t>NÍVEL ESCOLAR</t>
  </si>
  <si>
    <t xml:space="preserve">PADRÃO
</t>
  </si>
  <si>
    <t>VENCIMENTO BÁSICO</t>
  </si>
  <si>
    <t>ATIVO/                        INATIVO</t>
  </si>
  <si>
    <t>VPI</t>
  </si>
  <si>
    <t xml:space="preserve">ADICIONAL DE QUALIFICAÇÃO          </t>
  </si>
  <si>
    <t>AÇÕES DE TREINAMENTO</t>
  </si>
  <si>
    <t>MESTRADO</t>
  </si>
  <si>
    <t>DOUTORADO</t>
  </si>
  <si>
    <t>ESPECIALI-ZAÇÃO</t>
  </si>
  <si>
    <t>7.5%</t>
  </si>
  <si>
    <t>TECNICO JUDICIÁRIO</t>
  </si>
  <si>
    <t>NÍVEL MÉDIO</t>
  </si>
  <si>
    <t>AUXILIAR JUDICIÁRIO</t>
  </si>
  <si>
    <t>NÍVEL FUNDAMENTAL</t>
  </si>
  <si>
    <t>1%                120 HS</t>
  </si>
  <si>
    <t>2%                240 HS</t>
  </si>
  <si>
    <t>3%                  360 HS</t>
  </si>
  <si>
    <t xml:space="preserve">GAE                35% VB  </t>
  </si>
  <si>
    <t xml:space="preserve">GAS                35% VB  </t>
  </si>
  <si>
    <t>DESEMBARGADOR</t>
  </si>
  <si>
    <t>JUIZ FEDERAL</t>
  </si>
  <si>
    <t>JUIZ SUBSTITUTO</t>
  </si>
  <si>
    <t>APOSENTADOS</t>
  </si>
  <si>
    <t>CJ-4</t>
  </si>
  <si>
    <t>CJ-3</t>
  </si>
  <si>
    <t>CJ-2</t>
  </si>
  <si>
    <t>CJ-1</t>
  </si>
  <si>
    <t>FC-6</t>
  </si>
  <si>
    <t>FC-5</t>
  </si>
  <si>
    <t>FC-4</t>
  </si>
  <si>
    <t>FC-3</t>
  </si>
  <si>
    <t>FC-2</t>
  </si>
  <si>
    <t>FC-1</t>
  </si>
  <si>
    <t>JUIZ FEDERAL SUBSTITUTO</t>
  </si>
  <si>
    <t>Pessoal contratado  por tempo determinado que visa à substituição de servidores públicos 
(Classificável como Grupo de Natureza de Despesa - GND "1 - Pessoal e Encargos Sociais"). Art 18, § 1º LRF</t>
  </si>
  <si>
    <t>12101</t>
  </si>
  <si>
    <t>Total</t>
  </si>
  <si>
    <t>Fonte: Lei 13.317/2016</t>
  </si>
  <si>
    <t>Fonte: Lei 13.091/2015 e Lei 11.143/2005</t>
  </si>
  <si>
    <t>1AR</t>
  </si>
  <si>
    <t>2AR</t>
  </si>
  <si>
    <t>3AR</t>
  </si>
  <si>
    <t>4AR</t>
  </si>
  <si>
    <t>5AR</t>
  </si>
  <si>
    <t>SCJF</t>
  </si>
  <si>
    <t>Fonte: Tribunais Regionais Federais e Secretaria do Conselho da Justiça Federal</t>
  </si>
  <si>
    <t>JUSTIÇA FEDERAL DE PRIMEIRO GRAU</t>
  </si>
  <si>
    <t>12102</t>
  </si>
  <si>
    <t>TRIBUNAL REGIONAL FEDERAL DA  1ª REGIÃO</t>
  </si>
  <si>
    <t>12103</t>
  </si>
  <si>
    <t>TRIBUNAL REGIONAL FEDERAL DA  2ª REGIÃO</t>
  </si>
  <si>
    <t>12104</t>
  </si>
  <si>
    <t>TRIBUNAL REGIONAL FEDERAL DA  3ª REGIÃO</t>
  </si>
  <si>
    <t>12105</t>
  </si>
  <si>
    <t>TRIBUNAL REGIONAL FEDERAL DA  4ª REGIÃO</t>
  </si>
  <si>
    <t>12106</t>
  </si>
  <si>
    <t>TRIBUNAL REGIONAL FEDERAL DA  5ª REGIÃO</t>
  </si>
  <si>
    <t>Portaria Conjunta n°1, de 18/02/16 do CNJ, dos Tribunais Superiores, do CJF, do Conselho Superior de Justiça do Trabalho e do TJ do DF e dos Territórios e Resolução  CJF n.4, de 2008</t>
  </si>
  <si>
    <t>Resolução CJF n.4, de 2008</t>
  </si>
  <si>
    <t xml:space="preserve"> Lei nº 11.907/09, Decreto nº 6.856/09, Portaria STJ 513, de 2013 e Resolução TRF4 106/2013</t>
  </si>
  <si>
    <t xml:space="preserve">Resolução CJF n.2, de 2008 </t>
  </si>
  <si>
    <t>-</t>
  </si>
  <si>
    <t>PODER/ÓRGÃO/UNIDADE: JUSTIÇA FEDERAL</t>
  </si>
  <si>
    <t>5ª</t>
  </si>
  <si>
    <t>4ª</t>
  </si>
  <si>
    <t>3ª</t>
  </si>
  <si>
    <t>2ª</t>
  </si>
  <si>
    <t>1ª</t>
  </si>
  <si>
    <t>VIGÊNCIA: Novembro/2017</t>
  </si>
  <si>
    <t>GAJ                    122%</t>
  </si>
  <si>
    <t>VIGÊNCIA: dez/2017</t>
  </si>
  <si>
    <t>303,27 (valor médio)</t>
  </si>
  <si>
    <t>PODER/ÓRGÃO/UNIDADE: Tribunal Regional Federal da 1ª Região</t>
  </si>
  <si>
    <t>POSIÇÃO: AGOSTO/19</t>
  </si>
  <si>
    <t>PODER JUDICIÁRIO</t>
  </si>
  <si>
    <t>ÓRGÃO:</t>
  </si>
  <si>
    <t>TRIBUNAL REGIONAL FEDERAL 2ª REGIÃO</t>
  </si>
  <si>
    <t>UNIDADE:</t>
  </si>
  <si>
    <t xml:space="preserve">TRIBUNAL REGIONAL FEDERAL </t>
  </si>
  <si>
    <t>Data de referência:</t>
  </si>
  <si>
    <t xml:space="preserve"> RESOLUÇÃO 102 CNJ - ANEXO IV- QUANTITATIVO DE CARGOS E FUNÇÕES  </t>
  </si>
  <si>
    <t>E</t>
  </si>
  <si>
    <t xml:space="preserve"> PORTARIA CONJUNTA SOF/SEGEP Nº 5 - ANEXO I, TABELA 1</t>
  </si>
  <si>
    <t>a) cargos efetivos do quadro de pessoal do órgão.</t>
  </si>
  <si>
    <t>CARREIRA / CLASSE /
ESCOLARIDADE / PADRÃO</t>
  </si>
  <si>
    <t>Ativos</t>
  </si>
  <si>
    <t>Inativos e Pensionistas</t>
  </si>
  <si>
    <t>Ocupados</t>
  </si>
  <si>
    <t>Vagos</t>
  </si>
  <si>
    <t>Aposentados</t>
  </si>
  <si>
    <t>Instituidores de Pensão</t>
  </si>
  <si>
    <t>Beneficiários de Pensão</t>
  </si>
  <si>
    <t>Estáveis</t>
  </si>
  <si>
    <t>Não-Estáveis</t>
  </si>
  <si>
    <t>Subtotal</t>
  </si>
  <si>
    <t>N</t>
  </si>
  <si>
    <t>S</t>
  </si>
  <si>
    <t>U</t>
  </si>
  <si>
    <t>L</t>
  </si>
  <si>
    <t>P</t>
  </si>
  <si>
    <t>I</t>
  </si>
  <si>
    <t>R</t>
  </si>
  <si>
    <t>T</t>
  </si>
  <si>
    <t>O</t>
  </si>
  <si>
    <t>TOTAL ANALISTA</t>
  </si>
  <si>
    <t>É</t>
  </si>
  <si>
    <t>M</t>
  </si>
  <si>
    <t>D</t>
  </si>
  <si>
    <t>TOTAL TÉCNICO</t>
  </si>
  <si>
    <t>F</t>
  </si>
  <si>
    <t>X</t>
  </si>
  <si>
    <t>TOTAL AUXILIAR</t>
  </si>
  <si>
    <t>PJ</t>
  </si>
  <si>
    <t>PODER/ÓRGÃO/UNIDADE: JUDICIÁRIO/JUSTIÇA FEDERAL/Tribunal Regional Federal da 3ª Região</t>
  </si>
  <si>
    <t>POSIÇÃO: Agosto/2019</t>
  </si>
  <si>
    <t>Fonte: DECO/SEGE</t>
  </si>
  <si>
    <t>PODER/ÓRGÃO/UNIDADE: Seções Judiciárias da 3 Região</t>
  </si>
  <si>
    <t>Fonte: Seções Judiciárias</t>
  </si>
  <si>
    <t>PODER/ÓRGÃO/UNIDADE: TRF4 e Seções Judiciárias da 4ª Região</t>
  </si>
  <si>
    <t>POSIÇÃO:</t>
  </si>
  <si>
    <t>08/2019</t>
  </si>
  <si>
    <t>Fonte: DRH e Núcleos de Gestão Funcional</t>
  </si>
  <si>
    <t>PODER/ÓRGÃO/UNIDADE: Seções Judiciárias da 5ª Região</t>
  </si>
  <si>
    <t>PODER/ÓRGÃO/UNIDADE: Tribunal Regional Federal da 5ª Região</t>
  </si>
  <si>
    <t>ÓRGÃO: CONSELHO DA JUSTIÇA FEDERAL</t>
  </si>
  <si>
    <t>UNIDADE: SECRETARIA DE GESTÃO DE PESSOAS</t>
  </si>
  <si>
    <t>Data de referência: 31/8/2019</t>
  </si>
  <si>
    <t>Periodicidade de atualização: quadrimestral.</t>
  </si>
  <si>
    <t xml:space="preserve"> RESOLUÇÃO 102 CNJ - ANEXO IV- QUANTITATIVO DE CARGOS E FUNÇÕES</t>
  </si>
  <si>
    <t>Observação: Os tribunais de justiça e de justiça militar deverão adaptar este anexo às respectivas estruturas de carreira.</t>
  </si>
  <si>
    <t>soma</t>
  </si>
  <si>
    <t>consol</t>
  </si>
  <si>
    <t>POSIÇÃO: AGOSTO/2019</t>
  </si>
  <si>
    <t>PODER/ÓRGÃO/UNIDADE: Seções Judiciárias da Justiça Federal da Primeira Região</t>
  </si>
  <si>
    <t>TRF2</t>
  </si>
  <si>
    <t>SEÇÕES DA 2ª REGIÃO</t>
  </si>
  <si>
    <t>SJ2</t>
  </si>
  <si>
    <t>SJ1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</si>
</sst>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3" formatCode="_-* #,##0.00_-;\-* #,##0.00_-;_-* &quot;-&quot;??_-;_-@_-"/>
    <numFmt numFmtId="164" formatCode="_(* #,##0.00_);_(* \(#,##0.00\);_(* &quot;-&quot;??_);_(@_)"/>
    <numFmt numFmtId="165" formatCode="General_)"/>
    <numFmt numFmtId="166" formatCode="_(* #,##0.00_);_(* \(#,##0.00\);_(* \-??_);_(@_)"/>
    <numFmt numFmtId="167" formatCode="_(* #,##0_);_(* \(#,##0\);_(* \-_);_(@_)"/>
    <numFmt numFmtId="168" formatCode="\$#,##0\ ;&quot;($&quot;#,##0\)"/>
    <numFmt numFmtId="169" formatCode="0.000000"/>
    <numFmt numFmtId="170" formatCode="yyyy\:mm"/>
    <numFmt numFmtId="171" formatCode="_([$€-2]* #,##0.00_);_([$€-2]* \(#,##0.00\);_([$€-2]* \-??_)"/>
    <numFmt numFmtId="172" formatCode="0.0000000"/>
    <numFmt numFmtId="173" formatCode="_(&quot;R$ &quot;* #,##0.00_);_(&quot;R$ &quot;* \(#,##0.00\);_(&quot;R$ &quot;* \-??_);_(@_)"/>
    <numFmt numFmtId="174" formatCode="%#,#00"/>
    <numFmt numFmtId="175" formatCode="#.##000"/>
    <numFmt numFmtId="176" formatCode="#,##0.000000"/>
    <numFmt numFmtId="177" formatCode="_-* #,##0.00_-;\-* #,##0.00_-;_-* \-??_-;_-@_-"/>
    <numFmt numFmtId="178" formatCode="0.000"/>
    <numFmt numFmtId="179" formatCode="mm/yy"/>
    <numFmt numFmtId="180" formatCode="#.##0,"/>
    <numFmt numFmtId="181" formatCode="_-* #,##0_-;\-* #,##0_-;_-* \-??_-;_-@_-"/>
    <numFmt numFmtId="182" formatCode="&quot;R$ &quot;#,##0.00;[Red]&quot;-R$ &quot;#,##0.00"/>
    <numFmt numFmtId="183" formatCode="_(* #,##0_);_(* \(#,##0\);_(* &quot;-&quot;??_);_(@_)"/>
    <numFmt numFmtId="184" formatCode="0.0%"/>
    <numFmt numFmtId="185" formatCode="_(* #,##0_);_(* \(#,##0\);_(* \-??_);_(@_)"/>
  </numFmts>
  <fonts count="80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1"/>
      <color indexed="9"/>
      <name val="Calibri"/>
      <family val="2"/>
    </font>
    <font>
      <sz val="11"/>
      <color indexed="9"/>
      <name val="Calibri"/>
      <family val="2"/>
      <charset val="1"/>
    </font>
    <font>
      <sz val="10"/>
      <name val="Courier New"/>
      <family val="3"/>
      <charset val="1"/>
    </font>
    <font>
      <sz val="11"/>
      <color indexed="20"/>
      <name val="Calibri"/>
      <family val="2"/>
    </font>
    <font>
      <sz val="8"/>
      <name val="SwitzerlandLight"/>
      <charset val="1"/>
    </font>
    <font>
      <sz val="7"/>
      <name val="Times New Roman"/>
      <family val="1"/>
      <charset val="1"/>
    </font>
    <font>
      <sz val="11"/>
      <color indexed="17"/>
      <name val="Calibri"/>
      <family val="2"/>
    </font>
    <font>
      <sz val="11"/>
      <color indexed="17"/>
      <name val="Calibri"/>
      <family val="2"/>
      <charset val="1"/>
    </font>
    <font>
      <sz val="8"/>
      <color indexed="24"/>
      <name val="Arial"/>
      <family val="2"/>
      <charset val="1"/>
    </font>
    <font>
      <b/>
      <sz val="14"/>
      <color indexed="24"/>
      <name val="Arial"/>
      <family val="2"/>
      <charset val="1"/>
    </font>
    <font>
      <sz val="1"/>
      <color indexed="8"/>
      <name val="Courier New"/>
      <family val="3"/>
      <charset val="1"/>
    </font>
    <font>
      <i/>
      <sz val="1"/>
      <color indexed="8"/>
      <name val="Courier New"/>
      <family val="3"/>
      <charset val="1"/>
    </font>
    <font>
      <b/>
      <sz val="11"/>
      <color indexed="52"/>
      <name val="Calibri"/>
      <family val="2"/>
    </font>
    <font>
      <b/>
      <sz val="9"/>
      <name val="Times New Roman"/>
      <family val="1"/>
      <charset val="1"/>
    </font>
    <font>
      <b/>
      <sz val="11"/>
      <color indexed="9"/>
      <name val="Calibri"/>
      <family val="2"/>
    </font>
    <font>
      <b/>
      <sz val="11"/>
      <color indexed="52"/>
      <name val="Calibri"/>
      <family val="2"/>
      <charset val="1"/>
    </font>
    <font>
      <b/>
      <sz val="11"/>
      <color indexed="9"/>
      <name val="Calibri"/>
      <family val="2"/>
      <charset val="1"/>
    </font>
    <font>
      <sz val="11"/>
      <color indexed="52"/>
      <name val="Calibri"/>
      <family val="2"/>
    </font>
    <font>
      <sz val="11"/>
      <color indexed="52"/>
      <name val="Calibri"/>
      <family val="2"/>
      <charset val="1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2"/>
      <name val="Times New Roman"/>
      <family val="1"/>
      <charset val="1"/>
    </font>
    <font>
      <sz val="10"/>
      <name val="Times New Roman"/>
      <family val="1"/>
      <charset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  <charset val="1"/>
    </font>
    <font>
      <sz val="10"/>
      <name val="Courier New"/>
      <family val="3"/>
    </font>
    <font>
      <i/>
      <sz val="12"/>
      <name val="Times New Roman"/>
      <family val="1"/>
      <charset val="1"/>
    </font>
    <font>
      <sz val="11"/>
      <color indexed="60"/>
      <name val="Calibri"/>
      <family val="2"/>
    </font>
    <font>
      <sz val="11"/>
      <color indexed="60"/>
      <name val="Calibri"/>
      <family val="2"/>
      <charset val="1"/>
    </font>
    <font>
      <sz val="10"/>
      <name val="Arial"/>
      <family val="2"/>
      <charset val="1"/>
    </font>
    <font>
      <b/>
      <sz val="11"/>
      <color indexed="63"/>
      <name val="Calibri"/>
      <family val="2"/>
    </font>
    <font>
      <b/>
      <sz val="11"/>
      <color indexed="63"/>
      <name val="Calibri"/>
      <family val="2"/>
      <charset val="1"/>
    </font>
    <font>
      <sz val="10"/>
      <name val="MS Sans Serif"/>
      <family val="2"/>
      <charset val="1"/>
    </font>
    <font>
      <sz val="11"/>
      <color indexed="10"/>
      <name val="Calibri"/>
      <family val="2"/>
    </font>
    <font>
      <sz val="11"/>
      <color indexed="10"/>
      <name val="Calibri"/>
      <family val="2"/>
      <charset val="1"/>
    </font>
    <font>
      <i/>
      <sz val="11"/>
      <color indexed="23"/>
      <name val="Calibri"/>
      <family val="2"/>
      <charset val="1"/>
    </font>
    <font>
      <b/>
      <sz val="18"/>
      <color indexed="56"/>
      <name val="Cambria"/>
      <family val="2"/>
    </font>
    <font>
      <b/>
      <sz val="14"/>
      <name val="Times New Roman"/>
      <family val="1"/>
      <charset val="1"/>
    </font>
    <font>
      <b/>
      <sz val="1"/>
      <color indexed="8"/>
      <name val="Courier New"/>
      <family val="3"/>
      <charset val="1"/>
    </font>
    <font>
      <b/>
      <sz val="14"/>
      <name val="Times New Roman"/>
      <family val="1"/>
    </font>
    <font>
      <b/>
      <sz val="11"/>
      <color indexed="8"/>
      <name val="Calibri"/>
      <family val="2"/>
    </font>
    <font>
      <b/>
      <sz val="11"/>
      <color indexed="8"/>
      <name val="Calibri"/>
      <family val="2"/>
      <charset val="1"/>
    </font>
    <font>
      <b/>
      <sz val="15"/>
      <color indexed="56"/>
      <name val="Calibri"/>
      <family val="2"/>
      <charset val="1"/>
    </font>
    <font>
      <b/>
      <sz val="18"/>
      <color indexed="62"/>
      <name val="Cambria"/>
      <family val="2"/>
    </font>
    <font>
      <b/>
      <sz val="13"/>
      <color indexed="56"/>
      <name val="Calibri"/>
      <family val="2"/>
      <charset val="1"/>
    </font>
    <font>
      <b/>
      <sz val="11"/>
      <color indexed="56"/>
      <name val="Calibri"/>
      <family val="2"/>
      <charset val="1"/>
    </font>
    <font>
      <b/>
      <sz val="18"/>
      <color indexed="56"/>
      <name val="Cambria"/>
      <family val="2"/>
      <charset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1"/>
      <name val="Calibri"/>
      <family val="2"/>
    </font>
    <font>
      <strike/>
      <sz val="10"/>
      <name val="Times New Roman"/>
      <family val="1"/>
    </font>
    <font>
      <b/>
      <sz val="8"/>
      <name val="Times New Roman"/>
      <family val="1"/>
    </font>
    <font>
      <sz val="10"/>
      <name val="Calibri"/>
      <family val="2"/>
    </font>
    <font>
      <b/>
      <i/>
      <sz val="10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sz val="10"/>
      <name val="Arial"/>
      <family val="2"/>
    </font>
    <font>
      <sz val="7"/>
      <color indexed="1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1"/>
      <name val="Times New Roman"/>
      <family val="1"/>
    </font>
    <font>
      <sz val="11"/>
      <name val="Arial"/>
      <family val="2"/>
    </font>
    <font>
      <sz val="7"/>
      <name val="Times New Roman"/>
      <family val="1"/>
    </font>
    <font>
      <b/>
      <sz val="10"/>
      <color theme="0"/>
      <name val="Times New Roman"/>
      <family val="1"/>
    </font>
    <font>
      <sz val="9"/>
      <name val="Times New Roman"/>
      <family val="1"/>
    </font>
    <font>
      <sz val="10"/>
      <name val="Arial"/>
    </font>
    <font>
      <sz val="11"/>
      <name val="Times New Roman"/>
      <family val="1"/>
    </font>
    <font>
      <sz val="9"/>
      <name val="Arial"/>
      <family val="2"/>
    </font>
    <font>
      <sz val="10"/>
      <color rgb="FFFF0000"/>
      <name val="Arial"/>
      <family val="2"/>
    </font>
    <font>
      <b/>
      <sz val="12"/>
      <name val="Arial"/>
      <family val="2"/>
    </font>
    <font>
      <sz val="10"/>
      <color theme="1"/>
      <name val="Times New Roman"/>
      <family val="1"/>
    </font>
  </fonts>
  <fills count="43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31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31"/>
      </patternFill>
    </fill>
    <fill>
      <patternFill patternType="solid">
        <fgColor theme="4" tint="0.59999389629810485"/>
        <bgColor indexed="31"/>
      </patternFill>
    </fill>
    <fill>
      <patternFill patternType="solid">
        <fgColor theme="3" tint="0.39997558519241921"/>
        <bgColor indexed="31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39997558519241921"/>
        <bgColor indexed="31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31"/>
      </patternFill>
    </fill>
    <fill>
      <patternFill patternType="solid">
        <fgColor theme="8" tint="-0.249977111117893"/>
        <bgColor indexed="31"/>
      </patternFill>
    </fill>
    <fill>
      <patternFill patternType="solid">
        <fgColor theme="8" tint="0.79998168889431442"/>
        <bgColor indexed="31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49"/>
        <bgColor indexed="31"/>
      </patternFill>
    </fill>
    <fill>
      <patternFill patternType="solid">
        <fgColor indexed="62"/>
        <bgColor indexed="31"/>
      </patternFill>
    </fill>
    <fill>
      <patternFill patternType="solid">
        <fgColor rgb="FFD9D9D9"/>
        <bgColor rgb="FFC0C0C0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F00"/>
        <bgColor indexed="64"/>
      </patternFill>
    </fill>
  </fills>
  <borders count="212">
    <border>
      <left/>
      <right/>
      <top/>
      <bottom/>
      <diagonal/>
    </border>
    <border>
      <left/>
      <right style="hair">
        <color indexed="8"/>
      </right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hair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ck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ck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ck">
        <color indexed="8"/>
      </left>
      <right/>
      <top/>
      <bottom style="medium">
        <color indexed="8"/>
      </bottom>
      <diagonal/>
    </border>
    <border>
      <left style="thick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ck">
        <color indexed="8"/>
      </right>
      <top/>
      <bottom style="hair">
        <color indexed="8"/>
      </bottom>
      <diagonal/>
    </border>
    <border>
      <left style="thin">
        <color indexed="8"/>
      </left>
      <right/>
      <top/>
      <bottom style="hair">
        <color indexed="8"/>
      </bottom>
      <diagonal/>
    </border>
    <border>
      <left style="thick">
        <color indexed="8"/>
      </left>
      <right/>
      <top/>
      <bottom style="hair">
        <color indexed="8"/>
      </bottom>
      <diagonal/>
    </border>
    <border>
      <left style="thick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ck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 style="thick">
        <color indexed="8"/>
      </left>
      <right/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thick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/>
      <top style="hair">
        <color indexed="8"/>
      </top>
      <bottom style="medium">
        <color indexed="8"/>
      </bottom>
      <diagonal/>
    </border>
    <border>
      <left style="thick">
        <color indexed="8"/>
      </left>
      <right/>
      <top style="hair">
        <color indexed="8"/>
      </top>
      <bottom style="medium">
        <color indexed="8"/>
      </bottom>
      <diagonal/>
    </border>
    <border>
      <left style="thick">
        <color indexed="8"/>
      </left>
      <right style="thin">
        <color indexed="8"/>
      </right>
      <top style="medium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  <diagonal/>
    </border>
    <border>
      <left style="thin">
        <color indexed="8"/>
      </left>
      <right style="thick">
        <color indexed="8"/>
      </right>
      <top style="medium">
        <color indexed="8"/>
      </top>
      <bottom style="hair">
        <color indexed="8"/>
      </bottom>
      <diagonal/>
    </border>
    <border>
      <left style="thin">
        <color indexed="8"/>
      </left>
      <right/>
      <top style="medium">
        <color indexed="8"/>
      </top>
      <bottom style="hair">
        <color indexed="8"/>
      </bottom>
      <diagonal/>
    </border>
    <border>
      <left style="thick">
        <color indexed="8"/>
      </left>
      <right/>
      <top style="medium">
        <color indexed="8"/>
      </top>
      <bottom style="hair">
        <color indexed="8"/>
      </bottom>
      <diagonal/>
    </border>
    <border>
      <left style="thick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ck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thick">
        <color indexed="8"/>
      </left>
      <right/>
      <top style="medium">
        <color indexed="8"/>
      </top>
      <bottom style="medium">
        <color indexed="8"/>
      </bottom>
      <diagonal/>
    </border>
    <border>
      <left style="thick">
        <color indexed="8"/>
      </left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 style="thick">
        <color indexed="8"/>
      </right>
      <top style="hair">
        <color indexed="8"/>
      </top>
      <bottom/>
      <diagonal/>
    </border>
    <border>
      <left style="thin">
        <color indexed="8"/>
      </left>
      <right/>
      <top style="hair">
        <color indexed="8"/>
      </top>
      <bottom/>
      <diagonal/>
    </border>
    <border>
      <left style="thick">
        <color indexed="8"/>
      </left>
      <right/>
      <top style="hair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/>
      <top style="thin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/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 style="thick">
        <color indexed="8"/>
      </bottom>
      <diagonal/>
    </border>
    <border>
      <left style="thin">
        <color indexed="8"/>
      </left>
      <right/>
      <top style="hair">
        <color indexed="8"/>
      </top>
      <bottom style="thick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8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8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ck">
        <color indexed="8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/>
      <bottom/>
      <diagonal/>
    </border>
    <border>
      <left/>
      <right style="medium">
        <color indexed="8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/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/>
      <diagonal/>
    </border>
    <border>
      <left style="thick">
        <color indexed="8"/>
      </left>
      <right style="thin">
        <color indexed="8"/>
      </right>
      <top/>
      <bottom/>
      <diagonal/>
    </border>
    <border>
      <left style="thick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/>
      <diagonal/>
    </border>
    <border>
      <left/>
      <right style="thick">
        <color indexed="8"/>
      </right>
      <top style="thin">
        <color indexed="8"/>
      </top>
      <bottom/>
      <diagonal/>
    </border>
    <border>
      <left/>
      <right style="thick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64"/>
      </bottom>
      <diagonal/>
    </border>
    <border>
      <left style="thin">
        <color indexed="8"/>
      </left>
      <right/>
      <top style="thin">
        <color indexed="8"/>
      </top>
      <bottom style="hair">
        <color indexed="64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hair">
        <color indexed="64"/>
      </bottom>
      <diagonal/>
    </border>
    <border>
      <left style="thick">
        <color indexed="8"/>
      </left>
      <right style="thin">
        <color indexed="8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/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ck">
        <color indexed="8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ck">
        <color indexed="8"/>
      </left>
      <right style="thin">
        <color indexed="8"/>
      </right>
      <top style="hair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64"/>
      </top>
      <bottom/>
      <diagonal/>
    </border>
    <border>
      <left style="thin">
        <color indexed="8"/>
      </left>
      <right/>
      <top style="hair">
        <color indexed="64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hair">
        <color indexed="64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 style="hair">
        <color indexed="64"/>
      </top>
      <bottom/>
      <diagonal/>
    </border>
    <border>
      <left style="thin">
        <color indexed="8"/>
      </left>
      <right/>
      <top style="hair">
        <color indexed="64"/>
      </top>
      <bottom/>
      <diagonal/>
    </border>
    <border>
      <left style="thin">
        <color indexed="8"/>
      </left>
      <right style="thick">
        <color indexed="8"/>
      </right>
      <top style="hair">
        <color indexed="64"/>
      </top>
      <bottom/>
      <diagonal/>
    </border>
    <border>
      <left style="thick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hair">
        <color indexed="8"/>
      </bottom>
      <diagonal/>
    </border>
    <border>
      <left style="thick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64"/>
      </left>
      <right style="thick">
        <color indexed="8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ck">
        <color indexed="8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ck">
        <color indexed="8"/>
      </right>
      <top style="hair">
        <color indexed="64"/>
      </top>
      <bottom style="thin">
        <color indexed="64"/>
      </bottom>
      <diagonal/>
    </border>
    <border>
      <left style="thick">
        <color indexed="8"/>
      </left>
      <right/>
      <top style="thin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64"/>
      </right>
      <top style="thin">
        <color indexed="64"/>
      </top>
      <bottom style="thick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ck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ck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8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indexed="8"/>
      </bottom>
      <diagonal/>
    </border>
    <border>
      <left style="thick">
        <color indexed="8"/>
      </left>
      <right/>
      <top style="thick">
        <color indexed="8"/>
      </top>
      <bottom/>
      <diagonal/>
    </border>
    <border>
      <left/>
      <right/>
      <top style="thick">
        <color indexed="8"/>
      </top>
      <bottom/>
      <diagonal/>
    </border>
    <border>
      <left/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/>
      <top style="thick">
        <color indexed="8"/>
      </top>
      <bottom style="thin">
        <color indexed="8"/>
      </bottom>
      <diagonal/>
    </border>
    <border>
      <left/>
      <right/>
      <top style="thick">
        <color indexed="8"/>
      </top>
      <bottom style="thin">
        <color indexed="8"/>
      </bottom>
      <diagonal/>
    </border>
    <border>
      <left/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ck">
        <color indexed="8"/>
      </right>
      <top/>
      <bottom style="thin">
        <color indexed="8"/>
      </bottom>
      <diagonal/>
    </border>
    <border>
      <left style="thin">
        <color indexed="8"/>
      </left>
      <right style="thick">
        <color indexed="8"/>
      </right>
      <top/>
      <bottom/>
      <diagonal/>
    </border>
    <border>
      <left style="thin">
        <color indexed="8"/>
      </left>
      <right style="thick">
        <color indexed="8"/>
      </right>
      <top/>
      <bottom style="thin">
        <color indexed="8"/>
      </bottom>
      <diagonal/>
    </border>
    <border>
      <left style="thick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ck">
        <color indexed="8"/>
      </right>
      <top style="hair">
        <color indexed="64"/>
      </top>
      <bottom/>
      <diagonal/>
    </border>
  </borders>
  <cellStyleXfs count="394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3" fillId="3" borderId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3" fillId="4" borderId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3" fillId="5" borderId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5" borderId="0" applyNumberFormat="0" applyBorder="0" applyAlignment="0" applyProtection="0"/>
    <xf numFmtId="0" fontId="2" fillId="9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3" fillId="9" borderId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3" fillId="10" borderId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3" fillId="11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3" fillId="5" borderId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3" fillId="9" borderId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3" fillId="12" borderId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5" fillId="13" borderId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5" fillId="10" borderId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5" fillId="11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5" fillId="14" borderId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5" fillId="15" borderId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5" fillId="16" borderId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20" borderId="0" applyNumberFormat="0" applyBorder="0" applyAlignment="0" applyProtection="0"/>
    <xf numFmtId="165" fontId="6" fillId="0" borderId="1"/>
    <xf numFmtId="0" fontId="7" fillId="3" borderId="0" applyNumberFormat="0" applyBorder="0" applyAlignment="0" applyProtection="0"/>
    <xf numFmtId="165" fontId="8" fillId="0" borderId="0">
      <alignment vertical="top"/>
    </xf>
    <xf numFmtId="165" fontId="9" fillId="0" borderId="0">
      <alignment horizontal="right"/>
    </xf>
    <xf numFmtId="165" fontId="9" fillId="0" borderId="0">
      <alignment horizontal="left"/>
    </xf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1" fillId="4" borderId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2" fontId="14" fillId="0" borderId="0">
      <protection locked="0"/>
    </xf>
    <xf numFmtId="2" fontId="15" fillId="0" borderId="0">
      <protection locked="0"/>
    </xf>
    <xf numFmtId="0" fontId="12" fillId="0" borderId="0"/>
    <xf numFmtId="0" fontId="13" fillId="0" borderId="0"/>
    <xf numFmtId="0" fontId="16" fillId="8" borderId="2" applyNumberFormat="0" applyAlignment="0" applyProtection="0"/>
    <xf numFmtId="0" fontId="16" fillId="8" borderId="2" applyNumberFormat="0" applyAlignment="0" applyProtection="0"/>
    <xf numFmtId="0" fontId="16" fillId="8" borderId="2" applyNumberFormat="0" applyAlignment="0" applyProtection="0"/>
    <xf numFmtId="0" fontId="19" fillId="8" borderId="2"/>
    <xf numFmtId="0" fontId="16" fillId="8" borderId="2" applyNumberFormat="0" applyAlignment="0" applyProtection="0"/>
    <xf numFmtId="0" fontId="16" fillId="8" borderId="2" applyNumberFormat="0" applyAlignment="0" applyProtection="0"/>
    <xf numFmtId="0" fontId="17" fillId="0" borderId="0">
      <alignment vertical="center"/>
    </xf>
    <xf numFmtId="0" fontId="18" fillId="21" borderId="3" applyNumberFormat="0" applyAlignment="0" applyProtection="0"/>
    <xf numFmtId="0" fontId="18" fillId="21" borderId="3" applyNumberFormat="0" applyAlignment="0" applyProtection="0"/>
    <xf numFmtId="0" fontId="20" fillId="21" borderId="3"/>
    <xf numFmtId="0" fontId="18" fillId="21" borderId="3" applyNumberFormat="0" applyAlignment="0" applyProtection="0"/>
    <xf numFmtId="0" fontId="18" fillId="21" borderId="3" applyNumberFormat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2" fillId="0" borderId="4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18" fillId="21" borderId="3" applyNumberFormat="0" applyAlignment="0" applyProtection="0"/>
    <xf numFmtId="4" fontId="3" fillId="0" borderId="0"/>
    <xf numFmtId="167" fontId="3" fillId="0" borderId="0"/>
    <xf numFmtId="166" fontId="63" fillId="0" borderId="0" applyBorder="0" applyAlignment="0" applyProtection="0"/>
    <xf numFmtId="166" fontId="63" fillId="0" borderId="0" applyBorder="0" applyAlignment="0" applyProtection="0"/>
    <xf numFmtId="40" fontId="3" fillId="0" borderId="0"/>
    <xf numFmtId="3" fontId="3" fillId="0" borderId="0"/>
    <xf numFmtId="0" fontId="3" fillId="0" borderId="0"/>
    <xf numFmtId="0" fontId="3" fillId="0" borderId="0"/>
    <xf numFmtId="168" fontId="3" fillId="0" borderId="0"/>
    <xf numFmtId="0" fontId="3" fillId="0" borderId="0"/>
    <xf numFmtId="0" fontId="3" fillId="0" borderId="0"/>
    <xf numFmtId="169" fontId="3" fillId="0" borderId="0"/>
    <xf numFmtId="170" fontId="3" fillId="0" borderId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5" fillId="17" borderId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5" fillId="18" borderId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5" fillId="19" borderId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5" fillId="14" borderId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5" fillId="15" borderId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5" fillId="20" borderId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23" fillId="7" borderId="2" applyNumberFormat="0" applyAlignment="0" applyProtection="0"/>
    <xf numFmtId="0" fontId="23" fillId="7" borderId="2" applyNumberFormat="0" applyAlignment="0" applyProtection="0"/>
    <xf numFmtId="0" fontId="23" fillId="7" borderId="2" applyNumberFormat="0" applyAlignment="0" applyProtection="0"/>
    <xf numFmtId="0" fontId="23" fillId="7" borderId="2" applyNumberFormat="0" applyAlignment="0" applyProtection="0"/>
    <xf numFmtId="0" fontId="23" fillId="8" borderId="2" applyNumberFormat="0" applyAlignment="0" applyProtection="0"/>
    <xf numFmtId="171" fontId="63" fillId="0" borderId="0" applyFill="0" applyBorder="0" applyAlignment="0" applyProtection="0"/>
    <xf numFmtId="0" fontId="63" fillId="0" borderId="0" applyFill="0" applyBorder="0" applyAlignment="0" applyProtection="0"/>
    <xf numFmtId="171" fontId="63" fillId="0" borderId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5">
      <alignment horizontal="center"/>
    </xf>
    <xf numFmtId="2" fontId="3" fillId="0" borderId="0"/>
    <xf numFmtId="2" fontId="3" fillId="0" borderId="0"/>
    <xf numFmtId="0" fontId="26" fillId="0" borderId="0">
      <alignment horizontal="left"/>
    </xf>
    <xf numFmtId="0" fontId="10" fillId="4" borderId="0" applyNumberFormat="0" applyBorder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9" fillId="0" borderId="8" applyNumberFormat="0" applyFill="0" applyAlignment="0" applyProtection="0"/>
    <xf numFmtId="0" fontId="29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30" fillId="3" borderId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31" fillId="0" borderId="0"/>
    <xf numFmtId="0" fontId="23" fillId="7" borderId="2" applyNumberFormat="0" applyAlignment="0" applyProtection="0"/>
    <xf numFmtId="0" fontId="25" fillId="0" borderId="9">
      <alignment horizontal="center"/>
    </xf>
    <xf numFmtId="0" fontId="32" fillId="0" borderId="10">
      <alignment horizontal="center"/>
    </xf>
    <xf numFmtId="172" fontId="3" fillId="0" borderId="0"/>
    <xf numFmtId="0" fontId="21" fillId="0" borderId="4" applyNumberFormat="0" applyFill="0" applyAlignment="0" applyProtection="0"/>
    <xf numFmtId="166" fontId="3" fillId="0" borderId="0"/>
    <xf numFmtId="173" fontId="63" fillId="0" borderId="0" applyFill="0" applyBorder="0" applyAlignment="0" applyProtection="0"/>
    <xf numFmtId="168" fontId="3" fillId="0" borderId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4" fillId="22" borderId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35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2" fillId="0" borderId="0"/>
    <xf numFmtId="0" fontId="2" fillId="0" borderId="0"/>
    <xf numFmtId="0" fontId="3" fillId="0" borderId="0"/>
    <xf numFmtId="0" fontId="63" fillId="0" borderId="0"/>
    <xf numFmtId="0" fontId="63" fillId="0" borderId="0"/>
    <xf numFmtId="0" fontId="35" fillId="0" borderId="0"/>
    <xf numFmtId="0" fontId="35" fillId="0" borderId="0"/>
    <xf numFmtId="0" fontId="63" fillId="0" borderId="0"/>
    <xf numFmtId="0" fontId="63" fillId="0" borderId="0"/>
    <xf numFmtId="0" fontId="63" fillId="23" borderId="11" applyNumberFormat="0" applyAlignment="0" applyProtection="0"/>
    <xf numFmtId="0" fontId="63" fillId="23" borderId="11" applyNumberFormat="0" applyAlignment="0" applyProtection="0"/>
    <xf numFmtId="0" fontId="63" fillId="23" borderId="11" applyNumberFormat="0" applyAlignment="0" applyProtection="0"/>
    <xf numFmtId="0" fontId="63" fillId="23" borderId="11" applyNumberFormat="0" applyAlignment="0" applyProtection="0"/>
    <xf numFmtId="0" fontId="63" fillId="23" borderId="11" applyNumberFormat="0" applyAlignment="0" applyProtection="0"/>
    <xf numFmtId="0" fontId="63" fillId="23" borderId="11" applyNumberFormat="0" applyAlignment="0" applyProtection="0"/>
    <xf numFmtId="0" fontId="36" fillId="8" borderId="12" applyNumberFormat="0" applyAlignment="0" applyProtection="0"/>
    <xf numFmtId="10" fontId="3" fillId="0" borderId="0"/>
    <xf numFmtId="174" fontId="14" fillId="0" borderId="0">
      <protection locked="0"/>
    </xf>
    <xf numFmtId="175" fontId="14" fillId="0" borderId="0">
      <protection locked="0"/>
    </xf>
    <xf numFmtId="9" fontId="63" fillId="0" borderId="0" applyFill="0" applyBorder="0" applyAlignment="0" applyProtection="0"/>
    <xf numFmtId="9" fontId="63" fillId="0" borderId="0" applyFill="0" applyBorder="0" applyAlignment="0" applyProtection="0"/>
    <xf numFmtId="9" fontId="3" fillId="0" borderId="0"/>
    <xf numFmtId="9" fontId="63" fillId="0" borderId="0" applyFill="0" applyBorder="0" applyAlignment="0" applyProtection="0"/>
    <xf numFmtId="9" fontId="3" fillId="0" borderId="0"/>
    <xf numFmtId="9" fontId="63" fillId="0" borderId="0" applyFill="0" applyBorder="0" applyAlignment="0" applyProtection="0"/>
    <xf numFmtId="9" fontId="63" fillId="0" borderId="0" applyFill="0" applyBorder="0" applyAlignment="0" applyProtection="0"/>
    <xf numFmtId="9" fontId="63" fillId="0" borderId="0" applyFill="0" applyBorder="0" applyAlignment="0" applyProtection="0"/>
    <xf numFmtId="9" fontId="63" fillId="0" borderId="0" applyFill="0" applyBorder="0" applyAlignment="0" applyProtection="0"/>
    <xf numFmtId="9" fontId="63" fillId="0" borderId="0" applyFill="0" applyBorder="0" applyAlignment="0" applyProtection="0"/>
    <xf numFmtId="9" fontId="63" fillId="0" borderId="0" applyFill="0" applyBorder="0" applyAlignment="0" applyProtection="0"/>
    <xf numFmtId="0" fontId="9" fillId="0" borderId="0"/>
    <xf numFmtId="0" fontId="36" fillId="8" borderId="12" applyNumberFormat="0" applyAlignment="0" applyProtection="0"/>
    <xf numFmtId="0" fontId="36" fillId="8" borderId="12" applyNumberFormat="0" applyAlignment="0" applyProtection="0"/>
    <xf numFmtId="0" fontId="37" fillId="8" borderId="12"/>
    <xf numFmtId="0" fontId="36" fillId="8" borderId="12" applyNumberFormat="0" applyAlignment="0" applyProtection="0"/>
    <xf numFmtId="0" fontId="36" fillId="8" borderId="12" applyNumberFormat="0" applyAlignment="0" applyProtection="0"/>
    <xf numFmtId="38" fontId="3" fillId="0" borderId="0"/>
    <xf numFmtId="38" fontId="38" fillId="0" borderId="13"/>
    <xf numFmtId="176" fontId="35" fillId="0" borderId="0">
      <protection locked="0"/>
    </xf>
    <xf numFmtId="177" fontId="63" fillId="0" borderId="0" applyFill="0" applyBorder="0" applyAlignment="0" applyProtection="0"/>
    <xf numFmtId="166" fontId="63" fillId="0" borderId="0" applyFill="0" applyBorder="0" applyAlignment="0" applyProtection="0"/>
    <xf numFmtId="166" fontId="63" fillId="0" borderId="0" applyFill="0" applyBorder="0" applyAlignment="0" applyProtection="0"/>
    <xf numFmtId="166" fontId="63" fillId="0" borderId="0" applyFill="0" applyBorder="0" applyAlignment="0" applyProtection="0"/>
    <xf numFmtId="166" fontId="63" fillId="0" borderId="0" applyFill="0" applyBorder="0" applyAlignment="0" applyProtection="0"/>
    <xf numFmtId="166" fontId="63" fillId="0" borderId="0" applyFill="0" applyBorder="0" applyAlignment="0" applyProtection="0"/>
    <xf numFmtId="166" fontId="63" fillId="0" borderId="0" applyFill="0" applyBorder="0" applyAlignment="0" applyProtection="0"/>
    <xf numFmtId="166" fontId="63" fillId="0" borderId="0" applyFill="0" applyBorder="0" applyAlignment="0" applyProtection="0"/>
    <xf numFmtId="166" fontId="63" fillId="0" borderId="0" applyFill="0" applyBorder="0" applyAlignment="0" applyProtection="0"/>
    <xf numFmtId="166" fontId="63" fillId="0" borderId="0" applyFill="0" applyBorder="0" applyAlignment="0" applyProtection="0"/>
    <xf numFmtId="166" fontId="63" fillId="0" borderId="0" applyFill="0" applyBorder="0" applyAlignment="0" applyProtection="0"/>
    <xf numFmtId="166" fontId="63" fillId="0" borderId="0" applyFill="0" applyBorder="0" applyAlignment="0" applyProtection="0"/>
    <xf numFmtId="166" fontId="63" fillId="0" borderId="0" applyFill="0" applyBorder="0" applyAlignment="0" applyProtection="0"/>
    <xf numFmtId="166" fontId="63" fillId="0" borderId="0" applyFill="0" applyBorder="0" applyAlignment="0" applyProtection="0"/>
    <xf numFmtId="166" fontId="63" fillId="0" borderId="0" applyFill="0" applyBorder="0" applyAlignment="0" applyProtection="0"/>
    <xf numFmtId="166" fontId="63" fillId="0" borderId="0" applyFill="0" applyBorder="0" applyAlignment="0" applyProtection="0"/>
    <xf numFmtId="166" fontId="63" fillId="0" borderId="0" applyFill="0" applyBorder="0" applyAlignment="0" applyProtection="0"/>
    <xf numFmtId="166" fontId="63" fillId="0" borderId="0" applyFill="0" applyBorder="0" applyAlignment="0" applyProtection="0"/>
    <xf numFmtId="166" fontId="63" fillId="0" borderId="0" applyFill="0" applyBorder="0" applyAlignment="0" applyProtection="0"/>
    <xf numFmtId="166" fontId="63" fillId="0" borderId="0" applyFill="0" applyBorder="0" applyAlignment="0" applyProtection="0"/>
    <xf numFmtId="166" fontId="63" fillId="0" borderId="0" applyFill="0" applyBorder="0" applyAlignment="0" applyProtection="0"/>
    <xf numFmtId="166" fontId="63" fillId="0" borderId="0" applyFill="0" applyBorder="0" applyAlignment="0" applyProtection="0"/>
    <xf numFmtId="166" fontId="63" fillId="0" borderId="0" applyFill="0" applyBorder="0" applyAlignment="0" applyProtection="0"/>
    <xf numFmtId="166" fontId="63" fillId="0" borderId="0" applyFill="0" applyBorder="0" applyAlignment="0" applyProtection="0"/>
    <xf numFmtId="166" fontId="63" fillId="0" borderId="0" applyFill="0" applyBorder="0" applyAlignment="0" applyProtection="0"/>
    <xf numFmtId="166" fontId="63" fillId="0" borderId="0" applyFill="0" applyBorder="0" applyAlignment="0" applyProtection="0"/>
    <xf numFmtId="166" fontId="63" fillId="0" borderId="0" applyFill="0" applyBorder="0" applyAlignment="0" applyProtection="0"/>
    <xf numFmtId="166" fontId="63" fillId="0" borderId="0" applyFill="0" applyBorder="0" applyAlignment="0" applyProtection="0"/>
    <xf numFmtId="166" fontId="3" fillId="0" borderId="0"/>
    <xf numFmtId="177" fontId="63" fillId="0" borderId="0" applyFill="0" applyBorder="0" applyAlignment="0" applyProtection="0"/>
    <xf numFmtId="166" fontId="63" fillId="0" borderId="0" applyFill="0" applyBorder="0" applyAlignment="0" applyProtection="0"/>
    <xf numFmtId="166" fontId="63" fillId="0" borderId="0"/>
    <xf numFmtId="0" fontId="63" fillId="0" borderId="0"/>
    <xf numFmtId="166" fontId="63" fillId="0" borderId="0"/>
    <xf numFmtId="166" fontId="35" fillId="0" borderId="0"/>
    <xf numFmtId="166" fontId="63" fillId="0" borderId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1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8" fontId="3" fillId="0" borderId="0"/>
    <xf numFmtId="179" fontId="3" fillId="0" borderId="0"/>
    <xf numFmtId="0" fontId="42" fillId="0" borderId="0" applyNumberFormat="0" applyFill="0" applyBorder="0" applyAlignment="0" applyProtection="0"/>
    <xf numFmtId="0" fontId="43" fillId="0" borderId="14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48" fillId="0" borderId="6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49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50" fillId="0" borderId="7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9" fillId="0" borderId="8" applyNumberFormat="0" applyFill="0" applyAlignment="0" applyProtection="0"/>
    <xf numFmtId="0" fontId="29" fillId="0" borderId="8" applyNumberFormat="0" applyFill="0" applyAlignment="0" applyProtection="0"/>
    <xf numFmtId="0" fontId="51" fillId="0" borderId="8"/>
    <xf numFmtId="0" fontId="29" fillId="0" borderId="8" applyNumberFormat="0" applyFill="0" applyAlignment="0" applyProtection="0"/>
    <xf numFmtId="0" fontId="29" fillId="0" borderId="8" applyNumberFormat="0" applyFill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51" fillId="0" borderId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5" fillId="0" borderId="15"/>
    <xf numFmtId="2" fontId="44" fillId="0" borderId="0">
      <protection locked="0"/>
    </xf>
    <xf numFmtId="2" fontId="44" fillId="0" borderId="0">
      <protection locked="0"/>
    </xf>
    <xf numFmtId="0" fontId="46" fillId="0" borderId="16" applyNumberFormat="0" applyFill="0" applyAlignment="0" applyProtection="0"/>
    <xf numFmtId="0" fontId="46" fillId="0" borderId="16" applyNumberFormat="0" applyFill="0" applyAlignment="0" applyProtection="0"/>
    <xf numFmtId="0" fontId="47" fillId="0" borderId="16"/>
    <xf numFmtId="0" fontId="46" fillId="0" borderId="16" applyNumberFormat="0" applyFill="0" applyAlignment="0" applyProtection="0"/>
    <xf numFmtId="0" fontId="46" fillId="0" borderId="16" applyNumberFormat="0" applyFill="0" applyAlignment="0" applyProtection="0"/>
    <xf numFmtId="175" fontId="14" fillId="0" borderId="0">
      <protection locked="0"/>
    </xf>
    <xf numFmtId="180" fontId="14" fillId="0" borderId="0">
      <protection locked="0"/>
    </xf>
    <xf numFmtId="0" fontId="35" fillId="0" borderId="0"/>
    <xf numFmtId="166" fontId="63" fillId="0" borderId="0" applyFill="0" applyBorder="0" applyAlignment="0" applyProtection="0"/>
    <xf numFmtId="177" fontId="63" fillId="0" borderId="0" applyFill="0" applyBorder="0" applyAlignment="0" applyProtection="0"/>
    <xf numFmtId="166" fontId="63" fillId="0" borderId="0" applyFill="0" applyBorder="0" applyAlignment="0" applyProtection="0"/>
    <xf numFmtId="3" fontId="3" fillId="0" borderId="0"/>
    <xf numFmtId="0" fontId="39" fillId="0" borderId="0" applyNumberFormat="0" applyFill="0" applyBorder="0" applyAlignment="0" applyProtection="0"/>
    <xf numFmtId="9" fontId="63" fillId="0" borderId="0" applyFont="0" applyFill="0" applyBorder="0" applyAlignment="0" applyProtection="0"/>
    <xf numFmtId="0" fontId="74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63" fillId="0" borderId="0"/>
    <xf numFmtId="0" fontId="1" fillId="0" borderId="0"/>
    <xf numFmtId="164" fontId="63" fillId="0" borderId="0" applyFont="0" applyFill="0" applyBorder="0" applyAlignment="0" applyProtection="0"/>
    <xf numFmtId="164" fontId="63" fillId="0" borderId="0" applyFont="0" applyFill="0" applyBorder="0" applyAlignment="0" applyProtection="0"/>
    <xf numFmtId="0" fontId="74" fillId="0" borderId="0"/>
    <xf numFmtId="0" fontId="63" fillId="0" borderId="0"/>
    <xf numFmtId="0" fontId="63" fillId="0" borderId="0"/>
    <xf numFmtId="177" fontId="63" fillId="0" borderId="0" applyFill="0" applyBorder="0" applyAlignment="0" applyProtection="0"/>
  </cellStyleXfs>
  <cellXfs count="859">
    <xf numFmtId="0" fontId="0" fillId="0" borderId="0" xfId="0"/>
    <xf numFmtId="0" fontId="53" fillId="0" borderId="0" xfId="0" applyFont="1" applyBorder="1"/>
    <xf numFmtId="0" fontId="53" fillId="0" borderId="0" xfId="0" applyFont="1"/>
    <xf numFmtId="181" fontId="53" fillId="0" borderId="0" xfId="280" applyNumberFormat="1" applyFont="1" applyFill="1" applyBorder="1" applyAlignment="1" applyProtection="1"/>
    <xf numFmtId="0" fontId="54" fillId="0" borderId="0" xfId="0" applyFont="1" applyBorder="1" applyAlignment="1">
      <alignment horizontal="center" vertical="center" wrapText="1"/>
    </xf>
    <xf numFmtId="0" fontId="54" fillId="0" borderId="0" xfId="0" applyFont="1" applyAlignment="1">
      <alignment horizontal="center" vertical="center" wrapText="1"/>
    </xf>
    <xf numFmtId="0" fontId="54" fillId="0" borderId="0" xfId="0" applyFont="1" applyBorder="1" applyAlignment="1">
      <alignment horizontal="left" wrapText="1"/>
    </xf>
    <xf numFmtId="0" fontId="53" fillId="0" borderId="0" xfId="0" applyFont="1" applyAlignment="1">
      <alignment vertical="center" wrapText="1"/>
    </xf>
    <xf numFmtId="181" fontId="53" fillId="0" borderId="19" xfId="280" applyNumberFormat="1" applyFont="1" applyFill="1" applyBorder="1" applyAlignment="1" applyProtection="1">
      <alignment horizontal="center" vertical="center" wrapText="1"/>
    </xf>
    <xf numFmtId="181" fontId="53" fillId="0" borderId="17" xfId="280" applyNumberFormat="1" applyFont="1" applyFill="1" applyBorder="1" applyAlignment="1" applyProtection="1">
      <alignment horizontal="center" vertical="center" wrapText="1"/>
    </xf>
    <xf numFmtId="181" fontId="53" fillId="8" borderId="17" xfId="280" applyNumberFormat="1" applyFont="1" applyFill="1" applyBorder="1" applyAlignment="1" applyProtection="1">
      <alignment horizontal="center" vertical="center" wrapText="1"/>
    </xf>
    <xf numFmtId="181" fontId="53" fillId="0" borderId="20" xfId="280" applyNumberFormat="1" applyFont="1" applyFill="1" applyBorder="1" applyAlignment="1" applyProtection="1">
      <alignment horizontal="center" vertical="center" wrapText="1"/>
    </xf>
    <xf numFmtId="181" fontId="53" fillId="8" borderId="18" xfId="280" applyNumberFormat="1" applyFont="1" applyFill="1" applyBorder="1" applyAlignment="1" applyProtection="1">
      <alignment horizontal="center" vertical="center" wrapText="1"/>
    </xf>
    <xf numFmtId="0" fontId="54" fillId="0" borderId="0" xfId="0" applyFont="1" applyAlignment="1">
      <alignment vertical="center" wrapText="1"/>
    </xf>
    <xf numFmtId="181" fontId="53" fillId="0" borderId="17" xfId="280" applyNumberFormat="1" applyFont="1" applyFill="1" applyBorder="1" applyAlignment="1" applyProtection="1">
      <alignment horizontal="center" wrapText="1"/>
    </xf>
    <xf numFmtId="181" fontId="53" fillId="8" borderId="24" xfId="280" applyNumberFormat="1" applyFont="1" applyFill="1" applyBorder="1" applyAlignment="1" applyProtection="1">
      <alignment horizontal="center" wrapText="1"/>
    </xf>
    <xf numFmtId="0" fontId="54" fillId="0" borderId="0" xfId="0" applyFont="1"/>
    <xf numFmtId="0" fontId="53" fillId="0" borderId="0" xfId="0" applyFont="1" applyBorder="1" applyAlignment="1">
      <alignment vertical="center" wrapText="1"/>
    </xf>
    <xf numFmtId="181" fontId="53" fillId="0" borderId="0" xfId="280" applyNumberFormat="1" applyFont="1" applyFill="1" applyBorder="1" applyAlignment="1" applyProtection="1">
      <alignment vertical="center" wrapText="1"/>
    </xf>
    <xf numFmtId="177" fontId="53" fillId="0" borderId="0" xfId="280" applyFont="1" applyFill="1" applyBorder="1" applyAlignment="1" applyProtection="1">
      <alignment vertical="center" wrapText="1"/>
    </xf>
    <xf numFmtId="0" fontId="53" fillId="0" borderId="0" xfId="0" applyFont="1" applyAlignment="1">
      <alignment horizontal="center" vertical="center" wrapText="1"/>
    </xf>
    <xf numFmtId="177" fontId="54" fillId="0" borderId="0" xfId="280" applyFont="1" applyFill="1" applyBorder="1" applyAlignment="1" applyProtection="1">
      <alignment vertical="center" wrapText="1"/>
    </xf>
    <xf numFmtId="0" fontId="54" fillId="0" borderId="0" xfId="0" applyFont="1" applyBorder="1" applyAlignment="1">
      <alignment horizontal="left" vertical="center" wrapText="1"/>
    </xf>
    <xf numFmtId="0" fontId="54" fillId="0" borderId="0" xfId="0" applyFont="1" applyBorder="1" applyAlignment="1">
      <alignment vertical="center" wrapText="1"/>
    </xf>
    <xf numFmtId="181" fontId="53" fillId="0" borderId="25" xfId="280" applyNumberFormat="1" applyFont="1" applyFill="1" applyBorder="1" applyAlignment="1" applyProtection="1">
      <alignment horizontal="right" vertical="center" wrapText="1"/>
    </xf>
    <xf numFmtId="181" fontId="53" fillId="0" borderId="26" xfId="280" applyNumberFormat="1" applyFont="1" applyFill="1" applyBorder="1" applyAlignment="1" applyProtection="1">
      <alignment horizontal="right" vertical="center" wrapText="1"/>
    </xf>
    <xf numFmtId="181" fontId="53" fillId="8" borderId="27" xfId="280" applyNumberFormat="1" applyFont="1" applyFill="1" applyBorder="1" applyAlignment="1" applyProtection="1">
      <alignment horizontal="right" vertical="center" wrapText="1"/>
    </xf>
    <xf numFmtId="181" fontId="53" fillId="0" borderId="28" xfId="280" applyNumberFormat="1" applyFont="1" applyFill="1" applyBorder="1" applyAlignment="1" applyProtection="1">
      <alignment horizontal="right" vertical="center" wrapText="1"/>
    </xf>
    <xf numFmtId="181" fontId="53" fillId="8" borderId="28" xfId="280" applyNumberFormat="1" applyFont="1" applyFill="1" applyBorder="1" applyAlignment="1" applyProtection="1">
      <alignment horizontal="right" vertical="center" wrapText="1"/>
    </xf>
    <xf numFmtId="181" fontId="53" fillId="0" borderId="29" xfId="280" applyNumberFormat="1" applyFont="1" applyFill="1" applyBorder="1" applyAlignment="1" applyProtection="1">
      <alignment horizontal="right" vertical="center" wrapText="1"/>
    </xf>
    <xf numFmtId="181" fontId="53" fillId="0" borderId="30" xfId="280" applyNumberFormat="1" applyFont="1" applyFill="1" applyBorder="1" applyAlignment="1" applyProtection="1">
      <alignment horizontal="right" vertical="center" wrapText="1"/>
    </xf>
    <xf numFmtId="181" fontId="53" fillId="0" borderId="31" xfId="280" applyNumberFormat="1" applyFont="1" applyFill="1" applyBorder="1" applyAlignment="1" applyProtection="1">
      <alignment horizontal="right" vertical="center" wrapText="1"/>
    </xf>
    <xf numFmtId="181" fontId="53" fillId="8" borderId="32" xfId="280" applyNumberFormat="1" applyFont="1" applyFill="1" applyBorder="1" applyAlignment="1" applyProtection="1">
      <alignment horizontal="right" vertical="center" wrapText="1"/>
    </xf>
    <xf numFmtId="181" fontId="53" fillId="0" borderId="33" xfId="280" applyNumberFormat="1" applyFont="1" applyFill="1" applyBorder="1" applyAlignment="1" applyProtection="1">
      <alignment horizontal="right" vertical="center" wrapText="1"/>
    </xf>
    <xf numFmtId="181" fontId="53" fillId="8" borderId="33" xfId="280" applyNumberFormat="1" applyFont="1" applyFill="1" applyBorder="1" applyAlignment="1" applyProtection="1">
      <alignment horizontal="right" vertical="center" wrapText="1"/>
    </xf>
    <xf numFmtId="181" fontId="53" fillId="0" borderId="34" xfId="280" applyNumberFormat="1" applyFont="1" applyFill="1" applyBorder="1" applyAlignment="1" applyProtection="1">
      <alignment horizontal="right" vertical="center" wrapText="1"/>
    </xf>
    <xf numFmtId="0" fontId="56" fillId="0" borderId="0" xfId="0" applyFont="1" applyAlignment="1">
      <alignment vertical="center" wrapText="1"/>
    </xf>
    <xf numFmtId="181" fontId="53" fillId="0" borderId="35" xfId="280" applyNumberFormat="1" applyFont="1" applyFill="1" applyBorder="1" applyAlignment="1" applyProtection="1">
      <alignment horizontal="right" vertical="center" wrapText="1"/>
    </xf>
    <xf numFmtId="181" fontId="53" fillId="0" borderId="36" xfId="280" applyNumberFormat="1" applyFont="1" applyFill="1" applyBorder="1" applyAlignment="1" applyProtection="1">
      <alignment horizontal="right" vertical="center" wrapText="1"/>
    </xf>
    <xf numFmtId="181" fontId="53" fillId="8" borderId="37" xfId="280" applyNumberFormat="1" applyFont="1" applyFill="1" applyBorder="1" applyAlignment="1" applyProtection="1">
      <alignment horizontal="right" vertical="center" wrapText="1"/>
    </xf>
    <xf numFmtId="181" fontId="53" fillId="0" borderId="38" xfId="280" applyNumberFormat="1" applyFont="1" applyFill="1" applyBorder="1" applyAlignment="1" applyProtection="1">
      <alignment horizontal="right" vertical="center" wrapText="1"/>
    </xf>
    <xf numFmtId="181" fontId="53" fillId="8" borderId="38" xfId="280" applyNumberFormat="1" applyFont="1" applyFill="1" applyBorder="1" applyAlignment="1" applyProtection="1">
      <alignment horizontal="right" vertical="center" wrapText="1"/>
    </xf>
    <xf numFmtId="181" fontId="53" fillId="0" borderId="39" xfId="280" applyNumberFormat="1" applyFont="1" applyFill="1" applyBorder="1" applyAlignment="1" applyProtection="1">
      <alignment horizontal="right" vertical="center" wrapText="1"/>
    </xf>
    <xf numFmtId="181" fontId="53" fillId="0" borderId="40" xfId="280" applyNumberFormat="1" applyFont="1" applyFill="1" applyBorder="1" applyAlignment="1" applyProtection="1">
      <alignment horizontal="right" vertical="center" wrapText="1"/>
    </xf>
    <xf numFmtId="181" fontId="53" fillId="0" borderId="41" xfId="280" applyNumberFormat="1" applyFont="1" applyFill="1" applyBorder="1" applyAlignment="1" applyProtection="1">
      <alignment horizontal="right" vertical="center" wrapText="1"/>
    </xf>
    <xf numFmtId="181" fontId="53" fillId="8" borderId="42" xfId="280" applyNumberFormat="1" applyFont="1" applyFill="1" applyBorder="1" applyAlignment="1" applyProtection="1">
      <alignment horizontal="right" vertical="center" wrapText="1"/>
    </xf>
    <xf numFmtId="181" fontId="53" fillId="0" borderId="43" xfId="280" applyNumberFormat="1" applyFont="1" applyFill="1" applyBorder="1" applyAlignment="1" applyProtection="1">
      <alignment horizontal="right" vertical="center" wrapText="1"/>
    </xf>
    <xf numFmtId="181" fontId="53" fillId="8" borderId="43" xfId="280" applyNumberFormat="1" applyFont="1" applyFill="1" applyBorder="1" applyAlignment="1" applyProtection="1">
      <alignment horizontal="right" vertical="center" wrapText="1"/>
    </xf>
    <xf numFmtId="181" fontId="53" fillId="0" borderId="44" xfId="280" applyNumberFormat="1" applyFont="1" applyFill="1" applyBorder="1" applyAlignment="1" applyProtection="1">
      <alignment horizontal="right" vertical="center" wrapText="1"/>
    </xf>
    <xf numFmtId="181" fontId="53" fillId="0" borderId="45" xfId="280" applyNumberFormat="1" applyFont="1" applyFill="1" applyBorder="1" applyAlignment="1" applyProtection="1">
      <alignment horizontal="right" vertical="center" wrapText="1"/>
    </xf>
    <xf numFmtId="181" fontId="53" fillId="0" borderId="46" xfId="280" applyNumberFormat="1" applyFont="1" applyFill="1" applyBorder="1" applyAlignment="1" applyProtection="1">
      <alignment horizontal="right" vertical="center" wrapText="1"/>
    </xf>
    <xf numFmtId="181" fontId="53" fillId="8" borderId="47" xfId="280" applyNumberFormat="1" applyFont="1" applyFill="1" applyBorder="1" applyAlignment="1" applyProtection="1">
      <alignment horizontal="right" vertical="center" wrapText="1"/>
    </xf>
    <xf numFmtId="181" fontId="53" fillId="0" borderId="48" xfId="280" applyNumberFormat="1" applyFont="1" applyFill="1" applyBorder="1" applyAlignment="1" applyProtection="1">
      <alignment horizontal="right" vertical="center" wrapText="1"/>
    </xf>
    <xf numFmtId="181" fontId="53" fillId="8" borderId="48" xfId="280" applyNumberFormat="1" applyFont="1" applyFill="1" applyBorder="1" applyAlignment="1" applyProtection="1">
      <alignment horizontal="right" vertical="center" wrapText="1"/>
    </xf>
    <xf numFmtId="181" fontId="53" fillId="0" borderId="49" xfId="280" applyNumberFormat="1" applyFont="1" applyFill="1" applyBorder="1" applyAlignment="1" applyProtection="1">
      <alignment horizontal="right" vertical="center" wrapText="1"/>
    </xf>
    <xf numFmtId="181" fontId="53" fillId="0" borderId="50" xfId="280" applyNumberFormat="1" applyFont="1" applyFill="1" applyBorder="1" applyAlignment="1" applyProtection="1">
      <alignment horizontal="right" vertical="center" wrapText="1"/>
    </xf>
    <xf numFmtId="181" fontId="53" fillId="0" borderId="51" xfId="280" applyNumberFormat="1" applyFont="1" applyFill="1" applyBorder="1" applyAlignment="1" applyProtection="1">
      <alignment horizontal="right" vertical="center" wrapText="1"/>
    </xf>
    <xf numFmtId="181" fontId="53" fillId="8" borderId="52" xfId="280" applyNumberFormat="1" applyFont="1" applyFill="1" applyBorder="1" applyAlignment="1" applyProtection="1">
      <alignment horizontal="right" vertical="center" wrapText="1"/>
    </xf>
    <xf numFmtId="181" fontId="53" fillId="0" borderId="53" xfId="280" applyNumberFormat="1" applyFont="1" applyFill="1" applyBorder="1" applyAlignment="1" applyProtection="1">
      <alignment horizontal="right" vertical="center" wrapText="1"/>
    </xf>
    <xf numFmtId="181" fontId="53" fillId="8" borderId="53" xfId="280" applyNumberFormat="1" applyFont="1" applyFill="1" applyBorder="1" applyAlignment="1" applyProtection="1">
      <alignment horizontal="right" vertical="center" wrapText="1"/>
    </xf>
    <xf numFmtId="181" fontId="53" fillId="0" borderId="54" xfId="280" applyNumberFormat="1" applyFont="1" applyFill="1" applyBorder="1" applyAlignment="1" applyProtection="1">
      <alignment horizontal="right" vertical="center" wrapText="1"/>
    </xf>
    <xf numFmtId="181" fontId="54" fillId="0" borderId="35" xfId="280" applyNumberFormat="1" applyFont="1" applyFill="1" applyBorder="1" applyAlignment="1" applyProtection="1">
      <alignment horizontal="right" vertical="center" wrapText="1"/>
    </xf>
    <xf numFmtId="181" fontId="54" fillId="0" borderId="36" xfId="280" applyNumberFormat="1" applyFont="1" applyFill="1" applyBorder="1" applyAlignment="1" applyProtection="1">
      <alignment horizontal="right" vertical="center" wrapText="1"/>
    </xf>
    <xf numFmtId="181" fontId="54" fillId="8" borderId="37" xfId="280" applyNumberFormat="1" applyFont="1" applyFill="1" applyBorder="1" applyAlignment="1" applyProtection="1">
      <alignment horizontal="right" vertical="center" wrapText="1"/>
    </xf>
    <xf numFmtId="181" fontId="54" fillId="0" borderId="38" xfId="280" applyNumberFormat="1" applyFont="1" applyFill="1" applyBorder="1" applyAlignment="1" applyProtection="1">
      <alignment horizontal="right" vertical="center" wrapText="1"/>
    </xf>
    <xf numFmtId="181" fontId="54" fillId="8" borderId="38" xfId="280" applyNumberFormat="1" applyFont="1" applyFill="1" applyBorder="1" applyAlignment="1" applyProtection="1">
      <alignment horizontal="right" vertical="center" wrapText="1"/>
    </xf>
    <xf numFmtId="181" fontId="54" fillId="0" borderId="39" xfId="280" applyNumberFormat="1" applyFont="1" applyFill="1" applyBorder="1" applyAlignment="1" applyProtection="1">
      <alignment horizontal="right" vertical="center" wrapText="1"/>
    </xf>
    <xf numFmtId="181" fontId="54" fillId="8" borderId="42" xfId="280" applyNumberFormat="1" applyFont="1" applyFill="1" applyBorder="1" applyAlignment="1" applyProtection="1">
      <alignment horizontal="right" vertical="center" wrapText="1"/>
    </xf>
    <xf numFmtId="181" fontId="54" fillId="8" borderId="32" xfId="280" applyNumberFormat="1" applyFont="1" applyFill="1" applyBorder="1" applyAlignment="1" applyProtection="1">
      <alignment horizontal="right" vertical="center" wrapText="1"/>
    </xf>
    <xf numFmtId="181" fontId="53" fillId="0" borderId="55" xfId="280" applyNumberFormat="1" applyFont="1" applyFill="1" applyBorder="1" applyAlignment="1" applyProtection="1">
      <alignment horizontal="right" vertical="center" wrapText="1"/>
    </xf>
    <xf numFmtId="181" fontId="53" fillId="0" borderId="56" xfId="280" applyNumberFormat="1" applyFont="1" applyFill="1" applyBorder="1" applyAlignment="1" applyProtection="1">
      <alignment horizontal="right" vertical="center" wrapText="1"/>
    </xf>
    <xf numFmtId="181" fontId="54" fillId="8" borderId="57" xfId="280" applyNumberFormat="1" applyFont="1" applyFill="1" applyBorder="1" applyAlignment="1" applyProtection="1">
      <alignment horizontal="right" vertical="center" wrapText="1"/>
    </xf>
    <xf numFmtId="181" fontId="53" fillId="0" borderId="58" xfId="280" applyNumberFormat="1" applyFont="1" applyFill="1" applyBorder="1" applyAlignment="1" applyProtection="1">
      <alignment horizontal="right" vertical="center" wrapText="1"/>
    </xf>
    <xf numFmtId="181" fontId="54" fillId="8" borderId="58" xfId="280" applyNumberFormat="1" applyFont="1" applyFill="1" applyBorder="1" applyAlignment="1" applyProtection="1">
      <alignment horizontal="right" vertical="center" wrapText="1"/>
    </xf>
    <xf numFmtId="181" fontId="53" fillId="0" borderId="59" xfId="280" applyNumberFormat="1" applyFont="1" applyFill="1" applyBorder="1" applyAlignment="1" applyProtection="1">
      <alignment horizontal="right" vertical="center" wrapText="1"/>
    </xf>
    <xf numFmtId="0" fontId="55" fillId="0" borderId="0" xfId="0" applyFont="1" applyBorder="1" applyAlignment="1">
      <alignment vertical="center" wrapText="1"/>
    </xf>
    <xf numFmtId="182" fontId="53" fillId="0" borderId="0" xfId="0" applyNumberFormat="1" applyFont="1" applyBorder="1" applyAlignment="1">
      <alignment horizontal="right"/>
    </xf>
    <xf numFmtId="181" fontId="53" fillId="0" borderId="20" xfId="280" applyNumberFormat="1" applyFont="1" applyFill="1" applyBorder="1" applyAlignment="1" applyProtection="1">
      <alignment horizontal="center" wrapText="1"/>
    </xf>
    <xf numFmtId="0" fontId="59" fillId="0" borderId="0" xfId="0" applyFont="1" applyBorder="1"/>
    <xf numFmtId="0" fontId="59" fillId="0" borderId="0" xfId="0" applyFont="1"/>
    <xf numFmtId="0" fontId="58" fillId="0" borderId="0" xfId="0" applyFont="1" applyBorder="1" applyAlignment="1"/>
    <xf numFmtId="0" fontId="55" fillId="0" borderId="0" xfId="0" applyFont="1" applyBorder="1" applyAlignment="1"/>
    <xf numFmtId="0" fontId="53" fillId="0" borderId="0" xfId="0" applyFont="1" applyBorder="1" applyAlignment="1">
      <alignment horizontal="right"/>
    </xf>
    <xf numFmtId="166" fontId="53" fillId="0" borderId="26" xfId="310" applyFont="1" applyFill="1" applyBorder="1" applyAlignment="1" applyProtection="1">
      <alignment horizontal="right" vertical="center"/>
    </xf>
    <xf numFmtId="166" fontId="53" fillId="8" borderId="28" xfId="310" applyFont="1" applyFill="1" applyBorder="1" applyAlignment="1" applyProtection="1">
      <alignment horizontal="right" vertical="center"/>
    </xf>
    <xf numFmtId="166" fontId="53" fillId="0" borderId="46" xfId="310" applyFont="1" applyFill="1" applyBorder="1" applyAlignment="1" applyProtection="1">
      <alignment horizontal="right" vertical="center"/>
    </xf>
    <xf numFmtId="166" fontId="53" fillId="8" borderId="48" xfId="310" applyFont="1" applyFill="1" applyBorder="1" applyAlignment="1" applyProtection="1">
      <alignment horizontal="right" vertical="center"/>
    </xf>
    <xf numFmtId="166" fontId="53" fillId="0" borderId="36" xfId="310" applyFont="1" applyFill="1" applyBorder="1" applyAlignment="1" applyProtection="1">
      <alignment horizontal="right" vertical="center"/>
    </xf>
    <xf numFmtId="166" fontId="53" fillId="8" borderId="38" xfId="310" applyFont="1" applyFill="1" applyBorder="1" applyAlignment="1" applyProtection="1">
      <alignment horizontal="right" vertical="center"/>
    </xf>
    <xf numFmtId="166" fontId="53" fillId="0" borderId="41" xfId="310" applyFont="1" applyFill="1" applyBorder="1" applyAlignment="1" applyProtection="1">
      <alignment horizontal="right" vertical="center"/>
    </xf>
    <xf numFmtId="166" fontId="53" fillId="8" borderId="43" xfId="310" applyFont="1" applyFill="1" applyBorder="1" applyAlignment="1" applyProtection="1">
      <alignment horizontal="right" vertical="center"/>
    </xf>
    <xf numFmtId="166" fontId="53" fillId="0" borderId="66" xfId="310" applyFont="1" applyFill="1" applyBorder="1" applyAlignment="1" applyProtection="1">
      <alignment horizontal="right" vertical="center"/>
    </xf>
    <xf numFmtId="166" fontId="53" fillId="8" borderId="67" xfId="310" applyFont="1" applyFill="1" applyBorder="1" applyAlignment="1" applyProtection="1">
      <alignment horizontal="right" vertical="center"/>
    </xf>
    <xf numFmtId="166" fontId="53" fillId="0" borderId="56" xfId="310" applyFont="1" applyFill="1" applyBorder="1" applyAlignment="1" applyProtection="1">
      <alignment horizontal="right" vertical="center"/>
    </xf>
    <xf numFmtId="166" fontId="53" fillId="8" borderId="58" xfId="310" applyFont="1" applyFill="1" applyBorder="1" applyAlignment="1" applyProtection="1">
      <alignment horizontal="right" vertical="center"/>
    </xf>
    <xf numFmtId="166" fontId="53" fillId="0" borderId="68" xfId="310" applyFont="1" applyFill="1" applyBorder="1" applyAlignment="1" applyProtection="1">
      <alignment horizontal="right" vertical="center"/>
    </xf>
    <xf numFmtId="166" fontId="53" fillId="8" borderId="69" xfId="310" applyFont="1" applyFill="1" applyBorder="1" applyAlignment="1" applyProtection="1">
      <alignment horizontal="right" vertical="center"/>
    </xf>
    <xf numFmtId="0" fontId="55" fillId="0" borderId="0" xfId="0" applyFont="1" applyFill="1" applyBorder="1" applyAlignment="1">
      <alignment horizontal="justify" vertical="top" wrapText="1"/>
    </xf>
    <xf numFmtId="4" fontId="55" fillId="0" borderId="0" xfId="0" applyNumberFormat="1" applyFont="1" applyBorder="1" applyAlignment="1">
      <alignment horizontal="right" vertical="center"/>
    </xf>
    <xf numFmtId="166" fontId="55" fillId="0" borderId="0" xfId="310" applyFont="1" applyFill="1" applyBorder="1" applyAlignment="1" applyProtection="1">
      <alignment horizontal="right" vertical="center"/>
    </xf>
    <xf numFmtId="0" fontId="55" fillId="0" borderId="0" xfId="0" applyFont="1"/>
    <xf numFmtId="0" fontId="58" fillId="0" borderId="0" xfId="0" applyFont="1" applyBorder="1" applyAlignment="1">
      <alignment vertical="center" wrapText="1"/>
    </xf>
    <xf numFmtId="182" fontId="53" fillId="0" borderId="0" xfId="0" applyNumberFormat="1" applyFont="1" applyBorder="1" applyAlignment="1">
      <alignment horizontal="right" vertical="center" wrapText="1"/>
    </xf>
    <xf numFmtId="0" fontId="53" fillId="0" borderId="0" xfId="0" applyFont="1" applyBorder="1" applyAlignment="1">
      <alignment horizontal="center" vertical="center" wrapText="1"/>
    </xf>
    <xf numFmtId="0" fontId="54" fillId="0" borderId="0" xfId="0" applyFont="1" applyBorder="1" applyAlignment="1">
      <alignment horizontal="center" wrapText="1"/>
    </xf>
    <xf numFmtId="0" fontId="54" fillId="0" borderId="0" xfId="0" applyFont="1" applyAlignment="1">
      <alignment horizontal="center" wrapText="1"/>
    </xf>
    <xf numFmtId="0" fontId="53" fillId="0" borderId="17" xfId="0" applyFont="1" applyBorder="1" applyAlignment="1">
      <alignment horizontal="justify" vertical="center" wrapText="1"/>
    </xf>
    <xf numFmtId="0" fontId="54" fillId="0" borderId="0" xfId="0" applyFont="1" applyBorder="1" applyAlignment="1"/>
    <xf numFmtId="0" fontId="54" fillId="8" borderId="18" xfId="0" applyFont="1" applyFill="1" applyBorder="1" applyAlignment="1">
      <alignment horizontal="center" vertical="center" wrapText="1"/>
    </xf>
    <xf numFmtId="0" fontId="54" fillId="8" borderId="23" xfId="0" applyFont="1" applyFill="1" applyBorder="1" applyAlignment="1">
      <alignment horizontal="center" vertical="center" wrapText="1"/>
    </xf>
    <xf numFmtId="0" fontId="53" fillId="0" borderId="0" xfId="0" applyFont="1" applyBorder="1" applyAlignment="1">
      <alignment horizontal="left" vertical="center" wrapText="1"/>
    </xf>
    <xf numFmtId="0" fontId="58" fillId="0" borderId="0" xfId="0" applyFont="1" applyBorder="1" applyAlignment="1">
      <alignment horizontal="left" vertical="center" wrapText="1"/>
    </xf>
    <xf numFmtId="0" fontId="54" fillId="8" borderId="17" xfId="0" applyFont="1" applyFill="1" applyBorder="1" applyAlignment="1">
      <alignment horizontal="center" vertical="center" wrapText="1"/>
    </xf>
    <xf numFmtId="0" fontId="54" fillId="8" borderId="24" xfId="0" applyFont="1" applyFill="1" applyBorder="1" applyAlignment="1">
      <alignment horizontal="center" vertical="center" wrapText="1"/>
    </xf>
    <xf numFmtId="0" fontId="54" fillId="8" borderId="20" xfId="0" applyFont="1" applyFill="1" applyBorder="1" applyAlignment="1">
      <alignment horizontal="center" vertical="center" wrapText="1"/>
    </xf>
    <xf numFmtId="4" fontId="58" fillId="8" borderId="17" xfId="0" applyNumberFormat="1" applyFont="1" applyFill="1" applyBorder="1" applyAlignment="1">
      <alignment horizontal="center" vertical="center" wrapText="1"/>
    </xf>
    <xf numFmtId="0" fontId="55" fillId="0" borderId="0" xfId="0" applyFont="1" applyBorder="1" applyAlignment="1">
      <alignment horizontal="left" vertical="center" wrapText="1"/>
    </xf>
    <xf numFmtId="0" fontId="55" fillId="0" borderId="0" xfId="0" applyFont="1" applyBorder="1" applyAlignment="1">
      <alignment horizontal="center" vertical="center" wrapText="1"/>
    </xf>
    <xf numFmtId="0" fontId="54" fillId="8" borderId="20" xfId="0" applyFont="1" applyFill="1" applyBorder="1" applyAlignment="1">
      <alignment horizontal="center" vertical="center" wrapText="1"/>
    </xf>
    <xf numFmtId="0" fontId="54" fillId="8" borderId="18" xfId="0" applyFont="1" applyFill="1" applyBorder="1" applyAlignment="1">
      <alignment horizontal="center" vertical="center" wrapText="1"/>
    </xf>
    <xf numFmtId="0" fontId="54" fillId="8" borderId="17" xfId="0" applyFont="1" applyFill="1" applyBorder="1" applyAlignment="1">
      <alignment horizontal="center" vertical="center" wrapText="1"/>
    </xf>
    <xf numFmtId="181" fontId="54" fillId="8" borderId="18" xfId="280" applyNumberFormat="1" applyFont="1" applyFill="1" applyBorder="1" applyAlignment="1" applyProtection="1">
      <alignment horizontal="center" wrapText="1"/>
    </xf>
    <xf numFmtId="181" fontId="54" fillId="8" borderId="17" xfId="280" applyNumberFormat="1" applyFont="1" applyFill="1" applyBorder="1" applyAlignment="1" applyProtection="1">
      <alignment horizontal="center" wrapText="1"/>
    </xf>
    <xf numFmtId="49" fontId="53" fillId="0" borderId="20" xfId="0" applyNumberFormat="1" applyFont="1" applyBorder="1" applyAlignment="1">
      <alignment horizontal="center" vertical="center" wrapText="1"/>
    </xf>
    <xf numFmtId="49" fontId="53" fillId="0" borderId="20" xfId="0" applyNumberFormat="1" applyFont="1" applyBorder="1" applyAlignment="1">
      <alignment horizontal="justify" vertical="center" wrapText="1"/>
    </xf>
    <xf numFmtId="181" fontId="54" fillId="8" borderId="17" xfId="280" applyNumberFormat="1" applyFont="1" applyFill="1" applyBorder="1" applyAlignment="1" applyProtection="1">
      <alignment horizontal="center" vertical="center" wrapText="1"/>
    </xf>
    <xf numFmtId="181" fontId="54" fillId="8" borderId="18" xfId="280" applyNumberFormat="1" applyFont="1" applyFill="1" applyBorder="1" applyAlignment="1" applyProtection="1">
      <alignment horizontal="center" vertical="center" wrapText="1"/>
    </xf>
    <xf numFmtId="181" fontId="54" fillId="24" borderId="18" xfId="280" applyNumberFormat="1" applyFont="1" applyFill="1" applyBorder="1" applyAlignment="1" applyProtection="1">
      <alignment horizontal="center" vertical="center" wrapText="1"/>
    </xf>
    <xf numFmtId="181" fontId="53" fillId="24" borderId="18" xfId="280" applyNumberFormat="1" applyFont="1" applyFill="1" applyBorder="1" applyAlignment="1" applyProtection="1">
      <alignment horizontal="center" vertical="center" wrapText="1"/>
    </xf>
    <xf numFmtId="0" fontId="54" fillId="8" borderId="19" xfId="0" applyFont="1" applyFill="1" applyBorder="1" applyAlignment="1">
      <alignment horizontal="center" vertical="center" wrapText="1"/>
    </xf>
    <xf numFmtId="181" fontId="54" fillId="8" borderId="19" xfId="280" applyNumberFormat="1" applyFont="1" applyFill="1" applyBorder="1" applyAlignment="1" applyProtection="1">
      <alignment horizontal="center" vertical="center" wrapText="1"/>
    </xf>
    <xf numFmtId="177" fontId="54" fillId="8" borderId="24" xfId="280" applyFont="1" applyFill="1" applyBorder="1" applyAlignment="1" applyProtection="1">
      <alignment horizontal="center" vertical="center" wrapText="1"/>
    </xf>
    <xf numFmtId="181" fontId="54" fillId="8" borderId="19" xfId="280" applyNumberFormat="1" applyFont="1" applyFill="1" applyBorder="1" applyAlignment="1" applyProtection="1">
      <alignment horizontal="right" vertical="center" wrapText="1"/>
    </xf>
    <xf numFmtId="181" fontId="54" fillId="8" borderId="17" xfId="280" applyNumberFormat="1" applyFont="1" applyFill="1" applyBorder="1" applyAlignment="1" applyProtection="1">
      <alignment horizontal="right" vertical="center" wrapText="1"/>
    </xf>
    <xf numFmtId="181" fontId="54" fillId="8" borderId="24" xfId="280" applyNumberFormat="1" applyFont="1" applyFill="1" applyBorder="1" applyAlignment="1" applyProtection="1">
      <alignment horizontal="right" vertical="center" wrapText="1"/>
    </xf>
    <xf numFmtId="181" fontId="54" fillId="8" borderId="18" xfId="280" applyNumberFormat="1" applyFont="1" applyFill="1" applyBorder="1" applyAlignment="1" applyProtection="1">
      <alignment horizontal="right" vertical="center" wrapText="1"/>
    </xf>
    <xf numFmtId="181" fontId="54" fillId="8" borderId="21" xfId="280" applyNumberFormat="1" applyFont="1" applyFill="1" applyBorder="1" applyAlignment="1" applyProtection="1">
      <alignment vertical="center" wrapText="1"/>
    </xf>
    <xf numFmtId="181" fontId="54" fillId="8" borderId="20" xfId="280" applyNumberFormat="1" applyFont="1" applyFill="1" applyBorder="1" applyAlignment="1" applyProtection="1">
      <alignment horizontal="center" wrapText="1"/>
    </xf>
    <xf numFmtId="181" fontId="54" fillId="8" borderId="19" xfId="280" applyNumberFormat="1" applyFont="1" applyFill="1" applyBorder="1" applyAlignment="1" applyProtection="1">
      <alignment horizontal="center" wrapText="1"/>
    </xf>
    <xf numFmtId="181" fontId="54" fillId="8" borderId="24" xfId="280" applyNumberFormat="1" applyFont="1" applyFill="1" applyBorder="1" applyAlignment="1" applyProtection="1">
      <alignment horizontal="center" wrapText="1"/>
    </xf>
    <xf numFmtId="181" fontId="53" fillId="8" borderId="18" xfId="280" applyNumberFormat="1" applyFont="1" applyFill="1" applyBorder="1" applyAlignment="1" applyProtection="1">
      <alignment horizontal="center" wrapText="1"/>
    </xf>
    <xf numFmtId="0" fontId="53" fillId="0" borderId="71" xfId="0" applyFont="1" applyBorder="1" applyAlignment="1">
      <alignment vertical="center" wrapText="1"/>
    </xf>
    <xf numFmtId="0" fontId="53" fillId="0" borderId="32" xfId="0" applyFont="1" applyFill="1" applyBorder="1" applyAlignment="1">
      <alignment horizontal="justify" vertical="center" wrapText="1"/>
    </xf>
    <xf numFmtId="0" fontId="53" fillId="0" borderId="37" xfId="0" applyFont="1" applyFill="1" applyBorder="1" applyAlignment="1">
      <alignment horizontal="justify" vertical="center" wrapText="1"/>
    </xf>
    <xf numFmtId="0" fontId="53" fillId="0" borderId="42" xfId="0" applyFont="1" applyFill="1" applyBorder="1" applyAlignment="1">
      <alignment horizontal="justify" vertical="center" wrapText="1"/>
    </xf>
    <xf numFmtId="0" fontId="53" fillId="0" borderId="47" xfId="0" applyFont="1" applyFill="1" applyBorder="1" applyAlignment="1">
      <alignment horizontal="justify" vertical="center" wrapText="1"/>
    </xf>
    <xf numFmtId="0" fontId="53" fillId="0" borderId="52" xfId="0" applyFont="1" applyFill="1" applyBorder="1" applyAlignment="1">
      <alignment horizontal="justify" vertical="center" wrapText="1"/>
    </xf>
    <xf numFmtId="0" fontId="53" fillId="0" borderId="57" xfId="0" applyFont="1" applyFill="1" applyBorder="1" applyAlignment="1">
      <alignment horizontal="justify" vertical="center" wrapText="1"/>
    </xf>
    <xf numFmtId="0" fontId="54" fillId="8" borderId="60" xfId="0" applyFont="1" applyFill="1" applyBorder="1" applyAlignment="1">
      <alignment horizontal="center" vertical="center" wrapText="1"/>
    </xf>
    <xf numFmtId="4" fontId="53" fillId="0" borderId="26" xfId="0" applyNumberFormat="1" applyFont="1" applyFill="1" applyBorder="1" applyAlignment="1">
      <alignment horizontal="right" vertical="center"/>
    </xf>
    <xf numFmtId="0" fontId="53" fillId="0" borderId="46" xfId="0" applyFont="1" applyFill="1" applyBorder="1" applyAlignment="1">
      <alignment horizontal="justify" vertical="top" wrapText="1"/>
    </xf>
    <xf numFmtId="4" fontId="53" fillId="0" borderId="46" xfId="0" applyNumberFormat="1" applyFont="1" applyFill="1" applyBorder="1" applyAlignment="1">
      <alignment horizontal="right" vertical="center"/>
    </xf>
    <xf numFmtId="0" fontId="53" fillId="0" borderId="36" xfId="0" applyFont="1" applyFill="1" applyBorder="1" applyAlignment="1">
      <alignment horizontal="justify" vertical="top" wrapText="1"/>
    </xf>
    <xf numFmtId="4" fontId="53" fillId="0" borderId="36" xfId="0" applyNumberFormat="1" applyFont="1" applyFill="1" applyBorder="1" applyAlignment="1">
      <alignment horizontal="right" vertical="center"/>
    </xf>
    <xf numFmtId="0" fontId="53" fillId="0" borderId="41" xfId="0" applyFont="1" applyFill="1" applyBorder="1" applyAlignment="1">
      <alignment horizontal="justify" vertical="top" wrapText="1"/>
    </xf>
    <xf numFmtId="4" fontId="53" fillId="0" borderId="41" xfId="0" applyNumberFormat="1" applyFont="1" applyFill="1" applyBorder="1" applyAlignment="1">
      <alignment horizontal="right" vertical="center"/>
    </xf>
    <xf numFmtId="4" fontId="53" fillId="0" borderId="46" xfId="0" applyNumberFormat="1" applyFont="1" applyBorder="1" applyAlignment="1">
      <alignment horizontal="right" vertical="center"/>
    </xf>
    <xf numFmtId="4" fontId="53" fillId="0" borderId="36" xfId="0" applyNumberFormat="1" applyFont="1" applyBorder="1" applyAlignment="1">
      <alignment horizontal="right" vertical="center"/>
    </xf>
    <xf numFmtId="4" fontId="53" fillId="0" borderId="41" xfId="0" applyNumberFormat="1" applyFont="1" applyBorder="1" applyAlignment="1">
      <alignment horizontal="right" vertical="center"/>
    </xf>
    <xf numFmtId="0" fontId="53" fillId="0" borderId="51" xfId="0" applyFont="1" applyFill="1" applyBorder="1" applyAlignment="1">
      <alignment horizontal="justify" vertical="top" wrapText="1"/>
    </xf>
    <xf numFmtId="4" fontId="53" fillId="0" borderId="66" xfId="0" applyNumberFormat="1" applyFont="1" applyBorder="1" applyAlignment="1">
      <alignment horizontal="right" vertical="center"/>
    </xf>
    <xf numFmtId="0" fontId="53" fillId="0" borderId="56" xfId="0" applyFont="1" applyFill="1" applyBorder="1" applyAlignment="1">
      <alignment horizontal="justify" vertical="top" wrapText="1"/>
    </xf>
    <xf numFmtId="4" fontId="53" fillId="0" borderId="56" xfId="0" applyNumberFormat="1" applyFont="1" applyBorder="1" applyAlignment="1">
      <alignment horizontal="right" vertical="center"/>
    </xf>
    <xf numFmtId="0" fontId="53" fillId="0" borderId="68" xfId="0" applyFont="1" applyFill="1" applyBorder="1" applyAlignment="1">
      <alignment horizontal="justify" vertical="top" wrapText="1"/>
    </xf>
    <xf numFmtId="4" fontId="53" fillId="0" borderId="68" xfId="0" applyNumberFormat="1" applyFont="1" applyBorder="1" applyAlignment="1">
      <alignment horizontal="right" vertical="center"/>
    </xf>
    <xf numFmtId="181" fontId="54" fillId="33" borderId="17" xfId="280" applyNumberFormat="1" applyFont="1" applyFill="1" applyBorder="1" applyAlignment="1" applyProtection="1">
      <alignment horizontal="center" vertical="center" wrapText="1"/>
    </xf>
    <xf numFmtId="0" fontId="54" fillId="33" borderId="15" xfId="0" applyFont="1" applyFill="1" applyBorder="1" applyAlignment="1">
      <alignment horizontal="center" vertical="center" wrapText="1"/>
    </xf>
    <xf numFmtId="181" fontId="54" fillId="8" borderId="77" xfId="280" applyNumberFormat="1" applyFont="1" applyFill="1" applyBorder="1" applyAlignment="1" applyProtection="1">
      <alignment horizontal="center" wrapText="1"/>
    </xf>
    <xf numFmtId="181" fontId="53" fillId="0" borderId="23" xfId="280" applyNumberFormat="1" applyFont="1" applyFill="1" applyBorder="1" applyAlignment="1" applyProtection="1">
      <alignment horizontal="left" wrapText="1"/>
    </xf>
    <xf numFmtId="181" fontId="53" fillId="0" borderId="20" xfId="280" applyNumberFormat="1" applyFont="1" applyFill="1" applyBorder="1" applyAlignment="1" applyProtection="1">
      <alignment horizontal="left" wrapText="1"/>
    </xf>
    <xf numFmtId="181" fontId="53" fillId="35" borderId="17" xfId="280" applyNumberFormat="1" applyFont="1" applyFill="1" applyBorder="1" applyAlignment="1" applyProtection="1">
      <alignment horizontal="center" vertical="center" wrapText="1"/>
    </xf>
    <xf numFmtId="181" fontId="54" fillId="35" borderId="17" xfId="280" applyNumberFormat="1" applyFont="1" applyFill="1" applyBorder="1" applyAlignment="1" applyProtection="1">
      <alignment horizontal="center" vertical="center" wrapText="1"/>
    </xf>
    <xf numFmtId="0" fontId="54" fillId="33" borderId="19" xfId="0" applyFont="1" applyFill="1" applyBorder="1" applyAlignment="1">
      <alignment horizontal="center" vertical="center" wrapText="1"/>
    </xf>
    <xf numFmtId="0" fontId="54" fillId="33" borderId="17" xfId="0" applyFont="1" applyFill="1" applyBorder="1" applyAlignment="1">
      <alignment horizontal="center" vertical="center" wrapText="1"/>
    </xf>
    <xf numFmtId="181" fontId="53" fillId="0" borderId="17" xfId="280" applyNumberFormat="1" applyFont="1" applyFill="1" applyBorder="1" applyAlignment="1" applyProtection="1">
      <alignment horizontal="right" wrapText="1"/>
    </xf>
    <xf numFmtId="181" fontId="54" fillId="8" borderId="17" xfId="280" applyNumberFormat="1" applyFont="1" applyFill="1" applyBorder="1" applyAlignment="1" applyProtection="1">
      <alignment horizontal="right" wrapText="1"/>
    </xf>
    <xf numFmtId="0" fontId="54" fillId="0" borderId="0" xfId="0" applyFont="1" applyFill="1" applyAlignment="1">
      <alignment vertical="center" wrapText="1"/>
    </xf>
    <xf numFmtId="0" fontId="54" fillId="0" borderId="137" xfId="0" applyFont="1" applyFill="1" applyBorder="1" applyAlignment="1">
      <alignment horizontal="center" vertical="center" textRotation="90" wrapText="1"/>
    </xf>
    <xf numFmtId="0" fontId="71" fillId="0" borderId="143" xfId="232" applyFont="1" applyBorder="1" applyAlignment="1">
      <alignment horizontal="center"/>
    </xf>
    <xf numFmtId="181" fontId="53" fillId="0" borderId="144" xfId="280" applyNumberFormat="1" applyFont="1" applyFill="1" applyBorder="1" applyAlignment="1" applyProtection="1">
      <alignment horizontal="center" vertical="center" wrapText="1"/>
      <protection locked="0"/>
    </xf>
    <xf numFmtId="181" fontId="53" fillId="0" borderId="145" xfId="280" applyNumberFormat="1" applyFont="1" applyFill="1" applyBorder="1" applyAlignment="1" applyProtection="1">
      <alignment horizontal="center" vertical="center" wrapText="1"/>
      <protection locked="0"/>
    </xf>
    <xf numFmtId="0" fontId="71" fillId="0" borderId="91" xfId="232" applyFont="1" applyBorder="1" applyAlignment="1">
      <alignment horizontal="center"/>
    </xf>
    <xf numFmtId="181" fontId="53" fillId="0" borderId="148" xfId="280" applyNumberFormat="1" applyFont="1" applyFill="1" applyBorder="1" applyAlignment="1" applyProtection="1">
      <alignment horizontal="center" vertical="center" wrapText="1"/>
      <protection locked="0"/>
    </xf>
    <xf numFmtId="181" fontId="53" fillId="0" borderId="149" xfId="280" applyNumberFormat="1" applyFont="1" applyFill="1" applyBorder="1" applyAlignment="1" applyProtection="1">
      <alignment horizontal="center" vertical="center" wrapText="1"/>
      <protection locked="0"/>
    </xf>
    <xf numFmtId="0" fontId="71" fillId="0" borderId="152" xfId="232" applyFont="1" applyBorder="1" applyAlignment="1">
      <alignment horizontal="center"/>
    </xf>
    <xf numFmtId="181" fontId="53" fillId="0" borderId="153" xfId="280" applyNumberFormat="1" applyFont="1" applyFill="1" applyBorder="1" applyAlignment="1" applyProtection="1">
      <alignment horizontal="center" vertical="center" wrapText="1"/>
      <protection locked="0"/>
    </xf>
    <xf numFmtId="181" fontId="53" fillId="0" borderId="154" xfId="280" applyNumberFormat="1" applyFont="1" applyFill="1" applyBorder="1" applyAlignment="1" applyProtection="1">
      <alignment horizontal="center" vertical="center" wrapText="1"/>
      <protection locked="0"/>
    </xf>
    <xf numFmtId="0" fontId="71" fillId="0" borderId="104" xfId="232" applyFont="1" applyBorder="1" applyAlignment="1">
      <alignment horizontal="center"/>
    </xf>
    <xf numFmtId="181" fontId="53" fillId="0" borderId="158" xfId="280" applyNumberFormat="1" applyFont="1" applyFill="1" applyBorder="1" applyAlignment="1" applyProtection="1">
      <alignment horizontal="center" vertical="center" wrapText="1"/>
      <protection locked="0"/>
    </xf>
    <xf numFmtId="181" fontId="53" fillId="0" borderId="155" xfId="280" applyNumberFormat="1" applyFont="1" applyFill="1" applyBorder="1" applyAlignment="1" applyProtection="1">
      <alignment horizontal="center" vertical="center" wrapText="1"/>
      <protection locked="0"/>
    </xf>
    <xf numFmtId="181" fontId="53" fillId="0" borderId="161" xfId="280" applyNumberFormat="1" applyFont="1" applyFill="1" applyBorder="1" applyAlignment="1" applyProtection="1">
      <alignment horizontal="center" vertical="center" wrapText="1"/>
      <protection locked="0"/>
    </xf>
    <xf numFmtId="181" fontId="53" fillId="0" borderId="162" xfId="280" applyNumberFormat="1" applyFont="1" applyFill="1" applyBorder="1" applyAlignment="1" applyProtection="1">
      <alignment horizontal="center" vertical="center" wrapText="1"/>
      <protection locked="0"/>
    </xf>
    <xf numFmtId="181" fontId="53" fillId="0" borderId="35" xfId="280" applyNumberFormat="1" applyFont="1" applyFill="1" applyBorder="1" applyAlignment="1" applyProtection="1">
      <alignment horizontal="center" vertical="center" wrapText="1"/>
      <protection locked="0"/>
    </xf>
    <xf numFmtId="181" fontId="53" fillId="0" borderId="36" xfId="280" applyNumberFormat="1" applyFont="1" applyFill="1" applyBorder="1" applyAlignment="1" applyProtection="1">
      <alignment horizontal="center" vertical="center" wrapText="1"/>
      <protection locked="0"/>
    </xf>
    <xf numFmtId="181" fontId="53" fillId="0" borderId="165" xfId="280" applyNumberFormat="1" applyFont="1" applyFill="1" applyBorder="1" applyAlignment="1" applyProtection="1">
      <alignment horizontal="center" vertical="center" wrapText="1"/>
      <protection locked="0"/>
    </xf>
    <xf numFmtId="181" fontId="53" fillId="0" borderId="166" xfId="280" applyNumberFormat="1" applyFont="1" applyFill="1" applyBorder="1" applyAlignment="1" applyProtection="1">
      <alignment horizontal="center" vertical="center" wrapText="1"/>
      <protection locked="0"/>
    </xf>
    <xf numFmtId="0" fontId="71" fillId="0" borderId="169" xfId="232" applyFont="1" applyBorder="1" applyAlignment="1">
      <alignment horizontal="center"/>
    </xf>
    <xf numFmtId="0" fontId="71" fillId="0" borderId="170" xfId="232" applyFont="1" applyBorder="1" applyAlignment="1">
      <alignment horizontal="center"/>
    </xf>
    <xf numFmtId="0" fontId="71" fillId="0" borderId="171" xfId="232" applyFont="1" applyBorder="1" applyAlignment="1">
      <alignment horizontal="center"/>
    </xf>
    <xf numFmtId="181" fontId="53" fillId="0" borderId="147" xfId="280" applyNumberFormat="1" applyFont="1" applyFill="1" applyBorder="1" applyAlignment="1" applyProtection="1">
      <alignment horizontal="center" vertical="center" wrapText="1"/>
      <protection locked="0"/>
    </xf>
    <xf numFmtId="181" fontId="53" fillId="0" borderId="151" xfId="280" applyNumberFormat="1" applyFont="1" applyFill="1" applyBorder="1" applyAlignment="1" applyProtection="1">
      <alignment horizontal="center" vertical="center" wrapText="1"/>
      <protection locked="0"/>
    </xf>
    <xf numFmtId="181" fontId="53" fillId="0" borderId="157" xfId="280" applyNumberFormat="1" applyFont="1" applyFill="1" applyBorder="1" applyAlignment="1" applyProtection="1">
      <alignment horizontal="center" vertical="center" wrapText="1"/>
      <protection locked="0"/>
    </xf>
    <xf numFmtId="181" fontId="53" fillId="0" borderId="160" xfId="280" applyNumberFormat="1" applyFont="1" applyFill="1" applyBorder="1" applyAlignment="1" applyProtection="1">
      <alignment horizontal="center" vertical="center" wrapText="1"/>
      <protection locked="0"/>
    </xf>
    <xf numFmtId="181" fontId="53" fillId="0" borderId="164" xfId="280" applyNumberFormat="1" applyFont="1" applyFill="1" applyBorder="1" applyAlignment="1" applyProtection="1">
      <alignment horizontal="center" vertical="center" wrapText="1"/>
      <protection locked="0"/>
    </xf>
    <xf numFmtId="181" fontId="53" fillId="0" borderId="37" xfId="280" applyNumberFormat="1" applyFont="1" applyFill="1" applyBorder="1" applyAlignment="1" applyProtection="1">
      <alignment horizontal="center" vertical="center" wrapText="1"/>
      <protection locked="0"/>
    </xf>
    <xf numFmtId="181" fontId="53" fillId="0" borderId="168" xfId="280" applyNumberFormat="1" applyFont="1" applyFill="1" applyBorder="1" applyAlignment="1" applyProtection="1">
      <alignment horizontal="center" vertical="center" wrapText="1"/>
      <protection locked="0"/>
    </xf>
    <xf numFmtId="181" fontId="53" fillId="0" borderId="55" xfId="280" applyNumberFormat="1" applyFont="1" applyFill="1" applyBorder="1" applyAlignment="1" applyProtection="1">
      <alignment horizontal="center" vertical="center" wrapText="1"/>
      <protection locked="0"/>
    </xf>
    <xf numFmtId="181" fontId="53" fillId="0" borderId="56" xfId="280" applyNumberFormat="1" applyFont="1" applyFill="1" applyBorder="1" applyAlignment="1" applyProtection="1">
      <alignment horizontal="center" vertical="center" wrapText="1"/>
      <protection locked="0"/>
    </xf>
    <xf numFmtId="181" fontId="53" fillId="0" borderId="57" xfId="280" applyNumberFormat="1" applyFont="1" applyFill="1" applyBorder="1" applyAlignment="1" applyProtection="1">
      <alignment horizontal="center" vertical="center" wrapText="1"/>
      <protection locked="0"/>
    </xf>
    <xf numFmtId="0" fontId="53" fillId="0" borderId="166" xfId="0" applyFont="1" applyFill="1" applyBorder="1" applyAlignment="1" applyProtection="1">
      <alignment horizontal="center" vertical="center" wrapText="1"/>
      <protection locked="0"/>
    </xf>
    <xf numFmtId="0" fontId="54" fillId="8" borderId="17" xfId="0" applyFont="1" applyFill="1" applyBorder="1" applyAlignment="1">
      <alignment horizontal="center" vertical="center" wrapText="1"/>
    </xf>
    <xf numFmtId="0" fontId="54" fillId="8" borderId="20" xfId="0" applyFont="1" applyFill="1" applyBorder="1" applyAlignment="1">
      <alignment horizontal="center" vertical="center" wrapText="1"/>
    </xf>
    <xf numFmtId="0" fontId="54" fillId="8" borderId="18" xfId="0" applyFont="1" applyFill="1" applyBorder="1" applyAlignment="1">
      <alignment horizontal="center" vertical="center" wrapText="1"/>
    </xf>
    <xf numFmtId="0" fontId="54" fillId="0" borderId="0" xfId="0" applyFont="1" applyBorder="1" applyAlignment="1">
      <alignment horizontal="left"/>
    </xf>
    <xf numFmtId="181" fontId="53" fillId="0" borderId="19" xfId="280" applyNumberFormat="1" applyFont="1" applyFill="1" applyBorder="1" applyAlignment="1" applyProtection="1">
      <alignment horizontal="center" wrapText="1"/>
      <protection locked="0"/>
    </xf>
    <xf numFmtId="181" fontId="53" fillId="0" borderId="17" xfId="280" applyNumberFormat="1" applyFont="1" applyFill="1" applyBorder="1" applyAlignment="1" applyProtection="1">
      <alignment horizontal="center" wrapText="1"/>
      <protection locked="0"/>
    </xf>
    <xf numFmtId="181" fontId="53" fillId="0" borderId="20" xfId="280" applyNumberFormat="1" applyFont="1" applyFill="1" applyBorder="1" applyAlignment="1" applyProtection="1">
      <alignment horizontal="center" wrapText="1"/>
      <protection locked="0"/>
    </xf>
    <xf numFmtId="181" fontId="53" fillId="0" borderId="77" xfId="280" applyNumberFormat="1" applyFont="1" applyFill="1" applyBorder="1" applyAlignment="1" applyProtection="1">
      <alignment horizontal="center" wrapText="1"/>
      <protection locked="0"/>
    </xf>
    <xf numFmtId="0" fontId="54" fillId="8" borderId="20" xfId="0" applyFont="1" applyFill="1" applyBorder="1" applyAlignment="1">
      <alignment horizontal="center" vertical="center" wrapText="1"/>
    </xf>
    <xf numFmtId="0" fontId="54" fillId="0" borderId="0" xfId="0" applyFont="1" applyBorder="1" applyAlignment="1" applyProtection="1">
      <alignment horizontal="left"/>
      <protection locked="0"/>
    </xf>
    <xf numFmtId="0" fontId="53" fillId="0" borderId="0" xfId="0" applyFont="1" applyBorder="1" applyProtection="1">
      <protection locked="0"/>
    </xf>
    <xf numFmtId="0" fontId="55" fillId="0" borderId="0" xfId="0" applyFont="1" applyBorder="1" applyProtection="1">
      <protection locked="0"/>
    </xf>
    <xf numFmtId="181" fontId="53" fillId="0" borderId="17" xfId="280" applyNumberFormat="1" applyFont="1" applyFill="1" applyBorder="1" applyAlignment="1" applyProtection="1">
      <alignment horizontal="center" vertical="center" wrapText="1"/>
      <protection locked="0"/>
    </xf>
    <xf numFmtId="0" fontId="53" fillId="0" borderId="0" xfId="0" applyFont="1" applyProtection="1">
      <protection locked="0"/>
    </xf>
    <xf numFmtId="0" fontId="54" fillId="0" borderId="0" xfId="0" applyFont="1" applyAlignment="1" applyProtection="1">
      <alignment horizontal="center" vertical="center" wrapText="1"/>
      <protection locked="0"/>
    </xf>
    <xf numFmtId="0" fontId="53" fillId="0" borderId="0" xfId="0" applyFont="1" applyProtection="1"/>
    <xf numFmtId="181" fontId="53" fillId="0" borderId="18" xfId="280" applyNumberFormat="1" applyFont="1" applyFill="1" applyBorder="1" applyAlignment="1" applyProtection="1">
      <alignment horizontal="center" vertical="top" wrapText="1"/>
      <protection locked="0"/>
    </xf>
    <xf numFmtId="49" fontId="53" fillId="0" borderId="20" xfId="0" applyNumberFormat="1" applyFont="1" applyBorder="1" applyAlignment="1" applyProtection="1">
      <alignment horizontal="center" vertical="center" wrapText="1"/>
      <protection locked="0"/>
    </xf>
    <xf numFmtId="0" fontId="53" fillId="0" borderId="0" xfId="0" applyFont="1" applyBorder="1" applyAlignment="1" applyProtection="1">
      <alignment vertical="center" wrapText="1"/>
    </xf>
    <xf numFmtId="0" fontId="53" fillId="0" borderId="0" xfId="0" applyFont="1" applyAlignment="1" applyProtection="1">
      <alignment vertical="center" wrapText="1"/>
    </xf>
    <xf numFmtId="0" fontId="54" fillId="0" borderId="0" xfId="0" applyFont="1" applyAlignment="1" applyProtection="1">
      <alignment horizontal="center" vertical="center" wrapText="1"/>
    </xf>
    <xf numFmtId="0" fontId="54" fillId="0" borderId="0" xfId="0" applyFont="1" applyAlignment="1" applyProtection="1">
      <alignment vertical="center" wrapText="1"/>
    </xf>
    <xf numFmtId="0" fontId="54" fillId="0" borderId="0" xfId="0" applyFont="1" applyBorder="1" applyAlignment="1" applyProtection="1">
      <alignment vertical="center" wrapText="1"/>
    </xf>
    <xf numFmtId="0" fontId="54" fillId="35" borderId="20" xfId="0" applyFont="1" applyFill="1" applyBorder="1" applyAlignment="1" applyProtection="1">
      <alignment horizontal="center" vertical="center" wrapText="1"/>
    </xf>
    <xf numFmtId="0" fontId="54" fillId="35" borderId="17" xfId="0" applyFont="1" applyFill="1" applyBorder="1" applyAlignment="1" applyProtection="1">
      <alignment horizontal="center" vertical="center" wrapText="1"/>
    </xf>
    <xf numFmtId="49" fontId="53" fillId="0" borderId="20" xfId="0" applyNumberFormat="1" applyFont="1" applyBorder="1" applyAlignment="1" applyProtection="1">
      <alignment horizontal="center" vertical="center" wrapText="1"/>
    </xf>
    <xf numFmtId="0" fontId="53" fillId="0" borderId="17" xfId="0" applyFont="1" applyBorder="1" applyAlignment="1" applyProtection="1">
      <alignment horizontal="justify" vertical="center" wrapText="1"/>
    </xf>
    <xf numFmtId="0" fontId="58" fillId="8" borderId="17" xfId="0" applyFont="1" applyFill="1" applyBorder="1" applyAlignment="1" applyProtection="1">
      <alignment horizontal="center" vertical="center" wrapText="1"/>
    </xf>
    <xf numFmtId="0" fontId="53" fillId="0" borderId="17" xfId="0" applyFont="1" applyBorder="1" applyAlignment="1" applyProtection="1">
      <alignment horizontal="justify" vertical="center" wrapText="1"/>
      <protection locked="0"/>
    </xf>
    <xf numFmtId="0" fontId="53" fillId="0" borderId="0" xfId="0" applyFont="1" applyBorder="1" applyProtection="1"/>
    <xf numFmtId="0" fontId="54" fillId="0" borderId="0" xfId="0" applyFont="1" applyBorder="1" applyAlignment="1" applyProtection="1">
      <alignment horizontal="left"/>
    </xf>
    <xf numFmtId="0" fontId="54" fillId="0" borderId="0" xfId="0" applyFont="1" applyBorder="1" applyAlignment="1" applyProtection="1">
      <alignment horizontal="right"/>
    </xf>
    <xf numFmtId="182" fontId="53" fillId="0" borderId="0" xfId="0" applyNumberFormat="1" applyFont="1" applyBorder="1" applyAlignment="1" applyProtection="1">
      <alignment horizontal="right"/>
    </xf>
    <xf numFmtId="0" fontId="53" fillId="0" borderId="0" xfId="0" applyFont="1" applyBorder="1" applyAlignment="1" applyProtection="1">
      <alignment horizontal="center"/>
    </xf>
    <xf numFmtId="0" fontId="53" fillId="0" borderId="0" xfId="0" applyFont="1" applyAlignment="1" applyProtection="1">
      <alignment horizontal="center"/>
    </xf>
    <xf numFmtId="0" fontId="68" fillId="26" borderId="115" xfId="0" applyFont="1" applyFill="1" applyBorder="1" applyAlignment="1" applyProtection="1">
      <alignment horizontal="center" vertical="center" wrapText="1"/>
    </xf>
    <xf numFmtId="0" fontId="68" fillId="26" borderId="99" xfId="0" applyFont="1" applyFill="1" applyBorder="1" applyAlignment="1" applyProtection="1">
      <alignment horizontal="center" vertical="center" wrapText="1"/>
    </xf>
    <xf numFmtId="0" fontId="68" fillId="26" borderId="106" xfId="0" applyFont="1" applyFill="1" applyBorder="1" applyAlignment="1" applyProtection="1">
      <alignment horizontal="center" vertical="center" wrapText="1"/>
    </xf>
    <xf numFmtId="0" fontId="68" fillId="26" borderId="100" xfId="0" applyFont="1" applyFill="1" applyBorder="1" applyAlignment="1" applyProtection="1">
      <alignment horizontal="center" vertical="center" wrapText="1"/>
    </xf>
    <xf numFmtId="9" fontId="54" fillId="25" borderId="99" xfId="0" applyNumberFormat="1" applyFont="1" applyFill="1" applyBorder="1" applyAlignment="1" applyProtection="1">
      <alignment horizontal="center" vertical="center" wrapText="1"/>
    </xf>
    <xf numFmtId="0" fontId="54" fillId="25" borderId="100" xfId="0" applyFont="1" applyFill="1" applyBorder="1" applyAlignment="1" applyProtection="1">
      <alignment horizontal="center" vertical="center" wrapText="1"/>
    </xf>
    <xf numFmtId="9" fontId="54" fillId="25" borderId="100" xfId="0" applyNumberFormat="1" applyFont="1" applyFill="1" applyBorder="1" applyAlignment="1" applyProtection="1">
      <alignment horizontal="center" vertical="center" wrapText="1"/>
    </xf>
    <xf numFmtId="184" fontId="54" fillId="25" borderId="99" xfId="0" applyNumberFormat="1" applyFont="1" applyFill="1" applyBorder="1" applyAlignment="1" applyProtection="1">
      <alignment horizontal="center" vertical="center" wrapText="1"/>
    </xf>
    <xf numFmtId="0" fontId="54" fillId="25" borderId="17" xfId="0" applyFont="1" applyFill="1" applyBorder="1" applyAlignment="1" applyProtection="1">
      <alignment horizontal="center" vertical="center" wrapText="1"/>
    </xf>
    <xf numFmtId="9" fontId="54" fillId="25" borderId="17" xfId="0" applyNumberFormat="1" applyFont="1" applyFill="1" applyBorder="1" applyAlignment="1" applyProtection="1">
      <alignment horizontal="center" vertical="center" wrapText="1"/>
    </xf>
    <xf numFmtId="184" fontId="54" fillId="25" borderId="22" xfId="0" applyNumberFormat="1" applyFont="1" applyFill="1" applyBorder="1" applyAlignment="1" applyProtection="1">
      <alignment horizontal="center" vertical="center" wrapText="1"/>
    </xf>
    <xf numFmtId="0" fontId="55" fillId="0" borderId="0" xfId="0" applyFont="1" applyBorder="1" applyProtection="1"/>
    <xf numFmtId="181" fontId="53" fillId="0" borderId="81" xfId="280" applyNumberFormat="1" applyFont="1" applyFill="1" applyBorder="1" applyAlignment="1" applyProtection="1">
      <alignment horizontal="center" vertical="center" wrapText="1"/>
    </xf>
    <xf numFmtId="181" fontId="53" fillId="0" borderId="66" xfId="280" applyNumberFormat="1" applyFont="1" applyFill="1" applyBorder="1" applyAlignment="1" applyProtection="1">
      <alignment horizontal="center" vertical="center" wrapText="1"/>
    </xf>
    <xf numFmtId="0" fontId="53" fillId="0" borderId="66" xfId="0" applyFont="1" applyFill="1" applyBorder="1" applyAlignment="1">
      <alignment horizontal="center" vertical="center" wrapText="1"/>
    </xf>
    <xf numFmtId="0" fontId="53" fillId="0" borderId="81" xfId="0" applyFont="1" applyFill="1" applyBorder="1" applyAlignment="1">
      <alignment horizontal="center" vertical="center" wrapText="1"/>
    </xf>
    <xf numFmtId="181" fontId="53" fillId="36" borderId="145" xfId="280" applyNumberFormat="1" applyFont="1" applyFill="1" applyBorder="1" applyAlignment="1" applyProtection="1">
      <alignment horizontal="center" vertical="center" wrapText="1"/>
    </xf>
    <xf numFmtId="181" fontId="53" fillId="36" borderId="149" xfId="280" applyNumberFormat="1" applyFont="1" applyFill="1" applyBorder="1" applyAlignment="1" applyProtection="1">
      <alignment horizontal="center" vertical="center" wrapText="1"/>
    </xf>
    <xf numFmtId="181" fontId="53" fillId="36" borderId="154" xfId="280" applyNumberFormat="1" applyFont="1" applyFill="1" applyBorder="1" applyAlignment="1" applyProtection="1">
      <alignment horizontal="center" vertical="center" wrapText="1"/>
    </xf>
    <xf numFmtId="181" fontId="53" fillId="36" borderId="155" xfId="280" applyNumberFormat="1" applyFont="1" applyFill="1" applyBorder="1" applyAlignment="1" applyProtection="1">
      <alignment horizontal="center" vertical="center" wrapText="1"/>
    </xf>
    <xf numFmtId="181" fontId="53" fillId="36" borderId="166" xfId="280" applyNumberFormat="1" applyFont="1" applyFill="1" applyBorder="1" applyAlignment="1" applyProtection="1">
      <alignment horizontal="center" vertical="center" wrapText="1"/>
    </xf>
    <xf numFmtId="181" fontId="54" fillId="36" borderId="17" xfId="280" applyNumberFormat="1" applyFont="1" applyFill="1" applyBorder="1" applyAlignment="1" applyProtection="1">
      <alignment horizontal="center" vertical="center" wrapText="1"/>
    </xf>
    <xf numFmtId="181" fontId="53" fillId="36" borderId="162" xfId="280" applyNumberFormat="1" applyFont="1" applyFill="1" applyBorder="1" applyAlignment="1" applyProtection="1">
      <alignment horizontal="center" vertical="center" wrapText="1"/>
    </xf>
    <xf numFmtId="181" fontId="53" fillId="36" borderId="36" xfId="280" applyNumberFormat="1" applyFont="1" applyFill="1" applyBorder="1" applyAlignment="1" applyProtection="1">
      <alignment horizontal="center" vertical="center" wrapText="1"/>
    </xf>
    <xf numFmtId="181" fontId="53" fillId="36" borderId="56" xfId="280" applyNumberFormat="1" applyFont="1" applyFill="1" applyBorder="1" applyAlignment="1" applyProtection="1">
      <alignment horizontal="center" vertical="center" wrapText="1"/>
    </xf>
    <xf numFmtId="181" fontId="54" fillId="36" borderId="81" xfId="280" applyNumberFormat="1" applyFont="1" applyFill="1" applyBorder="1" applyAlignment="1" applyProtection="1">
      <alignment horizontal="center" vertical="center" wrapText="1"/>
    </xf>
    <xf numFmtId="181" fontId="54" fillId="36" borderId="61" xfId="280" applyNumberFormat="1" applyFont="1" applyFill="1" applyBorder="1" applyAlignment="1" applyProtection="1">
      <alignment horizontal="center" vertical="center" wrapText="1"/>
    </xf>
    <xf numFmtId="181" fontId="54" fillId="36" borderId="65" xfId="280" applyNumberFormat="1" applyFont="1" applyFill="1" applyBorder="1" applyAlignment="1" applyProtection="1">
      <alignment horizontal="right" vertical="center" wrapText="1"/>
    </xf>
    <xf numFmtId="181" fontId="53" fillId="36" borderId="146" xfId="280" applyNumberFormat="1" applyFont="1" applyFill="1" applyBorder="1" applyAlignment="1" applyProtection="1">
      <alignment horizontal="center" vertical="center" wrapText="1"/>
    </xf>
    <xf numFmtId="181" fontId="53" fillId="36" borderId="150" xfId="280" applyNumberFormat="1" applyFont="1" applyFill="1" applyBorder="1" applyAlignment="1" applyProtection="1">
      <alignment horizontal="center" vertical="center" wrapText="1"/>
    </xf>
    <xf numFmtId="181" fontId="53" fillId="36" borderId="156" xfId="280" applyNumberFormat="1" applyFont="1" applyFill="1" applyBorder="1" applyAlignment="1" applyProtection="1">
      <alignment horizontal="center" vertical="center" wrapText="1"/>
    </xf>
    <xf numFmtId="181" fontId="53" fillId="36" borderId="159" xfId="280" applyNumberFormat="1" applyFont="1" applyFill="1" applyBorder="1" applyAlignment="1" applyProtection="1">
      <alignment horizontal="center" vertical="center" wrapText="1"/>
    </xf>
    <xf numFmtId="181" fontId="53" fillId="36" borderId="167" xfId="280" applyNumberFormat="1" applyFont="1" applyFill="1" applyBorder="1" applyAlignment="1" applyProtection="1">
      <alignment horizontal="center" vertical="center" wrapText="1"/>
    </xf>
    <xf numFmtId="181" fontId="54" fillId="36" borderId="18" xfId="280" applyNumberFormat="1" applyFont="1" applyFill="1" applyBorder="1" applyAlignment="1" applyProtection="1">
      <alignment horizontal="center" vertical="center" wrapText="1"/>
    </xf>
    <xf numFmtId="181" fontId="53" fillId="36" borderId="163" xfId="280" applyNumberFormat="1" applyFont="1" applyFill="1" applyBorder="1" applyAlignment="1" applyProtection="1">
      <alignment horizontal="center" vertical="center" wrapText="1"/>
    </xf>
    <xf numFmtId="181" fontId="53" fillId="36" borderId="38" xfId="280" applyNumberFormat="1" applyFont="1" applyFill="1" applyBorder="1" applyAlignment="1" applyProtection="1">
      <alignment horizontal="center" vertical="center" wrapText="1"/>
    </xf>
    <xf numFmtId="181" fontId="53" fillId="36" borderId="58" xfId="280" applyNumberFormat="1" applyFont="1" applyFill="1" applyBorder="1" applyAlignment="1" applyProtection="1">
      <alignment horizontal="center" vertical="center" wrapText="1"/>
    </xf>
    <xf numFmtId="181" fontId="54" fillId="36" borderId="15" xfId="280" applyNumberFormat="1" applyFont="1" applyFill="1" applyBorder="1" applyAlignment="1" applyProtection="1">
      <alignment horizontal="center" vertical="center" wrapText="1"/>
    </xf>
    <xf numFmtId="181" fontId="54" fillId="36" borderId="62" xfId="280" applyNumberFormat="1" applyFont="1" applyFill="1" applyBorder="1" applyAlignment="1" applyProtection="1">
      <alignment horizontal="center" vertical="center" wrapText="1"/>
    </xf>
    <xf numFmtId="0" fontId="54" fillId="36" borderId="138" xfId="0" applyFont="1" applyFill="1" applyBorder="1" applyAlignment="1">
      <alignment horizontal="center" vertical="center" textRotation="90" wrapText="1"/>
    </xf>
    <xf numFmtId="183" fontId="54" fillId="36" borderId="138" xfId="282" applyNumberFormat="1" applyFont="1" applyFill="1" applyBorder="1" applyAlignment="1">
      <alignment horizontal="center" vertical="center" wrapText="1"/>
    </xf>
    <xf numFmtId="0" fontId="54" fillId="36" borderId="139" xfId="232" applyFont="1" applyFill="1" applyBorder="1" applyAlignment="1">
      <alignment horizontal="center"/>
    </xf>
    <xf numFmtId="181" fontId="54" fillId="36" borderId="19" xfId="280" applyNumberFormat="1" applyFont="1" applyFill="1" applyBorder="1" applyAlignment="1" applyProtection="1">
      <alignment horizontal="center" vertical="center" wrapText="1"/>
    </xf>
    <xf numFmtId="181" fontId="54" fillId="36" borderId="24" xfId="280" applyNumberFormat="1" applyFont="1" applyFill="1" applyBorder="1" applyAlignment="1" applyProtection="1">
      <alignment horizontal="center" vertical="center" wrapText="1"/>
    </xf>
    <xf numFmtId="0" fontId="54" fillId="36" borderId="137" xfId="0" applyFont="1" applyFill="1" applyBorder="1" applyAlignment="1">
      <alignment horizontal="center" vertical="center" textRotation="90" wrapText="1"/>
    </xf>
    <xf numFmtId="0" fontId="54" fillId="36" borderId="141" xfId="232" applyFont="1" applyFill="1" applyBorder="1" applyAlignment="1">
      <alignment horizontal="center"/>
    </xf>
    <xf numFmtId="181" fontId="54" fillId="36" borderId="135" xfId="280" applyNumberFormat="1" applyFont="1" applyFill="1" applyBorder="1" applyAlignment="1" applyProtection="1">
      <alignment horizontal="center" vertical="center" wrapText="1"/>
    </xf>
    <xf numFmtId="181" fontId="54" fillId="36" borderId="140" xfId="280" applyNumberFormat="1" applyFont="1" applyFill="1" applyBorder="1" applyAlignment="1" applyProtection="1">
      <alignment horizontal="center" vertical="center" wrapText="1"/>
    </xf>
    <xf numFmtId="181" fontId="54" fillId="36" borderId="63" xfId="280" applyNumberFormat="1" applyFont="1" applyFill="1" applyBorder="1" applyAlignment="1" applyProtection="1">
      <alignment horizontal="center" vertical="center" wrapText="1"/>
    </xf>
    <xf numFmtId="181" fontId="54" fillId="36" borderId="65" xfId="280" applyNumberFormat="1" applyFont="1" applyFill="1" applyBorder="1" applyAlignment="1" applyProtection="1">
      <alignment horizontal="center" vertical="center" wrapText="1"/>
    </xf>
    <xf numFmtId="0" fontId="54" fillId="36" borderId="172" xfId="0" applyFont="1" applyFill="1" applyBorder="1" applyAlignment="1">
      <alignment horizontal="center" vertical="center" wrapText="1"/>
    </xf>
    <xf numFmtId="4" fontId="53" fillId="0" borderId="17" xfId="280" applyNumberFormat="1" applyFont="1" applyFill="1" applyBorder="1" applyAlignment="1" applyProtection="1">
      <alignment horizontal="right" wrapText="1"/>
      <protection locked="0"/>
    </xf>
    <xf numFmtId="0" fontId="66" fillId="0" borderId="98" xfId="232" applyFont="1" applyBorder="1" applyAlignment="1" applyProtection="1">
      <alignment horizontal="center"/>
      <protection locked="0"/>
    </xf>
    <xf numFmtId="164" fontId="67" fillId="0" borderId="95" xfId="282" applyNumberFormat="1" applyFont="1" applyBorder="1" applyAlignment="1" applyProtection="1">
      <alignment horizontal="center"/>
      <protection locked="0"/>
    </xf>
    <xf numFmtId="0" fontId="66" fillId="0" borderId="88" xfId="232" applyFont="1" applyBorder="1" applyAlignment="1" applyProtection="1">
      <alignment horizontal="center"/>
      <protection locked="0"/>
    </xf>
    <xf numFmtId="164" fontId="67" fillId="0" borderId="93" xfId="282" applyNumberFormat="1" applyFont="1" applyBorder="1" applyAlignment="1" applyProtection="1">
      <alignment horizontal="center"/>
      <protection locked="0"/>
    </xf>
    <xf numFmtId="0" fontId="66" fillId="0" borderId="89" xfId="232" applyFont="1" applyBorder="1" applyAlignment="1" applyProtection="1">
      <alignment horizontal="center"/>
      <protection locked="0"/>
    </xf>
    <xf numFmtId="164" fontId="67" fillId="0" borderId="94" xfId="282" applyNumberFormat="1" applyFont="1" applyBorder="1" applyAlignment="1" applyProtection="1">
      <alignment horizontal="center"/>
      <protection locked="0"/>
    </xf>
    <xf numFmtId="0" fontId="66" fillId="0" borderId="90" xfId="232" applyFont="1" applyBorder="1" applyAlignment="1" applyProtection="1">
      <alignment horizontal="center"/>
      <protection locked="0"/>
    </xf>
    <xf numFmtId="0" fontId="66" fillId="0" borderId="91" xfId="232" applyFont="1" applyBorder="1" applyAlignment="1" applyProtection="1">
      <alignment horizontal="center"/>
      <protection locked="0"/>
    </xf>
    <xf numFmtId="0" fontId="66" fillId="0" borderId="104" xfId="232" applyFont="1" applyBorder="1" applyAlignment="1" applyProtection="1">
      <alignment horizontal="center"/>
      <protection locked="0"/>
    </xf>
    <xf numFmtId="164" fontId="67" fillId="0" borderId="102" xfId="282" applyNumberFormat="1" applyFont="1" applyBorder="1" applyAlignment="1" applyProtection="1">
      <alignment horizontal="center"/>
      <protection locked="0"/>
    </xf>
    <xf numFmtId="0" fontId="66" fillId="0" borderId="105" xfId="232" applyFont="1" applyBorder="1" applyAlignment="1" applyProtection="1">
      <alignment horizontal="center"/>
      <protection locked="0"/>
    </xf>
    <xf numFmtId="164" fontId="67" fillId="0" borderId="105" xfId="282" applyNumberFormat="1" applyFont="1" applyBorder="1" applyAlignment="1" applyProtection="1">
      <alignment horizontal="center"/>
      <protection locked="0"/>
    </xf>
    <xf numFmtId="0" fontId="66" fillId="0" borderId="103" xfId="232" applyFont="1" applyBorder="1" applyAlignment="1" applyProtection="1">
      <alignment horizontal="center"/>
      <protection locked="0"/>
    </xf>
    <xf numFmtId="164" fontId="67" fillId="0" borderId="92" xfId="282" applyNumberFormat="1" applyFont="1" applyBorder="1" applyAlignment="1" applyProtection="1">
      <alignment horizontal="center"/>
      <protection locked="0"/>
    </xf>
    <xf numFmtId="164" fontId="67" fillId="0" borderId="96" xfId="282" applyNumberFormat="1" applyFont="1" applyBorder="1" applyAlignment="1" applyProtection="1">
      <alignment horizontal="center"/>
      <protection locked="0"/>
    </xf>
    <xf numFmtId="0" fontId="53" fillId="0" borderId="80" xfId="0" applyFont="1" applyBorder="1" applyAlignment="1" applyProtection="1">
      <alignment horizontal="center" vertical="center" wrapText="1"/>
      <protection locked="0"/>
    </xf>
    <xf numFmtId="0" fontId="53" fillId="0" borderId="61" xfId="0" applyFont="1" applyBorder="1" applyAlignment="1" applyProtection="1">
      <alignment horizontal="center" vertical="center" wrapText="1"/>
      <protection locked="0"/>
    </xf>
    <xf numFmtId="0" fontId="53" fillId="0" borderId="61" xfId="0" applyFont="1" applyBorder="1" applyAlignment="1" applyProtection="1">
      <alignment horizontal="center" wrapText="1"/>
      <protection locked="0"/>
    </xf>
    <xf numFmtId="0" fontId="53" fillId="0" borderId="62" xfId="0" applyFont="1" applyBorder="1" applyAlignment="1" applyProtection="1">
      <alignment horizontal="center" wrapText="1"/>
      <protection locked="0"/>
    </xf>
    <xf numFmtId="181" fontId="53" fillId="0" borderId="63" xfId="280" applyNumberFormat="1" applyFont="1" applyFill="1" applyBorder="1" applyAlignment="1" applyProtection="1">
      <alignment horizontal="center" wrapText="1"/>
      <protection locked="0"/>
    </xf>
    <xf numFmtId="181" fontId="53" fillId="0" borderId="64" xfId="280" applyNumberFormat="1" applyFont="1" applyFill="1" applyBorder="1" applyAlignment="1" applyProtection="1">
      <alignment horizontal="center" wrapText="1"/>
      <protection locked="0"/>
    </xf>
    <xf numFmtId="181" fontId="53" fillId="0" borderId="61" xfId="280" applyNumberFormat="1" applyFont="1" applyFill="1" applyBorder="1" applyAlignment="1" applyProtection="1">
      <alignment horizontal="center" wrapText="1"/>
      <protection locked="0"/>
    </xf>
    <xf numFmtId="181" fontId="53" fillId="0" borderId="65" xfId="280" applyNumberFormat="1" applyFont="1" applyFill="1" applyBorder="1" applyAlignment="1" applyProtection="1">
      <alignment horizontal="center" wrapText="1"/>
      <protection locked="0"/>
    </xf>
    <xf numFmtId="181" fontId="53" fillId="0" borderId="107" xfId="280" applyNumberFormat="1" applyFont="1" applyFill="1" applyBorder="1" applyAlignment="1" applyProtection="1">
      <alignment horizontal="center" wrapText="1"/>
      <protection locked="0"/>
    </xf>
    <xf numFmtId="181" fontId="53" fillId="0" borderId="62" xfId="280" applyNumberFormat="1" applyFont="1" applyFill="1" applyBorder="1" applyAlignment="1" applyProtection="1">
      <alignment horizontal="center" wrapText="1"/>
      <protection locked="0"/>
    </xf>
    <xf numFmtId="181" fontId="53" fillId="0" borderId="20" xfId="280" applyNumberFormat="1" applyFont="1" applyFill="1" applyBorder="1" applyAlignment="1" applyProtection="1">
      <alignment horizontal="left" vertical="center" wrapText="1"/>
      <protection locked="0"/>
    </xf>
    <xf numFmtId="0" fontId="54" fillId="0" borderId="0" xfId="0" applyFont="1" applyBorder="1" applyAlignment="1" applyProtection="1">
      <alignment horizontal="left" wrapText="1"/>
      <protection locked="0"/>
    </xf>
    <xf numFmtId="0" fontId="54" fillId="0" borderId="0" xfId="0" applyFont="1" applyBorder="1" applyAlignment="1" applyProtection="1">
      <alignment horizontal="left"/>
      <protection locked="0"/>
    </xf>
    <xf numFmtId="0" fontId="53" fillId="0" borderId="20" xfId="0" applyFont="1" applyBorder="1" applyAlignment="1" applyProtection="1">
      <alignment horizontal="justify" vertical="center" wrapText="1"/>
    </xf>
    <xf numFmtId="0" fontId="53" fillId="0" borderId="20" xfId="0" applyFont="1" applyBorder="1" applyAlignment="1" applyProtection="1">
      <alignment horizontal="left" vertical="center" wrapText="1"/>
    </xf>
    <xf numFmtId="0" fontId="54" fillId="0" borderId="0" xfId="0" applyFont="1" applyBorder="1" applyAlignment="1" applyProtection="1">
      <alignment horizontal="right"/>
      <protection locked="0"/>
    </xf>
    <xf numFmtId="0" fontId="53" fillId="0" borderId="0" xfId="0" applyFont="1" applyBorder="1" applyAlignment="1" applyProtection="1">
      <alignment vertical="center" wrapText="1"/>
      <protection locked="0"/>
    </xf>
    <xf numFmtId="0" fontId="53" fillId="0" borderId="0" xfId="0" applyFont="1" applyAlignment="1" applyProtection="1">
      <alignment vertical="center" wrapText="1"/>
      <protection locked="0"/>
    </xf>
    <xf numFmtId="0" fontId="58" fillId="0" borderId="0" xfId="0" applyFont="1" applyBorder="1" applyAlignment="1" applyProtection="1">
      <protection locked="0"/>
    </xf>
    <xf numFmtId="0" fontId="55" fillId="0" borderId="0" xfId="0" applyFont="1" applyBorder="1" applyAlignment="1" applyProtection="1">
      <protection locked="0"/>
    </xf>
    <xf numFmtId="0" fontId="54" fillId="0" borderId="0" xfId="0" applyFont="1" applyBorder="1" applyProtection="1">
      <protection locked="0"/>
    </xf>
    <xf numFmtId="182" fontId="53" fillId="0" borderId="0" xfId="0" applyNumberFormat="1" applyFont="1" applyBorder="1" applyAlignment="1" applyProtection="1">
      <alignment horizontal="right"/>
      <protection locked="0"/>
    </xf>
    <xf numFmtId="0" fontId="59" fillId="0" borderId="0" xfId="0" applyFont="1" applyBorder="1" applyProtection="1">
      <protection locked="0"/>
    </xf>
    <xf numFmtId="0" fontId="72" fillId="0" borderId="0" xfId="0" applyFont="1" applyBorder="1" applyAlignment="1" applyProtection="1">
      <alignment horizontal="left"/>
    </xf>
    <xf numFmtId="181" fontId="53" fillId="0" borderId="0" xfId="0" applyNumberFormat="1" applyFont="1"/>
    <xf numFmtId="0" fontId="53" fillId="0" borderId="0" xfId="0" applyFont="1" applyAlignment="1" applyProtection="1">
      <alignment vertical="center"/>
    </xf>
    <xf numFmtId="0" fontId="53" fillId="0" borderId="0" xfId="0" applyFont="1" applyAlignment="1" applyProtection="1"/>
    <xf numFmtId="0" fontId="53" fillId="0" borderId="0" xfId="0" quotePrefix="1" applyFont="1" applyAlignment="1" applyProtection="1">
      <alignment vertical="center"/>
    </xf>
    <xf numFmtId="0" fontId="53" fillId="0" borderId="0" xfId="0" applyFont="1" applyBorder="1" applyAlignment="1" applyProtection="1">
      <alignment vertical="center"/>
    </xf>
    <xf numFmtId="0" fontId="53" fillId="0" borderId="0" xfId="0" applyFont="1" applyAlignment="1">
      <alignment vertical="center"/>
    </xf>
    <xf numFmtId="0" fontId="55" fillId="0" borderId="17" xfId="0" applyFont="1" applyFill="1" applyBorder="1" applyAlignment="1" applyProtection="1">
      <alignment horizontal="center" vertical="center" wrapText="1"/>
      <protection locked="0"/>
    </xf>
    <xf numFmtId="3" fontId="53" fillId="0" borderId="0" xfId="0" applyNumberFormat="1" applyFont="1" applyBorder="1" applyAlignment="1">
      <alignment vertical="center" wrapText="1"/>
    </xf>
    <xf numFmtId="0" fontId="53" fillId="0" borderId="0" xfId="0" applyFont="1" applyAlignment="1">
      <alignment horizontal="right"/>
    </xf>
    <xf numFmtId="164" fontId="54" fillId="0" borderId="0" xfId="0" applyNumberFormat="1" applyFont="1" applyBorder="1" applyAlignment="1" applyProtection="1">
      <alignment horizontal="left"/>
    </xf>
    <xf numFmtId="9" fontId="72" fillId="0" borderId="0" xfId="379" applyFont="1" applyBorder="1" applyAlignment="1" applyProtection="1">
      <alignment horizontal="left"/>
    </xf>
    <xf numFmtId="181" fontId="53" fillId="0" borderId="0" xfId="0" applyNumberFormat="1" applyFont="1" applyBorder="1"/>
    <xf numFmtId="181" fontId="53" fillId="0" borderId="0" xfId="0" applyNumberFormat="1" applyFont="1" applyBorder="1" applyAlignment="1">
      <alignment vertical="center" wrapText="1"/>
    </xf>
    <xf numFmtId="181" fontId="53" fillId="0" borderId="0" xfId="280" applyNumberFormat="1" applyFont="1" applyFill="1" applyBorder="1" applyAlignment="1" applyProtection="1">
      <alignment horizontal="center" vertical="center" wrapText="1"/>
      <protection locked="0"/>
    </xf>
    <xf numFmtId="181" fontId="55" fillId="0" borderId="17" xfId="280" applyNumberFormat="1" applyFont="1" applyFill="1" applyBorder="1" applyAlignment="1" applyProtection="1">
      <alignment horizontal="center" vertical="center" wrapText="1"/>
      <protection locked="0"/>
    </xf>
    <xf numFmtId="0" fontId="54" fillId="33" borderId="19" xfId="0" applyFont="1" applyFill="1" applyBorder="1" applyAlignment="1">
      <alignment horizontal="center" vertical="center" wrapText="1"/>
    </xf>
    <xf numFmtId="0" fontId="54" fillId="33" borderId="17" xfId="0" applyFont="1" applyFill="1" applyBorder="1" applyAlignment="1">
      <alignment horizontal="center" vertical="center" wrapText="1"/>
    </xf>
    <xf numFmtId="0" fontId="54" fillId="0" borderId="0" xfId="0" applyFont="1" applyBorder="1" applyAlignment="1" applyProtection="1">
      <alignment horizontal="left"/>
      <protection locked="0"/>
    </xf>
    <xf numFmtId="183" fontId="71" fillId="0" borderId="128" xfId="282" applyNumberFormat="1" applyFont="1" applyBorder="1" applyAlignment="1">
      <alignment horizontal="center" vertical="center" wrapText="1"/>
    </xf>
    <xf numFmtId="183" fontId="71" fillId="0" borderId="129" xfId="282" applyNumberFormat="1" applyFont="1" applyBorder="1" applyAlignment="1">
      <alignment horizontal="center" vertical="center" wrapText="1"/>
    </xf>
    <xf numFmtId="183" fontId="71" fillId="0" borderId="130" xfId="282" applyNumberFormat="1" applyFont="1" applyBorder="1" applyAlignment="1">
      <alignment horizontal="center" vertical="center" wrapText="1"/>
    </xf>
    <xf numFmtId="183" fontId="71" fillId="0" borderId="126" xfId="282" applyNumberFormat="1" applyFont="1" applyBorder="1" applyAlignment="1">
      <alignment horizontal="center" vertical="center" wrapText="1"/>
    </xf>
    <xf numFmtId="0" fontId="54" fillId="0" borderId="0" xfId="0" applyFont="1" applyBorder="1" applyAlignment="1">
      <alignment horizontal="center" vertical="center" wrapText="1"/>
    </xf>
    <xf numFmtId="0" fontId="54" fillId="0" borderId="0" xfId="0" applyFont="1" applyBorder="1" applyAlignment="1" applyProtection="1">
      <alignment horizontal="left" wrapText="1"/>
      <protection locked="0"/>
    </xf>
    <xf numFmtId="0" fontId="54" fillId="0" borderId="0" xfId="0" applyFont="1" applyBorder="1" applyAlignment="1" applyProtection="1">
      <alignment horizontal="right" vertical="center" wrapText="1"/>
      <protection locked="0"/>
    </xf>
    <xf numFmtId="0" fontId="54" fillId="28" borderId="132" xfId="0" applyFont="1" applyFill="1" applyBorder="1" applyAlignment="1">
      <alignment horizontal="center" vertical="center"/>
    </xf>
    <xf numFmtId="0" fontId="54" fillId="28" borderId="75" xfId="0" applyFont="1" applyFill="1" applyBorder="1" applyAlignment="1">
      <alignment horizontal="center" vertical="center"/>
    </xf>
    <xf numFmtId="0" fontId="54" fillId="28" borderId="133" xfId="0" applyFont="1" applyFill="1" applyBorder="1" applyAlignment="1">
      <alignment horizontal="center" vertical="center"/>
    </xf>
    <xf numFmtId="0" fontId="54" fillId="29" borderId="134" xfId="0" applyFont="1" applyFill="1" applyBorder="1" applyAlignment="1">
      <alignment horizontal="center" vertical="center" wrapText="1"/>
    </xf>
    <xf numFmtId="0" fontId="54" fillId="29" borderId="24" xfId="0" applyFont="1" applyFill="1" applyBorder="1" applyAlignment="1">
      <alignment horizontal="center" vertical="center" wrapText="1"/>
    </xf>
    <xf numFmtId="0" fontId="54" fillId="33" borderId="19" xfId="0" applyFont="1" applyFill="1" applyBorder="1" applyAlignment="1">
      <alignment horizontal="center" vertical="center" wrapText="1"/>
    </xf>
    <xf numFmtId="0" fontId="54" fillId="33" borderId="17" xfId="0" applyFont="1" applyFill="1" applyBorder="1" applyAlignment="1">
      <alignment horizontal="center" vertical="center" wrapText="1"/>
    </xf>
    <xf numFmtId="0" fontId="54" fillId="33" borderId="24" xfId="0" applyFont="1" applyFill="1" applyBorder="1" applyAlignment="1">
      <alignment horizontal="center" vertical="center" wrapText="1"/>
    </xf>
    <xf numFmtId="0" fontId="54" fillId="33" borderId="18" xfId="0" applyFont="1" applyFill="1" applyBorder="1" applyAlignment="1">
      <alignment horizontal="center" vertical="center" wrapText="1"/>
    </xf>
    <xf numFmtId="0" fontId="54" fillId="36" borderId="107" xfId="0" applyFont="1" applyFill="1" applyBorder="1" applyAlignment="1">
      <alignment horizontal="right" vertical="center" wrapText="1"/>
    </xf>
    <xf numFmtId="0" fontId="54" fillId="36" borderId="142" xfId="0" applyFont="1" applyFill="1" applyBorder="1" applyAlignment="1">
      <alignment horizontal="right" vertical="center" wrapText="1"/>
    </xf>
    <xf numFmtId="0" fontId="54" fillId="31" borderId="132" xfId="0" applyFont="1" applyFill="1" applyBorder="1" applyAlignment="1">
      <alignment horizontal="center" vertical="center" wrapText="1"/>
    </xf>
    <xf numFmtId="0" fontId="54" fillId="31" borderId="75" xfId="0" applyFont="1" applyFill="1" applyBorder="1" applyAlignment="1">
      <alignment horizontal="center" vertical="center" wrapText="1"/>
    </xf>
    <xf numFmtId="0" fontId="54" fillId="31" borderId="133" xfId="0" applyFont="1" applyFill="1" applyBorder="1" applyAlignment="1">
      <alignment horizontal="center" vertical="center" wrapText="1"/>
    </xf>
    <xf numFmtId="0" fontId="54" fillId="31" borderId="19" xfId="0" applyFont="1" applyFill="1" applyBorder="1" applyAlignment="1">
      <alignment horizontal="center" vertical="center" wrapText="1"/>
    </xf>
    <xf numFmtId="0" fontId="54" fillId="31" borderId="17" xfId="0" applyFont="1" applyFill="1" applyBorder="1" applyAlignment="1">
      <alignment horizontal="center" vertical="center" wrapText="1"/>
    </xf>
    <xf numFmtId="0" fontId="54" fillId="31" borderId="18" xfId="0" applyFont="1" applyFill="1" applyBorder="1" applyAlignment="1">
      <alignment horizontal="center" vertical="center" wrapText="1"/>
    </xf>
    <xf numFmtId="0" fontId="54" fillId="34" borderId="132" xfId="0" applyFont="1" applyFill="1" applyBorder="1" applyAlignment="1">
      <alignment horizontal="center" vertical="center" wrapText="1"/>
    </xf>
    <xf numFmtId="0" fontId="54" fillId="34" borderId="75" xfId="0" applyFont="1" applyFill="1" applyBorder="1" applyAlignment="1">
      <alignment horizontal="center" vertical="center" wrapText="1"/>
    </xf>
    <xf numFmtId="0" fontId="54" fillId="34" borderId="134" xfId="0" applyFont="1" applyFill="1" applyBorder="1" applyAlignment="1">
      <alignment horizontal="center" vertical="center" wrapText="1"/>
    </xf>
    <xf numFmtId="183" fontId="71" fillId="0" borderId="131" xfId="282" applyNumberFormat="1" applyFont="1" applyBorder="1" applyAlignment="1">
      <alignment horizontal="center" vertical="center" wrapText="1"/>
    </xf>
    <xf numFmtId="0" fontId="54" fillId="0" borderId="81" xfId="0" applyFont="1" applyBorder="1" applyAlignment="1">
      <alignment horizontal="center" vertical="center" textRotation="90" wrapText="1"/>
    </xf>
    <xf numFmtId="0" fontId="54" fillId="0" borderId="66" xfId="0" applyFont="1" applyBorder="1" applyAlignment="1">
      <alignment horizontal="center" vertical="center" textRotation="90" wrapText="1"/>
    </xf>
    <xf numFmtId="0" fontId="54" fillId="0" borderId="135" xfId="0" applyFont="1" applyBorder="1" applyAlignment="1">
      <alignment horizontal="center" vertical="center" textRotation="90" wrapText="1"/>
    </xf>
    <xf numFmtId="0" fontId="54" fillId="0" borderId="136" xfId="0" applyFont="1" applyBorder="1" applyAlignment="1">
      <alignment horizontal="center" vertical="center" textRotation="90" wrapText="1"/>
    </xf>
    <xf numFmtId="0" fontId="54" fillId="8" borderId="23" xfId="0" applyFont="1" applyFill="1" applyBorder="1" applyAlignment="1">
      <alignment horizontal="center" vertical="center" wrapText="1"/>
    </xf>
    <xf numFmtId="0" fontId="54" fillId="8" borderId="19" xfId="0" applyFont="1" applyFill="1" applyBorder="1" applyAlignment="1">
      <alignment horizontal="center" vertical="center" wrapText="1"/>
    </xf>
    <xf numFmtId="0" fontId="54" fillId="8" borderId="17" xfId="0" applyFont="1" applyFill="1" applyBorder="1" applyAlignment="1">
      <alignment horizontal="center" vertical="center" wrapText="1"/>
    </xf>
    <xf numFmtId="0" fontId="54" fillId="8" borderId="24" xfId="0" applyFont="1" applyFill="1" applyBorder="1" applyAlignment="1">
      <alignment horizontal="center" vertical="center" wrapText="1"/>
    </xf>
    <xf numFmtId="0" fontId="54" fillId="8" borderId="20" xfId="0" applyFont="1" applyFill="1" applyBorder="1" applyAlignment="1">
      <alignment horizontal="center" vertical="center"/>
    </xf>
    <xf numFmtId="0" fontId="54" fillId="8" borderId="17" xfId="0" applyFont="1" applyFill="1" applyBorder="1" applyAlignment="1">
      <alignment horizontal="center" vertical="center"/>
    </xf>
    <xf numFmtId="0" fontId="54" fillId="8" borderId="18" xfId="0" applyFont="1" applyFill="1" applyBorder="1" applyAlignment="1">
      <alignment horizontal="center" vertical="center"/>
    </xf>
    <xf numFmtId="0" fontId="54" fillId="8" borderId="77" xfId="0" applyFont="1" applyFill="1" applyBorder="1" applyAlignment="1">
      <alignment horizontal="center" vertical="center" wrapText="1"/>
    </xf>
    <xf numFmtId="0" fontId="54" fillId="8" borderId="20" xfId="0" applyFont="1" applyFill="1" applyBorder="1" applyAlignment="1">
      <alignment horizontal="center" vertical="center" wrapText="1"/>
    </xf>
    <xf numFmtId="0" fontId="54" fillId="8" borderId="18" xfId="0" applyFont="1" applyFill="1" applyBorder="1" applyAlignment="1">
      <alignment horizontal="center" vertical="center" wrapText="1"/>
    </xf>
    <xf numFmtId="0" fontId="54" fillId="8" borderId="21" xfId="0" applyFont="1" applyFill="1" applyBorder="1" applyAlignment="1">
      <alignment horizontal="center" vertical="center" wrapText="1"/>
    </xf>
    <xf numFmtId="0" fontId="54" fillId="0" borderId="0" xfId="0" applyFont="1" applyBorder="1" applyAlignment="1">
      <alignment horizontal="left" vertical="center" wrapText="1"/>
    </xf>
    <xf numFmtId="0" fontId="54" fillId="0" borderId="0" xfId="0" applyFont="1" applyBorder="1" applyAlignment="1">
      <alignment horizontal="right" vertical="center" wrapText="1"/>
    </xf>
    <xf numFmtId="0" fontId="53" fillId="0" borderId="78" xfId="0" applyFont="1" applyBorder="1" applyAlignment="1">
      <alignment vertical="center" wrapText="1"/>
    </xf>
    <xf numFmtId="0" fontId="53" fillId="0" borderId="79" xfId="0" applyFont="1" applyBorder="1" applyAlignment="1">
      <alignment vertical="center" wrapText="1"/>
    </xf>
    <xf numFmtId="0" fontId="53" fillId="0" borderId="71" xfId="0" applyFont="1" applyFill="1" applyBorder="1" applyAlignment="1">
      <alignment horizontal="left" vertical="center" wrapText="1"/>
    </xf>
    <xf numFmtId="0" fontId="53" fillId="0" borderId="27" xfId="0" applyFont="1" applyFill="1" applyBorder="1" applyAlignment="1">
      <alignment horizontal="left" vertical="center" wrapText="1"/>
    </xf>
    <xf numFmtId="0" fontId="53" fillId="0" borderId="71" xfId="0" applyFont="1" applyBorder="1" applyAlignment="1">
      <alignment vertical="center" wrapText="1"/>
    </xf>
    <xf numFmtId="0" fontId="54" fillId="25" borderId="121" xfId="0" applyFont="1" applyFill="1" applyBorder="1" applyAlignment="1" applyProtection="1">
      <alignment horizontal="center" vertical="center" wrapText="1"/>
    </xf>
    <xf numFmtId="0" fontId="54" fillId="25" borderId="111" xfId="0" applyFont="1" applyFill="1" applyBorder="1" applyAlignment="1" applyProtection="1">
      <alignment horizontal="center" vertical="center" wrapText="1"/>
    </xf>
    <xf numFmtId="0" fontId="54" fillId="27" borderId="111" xfId="0" applyFont="1" applyFill="1" applyBorder="1" applyAlignment="1" applyProtection="1">
      <alignment horizontal="center" vertical="center" wrapText="1"/>
    </xf>
    <xf numFmtId="0" fontId="54" fillId="25" borderId="124" xfId="0" applyFont="1" applyFill="1" applyBorder="1" applyAlignment="1" applyProtection="1">
      <alignment horizontal="center" vertical="center" wrapText="1"/>
    </xf>
    <xf numFmtId="0" fontId="0" fillId="0" borderId="124" xfId="0" applyBorder="1" applyAlignment="1" applyProtection="1">
      <alignment horizontal="center" vertical="center" wrapText="1"/>
    </xf>
    <xf numFmtId="0" fontId="54" fillId="25" borderId="117" xfId="0" applyFont="1" applyFill="1" applyBorder="1" applyAlignment="1" applyProtection="1">
      <alignment horizontal="center" vertical="center" wrapText="1"/>
    </xf>
    <xf numFmtId="0" fontId="54" fillId="27" borderId="109" xfId="0" applyFont="1" applyFill="1" applyBorder="1" applyAlignment="1" applyProtection="1">
      <alignment horizontal="center" vertical="center" wrapText="1"/>
    </xf>
    <xf numFmtId="0" fontId="0" fillId="30" borderId="114" xfId="0" applyFill="1" applyBorder="1" applyAlignment="1" applyProtection="1">
      <alignment horizontal="center" vertical="center" wrapText="1"/>
    </xf>
    <xf numFmtId="0" fontId="68" fillId="26" borderId="127" xfId="0" applyFont="1" applyFill="1" applyBorder="1" applyAlignment="1" applyProtection="1">
      <alignment horizontal="center" vertical="center" wrapText="1"/>
    </xf>
    <xf numFmtId="0" fontId="0" fillId="0" borderId="101" xfId="0" applyBorder="1" applyAlignment="1" applyProtection="1"/>
    <xf numFmtId="0" fontId="0" fillId="0" borderId="99" xfId="0" applyBorder="1" applyAlignment="1" applyProtection="1"/>
    <xf numFmtId="0" fontId="54" fillId="25" borderId="101" xfId="0" applyFont="1" applyFill="1" applyBorder="1" applyAlignment="1" applyProtection="1">
      <alignment horizontal="center" vertical="center" wrapText="1"/>
    </xf>
    <xf numFmtId="0" fontId="0" fillId="0" borderId="99" xfId="0" applyBorder="1" applyAlignment="1" applyProtection="1">
      <alignment horizontal="center" vertical="center" wrapText="1"/>
    </xf>
    <xf numFmtId="0" fontId="54" fillId="25" borderId="125" xfId="0" applyFont="1" applyFill="1" applyBorder="1" applyAlignment="1" applyProtection="1">
      <alignment horizontal="center" vertical="center" wrapText="1"/>
    </xf>
    <xf numFmtId="0" fontId="0" fillId="0" borderId="125" xfId="0" applyBorder="1" applyAlignment="1" applyProtection="1"/>
    <xf numFmtId="0" fontId="54" fillId="25" borderId="99" xfId="0" applyFont="1" applyFill="1" applyBorder="1" applyAlignment="1" applyProtection="1">
      <alignment horizontal="center" vertical="center" wrapText="1"/>
    </xf>
    <xf numFmtId="0" fontId="54" fillId="27" borderId="110" xfId="0" applyFont="1" applyFill="1" applyBorder="1" applyAlignment="1" applyProtection="1">
      <alignment horizontal="center" vertical="center" wrapText="1"/>
    </xf>
    <xf numFmtId="0" fontId="54" fillId="27" borderId="112" xfId="0" applyFont="1" applyFill="1" applyBorder="1" applyAlignment="1" applyProtection="1">
      <alignment horizontal="center" vertical="center" wrapText="1"/>
    </xf>
    <xf numFmtId="0" fontId="0" fillId="30" borderId="113" xfId="0" applyFill="1" applyBorder="1" applyAlignment="1" applyProtection="1">
      <alignment horizontal="center" vertical="center" wrapText="1"/>
    </xf>
    <xf numFmtId="0" fontId="54" fillId="0" borderId="0" xfId="0" applyFont="1" applyBorder="1" applyAlignment="1" applyProtection="1">
      <alignment horizontal="left"/>
      <protection locked="0"/>
    </xf>
    <xf numFmtId="0" fontId="54" fillId="0" borderId="0" xfId="0" applyFont="1" applyBorder="1" applyAlignment="1" applyProtection="1">
      <alignment horizontal="center" vertical="center" wrapText="1"/>
    </xf>
    <xf numFmtId="0" fontId="69" fillId="25" borderId="122" xfId="0" applyFont="1" applyFill="1" applyBorder="1" applyAlignment="1" applyProtection="1">
      <alignment horizontal="center" vertical="center" wrapText="1"/>
    </xf>
    <xf numFmtId="0" fontId="69" fillId="25" borderId="10" xfId="0" applyFont="1" applyFill="1" applyBorder="1" applyAlignment="1" applyProtection="1">
      <alignment horizontal="center" vertical="center" wrapText="1"/>
    </xf>
    <xf numFmtId="0" fontId="69" fillId="25" borderId="123" xfId="0" applyFont="1" applyFill="1" applyBorder="1" applyAlignment="1" applyProtection="1">
      <alignment horizontal="center" vertical="center" wrapText="1"/>
    </xf>
    <xf numFmtId="0" fontId="69" fillId="25" borderId="110" xfId="0" applyFont="1" applyFill="1" applyBorder="1" applyAlignment="1" applyProtection="1">
      <alignment horizontal="center" vertical="center" wrapText="1"/>
    </xf>
    <xf numFmtId="0" fontId="69" fillId="25" borderId="116" xfId="0" applyFont="1" applyFill="1" applyBorder="1" applyAlignment="1" applyProtection="1">
      <alignment horizontal="center" vertical="center" wrapText="1"/>
    </xf>
    <xf numFmtId="0" fontId="54" fillId="31" borderId="117" xfId="0" applyFont="1" applyFill="1" applyBorder="1" applyAlignment="1" applyProtection="1">
      <alignment horizontal="center" vertical="center" wrapText="1"/>
    </xf>
    <xf numFmtId="0" fontId="54" fillId="25" borderId="108" xfId="0" applyFont="1" applyFill="1" applyBorder="1" applyAlignment="1" applyProtection="1">
      <alignment horizontal="center" vertical="center" wrapText="1"/>
    </xf>
    <xf numFmtId="0" fontId="54" fillId="25" borderId="118" xfId="0" applyFont="1" applyFill="1" applyBorder="1" applyAlignment="1" applyProtection="1">
      <alignment horizontal="center" vertical="center" wrapText="1"/>
    </xf>
    <xf numFmtId="0" fontId="54" fillId="25" borderId="119" xfId="0" applyFont="1" applyFill="1" applyBorder="1" applyAlignment="1" applyProtection="1">
      <alignment horizontal="center" vertical="center" wrapText="1"/>
    </xf>
    <xf numFmtId="0" fontId="54" fillId="25" borderId="120" xfId="0" applyFont="1" applyFill="1" applyBorder="1" applyAlignment="1" applyProtection="1">
      <alignment horizontal="center" vertical="center" wrapText="1"/>
    </xf>
    <xf numFmtId="0" fontId="70" fillId="0" borderId="10" xfId="0" applyFont="1" applyBorder="1" applyAlignment="1" applyProtection="1">
      <alignment horizontal="center" vertical="center" wrapText="1"/>
    </xf>
    <xf numFmtId="0" fontId="70" fillId="0" borderId="123" xfId="0" applyFont="1" applyBorder="1" applyAlignment="1" applyProtection="1">
      <alignment horizontal="center" vertical="center" wrapText="1"/>
    </xf>
    <xf numFmtId="0" fontId="54" fillId="31" borderId="124" xfId="0" applyFont="1" applyFill="1" applyBorder="1" applyAlignment="1" applyProtection="1">
      <alignment horizontal="center" vertical="center" wrapText="1"/>
    </xf>
    <xf numFmtId="0" fontId="0" fillId="32" borderId="124" xfId="0" applyFill="1" applyBorder="1" applyAlignment="1" applyProtection="1">
      <alignment horizontal="center" vertical="center" wrapText="1"/>
    </xf>
    <xf numFmtId="0" fontId="58" fillId="0" borderId="0" xfId="0" applyFont="1" applyBorder="1" applyAlignment="1" applyProtection="1">
      <alignment horizontal="left"/>
    </xf>
    <xf numFmtId="0" fontId="55" fillId="0" borderId="0" xfId="0" applyFont="1" applyBorder="1" applyAlignment="1" applyProtection="1">
      <alignment horizontal="left"/>
    </xf>
    <xf numFmtId="0" fontId="54" fillId="0" borderId="81" xfId="0" applyFont="1" applyBorder="1" applyAlignment="1" applyProtection="1">
      <alignment horizontal="center" vertical="center" textRotation="90" wrapText="1"/>
      <protection locked="0"/>
    </xf>
    <xf numFmtId="0" fontId="65" fillId="0" borderId="66" xfId="0" applyFont="1" applyBorder="1" applyAlignment="1" applyProtection="1">
      <alignment horizontal="center" vertical="center" textRotation="90" wrapText="1"/>
      <protection locked="0"/>
    </xf>
    <xf numFmtId="183" fontId="64" fillId="0" borderId="82" xfId="282" applyNumberFormat="1" applyFont="1" applyBorder="1" applyAlignment="1" applyProtection="1">
      <alignment horizontal="center" vertical="center" wrapText="1"/>
      <protection locked="0"/>
    </xf>
    <xf numFmtId="183" fontId="64" fillId="0" borderId="85" xfId="282" applyNumberFormat="1" applyFont="1" applyBorder="1" applyAlignment="1" applyProtection="1">
      <alignment horizontal="center" vertical="center" wrapText="1"/>
      <protection locked="0"/>
    </xf>
    <xf numFmtId="0" fontId="64" fillId="0" borderId="86" xfId="232" applyFont="1" applyBorder="1" applyAlignment="1" applyProtection="1">
      <alignment horizontal="center" vertical="center" wrapText="1"/>
      <protection locked="0"/>
    </xf>
    <xf numFmtId="0" fontId="64" fillId="0" borderId="82" xfId="232" applyFont="1" applyBorder="1" applyAlignment="1" applyProtection="1">
      <alignment horizontal="center" vertical="center" wrapText="1"/>
      <protection locked="0"/>
    </xf>
    <xf numFmtId="0" fontId="64" fillId="0" borderId="85" xfId="232" applyFont="1" applyBorder="1" applyAlignment="1" applyProtection="1">
      <alignment horizontal="center" vertical="center" wrapText="1"/>
      <protection locked="0"/>
    </xf>
    <xf numFmtId="0" fontId="64" fillId="0" borderId="87" xfId="232" applyFont="1" applyBorder="1" applyAlignment="1" applyProtection="1">
      <alignment horizontal="center" vertical="center" wrapText="1"/>
      <protection locked="0"/>
    </xf>
    <xf numFmtId="183" fontId="66" fillId="0" borderId="97" xfId="282" applyNumberFormat="1" applyFont="1" applyBorder="1" applyAlignment="1" applyProtection="1">
      <alignment horizontal="center" vertical="center" wrapText="1"/>
      <protection locked="0"/>
    </xf>
    <xf numFmtId="183" fontId="66" fillId="0" borderId="82" xfId="282" applyNumberFormat="1" applyFont="1" applyBorder="1" applyAlignment="1" applyProtection="1">
      <alignment horizontal="center" vertical="center" wrapText="1"/>
      <protection locked="0"/>
    </xf>
    <xf numFmtId="183" fontId="66" fillId="0" borderId="83" xfId="282" applyNumberFormat="1" applyFont="1" applyBorder="1" applyAlignment="1" applyProtection="1">
      <alignment horizontal="center" vertical="center" wrapText="1"/>
      <protection locked="0"/>
    </xf>
    <xf numFmtId="183" fontId="66" fillId="0" borderId="84" xfId="282" applyNumberFormat="1" applyFont="1" applyBorder="1" applyAlignment="1" applyProtection="1">
      <alignment horizontal="center" vertical="center" wrapText="1"/>
      <protection locked="0"/>
    </xf>
    <xf numFmtId="183" fontId="66" fillId="0" borderId="85" xfId="282" applyNumberFormat="1" applyFont="1" applyBorder="1" applyAlignment="1" applyProtection="1">
      <alignment horizontal="center" vertical="center" wrapText="1"/>
      <protection locked="0"/>
    </xf>
    <xf numFmtId="183" fontId="66" fillId="0" borderId="86" xfId="282" applyNumberFormat="1" applyFont="1" applyBorder="1" applyAlignment="1" applyProtection="1">
      <alignment horizontal="center" vertical="center" wrapText="1"/>
      <protection locked="0"/>
    </xf>
    <xf numFmtId="0" fontId="54" fillId="0" borderId="0" xfId="0" applyFont="1" applyBorder="1" applyAlignment="1">
      <alignment horizontal="left" wrapText="1"/>
    </xf>
    <xf numFmtId="0" fontId="54" fillId="0" borderId="0" xfId="0" applyFont="1" applyBorder="1" applyAlignment="1">
      <alignment horizontal="left"/>
    </xf>
    <xf numFmtId="4" fontId="54" fillId="8" borderId="17" xfId="0" applyNumberFormat="1" applyFont="1" applyFill="1" applyBorder="1" applyAlignment="1">
      <alignment horizontal="center" vertical="center" wrapText="1"/>
    </xf>
    <xf numFmtId="4" fontId="58" fillId="8" borderId="17" xfId="0" applyNumberFormat="1" applyFont="1" applyFill="1" applyBorder="1" applyAlignment="1">
      <alignment horizontal="center" vertical="center" wrapText="1"/>
    </xf>
    <xf numFmtId="0" fontId="58" fillId="8" borderId="17" xfId="0" applyFont="1" applyFill="1" applyBorder="1" applyAlignment="1">
      <alignment horizontal="center" vertical="center" wrapText="1"/>
    </xf>
    <xf numFmtId="0" fontId="58" fillId="8" borderId="18" xfId="0" applyFont="1" applyFill="1" applyBorder="1" applyAlignment="1">
      <alignment horizontal="center" vertical="center" wrapText="1"/>
    </xf>
    <xf numFmtId="4" fontId="55" fillId="0" borderId="0" xfId="0" applyNumberFormat="1" applyFont="1" applyBorder="1" applyAlignment="1">
      <alignment horizontal="left" vertical="top" wrapText="1"/>
    </xf>
    <xf numFmtId="0" fontId="53" fillId="0" borderId="76" xfId="0" applyFont="1" applyBorder="1" applyAlignment="1">
      <alignment vertical="center" wrapText="1"/>
    </xf>
    <xf numFmtId="0" fontId="53" fillId="0" borderId="26" xfId="0" applyFont="1" applyFill="1" applyBorder="1" applyAlignment="1">
      <alignment horizontal="left" vertical="center" wrapText="1"/>
    </xf>
    <xf numFmtId="0" fontId="54" fillId="8" borderId="74" xfId="0" applyFont="1" applyFill="1" applyBorder="1" applyAlignment="1">
      <alignment horizontal="center" vertical="center" wrapText="1"/>
    </xf>
    <xf numFmtId="0" fontId="54" fillId="8" borderId="75" xfId="0" applyFont="1" applyFill="1" applyBorder="1" applyAlignment="1">
      <alignment horizontal="center" vertical="center" wrapText="1"/>
    </xf>
    <xf numFmtId="0" fontId="54" fillId="8" borderId="17" xfId="0" applyFont="1" applyFill="1" applyBorder="1" applyAlignment="1">
      <alignment horizontal="center"/>
    </xf>
    <xf numFmtId="0" fontId="54" fillId="8" borderId="18" xfId="0" applyFont="1" applyFill="1" applyBorder="1" applyAlignment="1">
      <alignment horizontal="center"/>
    </xf>
    <xf numFmtId="0" fontId="54" fillId="35" borderId="20" xfId="0" applyFont="1" applyFill="1" applyBorder="1" applyAlignment="1" applyProtection="1">
      <alignment horizontal="center" vertical="center" wrapText="1"/>
    </xf>
    <xf numFmtId="0" fontId="54" fillId="35" borderId="17" xfId="0" applyFont="1" applyFill="1" applyBorder="1" applyAlignment="1" applyProtection="1">
      <alignment horizontal="center" vertical="center" wrapText="1"/>
    </xf>
    <xf numFmtId="0" fontId="58" fillId="8" borderId="20" xfId="0" applyFont="1" applyFill="1" applyBorder="1" applyAlignment="1" applyProtection="1">
      <alignment horizontal="center" vertical="center" wrapText="1"/>
    </xf>
    <xf numFmtId="0" fontId="58" fillId="8" borderId="17" xfId="0" applyFont="1" applyFill="1" applyBorder="1" applyAlignment="1" applyProtection="1">
      <alignment horizontal="center" vertical="center" wrapText="1"/>
    </xf>
    <xf numFmtId="0" fontId="55" fillId="0" borderId="20" xfId="0" applyFont="1" applyBorder="1" applyAlignment="1" applyProtection="1">
      <alignment horizontal="justify" vertical="center" wrapText="1"/>
      <protection locked="0"/>
    </xf>
    <xf numFmtId="0" fontId="55" fillId="0" borderId="17" xfId="0" applyFont="1" applyBorder="1" applyAlignment="1" applyProtection="1">
      <alignment horizontal="justify" vertical="center" wrapText="1"/>
      <protection locked="0"/>
    </xf>
    <xf numFmtId="0" fontId="73" fillId="0" borderId="18" xfId="0" applyFont="1" applyFill="1" applyBorder="1" applyAlignment="1" applyProtection="1">
      <alignment horizontal="left" vertical="center" wrapText="1"/>
      <protection locked="0"/>
    </xf>
    <xf numFmtId="0" fontId="73" fillId="0" borderId="23" xfId="0" applyFont="1" applyFill="1" applyBorder="1" applyAlignment="1" applyProtection="1">
      <alignment horizontal="left" vertical="center" wrapText="1"/>
      <protection locked="0"/>
    </xf>
    <xf numFmtId="0" fontId="54" fillId="8" borderId="20" xfId="0" applyFont="1" applyFill="1" applyBorder="1" applyAlignment="1" applyProtection="1">
      <alignment horizontal="center" vertical="center" wrapText="1"/>
    </xf>
    <xf numFmtId="0" fontId="54" fillId="8" borderId="17" xfId="0" applyFont="1" applyFill="1" applyBorder="1" applyAlignment="1" applyProtection="1">
      <alignment horizontal="center" vertical="center" wrapText="1"/>
    </xf>
    <xf numFmtId="0" fontId="53" fillId="0" borderId="0" xfId="0" applyFont="1" applyBorder="1" applyAlignment="1" applyProtection="1">
      <alignment horizontal="left" vertical="center" wrapText="1"/>
      <protection locked="0"/>
    </xf>
    <xf numFmtId="0" fontId="58" fillId="0" borderId="0" xfId="0" applyFont="1" applyBorder="1" applyAlignment="1" applyProtection="1">
      <alignment horizontal="left" vertical="center" wrapText="1"/>
      <protection locked="0"/>
    </xf>
    <xf numFmtId="0" fontId="53" fillId="0" borderId="0" xfId="0" applyFont="1" applyBorder="1" applyAlignment="1" applyProtection="1">
      <alignment horizontal="left" vertical="center" wrapText="1"/>
    </xf>
    <xf numFmtId="0" fontId="55" fillId="0" borderId="70" xfId="0" applyFont="1" applyBorder="1" applyAlignment="1">
      <alignment horizontal="left" vertical="center" wrapText="1"/>
    </xf>
    <xf numFmtId="0" fontId="55" fillId="0" borderId="73" xfId="0" applyFont="1" applyBorder="1" applyAlignment="1">
      <alignment horizontal="left" vertical="center" wrapText="1"/>
    </xf>
    <xf numFmtId="0" fontId="58" fillId="24" borderId="72" xfId="0" applyFont="1" applyFill="1" applyBorder="1" applyAlignment="1">
      <alignment horizontal="center" vertical="center" wrapText="1"/>
    </xf>
    <xf numFmtId="0" fontId="58" fillId="24" borderId="70" xfId="0" applyFont="1" applyFill="1" applyBorder="1" applyAlignment="1">
      <alignment horizontal="center" vertical="center" wrapText="1"/>
    </xf>
    <xf numFmtId="0" fontId="58" fillId="24" borderId="73" xfId="0" applyFont="1" applyFill="1" applyBorder="1" applyAlignment="1">
      <alignment horizontal="center" vertical="center" wrapText="1"/>
    </xf>
    <xf numFmtId="0" fontId="54" fillId="24" borderId="17" xfId="0" applyFont="1" applyFill="1" applyBorder="1" applyAlignment="1">
      <alignment horizontal="center" vertical="center" wrapText="1"/>
    </xf>
    <xf numFmtId="0" fontId="54" fillId="24" borderId="18" xfId="0" applyFont="1" applyFill="1" applyBorder="1" applyAlignment="1">
      <alignment horizontal="center" vertical="center" wrapText="1"/>
    </xf>
    <xf numFmtId="0" fontId="54" fillId="8" borderId="81" xfId="0" applyFont="1" applyFill="1" applyBorder="1" applyAlignment="1">
      <alignment horizontal="center" vertical="center" wrapText="1"/>
    </xf>
    <xf numFmtId="0" fontId="54" fillId="8" borderId="22" xfId="0" applyFont="1" applyFill="1" applyBorder="1" applyAlignment="1">
      <alignment horizontal="center" vertical="center" wrapText="1"/>
    </xf>
    <xf numFmtId="0" fontId="55" fillId="0" borderId="72" xfId="0" applyFont="1" applyBorder="1" applyAlignment="1">
      <alignment horizontal="left" vertical="center" wrapText="1"/>
    </xf>
    <xf numFmtId="0" fontId="53" fillId="0" borderId="0" xfId="0" applyFont="1" applyBorder="1" applyAlignment="1">
      <alignment horizontal="left" vertical="center" wrapText="1"/>
    </xf>
    <xf numFmtId="0" fontId="58" fillId="0" borderId="0" xfId="0" applyFont="1" applyBorder="1" applyAlignment="1">
      <alignment horizontal="left" vertical="center" wrapText="1"/>
    </xf>
    <xf numFmtId="0" fontId="55" fillId="0" borderId="0" xfId="0" applyFont="1" applyBorder="1" applyAlignment="1">
      <alignment horizontal="left" vertical="center" wrapText="1"/>
    </xf>
    <xf numFmtId="3" fontId="68" fillId="24" borderId="173" xfId="380" applyNumberFormat="1" applyFont="1" applyFill="1" applyBorder="1" applyAlignment="1">
      <alignment horizontal="right" vertical="top" wrapText="1"/>
    </xf>
    <xf numFmtId="0" fontId="54" fillId="0" borderId="0" xfId="381" applyFont="1" applyBorder="1" applyAlignment="1">
      <alignment horizontal="center" vertical="center" wrapText="1"/>
    </xf>
    <xf numFmtId="0" fontId="53" fillId="0" borderId="0" xfId="381" applyFont="1"/>
    <xf numFmtId="0" fontId="1" fillId="0" borderId="0" xfId="381"/>
    <xf numFmtId="0" fontId="54" fillId="0" borderId="0" xfId="381" applyFont="1" applyAlignment="1">
      <alignment horizontal="center" vertical="center" wrapText="1"/>
    </xf>
    <xf numFmtId="0" fontId="54" fillId="0" borderId="0" xfId="381" applyFont="1" applyBorder="1" applyAlignment="1" applyProtection="1">
      <alignment horizontal="left" wrapText="1"/>
      <protection locked="0"/>
    </xf>
    <xf numFmtId="0" fontId="53" fillId="0" borderId="0" xfId="381" applyFont="1" applyProtection="1">
      <protection locked="0"/>
    </xf>
    <xf numFmtId="0" fontId="54" fillId="0" borderId="0" xfId="381" applyFont="1" applyBorder="1" applyAlignment="1" applyProtection="1">
      <alignment horizontal="left"/>
      <protection locked="0"/>
    </xf>
    <xf numFmtId="0" fontId="54" fillId="0" borderId="0" xfId="381" applyFont="1" applyBorder="1" applyAlignment="1" applyProtection="1">
      <alignment horizontal="left" vertical="center"/>
      <protection locked="0"/>
    </xf>
    <xf numFmtId="0" fontId="53" fillId="0" borderId="0" xfId="381" applyFont="1" applyBorder="1" applyProtection="1">
      <protection locked="0"/>
    </xf>
    <xf numFmtId="0" fontId="54" fillId="0" borderId="0" xfId="381" applyFont="1" applyBorder="1" applyAlignment="1" applyProtection="1">
      <alignment horizontal="right" vertical="center" wrapText="1"/>
      <protection locked="0"/>
    </xf>
    <xf numFmtId="0" fontId="54" fillId="37" borderId="132" xfId="381" applyFont="1" applyFill="1" applyBorder="1" applyAlignment="1">
      <alignment horizontal="center" vertical="center" wrapText="1"/>
    </xf>
    <xf numFmtId="0" fontId="54" fillId="37" borderId="75" xfId="381" applyFont="1" applyFill="1" applyBorder="1" applyAlignment="1">
      <alignment horizontal="center" vertical="center" wrapText="1"/>
    </xf>
    <xf numFmtId="0" fontId="54" fillId="37" borderId="134" xfId="381" applyFont="1" applyFill="1" applyBorder="1" applyAlignment="1">
      <alignment horizontal="center" vertical="center" wrapText="1"/>
    </xf>
    <xf numFmtId="0" fontId="54" fillId="9" borderId="132" xfId="381" applyFont="1" applyFill="1" applyBorder="1" applyAlignment="1">
      <alignment horizontal="center" vertical="center"/>
    </xf>
    <xf numFmtId="0" fontId="54" fillId="9" borderId="75" xfId="381" applyFont="1" applyFill="1" applyBorder="1" applyAlignment="1">
      <alignment horizontal="center" vertical="center"/>
    </xf>
    <xf numFmtId="0" fontId="54" fillId="9" borderId="133" xfId="381" applyFont="1" applyFill="1" applyBorder="1" applyAlignment="1">
      <alignment horizontal="center" vertical="center"/>
    </xf>
    <xf numFmtId="0" fontId="54" fillId="38" borderId="134" xfId="381" applyFont="1" applyFill="1" applyBorder="1" applyAlignment="1">
      <alignment horizontal="center" vertical="center" wrapText="1"/>
    </xf>
    <xf numFmtId="0" fontId="54" fillId="37" borderId="19" xfId="381" applyFont="1" applyFill="1" applyBorder="1" applyAlignment="1">
      <alignment horizontal="center" vertical="center" wrapText="1"/>
    </xf>
    <xf numFmtId="0" fontId="54" fillId="37" borderId="17" xfId="381" applyFont="1" applyFill="1" applyBorder="1" applyAlignment="1">
      <alignment horizontal="center" vertical="center" wrapText="1"/>
    </xf>
    <xf numFmtId="0" fontId="54" fillId="37" borderId="24" xfId="381" applyFont="1" applyFill="1" applyBorder="1" applyAlignment="1">
      <alignment horizontal="center" vertical="center" wrapText="1"/>
    </xf>
    <xf numFmtId="0" fontId="54" fillId="9" borderId="19" xfId="381" applyFont="1" applyFill="1" applyBorder="1" applyAlignment="1">
      <alignment horizontal="center" vertical="center" wrapText="1"/>
    </xf>
    <xf numFmtId="0" fontId="54" fillId="9" borderId="17" xfId="381" applyFont="1" applyFill="1" applyBorder="1" applyAlignment="1">
      <alignment horizontal="center" vertical="center" wrapText="1"/>
    </xf>
    <xf numFmtId="0" fontId="54" fillId="9" borderId="24" xfId="381" applyFont="1" applyFill="1" applyBorder="1" applyAlignment="1">
      <alignment horizontal="center" vertical="center" wrapText="1"/>
    </xf>
    <xf numFmtId="0" fontId="54" fillId="9" borderId="18" xfId="381" applyFont="1" applyFill="1" applyBorder="1" applyAlignment="1">
      <alignment horizontal="center" vertical="center" wrapText="1"/>
    </xf>
    <xf numFmtId="0" fontId="54" fillId="38" borderId="24" xfId="381" applyFont="1" applyFill="1" applyBorder="1" applyAlignment="1">
      <alignment horizontal="center" vertical="center" wrapText="1"/>
    </xf>
    <xf numFmtId="0" fontId="54" fillId="9" borderId="19" xfId="381" applyFont="1" applyFill="1" applyBorder="1" applyAlignment="1">
      <alignment horizontal="center" vertical="center" wrapText="1"/>
    </xf>
    <xf numFmtId="0" fontId="54" fillId="9" borderId="17" xfId="381" applyFont="1" applyFill="1" applyBorder="1" applyAlignment="1">
      <alignment horizontal="center" vertical="center" wrapText="1"/>
    </xf>
    <xf numFmtId="0" fontId="54" fillId="9" borderId="140" xfId="381" applyFont="1" applyFill="1" applyBorder="1" applyAlignment="1">
      <alignment horizontal="center" vertical="center" wrapText="1"/>
    </xf>
    <xf numFmtId="0" fontId="54" fillId="9" borderId="135" xfId="381" applyFont="1" applyFill="1" applyBorder="1" applyAlignment="1">
      <alignment horizontal="center" vertical="center" wrapText="1"/>
    </xf>
    <xf numFmtId="0" fontId="54" fillId="9" borderId="81" xfId="381" applyFont="1" applyFill="1" applyBorder="1" applyAlignment="1">
      <alignment horizontal="center" vertical="center" wrapText="1"/>
    </xf>
    <xf numFmtId="181" fontId="54" fillId="9" borderId="17" xfId="382" applyNumberFormat="1" applyFont="1" applyFill="1" applyBorder="1" applyAlignment="1" applyProtection="1">
      <alignment horizontal="center" vertical="center" wrapText="1"/>
    </xf>
    <xf numFmtId="0" fontId="54" fillId="0" borderId="135" xfId="381" applyFont="1" applyBorder="1" applyAlignment="1">
      <alignment horizontal="center" vertical="center" textRotation="90" wrapText="1"/>
    </xf>
    <xf numFmtId="0" fontId="54" fillId="0" borderId="81" xfId="381" applyFont="1" applyBorder="1" applyAlignment="1">
      <alignment horizontal="center" vertical="center" textRotation="90" wrapText="1"/>
    </xf>
    <xf numFmtId="183" fontId="71" fillId="0" borderId="131" xfId="383" applyNumberFormat="1" applyFont="1" applyBorder="1" applyAlignment="1">
      <alignment horizontal="center" vertical="center" wrapText="1"/>
    </xf>
    <xf numFmtId="185" fontId="75" fillId="39" borderId="174" xfId="384" applyNumberFormat="1" applyFont="1" applyFill="1" applyBorder="1" applyAlignment="1" applyProtection="1">
      <alignment horizontal="center"/>
    </xf>
    <xf numFmtId="0" fontId="53" fillId="0" borderId="70" xfId="381" applyFont="1" applyBorder="1" applyAlignment="1">
      <alignment vertical="center" wrapText="1"/>
    </xf>
    <xf numFmtId="3" fontId="76" fillId="0" borderId="72" xfId="380" applyNumberFormat="1" applyFont="1" applyBorder="1" applyAlignment="1">
      <alignment horizontal="right" vertical="top" wrapText="1"/>
    </xf>
    <xf numFmtId="181" fontId="53" fillId="24" borderId="147" xfId="382" applyNumberFormat="1" applyFont="1" applyFill="1" applyBorder="1" applyAlignment="1" applyProtection="1">
      <alignment horizontal="center" vertical="center" wrapText="1"/>
    </xf>
    <xf numFmtId="0" fontId="76" fillId="0" borderId="176" xfId="380" applyFont="1" applyBorder="1"/>
    <xf numFmtId="0" fontId="76" fillId="0" borderId="70" xfId="380" applyFont="1" applyBorder="1"/>
    <xf numFmtId="0" fontId="76" fillId="0" borderId="177" xfId="380" applyFont="1" applyBorder="1"/>
    <xf numFmtId="0" fontId="53" fillId="0" borderId="0" xfId="381" applyFont="1" applyAlignment="1">
      <alignment vertical="center" wrapText="1"/>
    </xf>
    <xf numFmtId="0" fontId="54" fillId="0" borderId="136" xfId="381" applyFont="1" applyBorder="1" applyAlignment="1">
      <alignment horizontal="center" vertical="center" textRotation="90" wrapText="1"/>
    </xf>
    <xf numFmtId="0" fontId="54" fillId="0" borderId="66" xfId="381" applyFont="1" applyBorder="1" applyAlignment="1">
      <alignment horizontal="center" vertical="center" textRotation="90" wrapText="1"/>
    </xf>
    <xf numFmtId="183" fontId="71" fillId="0" borderId="129" xfId="383" applyNumberFormat="1" applyFont="1" applyBorder="1" applyAlignment="1">
      <alignment horizontal="center" vertical="center" wrapText="1"/>
    </xf>
    <xf numFmtId="185" fontId="75" fillId="39" borderId="178" xfId="384" applyNumberFormat="1" applyFont="1" applyFill="1" applyBorder="1" applyAlignment="1" applyProtection="1">
      <alignment horizontal="center"/>
    </xf>
    <xf numFmtId="181" fontId="53" fillId="24" borderId="151" xfId="382" applyNumberFormat="1" applyFont="1" applyFill="1" applyBorder="1" applyAlignment="1" applyProtection="1">
      <alignment horizontal="center" vertical="center" wrapText="1"/>
    </xf>
    <xf numFmtId="183" fontId="71" fillId="0" borderId="130" xfId="383" applyNumberFormat="1" applyFont="1" applyBorder="1" applyAlignment="1">
      <alignment horizontal="center" vertical="center" wrapText="1"/>
    </xf>
    <xf numFmtId="181" fontId="53" fillId="24" borderId="157" xfId="382" applyNumberFormat="1" applyFont="1" applyFill="1" applyBorder="1" applyAlignment="1" applyProtection="1">
      <alignment horizontal="center" vertical="center" wrapText="1"/>
    </xf>
    <xf numFmtId="183" fontId="71" fillId="0" borderId="128" xfId="383" applyNumberFormat="1" applyFont="1" applyBorder="1" applyAlignment="1">
      <alignment horizontal="center" vertical="center" wrapText="1"/>
    </xf>
    <xf numFmtId="181" fontId="53" fillId="24" borderId="160" xfId="382" applyNumberFormat="1" applyFont="1" applyFill="1" applyBorder="1" applyAlignment="1" applyProtection="1">
      <alignment horizontal="center" vertical="center" wrapText="1"/>
    </xf>
    <xf numFmtId="3" fontId="76" fillId="0" borderId="70" xfId="380" applyNumberFormat="1" applyFont="1" applyBorder="1" applyAlignment="1">
      <alignment horizontal="right" vertical="top" wrapText="1"/>
    </xf>
    <xf numFmtId="181" fontId="53" fillId="24" borderId="168" xfId="382" applyNumberFormat="1" applyFont="1" applyFill="1" applyBorder="1" applyAlignment="1" applyProtection="1">
      <alignment horizontal="center" vertical="center" wrapText="1"/>
    </xf>
    <xf numFmtId="0" fontId="54" fillId="0" borderId="137" xfId="381" applyFont="1" applyFill="1" applyBorder="1" applyAlignment="1">
      <alignment horizontal="center" vertical="center" textRotation="90" wrapText="1"/>
    </xf>
    <xf numFmtId="0" fontId="54" fillId="24" borderId="138" xfId="381" applyFont="1" applyFill="1" applyBorder="1" applyAlignment="1">
      <alignment horizontal="center" vertical="center" textRotation="90" wrapText="1"/>
    </xf>
    <xf numFmtId="183" fontId="54" fillId="24" borderId="138" xfId="383" applyNumberFormat="1" applyFont="1" applyFill="1" applyBorder="1" applyAlignment="1">
      <alignment horizontal="center" vertical="center" wrapText="1"/>
    </xf>
    <xf numFmtId="0" fontId="54" fillId="24" borderId="181" xfId="232" applyFont="1" applyFill="1" applyBorder="1" applyAlignment="1">
      <alignment horizontal="center"/>
    </xf>
    <xf numFmtId="181" fontId="54" fillId="24" borderId="70" xfId="382" applyNumberFormat="1" applyFont="1" applyFill="1" applyBorder="1" applyAlignment="1" applyProtection="1">
      <alignment horizontal="center" vertical="center" wrapText="1"/>
    </xf>
    <xf numFmtId="0" fontId="54" fillId="0" borderId="0" xfId="381" applyFont="1" applyFill="1" applyAlignment="1">
      <alignment vertical="center" wrapText="1"/>
    </xf>
    <xf numFmtId="185" fontId="75" fillId="39" borderId="182" xfId="385" applyNumberFormat="1" applyFont="1" applyFill="1" applyBorder="1" applyAlignment="1" applyProtection="1">
      <alignment horizontal="center"/>
    </xf>
    <xf numFmtId="181" fontId="53" fillId="24" borderId="164" xfId="382" applyNumberFormat="1" applyFont="1" applyFill="1" applyBorder="1" applyAlignment="1" applyProtection="1">
      <alignment horizontal="center" vertical="center" wrapText="1"/>
    </xf>
    <xf numFmtId="185" fontId="75" fillId="39" borderId="183" xfId="385" applyNumberFormat="1" applyFont="1" applyFill="1" applyBorder="1" applyAlignment="1" applyProtection="1">
      <alignment horizontal="center"/>
    </xf>
    <xf numFmtId="181" fontId="53" fillId="24" borderId="37" xfId="382" applyNumberFormat="1" applyFont="1" applyFill="1" applyBorder="1" applyAlignment="1" applyProtection="1">
      <alignment horizontal="center" vertical="center" wrapText="1"/>
    </xf>
    <xf numFmtId="181" fontId="53" fillId="24" borderId="57" xfId="382" applyNumberFormat="1" applyFont="1" applyFill="1" applyBorder="1" applyAlignment="1" applyProtection="1">
      <alignment horizontal="center" vertical="center" wrapText="1"/>
    </xf>
    <xf numFmtId="183" fontId="71" fillId="0" borderId="126" xfId="383" applyNumberFormat="1" applyFont="1" applyBorder="1" applyAlignment="1">
      <alignment horizontal="center" vertical="center" wrapText="1"/>
    </xf>
    <xf numFmtId="0" fontId="73" fillId="0" borderId="70" xfId="380" applyFont="1" applyFill="1" applyBorder="1" applyAlignment="1">
      <alignment horizontal="right"/>
    </xf>
    <xf numFmtId="0" fontId="76" fillId="0" borderId="187" xfId="380" applyFont="1" applyBorder="1"/>
    <xf numFmtId="0" fontId="76" fillId="0" borderId="188" xfId="380" applyFont="1" applyBorder="1"/>
    <xf numFmtId="0" fontId="76" fillId="0" borderId="189" xfId="380" applyFont="1" applyBorder="1"/>
    <xf numFmtId="0" fontId="54" fillId="24" borderId="137" xfId="381" applyFont="1" applyFill="1" applyBorder="1" applyAlignment="1">
      <alignment horizontal="center" vertical="center" textRotation="90" wrapText="1"/>
    </xf>
    <xf numFmtId="0" fontId="54" fillId="24" borderId="141" xfId="232" applyFont="1" applyFill="1" applyBorder="1" applyAlignment="1">
      <alignment horizontal="center"/>
    </xf>
    <xf numFmtId="181" fontId="54" fillId="24" borderId="136" xfId="382" applyNumberFormat="1" applyFont="1" applyFill="1" applyBorder="1" applyAlignment="1" applyProtection="1">
      <alignment horizontal="center" vertical="center" wrapText="1"/>
    </xf>
    <xf numFmtId="0" fontId="54" fillId="24" borderId="172" xfId="381" applyFont="1" applyFill="1" applyBorder="1" applyAlignment="1">
      <alignment horizontal="center" vertical="center" wrapText="1"/>
    </xf>
    <xf numFmtId="0" fontId="54" fillId="24" borderId="107" xfId="381" applyFont="1" applyFill="1" applyBorder="1" applyAlignment="1">
      <alignment horizontal="right" vertical="center" wrapText="1"/>
    </xf>
    <xf numFmtId="0" fontId="54" fillId="24" borderId="142" xfId="381" applyFont="1" applyFill="1" applyBorder="1" applyAlignment="1">
      <alignment horizontal="right" vertical="center" wrapText="1"/>
    </xf>
    <xf numFmtId="0" fontId="55" fillId="0" borderId="0" xfId="381" applyFont="1" applyBorder="1" applyProtection="1">
      <protection locked="0"/>
    </xf>
    <xf numFmtId="0" fontId="53" fillId="0" borderId="0" xfId="381" applyFont="1" applyBorder="1"/>
    <xf numFmtId="181" fontId="53" fillId="0" borderId="0" xfId="382" applyNumberFormat="1" applyFont="1" applyFill="1" applyBorder="1" applyAlignment="1" applyProtection="1"/>
    <xf numFmtId="0" fontId="53" fillId="0" borderId="0" xfId="381" applyFont="1" applyAlignment="1">
      <alignment vertical="center"/>
    </xf>
    <xf numFmtId="0" fontId="63" fillId="0" borderId="0" xfId="386"/>
    <xf numFmtId="0" fontId="76" fillId="0" borderId="0" xfId="386" applyFont="1" applyAlignment="1"/>
    <xf numFmtId="0" fontId="76" fillId="0" borderId="0" xfId="386" applyFont="1"/>
    <xf numFmtId="0" fontId="76" fillId="0" borderId="0" xfId="386" applyFont="1" applyAlignment="1">
      <alignment vertical="center"/>
    </xf>
    <xf numFmtId="0" fontId="76" fillId="0" borderId="0" xfId="386" applyFont="1" applyAlignment="1">
      <alignment horizontal="left" vertical="center"/>
    </xf>
    <xf numFmtId="14" fontId="76" fillId="0" borderId="0" xfId="386" applyNumberFormat="1" applyFont="1" applyAlignment="1">
      <alignment horizontal="left" vertical="center"/>
    </xf>
    <xf numFmtId="0" fontId="68" fillId="0" borderId="0" xfId="386" applyFont="1" applyAlignment="1">
      <alignment horizontal="center"/>
    </xf>
    <xf numFmtId="0" fontId="68" fillId="0" borderId="0" xfId="386" applyFont="1" applyAlignment="1">
      <alignment horizontal="center"/>
    </xf>
    <xf numFmtId="0" fontId="68" fillId="0" borderId="0" xfId="386" applyFont="1"/>
    <xf numFmtId="0" fontId="76" fillId="40" borderId="70" xfId="386" applyFont="1" applyFill="1" applyBorder="1" applyAlignment="1">
      <alignment horizontal="center" vertical="center" wrapText="1"/>
    </xf>
    <xf numFmtId="0" fontId="76" fillId="40" borderId="70" xfId="386" applyFont="1" applyFill="1" applyBorder="1" applyAlignment="1">
      <alignment horizontal="center" vertical="center" wrapText="1"/>
    </xf>
    <xf numFmtId="0" fontId="63" fillId="0" borderId="190" xfId="386" applyBorder="1"/>
    <xf numFmtId="0" fontId="76" fillId="40" borderId="188" xfId="386" applyFont="1" applyFill="1" applyBorder="1" applyAlignment="1">
      <alignment horizontal="center" wrapText="1"/>
    </xf>
    <xf numFmtId="0" fontId="76" fillId="40" borderId="191" xfId="386" applyFont="1" applyFill="1" applyBorder="1" applyAlignment="1">
      <alignment horizontal="center" vertical="top" wrapText="1"/>
    </xf>
    <xf numFmtId="0" fontId="76" fillId="40" borderId="0" xfId="386" applyFont="1" applyFill="1" applyBorder="1" applyAlignment="1">
      <alignment vertical="top" wrapText="1"/>
    </xf>
    <xf numFmtId="0" fontId="76" fillId="40" borderId="70" xfId="386" applyFont="1" applyFill="1" applyBorder="1" applyAlignment="1">
      <alignment horizontal="center" wrapText="1"/>
    </xf>
    <xf numFmtId="3" fontId="76" fillId="0" borderId="70" xfId="387" applyNumberFormat="1" applyFont="1" applyBorder="1" applyAlignment="1">
      <alignment horizontal="right" vertical="top" wrapText="1"/>
    </xf>
    <xf numFmtId="3" fontId="76" fillId="0" borderId="70" xfId="387" applyNumberFormat="1" applyFont="1" applyFill="1" applyBorder="1" applyAlignment="1">
      <alignment horizontal="right" vertical="top" wrapText="1"/>
    </xf>
    <xf numFmtId="3" fontId="76" fillId="41" borderId="70" xfId="388" applyNumberFormat="1" applyFont="1" applyFill="1" applyBorder="1" applyAlignment="1" applyProtection="1">
      <alignment horizontal="right" vertical="center"/>
      <protection locked="0"/>
    </xf>
    <xf numFmtId="3" fontId="76" fillId="0" borderId="70" xfId="389" applyNumberFormat="1" applyFont="1" applyFill="1" applyBorder="1" applyAlignment="1" applyProtection="1">
      <alignment horizontal="right" vertical="center"/>
      <protection locked="0"/>
    </xf>
    <xf numFmtId="3" fontId="76" fillId="0" borderId="73" xfId="387" applyNumberFormat="1" applyFont="1" applyBorder="1" applyAlignment="1">
      <alignment horizontal="right" vertical="center"/>
    </xf>
    <xf numFmtId="3" fontId="76" fillId="0" borderId="70" xfId="387" applyNumberFormat="1" applyFont="1" applyBorder="1" applyAlignment="1">
      <alignment horizontal="right" vertical="center"/>
    </xf>
    <xf numFmtId="0" fontId="76" fillId="40" borderId="192" xfId="386" applyFont="1" applyFill="1" applyBorder="1" applyAlignment="1">
      <alignment horizontal="center" wrapText="1"/>
    </xf>
    <xf numFmtId="0" fontId="76" fillId="40" borderId="190" xfId="386" applyFont="1" applyFill="1" applyBorder="1" applyAlignment="1">
      <alignment horizontal="center" vertical="top" wrapText="1"/>
    </xf>
    <xf numFmtId="0" fontId="76" fillId="40" borderId="193" xfId="386" applyFont="1" applyFill="1" applyBorder="1" applyAlignment="1">
      <alignment horizontal="center" vertical="top" wrapText="1"/>
    </xf>
    <xf numFmtId="0" fontId="76" fillId="40" borderId="0" xfId="386" applyFont="1" applyFill="1" applyBorder="1" applyAlignment="1">
      <alignment horizontal="center" vertical="top" wrapText="1"/>
    </xf>
    <xf numFmtId="0" fontId="76" fillId="40" borderId="194" xfId="386" applyFont="1" applyFill="1" applyBorder="1" applyAlignment="1">
      <alignment horizontal="center" wrapText="1"/>
    </xf>
    <xf numFmtId="0" fontId="68" fillId="40" borderId="73" xfId="386" applyFont="1" applyFill="1" applyBorder="1" applyAlignment="1">
      <alignment horizontal="center" wrapText="1"/>
    </xf>
    <xf numFmtId="0" fontId="68" fillId="40" borderId="195" xfId="386" applyFont="1" applyFill="1" applyBorder="1" applyAlignment="1">
      <alignment horizontal="center" wrapText="1"/>
    </xf>
    <xf numFmtId="0" fontId="68" fillId="40" borderId="72" xfId="386" applyFont="1" applyFill="1" applyBorder="1" applyAlignment="1">
      <alignment horizontal="center" wrapText="1"/>
    </xf>
    <xf numFmtId="0" fontId="68" fillId="40" borderId="70" xfId="386" applyFont="1" applyFill="1" applyBorder="1" applyAlignment="1">
      <alignment horizontal="center" wrapText="1"/>
    </xf>
    <xf numFmtId="0" fontId="76" fillId="40" borderId="0" xfId="386" applyFont="1" applyFill="1" applyBorder="1" applyAlignment="1">
      <alignment horizontal="center" wrapText="1"/>
    </xf>
    <xf numFmtId="3" fontId="76" fillId="0" borderId="70" xfId="387" applyNumberFormat="1" applyFont="1" applyBorder="1"/>
    <xf numFmtId="3" fontId="76" fillId="0" borderId="70" xfId="389" applyNumberFormat="1" applyFont="1" applyFill="1" applyBorder="1" applyAlignment="1" applyProtection="1">
      <alignment horizontal="right"/>
      <protection locked="0"/>
    </xf>
    <xf numFmtId="3" fontId="76" fillId="0" borderId="70" xfId="387" applyNumberFormat="1" applyFont="1" applyBorder="1" applyAlignment="1">
      <alignment horizontal="right"/>
    </xf>
    <xf numFmtId="3" fontId="76" fillId="0" borderId="70" xfId="388" applyNumberFormat="1" applyFont="1" applyFill="1" applyBorder="1" applyAlignment="1" applyProtection="1">
      <alignment horizontal="right"/>
      <protection locked="0"/>
    </xf>
    <xf numFmtId="0" fontId="68" fillId="40" borderId="188" xfId="386" applyFont="1" applyFill="1" applyBorder="1" applyAlignment="1">
      <alignment horizontal="center" wrapText="1"/>
    </xf>
    <xf numFmtId="0" fontId="63" fillId="0" borderId="185" xfId="386" applyBorder="1"/>
    <xf numFmtId="0" fontId="76" fillId="40" borderId="196" xfId="386" applyFont="1" applyFill="1" applyBorder="1" applyAlignment="1">
      <alignment horizontal="center" wrapText="1"/>
    </xf>
    <xf numFmtId="3" fontId="76" fillId="0" borderId="188" xfId="387" applyNumberFormat="1" applyFont="1" applyFill="1" applyBorder="1" applyAlignment="1">
      <alignment horizontal="right" vertical="top" wrapText="1"/>
    </xf>
    <xf numFmtId="3" fontId="76" fillId="0" borderId="188" xfId="387" applyNumberFormat="1" applyFont="1" applyBorder="1" applyAlignment="1">
      <alignment horizontal="right" vertical="top" wrapText="1"/>
    </xf>
    <xf numFmtId="3" fontId="76" fillId="0" borderId="188" xfId="387" applyNumberFormat="1" applyFont="1" applyBorder="1"/>
    <xf numFmtId="3" fontId="76" fillId="0" borderId="188" xfId="387" applyNumberFormat="1" applyFont="1" applyBorder="1" applyAlignment="1">
      <alignment horizontal="right"/>
    </xf>
    <xf numFmtId="0" fontId="68" fillId="40" borderId="70" xfId="386" applyFont="1" applyFill="1" applyBorder="1" applyAlignment="1">
      <alignment horizontal="center" wrapText="1"/>
    </xf>
    <xf numFmtId="0" fontId="76" fillId="40" borderId="73" xfId="386" applyFont="1" applyFill="1" applyBorder="1" applyAlignment="1">
      <alignment horizontal="center" wrapText="1"/>
    </xf>
    <xf numFmtId="0" fontId="76" fillId="40" borderId="195" xfId="386" applyFont="1" applyFill="1" applyBorder="1" applyAlignment="1">
      <alignment horizontal="center" wrapText="1"/>
    </xf>
    <xf numFmtId="0" fontId="76" fillId="40" borderId="72" xfId="386" applyFont="1" applyFill="1" applyBorder="1" applyAlignment="1">
      <alignment horizontal="center" wrapText="1"/>
    </xf>
    <xf numFmtId="3" fontId="68" fillId="40" borderId="70" xfId="387" applyNumberFormat="1" applyFont="1" applyFill="1" applyBorder="1" applyAlignment="1">
      <alignment horizontal="right" vertical="top" wrapText="1"/>
    </xf>
    <xf numFmtId="0" fontId="63" fillId="0" borderId="0" xfId="386" applyFont="1"/>
    <xf numFmtId="0" fontId="77" fillId="0" borderId="0" xfId="386" applyFont="1"/>
    <xf numFmtId="0" fontId="54" fillId="0" borderId="0" xfId="233" applyFont="1" applyBorder="1" applyAlignment="1">
      <alignment horizontal="center" vertical="center" wrapText="1"/>
    </xf>
    <xf numFmtId="0" fontId="53" fillId="0" borderId="0" xfId="233" applyFont="1"/>
    <xf numFmtId="0" fontId="54" fillId="0" borderId="0" xfId="233" applyFont="1" applyAlignment="1">
      <alignment horizontal="center" vertical="center" wrapText="1"/>
    </xf>
    <xf numFmtId="0" fontId="54" fillId="0" borderId="0" xfId="233" applyFont="1" applyBorder="1" applyAlignment="1" applyProtection="1">
      <protection locked="0"/>
    </xf>
    <xf numFmtId="0" fontId="54" fillId="0" borderId="0" xfId="233" applyFont="1" applyBorder="1" applyAlignment="1" applyProtection="1">
      <alignment wrapText="1"/>
      <protection locked="0"/>
    </xf>
    <xf numFmtId="0" fontId="53" fillId="0" borderId="0" xfId="233" applyFont="1" applyProtection="1">
      <protection locked="0"/>
    </xf>
    <xf numFmtId="0" fontId="54" fillId="0" borderId="0" xfId="233" applyFont="1" applyBorder="1" applyAlignment="1" applyProtection="1">
      <alignment horizontal="left"/>
      <protection locked="0"/>
    </xf>
    <xf numFmtId="0" fontId="53" fillId="0" borderId="0" xfId="233" applyFont="1" applyBorder="1" applyProtection="1">
      <protection locked="0"/>
    </xf>
    <xf numFmtId="0" fontId="54" fillId="0" borderId="197" xfId="233" applyFont="1" applyBorder="1" applyAlignment="1" applyProtection="1">
      <alignment horizontal="right" vertical="center" wrapText="1"/>
      <protection locked="0"/>
    </xf>
    <xf numFmtId="0" fontId="54" fillId="0" borderId="197" xfId="233" applyFont="1" applyBorder="1" applyAlignment="1" applyProtection="1">
      <alignment vertical="center" wrapText="1"/>
      <protection locked="0"/>
    </xf>
    <xf numFmtId="0" fontId="54" fillId="31" borderId="198" xfId="233" applyFont="1" applyFill="1" applyBorder="1" applyAlignment="1">
      <alignment horizontal="center" vertical="center" wrapText="1"/>
    </xf>
    <xf numFmtId="0" fontId="63" fillId="0" borderId="199" xfId="233" applyBorder="1"/>
    <xf numFmtId="0" fontId="63" fillId="0" borderId="200" xfId="233" applyBorder="1"/>
    <xf numFmtId="0" fontId="54" fillId="34" borderId="201" xfId="233" applyFont="1" applyFill="1" applyBorder="1" applyAlignment="1">
      <alignment horizontal="center" vertical="center" wrapText="1"/>
    </xf>
    <xf numFmtId="0" fontId="63" fillId="0" borderId="202" xfId="233" applyBorder="1"/>
    <xf numFmtId="0" fontId="63" fillId="0" borderId="203" xfId="233" applyBorder="1"/>
    <xf numFmtId="0" fontId="54" fillId="28" borderId="201" xfId="233" applyFont="1" applyFill="1" applyBorder="1" applyAlignment="1">
      <alignment horizontal="center" vertical="center"/>
    </xf>
    <xf numFmtId="0" fontId="63" fillId="0" borderId="74" xfId="233" applyBorder="1"/>
    <xf numFmtId="0" fontId="54" fillId="29" borderId="204" xfId="233" applyFont="1" applyFill="1" applyBorder="1" applyAlignment="1">
      <alignment horizontal="center" vertical="center" wrapText="1"/>
    </xf>
    <xf numFmtId="0" fontId="63" fillId="0" borderId="205" xfId="233" applyBorder="1"/>
    <xf numFmtId="0" fontId="63" fillId="0" borderId="206" xfId="233" applyBorder="1"/>
    <xf numFmtId="0" fontId="63" fillId="0" borderId="207" xfId="233" applyBorder="1"/>
    <xf numFmtId="0" fontId="54" fillId="33" borderId="21" xfId="233" applyFont="1" applyFill="1" applyBorder="1" applyAlignment="1">
      <alignment horizontal="center" vertical="center" wrapText="1"/>
    </xf>
    <xf numFmtId="0" fontId="63" fillId="0" borderId="23" xfId="233" applyBorder="1"/>
    <xf numFmtId="0" fontId="63" fillId="0" borderId="20" xfId="233" applyBorder="1"/>
    <xf numFmtId="0" fontId="54" fillId="33" borderId="81" xfId="233" applyFont="1" applyFill="1" applyBorder="1" applyAlignment="1">
      <alignment horizontal="center" vertical="center" wrapText="1"/>
    </xf>
    <xf numFmtId="0" fontId="54" fillId="33" borderId="140" xfId="233" applyFont="1" applyFill="1" applyBorder="1" applyAlignment="1">
      <alignment horizontal="center" vertical="center" wrapText="1"/>
    </xf>
    <xf numFmtId="0" fontId="54" fillId="33" borderId="135" xfId="233" applyFont="1" applyFill="1" applyBorder="1" applyAlignment="1">
      <alignment horizontal="center" vertical="center" wrapText="1"/>
    </xf>
    <xf numFmtId="0" fontId="63" fillId="0" borderId="208" xfId="233" applyBorder="1"/>
    <xf numFmtId="0" fontId="54" fillId="33" borderId="19" xfId="233" applyFont="1" applyFill="1" applyBorder="1" applyAlignment="1">
      <alignment horizontal="center" vertical="center" wrapText="1"/>
    </xf>
    <xf numFmtId="0" fontId="54" fillId="33" borderId="17" xfId="233" applyFont="1" applyFill="1" applyBorder="1" applyAlignment="1">
      <alignment horizontal="center" vertical="center" wrapText="1"/>
    </xf>
    <xf numFmtId="0" fontId="54" fillId="33" borderId="15" xfId="233" applyFont="1" applyFill="1" applyBorder="1" applyAlignment="1">
      <alignment horizontal="center" vertical="center" wrapText="1"/>
    </xf>
    <xf numFmtId="181" fontId="54" fillId="33" borderId="17" xfId="309" applyNumberFormat="1" applyFont="1" applyFill="1" applyBorder="1" applyAlignment="1" applyProtection="1">
      <alignment horizontal="center" vertical="center" wrapText="1"/>
    </xf>
    <xf numFmtId="0" fontId="54" fillId="33" borderId="22" xfId="233" applyFont="1" applyFill="1" applyBorder="1" applyAlignment="1">
      <alignment horizontal="center" vertical="center" wrapText="1"/>
    </xf>
    <xf numFmtId="0" fontId="54" fillId="33" borderId="209" xfId="233" applyFont="1" applyFill="1" applyBorder="1" applyAlignment="1">
      <alignment horizontal="center" vertical="center" wrapText="1"/>
    </xf>
    <xf numFmtId="0" fontId="54" fillId="33" borderId="210" xfId="233" applyFont="1" applyFill="1" applyBorder="1" applyAlignment="1">
      <alignment horizontal="center" vertical="center" wrapText="1"/>
    </xf>
    <xf numFmtId="0" fontId="63" fillId="0" borderId="209" xfId="233" applyBorder="1"/>
    <xf numFmtId="0" fontId="54" fillId="0" borderId="135" xfId="233" applyFont="1" applyBorder="1" applyAlignment="1">
      <alignment horizontal="center" vertical="center" textRotation="90" wrapText="1"/>
    </xf>
    <xf numFmtId="0" fontId="54" fillId="0" borderId="81" xfId="233" applyFont="1" applyBorder="1" applyAlignment="1">
      <alignment horizontal="center" vertical="center" textRotation="90" wrapText="1"/>
    </xf>
    <xf numFmtId="183" fontId="71" fillId="0" borderId="131" xfId="283" applyNumberFormat="1" applyFont="1" applyBorder="1" applyAlignment="1">
      <alignment horizontal="center" vertical="center" wrapText="1"/>
    </xf>
    <xf numFmtId="0" fontId="71" fillId="0" borderId="143" xfId="233" applyFont="1" applyBorder="1" applyAlignment="1">
      <alignment horizontal="center"/>
    </xf>
    <xf numFmtId="181" fontId="53" fillId="0" borderId="144" xfId="309" applyNumberFormat="1" applyFont="1" applyFill="1" applyBorder="1" applyAlignment="1" applyProtection="1">
      <alignment horizontal="center" vertical="center" wrapText="1"/>
      <protection locked="0"/>
    </xf>
    <xf numFmtId="181" fontId="53" fillId="0" borderId="145" xfId="309" applyNumberFormat="1" applyFont="1" applyFill="1" applyBorder="1" applyAlignment="1" applyProtection="1">
      <alignment horizontal="center" vertical="center" wrapText="1"/>
      <protection locked="0"/>
    </xf>
    <xf numFmtId="181" fontId="53" fillId="36" borderId="145" xfId="309" applyNumberFormat="1" applyFont="1" applyFill="1" applyBorder="1" applyAlignment="1" applyProtection="1">
      <alignment horizontal="center" vertical="center" wrapText="1"/>
    </xf>
    <xf numFmtId="181" fontId="53" fillId="0" borderId="81" xfId="309" applyNumberFormat="1" applyFont="1" applyFill="1" applyBorder="1" applyAlignment="1" applyProtection="1">
      <alignment horizontal="center" vertical="center" wrapText="1"/>
    </xf>
    <xf numFmtId="181" fontId="53" fillId="36" borderId="146" xfId="309" applyNumberFormat="1" applyFont="1" applyFill="1" applyBorder="1" applyAlignment="1" applyProtection="1">
      <alignment horizontal="center" vertical="center" wrapText="1"/>
    </xf>
    <xf numFmtId="181" fontId="53" fillId="0" borderId="164" xfId="309" applyNumberFormat="1" applyFont="1" applyFill="1" applyBorder="1" applyAlignment="1" applyProtection="1">
      <alignment horizontal="center" vertical="center" wrapText="1"/>
      <protection locked="0"/>
    </xf>
    <xf numFmtId="0" fontId="53" fillId="0" borderId="0" xfId="233" applyFont="1" applyAlignment="1">
      <alignment vertical="center" wrapText="1"/>
    </xf>
    <xf numFmtId="0" fontId="63" fillId="0" borderId="136" xfId="233" applyBorder="1"/>
    <xf numFmtId="0" fontId="63" fillId="0" borderId="66" xfId="233" applyBorder="1"/>
    <xf numFmtId="0" fontId="63" fillId="0" borderId="129" xfId="233" applyBorder="1"/>
    <xf numFmtId="0" fontId="71" fillId="0" borderId="91" xfId="233" applyFont="1" applyBorder="1" applyAlignment="1">
      <alignment horizontal="center"/>
    </xf>
    <xf numFmtId="181" fontId="53" fillId="0" borderId="149" xfId="309" applyNumberFormat="1" applyFont="1" applyFill="1" applyBorder="1" applyAlignment="1" applyProtection="1">
      <alignment horizontal="center" vertical="center" wrapText="1"/>
      <protection locked="0"/>
    </xf>
    <xf numFmtId="181" fontId="53" fillId="36" borderId="149" xfId="309" applyNumberFormat="1" applyFont="1" applyFill="1" applyBorder="1" applyAlignment="1" applyProtection="1">
      <alignment horizontal="center" vertical="center" wrapText="1"/>
    </xf>
    <xf numFmtId="181" fontId="53" fillId="0" borderId="66" xfId="309" applyNumberFormat="1" applyFont="1" applyFill="1" applyBorder="1" applyAlignment="1" applyProtection="1">
      <alignment horizontal="center" vertical="center" wrapText="1"/>
    </xf>
    <xf numFmtId="181" fontId="53" fillId="0" borderId="148" xfId="309" applyNumberFormat="1" applyFont="1" applyFill="1" applyBorder="1" applyAlignment="1" applyProtection="1">
      <alignment horizontal="center" vertical="center" wrapText="1"/>
      <protection locked="0"/>
    </xf>
    <xf numFmtId="181" fontId="53" fillId="36" borderId="150" xfId="309" applyNumberFormat="1" applyFont="1" applyFill="1" applyBorder="1" applyAlignment="1" applyProtection="1">
      <alignment horizontal="center" vertical="center" wrapText="1"/>
    </xf>
    <xf numFmtId="181" fontId="53" fillId="0" borderId="37" xfId="309" applyNumberFormat="1" applyFont="1" applyFill="1" applyBorder="1" applyAlignment="1" applyProtection="1">
      <alignment horizontal="center" vertical="center" wrapText="1"/>
      <protection locked="0"/>
    </xf>
    <xf numFmtId="0" fontId="63" fillId="0" borderId="130" xfId="233" applyBorder="1"/>
    <xf numFmtId="0" fontId="71" fillId="0" borderId="152" xfId="233" applyFont="1" applyBorder="1" applyAlignment="1">
      <alignment horizontal="center"/>
    </xf>
    <xf numFmtId="181" fontId="53" fillId="0" borderId="153" xfId="309" applyNumberFormat="1" applyFont="1" applyFill="1" applyBorder="1" applyAlignment="1" applyProtection="1">
      <alignment horizontal="center" vertical="center" wrapText="1"/>
      <protection locked="0"/>
    </xf>
    <xf numFmtId="181" fontId="53" fillId="0" borderId="154" xfId="309" applyNumberFormat="1" applyFont="1" applyFill="1" applyBorder="1" applyAlignment="1" applyProtection="1">
      <alignment horizontal="center" vertical="center" wrapText="1"/>
      <protection locked="0"/>
    </xf>
    <xf numFmtId="181" fontId="53" fillId="36" borderId="154" xfId="309" applyNumberFormat="1" applyFont="1" applyFill="1" applyBorder="1" applyAlignment="1" applyProtection="1">
      <alignment horizontal="center" vertical="center" wrapText="1"/>
    </xf>
    <xf numFmtId="181" fontId="53" fillId="36" borderId="156" xfId="309" applyNumberFormat="1" applyFont="1" applyFill="1" applyBorder="1" applyAlignment="1" applyProtection="1">
      <alignment horizontal="center" vertical="center" wrapText="1"/>
    </xf>
    <xf numFmtId="181" fontId="53" fillId="0" borderId="168" xfId="309" applyNumberFormat="1" applyFont="1" applyFill="1" applyBorder="1" applyAlignment="1" applyProtection="1">
      <alignment horizontal="center" vertical="center" wrapText="1"/>
      <protection locked="0"/>
    </xf>
    <xf numFmtId="183" fontId="71" fillId="0" borderId="128" xfId="283" applyNumberFormat="1" applyFont="1" applyBorder="1" applyAlignment="1">
      <alignment horizontal="center" vertical="center" wrapText="1"/>
    </xf>
    <xf numFmtId="0" fontId="71" fillId="0" borderId="104" xfId="233" applyFont="1" applyBorder="1" applyAlignment="1">
      <alignment horizontal="center"/>
    </xf>
    <xf numFmtId="181" fontId="53" fillId="0" borderId="158" xfId="309" applyNumberFormat="1" applyFont="1" applyFill="1" applyBorder="1" applyAlignment="1" applyProtection="1">
      <alignment horizontal="center" vertical="center" wrapText="1"/>
      <protection locked="0"/>
    </xf>
    <xf numFmtId="181" fontId="53" fillId="0" borderId="155" xfId="309" applyNumberFormat="1" applyFont="1" applyFill="1" applyBorder="1" applyAlignment="1" applyProtection="1">
      <alignment horizontal="center" vertical="center" wrapText="1"/>
      <protection locked="0"/>
    </xf>
    <xf numFmtId="181" fontId="53" fillId="36" borderId="155" xfId="309" applyNumberFormat="1" applyFont="1" applyFill="1" applyBorder="1" applyAlignment="1" applyProtection="1">
      <alignment horizontal="center" vertical="center" wrapText="1"/>
    </xf>
    <xf numFmtId="181" fontId="53" fillId="36" borderId="159" xfId="309" applyNumberFormat="1" applyFont="1" applyFill="1" applyBorder="1" applyAlignment="1" applyProtection="1">
      <alignment horizontal="center" vertical="center" wrapText="1"/>
    </xf>
    <xf numFmtId="181" fontId="53" fillId="0" borderId="57" xfId="309" applyNumberFormat="1" applyFont="1" applyFill="1" applyBorder="1" applyAlignment="1" applyProtection="1">
      <alignment horizontal="center" vertical="center" wrapText="1"/>
      <protection locked="0"/>
    </xf>
    <xf numFmtId="0" fontId="63" fillId="0" borderId="210" xfId="233" applyBorder="1"/>
    <xf numFmtId="0" fontId="63" fillId="0" borderId="22" xfId="233" applyBorder="1"/>
    <xf numFmtId="0" fontId="63" fillId="0" borderId="126" xfId="233" applyBorder="1"/>
    <xf numFmtId="181" fontId="53" fillId="0" borderId="165" xfId="309" applyNumberFormat="1" applyFont="1" applyFill="1" applyBorder="1" applyAlignment="1" applyProtection="1">
      <alignment horizontal="center" vertical="center" wrapText="1"/>
      <protection locked="0"/>
    </xf>
    <xf numFmtId="181" fontId="53" fillId="0" borderId="166" xfId="309" applyNumberFormat="1" applyFont="1" applyFill="1" applyBorder="1" applyAlignment="1" applyProtection="1">
      <alignment horizontal="center" vertical="center" wrapText="1"/>
      <protection locked="0"/>
    </xf>
    <xf numFmtId="181" fontId="53" fillId="36" borderId="166" xfId="309" applyNumberFormat="1" applyFont="1" applyFill="1" applyBorder="1" applyAlignment="1" applyProtection="1">
      <alignment horizontal="center" vertical="center" wrapText="1"/>
    </xf>
    <xf numFmtId="181" fontId="53" fillId="36" borderId="167" xfId="309" applyNumberFormat="1" applyFont="1" applyFill="1" applyBorder="1" applyAlignment="1" applyProtection="1">
      <alignment horizontal="center" vertical="center" wrapText="1"/>
    </xf>
    <xf numFmtId="0" fontId="54" fillId="0" borderId="137" xfId="233" applyFont="1" applyFill="1" applyBorder="1" applyAlignment="1">
      <alignment horizontal="center" vertical="center" textRotation="90" wrapText="1"/>
    </xf>
    <xf numFmtId="0" fontId="54" fillId="36" borderId="138" xfId="233" applyFont="1" applyFill="1" applyBorder="1" applyAlignment="1">
      <alignment horizontal="center" vertical="center" textRotation="90" wrapText="1"/>
    </xf>
    <xf numFmtId="183" fontId="54" fillId="36" borderId="138" xfId="283" applyNumberFormat="1" applyFont="1" applyFill="1" applyBorder="1" applyAlignment="1">
      <alignment horizontal="center" vertical="center" wrapText="1"/>
    </xf>
    <xf numFmtId="0" fontId="54" fillId="36" borderId="139" xfId="233" applyFont="1" applyFill="1" applyBorder="1" applyAlignment="1">
      <alignment horizontal="center"/>
    </xf>
    <xf numFmtId="181" fontId="54" fillId="36" borderId="19" xfId="309" applyNumberFormat="1" applyFont="1" applyFill="1" applyBorder="1" applyAlignment="1" applyProtection="1">
      <alignment horizontal="center" vertical="center" wrapText="1"/>
    </xf>
    <xf numFmtId="181" fontId="54" fillId="36" borderId="17" xfId="309" applyNumberFormat="1" applyFont="1" applyFill="1" applyBorder="1" applyAlignment="1" applyProtection="1">
      <alignment horizontal="center" vertical="center" wrapText="1"/>
    </xf>
    <xf numFmtId="181" fontId="54" fillId="36" borderId="81" xfId="309" applyNumberFormat="1" applyFont="1" applyFill="1" applyBorder="1" applyAlignment="1" applyProtection="1">
      <alignment horizontal="center" vertical="center" wrapText="1"/>
    </xf>
    <xf numFmtId="181" fontId="54" fillId="36" borderId="18" xfId="309" applyNumberFormat="1" applyFont="1" applyFill="1" applyBorder="1" applyAlignment="1" applyProtection="1">
      <alignment horizontal="center" vertical="center" wrapText="1"/>
    </xf>
    <xf numFmtId="181" fontId="54" fillId="36" borderId="24" xfId="309" applyNumberFormat="1" applyFont="1" applyFill="1" applyBorder="1" applyAlignment="1" applyProtection="1">
      <alignment horizontal="center" vertical="center" wrapText="1"/>
    </xf>
    <xf numFmtId="0" fontId="54" fillId="0" borderId="0" xfId="233" applyFont="1" applyFill="1" applyAlignment="1">
      <alignment vertical="center" wrapText="1"/>
    </xf>
    <xf numFmtId="0" fontId="71" fillId="0" borderId="169" xfId="233" applyFont="1" applyBorder="1" applyAlignment="1">
      <alignment horizontal="center"/>
    </xf>
    <xf numFmtId="181" fontId="53" fillId="0" borderId="161" xfId="309" applyNumberFormat="1" applyFont="1" applyFill="1" applyBorder="1" applyAlignment="1" applyProtection="1">
      <alignment horizontal="center" vertical="center" wrapText="1"/>
      <protection locked="0"/>
    </xf>
    <xf numFmtId="181" fontId="53" fillId="0" borderId="162" xfId="309" applyNumberFormat="1" applyFont="1" applyFill="1" applyBorder="1" applyAlignment="1" applyProtection="1">
      <alignment horizontal="center" vertical="center" wrapText="1"/>
      <protection locked="0"/>
    </xf>
    <xf numFmtId="181" fontId="53" fillId="36" borderId="162" xfId="309" applyNumberFormat="1" applyFont="1" applyFill="1" applyBorder="1" applyAlignment="1" applyProtection="1">
      <alignment horizontal="center" vertical="center" wrapText="1"/>
    </xf>
    <xf numFmtId="181" fontId="53" fillId="36" borderId="163" xfId="309" applyNumberFormat="1" applyFont="1" applyFill="1" applyBorder="1" applyAlignment="1" applyProtection="1">
      <alignment horizontal="center" vertical="center" wrapText="1"/>
    </xf>
    <xf numFmtId="0" fontId="71" fillId="0" borderId="170" xfId="233" applyFont="1" applyBorder="1" applyAlignment="1">
      <alignment horizontal="center"/>
    </xf>
    <xf numFmtId="181" fontId="53" fillId="0" borderId="35" xfId="309" applyNumberFormat="1" applyFont="1" applyFill="1" applyBorder="1" applyAlignment="1" applyProtection="1">
      <alignment horizontal="center" vertical="center" wrapText="1"/>
      <protection locked="0"/>
    </xf>
    <xf numFmtId="181" fontId="53" fillId="0" borderId="36" xfId="309" applyNumberFormat="1" applyFont="1" applyFill="1" applyBorder="1" applyAlignment="1" applyProtection="1">
      <alignment horizontal="center" vertical="center" wrapText="1"/>
      <protection locked="0"/>
    </xf>
    <xf numFmtId="181" fontId="53" fillId="36" borderId="36" xfId="309" applyNumberFormat="1" applyFont="1" applyFill="1" applyBorder="1" applyAlignment="1" applyProtection="1">
      <alignment horizontal="center" vertical="center" wrapText="1"/>
    </xf>
    <xf numFmtId="181" fontId="53" fillId="36" borderId="38" xfId="309" applyNumberFormat="1" applyFont="1" applyFill="1" applyBorder="1" applyAlignment="1" applyProtection="1">
      <alignment horizontal="center" vertical="center" wrapText="1"/>
    </xf>
    <xf numFmtId="0" fontId="71" fillId="0" borderId="171" xfId="233" applyFont="1" applyBorder="1" applyAlignment="1">
      <alignment horizontal="center"/>
    </xf>
    <xf numFmtId="181" fontId="53" fillId="0" borderId="55" xfId="309" applyNumberFormat="1" applyFont="1" applyFill="1" applyBorder="1" applyAlignment="1" applyProtection="1">
      <alignment horizontal="center" vertical="center" wrapText="1"/>
      <protection locked="0"/>
    </xf>
    <xf numFmtId="181" fontId="53" fillId="0" borderId="56" xfId="309" applyNumberFormat="1" applyFont="1" applyFill="1" applyBorder="1" applyAlignment="1" applyProtection="1">
      <alignment horizontal="center" vertical="center" wrapText="1"/>
      <protection locked="0"/>
    </xf>
    <xf numFmtId="181" fontId="53" fillId="36" borderId="56" xfId="309" applyNumberFormat="1" applyFont="1" applyFill="1" applyBorder="1" applyAlignment="1" applyProtection="1">
      <alignment horizontal="center" vertical="center" wrapText="1"/>
    </xf>
    <xf numFmtId="0" fontId="53" fillId="0" borderId="66" xfId="233" applyFont="1" applyFill="1" applyBorder="1" applyAlignment="1">
      <alignment horizontal="center" vertical="center" wrapText="1"/>
    </xf>
    <xf numFmtId="181" fontId="53" fillId="36" borderId="58" xfId="309" applyNumberFormat="1" applyFont="1" applyFill="1" applyBorder="1" applyAlignment="1" applyProtection="1">
      <alignment horizontal="center" vertical="center" wrapText="1"/>
    </xf>
    <xf numFmtId="0" fontId="53" fillId="0" borderId="81" xfId="233" applyFont="1" applyFill="1" applyBorder="1" applyAlignment="1">
      <alignment horizontal="center" vertical="center" wrapText="1"/>
    </xf>
    <xf numFmtId="181" fontId="53" fillId="0" borderId="147" xfId="309" applyNumberFormat="1" applyFont="1" applyFill="1" applyBorder="1" applyAlignment="1" applyProtection="1">
      <alignment horizontal="center" vertical="center" wrapText="1"/>
      <protection locked="0"/>
    </xf>
    <xf numFmtId="181" fontId="53" fillId="0" borderId="151" xfId="309" applyNumberFormat="1" applyFont="1" applyFill="1" applyBorder="1" applyAlignment="1" applyProtection="1">
      <alignment horizontal="center" vertical="center" wrapText="1"/>
      <protection locked="0"/>
    </xf>
    <xf numFmtId="181" fontId="53" fillId="0" borderId="157" xfId="309" applyNumberFormat="1" applyFont="1" applyFill="1" applyBorder="1" applyAlignment="1" applyProtection="1">
      <alignment horizontal="center" vertical="center" wrapText="1"/>
      <protection locked="0"/>
    </xf>
    <xf numFmtId="181" fontId="53" fillId="0" borderId="160" xfId="309" applyNumberFormat="1" applyFont="1" applyFill="1" applyBorder="1" applyAlignment="1" applyProtection="1">
      <alignment horizontal="center" vertical="center" wrapText="1"/>
      <protection locked="0"/>
    </xf>
    <xf numFmtId="0" fontId="54" fillId="36" borderId="137" xfId="233" applyFont="1" applyFill="1" applyBorder="1" applyAlignment="1">
      <alignment horizontal="center" vertical="center" textRotation="90" wrapText="1"/>
    </xf>
    <xf numFmtId="0" fontId="54" fillId="36" borderId="141" xfId="233" applyFont="1" applyFill="1" applyBorder="1" applyAlignment="1">
      <alignment horizontal="center"/>
    </xf>
    <xf numFmtId="181" fontId="54" fillId="36" borderId="135" xfId="309" applyNumberFormat="1" applyFont="1" applyFill="1" applyBorder="1" applyAlignment="1" applyProtection="1">
      <alignment horizontal="center" vertical="center" wrapText="1"/>
    </xf>
    <xf numFmtId="181" fontId="54" fillId="36" borderId="15" xfId="309" applyNumberFormat="1" applyFont="1" applyFill="1" applyBorder="1" applyAlignment="1" applyProtection="1">
      <alignment horizontal="center" vertical="center" wrapText="1"/>
    </xf>
    <xf numFmtId="181" fontId="54" fillId="36" borderId="140" xfId="309" applyNumberFormat="1" applyFont="1" applyFill="1" applyBorder="1" applyAlignment="1" applyProtection="1">
      <alignment horizontal="center" vertical="center" wrapText="1"/>
    </xf>
    <xf numFmtId="0" fontId="54" fillId="36" borderId="172" xfId="233" applyFont="1" applyFill="1" applyBorder="1" applyAlignment="1">
      <alignment horizontal="center" vertical="center" wrapText="1"/>
    </xf>
    <xf numFmtId="0" fontId="54" fillId="36" borderId="107" xfId="233" applyFont="1" applyFill="1" applyBorder="1" applyAlignment="1">
      <alignment horizontal="right" vertical="center" wrapText="1"/>
    </xf>
    <xf numFmtId="0" fontId="63" fillId="0" borderId="107" xfId="233" applyBorder="1"/>
    <xf numFmtId="0" fontId="63" fillId="0" borderId="142" xfId="233" applyBorder="1"/>
    <xf numFmtId="181" fontId="54" fillId="36" borderId="63" xfId="309" applyNumberFormat="1" applyFont="1" applyFill="1" applyBorder="1" applyAlignment="1" applyProtection="1">
      <alignment horizontal="center" vertical="center" wrapText="1"/>
    </xf>
    <xf numFmtId="181" fontId="54" fillId="36" borderId="61" xfId="309" applyNumberFormat="1" applyFont="1" applyFill="1" applyBorder="1" applyAlignment="1" applyProtection="1">
      <alignment horizontal="center" vertical="center" wrapText="1"/>
    </xf>
    <xf numFmtId="181" fontId="54" fillId="36" borderId="65" xfId="309" applyNumberFormat="1" applyFont="1" applyFill="1" applyBorder="1" applyAlignment="1" applyProtection="1">
      <alignment horizontal="right" vertical="center" wrapText="1"/>
    </xf>
    <xf numFmtId="181" fontId="54" fillId="36" borderId="62" xfId="309" applyNumberFormat="1" applyFont="1" applyFill="1" applyBorder="1" applyAlignment="1" applyProtection="1">
      <alignment horizontal="center" vertical="center" wrapText="1"/>
    </xf>
    <xf numFmtId="181" fontId="54" fillId="36" borderId="65" xfId="309" applyNumberFormat="1" applyFont="1" applyFill="1" applyBorder="1" applyAlignment="1" applyProtection="1">
      <alignment horizontal="center" vertical="center" wrapText="1"/>
    </xf>
    <xf numFmtId="0" fontId="55" fillId="0" borderId="0" xfId="233" applyFont="1" applyBorder="1" applyProtection="1">
      <protection locked="0"/>
    </xf>
    <xf numFmtId="0" fontId="53" fillId="0" borderId="0" xfId="233" applyFont="1" applyBorder="1"/>
    <xf numFmtId="181" fontId="53" fillId="0" borderId="0" xfId="309" applyNumberFormat="1" applyFont="1" applyFill="1" applyBorder="1" applyAlignment="1" applyProtection="1"/>
    <xf numFmtId="0" fontId="74" fillId="0" borderId="0" xfId="390"/>
    <xf numFmtId="0" fontId="76" fillId="0" borderId="0" xfId="390" applyFont="1" applyAlignment="1"/>
    <xf numFmtId="0" fontId="76" fillId="0" borderId="0" xfId="390" applyFont="1"/>
    <xf numFmtId="0" fontId="68" fillId="0" borderId="0" xfId="390" applyFont="1"/>
    <xf numFmtId="0" fontId="68" fillId="0" borderId="0" xfId="390" applyFont="1" applyAlignment="1">
      <alignment horizontal="center"/>
    </xf>
    <xf numFmtId="0" fontId="76" fillId="40" borderId="70" xfId="390" applyFont="1" applyFill="1" applyBorder="1" applyAlignment="1">
      <alignment horizontal="center" vertical="center" wrapText="1"/>
    </xf>
    <xf numFmtId="0" fontId="78" fillId="0" borderId="0" xfId="390" applyFont="1"/>
    <xf numFmtId="0" fontId="76" fillId="40" borderId="70" xfId="390" applyFont="1" applyFill="1" applyBorder="1" applyAlignment="1">
      <alignment horizontal="center" vertical="center" wrapText="1"/>
    </xf>
    <xf numFmtId="0" fontId="74" fillId="0" borderId="190" xfId="390" applyBorder="1"/>
    <xf numFmtId="0" fontId="76" fillId="40" borderId="188" xfId="390" applyFont="1" applyFill="1" applyBorder="1" applyAlignment="1">
      <alignment horizontal="center" wrapText="1"/>
    </xf>
    <xf numFmtId="0" fontId="76" fillId="40" borderId="191" xfId="390" applyFont="1" applyFill="1" applyBorder="1" applyAlignment="1">
      <alignment horizontal="center" vertical="top" wrapText="1"/>
    </xf>
    <xf numFmtId="0" fontId="76" fillId="40" borderId="0" xfId="390" applyFont="1" applyFill="1" applyBorder="1" applyAlignment="1">
      <alignment vertical="top" wrapText="1"/>
    </xf>
    <xf numFmtId="0" fontId="76" fillId="40" borderId="70" xfId="390" applyFont="1" applyFill="1" applyBorder="1" applyAlignment="1">
      <alignment horizontal="center" wrapText="1"/>
    </xf>
    <xf numFmtId="3" fontId="76" fillId="0" borderId="70" xfId="390" applyNumberFormat="1" applyFont="1" applyBorder="1" applyAlignment="1">
      <alignment horizontal="right" vertical="top" wrapText="1"/>
    </xf>
    <xf numFmtId="0" fontId="76" fillId="0" borderId="70" xfId="390" applyFont="1" applyBorder="1"/>
    <xf numFmtId="0" fontId="76" fillId="0" borderId="73" xfId="390" applyFont="1" applyBorder="1"/>
    <xf numFmtId="0" fontId="76" fillId="40" borderId="192" xfId="390" applyFont="1" applyFill="1" applyBorder="1" applyAlignment="1">
      <alignment horizontal="center" wrapText="1"/>
    </xf>
    <xf numFmtId="0" fontId="76" fillId="40" borderId="190" xfId="390" applyFont="1" applyFill="1" applyBorder="1" applyAlignment="1">
      <alignment horizontal="center" vertical="top" wrapText="1"/>
    </xf>
    <xf numFmtId="0" fontId="76" fillId="40" borderId="193" xfId="390" applyFont="1" applyFill="1" applyBorder="1" applyAlignment="1">
      <alignment horizontal="center" vertical="top" wrapText="1"/>
    </xf>
    <xf numFmtId="0" fontId="76" fillId="40" borderId="0" xfId="390" applyFont="1" applyFill="1" applyBorder="1" applyAlignment="1">
      <alignment horizontal="center" vertical="top" wrapText="1"/>
    </xf>
    <xf numFmtId="0" fontId="76" fillId="40" borderId="194" xfId="390" applyFont="1" applyFill="1" applyBorder="1" applyAlignment="1">
      <alignment horizontal="center" wrapText="1"/>
    </xf>
    <xf numFmtId="0" fontId="76" fillId="40" borderId="73" xfId="390" applyFont="1" applyFill="1" applyBorder="1" applyAlignment="1">
      <alignment horizontal="center" wrapText="1"/>
    </xf>
    <xf numFmtId="0" fontId="76" fillId="40" borderId="195" xfId="390" applyFont="1" applyFill="1" applyBorder="1" applyAlignment="1">
      <alignment horizontal="center" wrapText="1"/>
    </xf>
    <xf numFmtId="0" fontId="76" fillId="40" borderId="72" xfId="390" applyFont="1" applyFill="1" applyBorder="1" applyAlignment="1">
      <alignment horizontal="center" wrapText="1"/>
    </xf>
    <xf numFmtId="3" fontId="76" fillId="0" borderId="0" xfId="390" applyNumberFormat="1" applyFont="1" applyBorder="1" applyAlignment="1">
      <alignment horizontal="right" vertical="top" wrapText="1"/>
    </xf>
    <xf numFmtId="3" fontId="76" fillId="0" borderId="73" xfId="390" applyNumberFormat="1" applyFont="1" applyBorder="1" applyAlignment="1">
      <alignment horizontal="right" vertical="top" wrapText="1"/>
    </xf>
    <xf numFmtId="0" fontId="76" fillId="40" borderId="0" xfId="390" applyFont="1" applyFill="1" applyBorder="1" applyAlignment="1">
      <alignment horizontal="center" wrapText="1"/>
    </xf>
    <xf numFmtId="3" fontId="76" fillId="0" borderId="183" xfId="390" applyNumberFormat="1" applyFont="1" applyBorder="1" applyAlignment="1">
      <alignment horizontal="right" vertical="top" wrapText="1"/>
    </xf>
    <xf numFmtId="0" fontId="74" fillId="0" borderId="185" xfId="390" applyBorder="1"/>
    <xf numFmtId="0" fontId="76" fillId="40" borderId="196" xfId="390" applyFont="1" applyFill="1" applyBorder="1" applyAlignment="1">
      <alignment horizontal="center" wrapText="1"/>
    </xf>
    <xf numFmtId="3" fontId="76" fillId="0" borderId="188" xfId="390" applyNumberFormat="1" applyFont="1" applyBorder="1" applyAlignment="1">
      <alignment horizontal="right" vertical="top" wrapText="1"/>
    </xf>
    <xf numFmtId="0" fontId="76" fillId="0" borderId="188" xfId="390" applyFont="1" applyBorder="1"/>
    <xf numFmtId="0" fontId="76" fillId="40" borderId="70" xfId="390" applyFont="1" applyFill="1" applyBorder="1" applyAlignment="1">
      <alignment horizontal="center" wrapText="1"/>
    </xf>
    <xf numFmtId="0" fontId="68" fillId="40" borderId="70" xfId="390" applyFont="1" applyFill="1" applyBorder="1" applyAlignment="1">
      <alignment horizontal="center" wrapText="1"/>
    </xf>
    <xf numFmtId="3" fontId="68" fillId="40" borderId="70" xfId="390" applyNumberFormat="1" applyFont="1" applyFill="1" applyBorder="1" applyAlignment="1">
      <alignment horizontal="right" vertical="top" wrapText="1"/>
    </xf>
    <xf numFmtId="0" fontId="63" fillId="0" borderId="0" xfId="390" applyFont="1"/>
    <xf numFmtId="0" fontId="77" fillId="0" borderId="0" xfId="390" applyFont="1"/>
    <xf numFmtId="3" fontId="53" fillId="0" borderId="0" xfId="0" applyNumberFormat="1" applyFont="1" applyAlignment="1">
      <alignment vertical="center" wrapText="1"/>
    </xf>
    <xf numFmtId="3" fontId="54" fillId="42" borderId="0" xfId="0" applyNumberFormat="1" applyFont="1" applyFill="1" applyAlignment="1">
      <alignment vertical="center" wrapText="1"/>
    </xf>
    <xf numFmtId="3" fontId="76" fillId="0" borderId="175" xfId="380" applyNumberFormat="1" applyFont="1" applyBorder="1" applyAlignment="1">
      <alignment vertical="center" wrapText="1"/>
    </xf>
    <xf numFmtId="3" fontId="76" fillId="0" borderId="179" xfId="380" applyNumberFormat="1" applyFont="1" applyBorder="1" applyAlignment="1">
      <alignment vertical="center" wrapText="1"/>
    </xf>
    <xf numFmtId="3" fontId="76" fillId="0" borderId="180" xfId="380" applyNumberFormat="1" applyFont="1" applyBorder="1" applyAlignment="1">
      <alignment vertical="center" wrapText="1"/>
    </xf>
    <xf numFmtId="3" fontId="76" fillId="0" borderId="184" xfId="380" applyNumberFormat="1" applyFont="1" applyBorder="1" applyAlignment="1">
      <alignment vertical="center" wrapText="1"/>
    </xf>
    <xf numFmtId="3" fontId="76" fillId="0" borderId="185" xfId="380" applyNumberFormat="1" applyFont="1" applyBorder="1" applyAlignment="1">
      <alignment vertical="center" wrapText="1"/>
    </xf>
    <xf numFmtId="3" fontId="76" fillId="0" borderId="186" xfId="380" applyNumberFormat="1" applyFont="1" applyBorder="1" applyAlignment="1">
      <alignment vertical="center" wrapText="1"/>
    </xf>
    <xf numFmtId="3" fontId="54" fillId="0" borderId="0" xfId="0" applyNumberFormat="1" applyFont="1" applyFill="1" applyAlignment="1">
      <alignment vertical="center" wrapText="1"/>
    </xf>
    <xf numFmtId="0" fontId="54" fillId="9" borderId="74" xfId="381" applyFont="1" applyFill="1" applyBorder="1" applyAlignment="1">
      <alignment horizontal="center" vertical="center"/>
    </xf>
    <xf numFmtId="0" fontId="54" fillId="9" borderId="20" xfId="381" applyFont="1" applyFill="1" applyBorder="1" applyAlignment="1">
      <alignment horizontal="center" vertical="center" wrapText="1"/>
    </xf>
    <xf numFmtId="3" fontId="76" fillId="0" borderId="176" xfId="391" applyNumberFormat="1" applyFont="1" applyBorder="1" applyAlignment="1">
      <alignment horizontal="right" vertical="top" wrapText="1"/>
    </xf>
    <xf numFmtId="181" fontId="53" fillId="24" borderId="145" xfId="382" applyNumberFormat="1" applyFont="1" applyFill="1" applyBorder="1" applyAlignment="1" applyProtection="1">
      <alignment horizontal="center" vertical="center" wrapText="1"/>
    </xf>
    <xf numFmtId="181" fontId="53" fillId="24" borderId="146" xfId="382" applyNumberFormat="1" applyFont="1" applyFill="1" applyBorder="1" applyAlignment="1" applyProtection="1">
      <alignment horizontal="center" vertical="center" wrapText="1"/>
    </xf>
    <xf numFmtId="181" fontId="53" fillId="24" borderId="150" xfId="382" applyNumberFormat="1" applyFont="1" applyFill="1" applyBorder="1" applyAlignment="1" applyProtection="1">
      <alignment horizontal="center" vertical="center" wrapText="1"/>
    </xf>
    <xf numFmtId="181" fontId="53" fillId="24" borderId="156" xfId="382" applyNumberFormat="1" applyFont="1" applyFill="1" applyBorder="1" applyAlignment="1" applyProtection="1">
      <alignment horizontal="center" vertical="center" wrapText="1"/>
    </xf>
    <xf numFmtId="0" fontId="71" fillId="0" borderId="211" xfId="232" applyFont="1" applyBorder="1" applyAlignment="1">
      <alignment horizontal="center"/>
    </xf>
    <xf numFmtId="181" fontId="53" fillId="24" borderId="159" xfId="382" applyNumberFormat="1" applyFont="1" applyFill="1" applyBorder="1" applyAlignment="1" applyProtection="1">
      <alignment horizontal="center" vertical="center" wrapText="1"/>
    </xf>
    <xf numFmtId="181" fontId="53" fillId="24" borderId="167" xfId="382" applyNumberFormat="1" applyFont="1" applyFill="1" applyBorder="1" applyAlignment="1" applyProtection="1">
      <alignment horizontal="center" vertical="center" wrapText="1"/>
    </xf>
    <xf numFmtId="0" fontId="54" fillId="24" borderId="139" xfId="232" applyFont="1" applyFill="1" applyBorder="1" applyAlignment="1">
      <alignment horizontal="center"/>
    </xf>
    <xf numFmtId="181" fontId="54" fillId="24" borderId="19" xfId="382" applyNumberFormat="1" applyFont="1" applyFill="1" applyBorder="1" applyAlignment="1" applyProtection="1">
      <alignment horizontal="center" vertical="center" wrapText="1"/>
    </xf>
    <xf numFmtId="181" fontId="53" fillId="24" borderId="162" xfId="382" applyNumberFormat="1" applyFont="1" applyFill="1" applyBorder="1" applyAlignment="1" applyProtection="1">
      <alignment horizontal="center" vertical="center" wrapText="1"/>
    </xf>
    <xf numFmtId="181" fontId="53" fillId="24" borderId="163" xfId="382" applyNumberFormat="1" applyFont="1" applyFill="1" applyBorder="1" applyAlignment="1" applyProtection="1">
      <alignment horizontal="center" vertical="center" wrapText="1"/>
    </xf>
    <xf numFmtId="181" fontId="53" fillId="24" borderId="36" xfId="382" applyNumberFormat="1" applyFont="1" applyFill="1" applyBorder="1" applyAlignment="1" applyProtection="1">
      <alignment horizontal="center" vertical="center" wrapText="1"/>
    </xf>
    <xf numFmtId="181" fontId="53" fillId="24" borderId="38" xfId="382" applyNumberFormat="1" applyFont="1" applyFill="1" applyBorder="1" applyAlignment="1" applyProtection="1">
      <alignment horizontal="center" vertical="center" wrapText="1"/>
    </xf>
    <xf numFmtId="181" fontId="53" fillId="24" borderId="166" xfId="382" applyNumberFormat="1" applyFont="1" applyFill="1" applyBorder="1" applyAlignment="1" applyProtection="1">
      <alignment horizontal="center" vertical="center" wrapText="1"/>
    </xf>
    <xf numFmtId="181" fontId="53" fillId="24" borderId="56" xfId="382" applyNumberFormat="1" applyFont="1" applyFill="1" applyBorder="1" applyAlignment="1" applyProtection="1">
      <alignment horizontal="center" vertical="center" wrapText="1"/>
    </xf>
    <xf numFmtId="181" fontId="53" fillId="24" borderId="58" xfId="382" applyNumberFormat="1" applyFont="1" applyFill="1" applyBorder="1" applyAlignment="1" applyProtection="1">
      <alignment horizontal="center" vertical="center" wrapText="1"/>
    </xf>
    <xf numFmtId="181" fontId="53" fillId="24" borderId="149" xfId="382" applyNumberFormat="1" applyFont="1" applyFill="1" applyBorder="1" applyAlignment="1" applyProtection="1">
      <alignment horizontal="center" vertical="center" wrapText="1"/>
    </xf>
    <xf numFmtId="181" fontId="53" fillId="24" borderId="154" xfId="382" applyNumberFormat="1" applyFont="1" applyFill="1" applyBorder="1" applyAlignment="1" applyProtection="1">
      <alignment horizontal="center" vertical="center" wrapText="1"/>
    </xf>
    <xf numFmtId="181" fontId="53" fillId="24" borderId="155" xfId="382" applyNumberFormat="1" applyFont="1" applyFill="1" applyBorder="1" applyAlignment="1" applyProtection="1">
      <alignment horizontal="center" vertical="center" wrapText="1"/>
    </xf>
    <xf numFmtId="181" fontId="54" fillId="24" borderId="135" xfId="382" applyNumberFormat="1" applyFont="1" applyFill="1" applyBorder="1" applyAlignment="1" applyProtection="1">
      <alignment horizontal="center" vertical="center" wrapText="1"/>
    </xf>
    <xf numFmtId="181" fontId="54" fillId="24" borderId="63" xfId="382" applyNumberFormat="1" applyFont="1" applyFill="1" applyBorder="1" applyAlignment="1" applyProtection="1">
      <alignment horizontal="center" vertical="center" wrapText="1"/>
    </xf>
    <xf numFmtId="0" fontId="63" fillId="0" borderId="0" xfId="392"/>
    <xf numFmtId="0" fontId="76" fillId="0" borderId="0" xfId="392" applyFont="1" applyAlignment="1"/>
    <xf numFmtId="0" fontId="76" fillId="0" borderId="0" xfId="392" applyFont="1"/>
    <xf numFmtId="14" fontId="68" fillId="0" borderId="0" xfId="392" applyNumberFormat="1" applyFont="1" applyAlignment="1">
      <alignment horizontal="left"/>
    </xf>
    <xf numFmtId="0" fontId="68" fillId="0" borderId="0" xfId="392" applyFont="1" applyAlignment="1">
      <alignment horizontal="center"/>
    </xf>
    <xf numFmtId="0" fontId="68" fillId="0" borderId="0" xfId="392" applyFont="1"/>
    <xf numFmtId="0" fontId="76" fillId="40" borderId="70" xfId="392" applyFont="1" applyFill="1" applyBorder="1" applyAlignment="1">
      <alignment horizontal="center" vertical="center" wrapText="1"/>
    </xf>
    <xf numFmtId="0" fontId="76" fillId="40" borderId="70" xfId="392" applyFont="1" applyFill="1" applyBorder="1" applyAlignment="1">
      <alignment horizontal="center" vertical="center" wrapText="1"/>
    </xf>
    <xf numFmtId="0" fontId="63" fillId="0" borderId="190" xfId="392" applyBorder="1"/>
    <xf numFmtId="0" fontId="76" fillId="40" borderId="188" xfId="392" applyFont="1" applyFill="1" applyBorder="1" applyAlignment="1">
      <alignment horizontal="center" wrapText="1"/>
    </xf>
    <xf numFmtId="0" fontId="76" fillId="40" borderId="191" xfId="392" applyFont="1" applyFill="1" applyBorder="1" applyAlignment="1">
      <alignment horizontal="center" vertical="top" wrapText="1"/>
    </xf>
    <xf numFmtId="0" fontId="76" fillId="40" borderId="0" xfId="392" applyFont="1" applyFill="1" applyBorder="1" applyAlignment="1">
      <alignment vertical="top" wrapText="1"/>
    </xf>
    <xf numFmtId="0" fontId="76" fillId="40" borderId="70" xfId="392" applyFont="1" applyFill="1" applyBorder="1" applyAlignment="1">
      <alignment horizontal="center" wrapText="1"/>
    </xf>
    <xf numFmtId="3" fontId="76" fillId="0" borderId="70" xfId="392" applyNumberFormat="1" applyFont="1" applyBorder="1" applyAlignment="1">
      <alignment horizontal="right" vertical="top" wrapText="1"/>
    </xf>
    <xf numFmtId="0" fontId="76" fillId="40" borderId="192" xfId="392" applyFont="1" applyFill="1" applyBorder="1" applyAlignment="1">
      <alignment horizontal="center" wrapText="1"/>
    </xf>
    <xf numFmtId="0" fontId="76" fillId="40" borderId="190" xfId="392" applyFont="1" applyFill="1" applyBorder="1" applyAlignment="1">
      <alignment horizontal="center" vertical="top" wrapText="1"/>
    </xf>
    <xf numFmtId="0" fontId="76" fillId="40" borderId="193" xfId="392" applyFont="1" applyFill="1" applyBorder="1" applyAlignment="1">
      <alignment horizontal="center" vertical="top" wrapText="1"/>
    </xf>
    <xf numFmtId="0" fontId="76" fillId="40" borderId="0" xfId="392" applyFont="1" applyFill="1" applyBorder="1" applyAlignment="1">
      <alignment horizontal="center" vertical="top" wrapText="1"/>
    </xf>
    <xf numFmtId="0" fontId="76" fillId="40" borderId="194" xfId="392" applyFont="1" applyFill="1" applyBorder="1" applyAlignment="1">
      <alignment horizontal="center" wrapText="1"/>
    </xf>
    <xf numFmtId="0" fontId="68" fillId="40" borderId="73" xfId="392" applyFont="1" applyFill="1" applyBorder="1" applyAlignment="1">
      <alignment horizontal="center" wrapText="1"/>
    </xf>
    <xf numFmtId="0" fontId="68" fillId="40" borderId="195" xfId="392" applyFont="1" applyFill="1" applyBorder="1" applyAlignment="1">
      <alignment horizontal="center" wrapText="1"/>
    </xf>
    <xf numFmtId="0" fontId="68" fillId="40" borderId="72" xfId="392" applyFont="1" applyFill="1" applyBorder="1" applyAlignment="1">
      <alignment horizontal="center" wrapText="1"/>
    </xf>
    <xf numFmtId="3" fontId="76" fillId="40" borderId="70" xfId="392" applyNumberFormat="1" applyFont="1" applyFill="1" applyBorder="1" applyAlignment="1">
      <alignment horizontal="right" vertical="top" wrapText="1"/>
    </xf>
    <xf numFmtId="0" fontId="76" fillId="40" borderId="0" xfId="392" applyFont="1" applyFill="1" applyBorder="1" applyAlignment="1">
      <alignment horizontal="center" wrapText="1"/>
    </xf>
    <xf numFmtId="0" fontId="63" fillId="0" borderId="185" xfId="392" applyBorder="1"/>
    <xf numFmtId="0" fontId="76" fillId="40" borderId="196" xfId="392" applyFont="1" applyFill="1" applyBorder="1" applyAlignment="1">
      <alignment horizontal="center" wrapText="1"/>
    </xf>
    <xf numFmtId="0" fontId="68" fillId="40" borderId="70" xfId="392" applyFont="1" applyFill="1" applyBorder="1" applyAlignment="1">
      <alignment horizontal="center" wrapText="1"/>
    </xf>
    <xf numFmtId="0" fontId="76" fillId="40" borderId="73" xfId="392" applyFont="1" applyFill="1" applyBorder="1" applyAlignment="1">
      <alignment horizontal="center" wrapText="1"/>
    </xf>
    <xf numFmtId="0" fontId="76" fillId="40" borderId="195" xfId="392" applyFont="1" applyFill="1" applyBorder="1" applyAlignment="1">
      <alignment horizontal="center" wrapText="1"/>
    </xf>
    <xf numFmtId="0" fontId="76" fillId="40" borderId="72" xfId="392" applyFont="1" applyFill="1" applyBorder="1" applyAlignment="1">
      <alignment horizontal="center" wrapText="1"/>
    </xf>
    <xf numFmtId="0" fontId="63" fillId="0" borderId="0" xfId="392" applyFont="1"/>
    <xf numFmtId="0" fontId="77" fillId="0" borderId="0" xfId="392" applyFont="1"/>
    <xf numFmtId="181" fontId="53" fillId="0" borderId="0" xfId="0" applyNumberFormat="1" applyFont="1" applyAlignment="1">
      <alignment vertical="center" wrapText="1"/>
    </xf>
    <xf numFmtId="181" fontId="1" fillId="0" borderId="0" xfId="381" applyNumberFormat="1"/>
    <xf numFmtId="3" fontId="53" fillId="0" borderId="17" xfId="228" applyNumberFormat="1" applyFont="1" applyFill="1" applyBorder="1" applyAlignment="1" applyProtection="1">
      <alignment vertical="center" wrapText="1"/>
      <protection locked="0"/>
    </xf>
    <xf numFmtId="3" fontId="79" fillId="0" borderId="17" xfId="228" applyNumberFormat="1" applyFont="1" applyFill="1" applyBorder="1" applyAlignment="1" applyProtection="1">
      <alignment vertical="center" wrapText="1"/>
      <protection locked="0"/>
    </xf>
    <xf numFmtId="3" fontId="79" fillId="0" borderId="17" xfId="393" applyNumberFormat="1" applyFont="1" applyFill="1" applyBorder="1" applyAlignment="1" applyProtection="1">
      <alignment vertical="center" wrapText="1"/>
      <protection locked="0"/>
    </xf>
    <xf numFmtId="49" fontId="54" fillId="0" borderId="0" xfId="0" applyNumberFormat="1" applyFont="1" applyBorder="1" applyAlignment="1" applyProtection="1">
      <alignment horizontal="right" vertical="center" wrapText="1"/>
      <protection locked="0"/>
    </xf>
  </cellXfs>
  <cellStyles count="394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Ênfase1 2" xfId="7"/>
    <cellStyle name="20% - Ênfase1 2 2" xfId="8"/>
    <cellStyle name="20% - Ênfase1 2_00_ANEXO V 2015 - VERSÃO INICIAL PLOA_2015" xfId="9"/>
    <cellStyle name="20% - Ênfase1 3" xfId="10"/>
    <cellStyle name="20% - Ênfase1 4" xfId="11"/>
    <cellStyle name="20% - Ênfase2 2" xfId="12"/>
    <cellStyle name="20% - Ênfase2 2 2" xfId="13"/>
    <cellStyle name="20% - Ênfase2 2_05_Impactos_Demais PLs_2013_Dados CNJ de jul-12" xfId="14"/>
    <cellStyle name="20% - Ênfase2 3" xfId="15"/>
    <cellStyle name="20% - Ênfase2 4" xfId="16"/>
    <cellStyle name="20% - Ênfase3 2" xfId="17"/>
    <cellStyle name="20% - Ênfase3 2 2" xfId="18"/>
    <cellStyle name="20% - Ênfase3 2_05_Impactos_Demais PLs_2013_Dados CNJ de jul-12" xfId="19"/>
    <cellStyle name="20% - Ênfase3 3" xfId="20"/>
    <cellStyle name="20% - Ênfase3 4" xfId="21"/>
    <cellStyle name="20% - Ênfase4 2" xfId="22"/>
    <cellStyle name="20% - Ênfase4 2 2" xfId="23"/>
    <cellStyle name="20% - Ênfase4 2_05_Impactos_Demais PLs_2013_Dados CNJ de jul-12" xfId="24"/>
    <cellStyle name="20% - Ênfase4 3" xfId="25"/>
    <cellStyle name="20% - Ênfase4 4" xfId="26"/>
    <cellStyle name="20% - Ênfase5 2" xfId="27"/>
    <cellStyle name="20% - Ênfase5 2 2" xfId="28"/>
    <cellStyle name="20% - Ênfase5 2_00_ANEXO V 2015 - VERSÃO INICIAL PLOA_2015" xfId="29"/>
    <cellStyle name="20% - Ênfase5 3" xfId="30"/>
    <cellStyle name="20% - Ênfase5 4" xfId="31"/>
    <cellStyle name="20% - Ênfase6 2" xfId="32"/>
    <cellStyle name="20% - Ênfase6 2 2" xfId="33"/>
    <cellStyle name="20% - Ênfase6 2_00_ANEXO V 2015 - VERSÃO INICIAL PLOA_2015" xfId="34"/>
    <cellStyle name="20% - Ênfase6 3" xfId="35"/>
    <cellStyle name="20% - Ênfase6 4" xfId="36"/>
    <cellStyle name="40% - Accent1" xfId="37"/>
    <cellStyle name="40% - Accent2" xfId="38"/>
    <cellStyle name="40% - Accent3" xfId="39"/>
    <cellStyle name="40% - Accent4" xfId="40"/>
    <cellStyle name="40% - Accent5" xfId="41"/>
    <cellStyle name="40% - Accent6" xfId="42"/>
    <cellStyle name="40% - Ênfase1 2" xfId="43"/>
    <cellStyle name="40% - Ênfase1 2 2" xfId="44"/>
    <cellStyle name="40% - Ênfase1 2_05_Impactos_Demais PLs_2013_Dados CNJ de jul-12" xfId="45"/>
    <cellStyle name="40% - Ênfase1 3" xfId="46"/>
    <cellStyle name="40% - Ênfase1 4" xfId="47"/>
    <cellStyle name="40% - Ênfase2 2" xfId="48"/>
    <cellStyle name="40% - Ênfase2 2 2" xfId="49"/>
    <cellStyle name="40% - Ênfase2 2_05_Impactos_Demais PLs_2013_Dados CNJ de jul-12" xfId="50"/>
    <cellStyle name="40% - Ênfase2 3" xfId="51"/>
    <cellStyle name="40% - Ênfase2 4" xfId="52"/>
    <cellStyle name="40% - Ênfase3 2" xfId="53"/>
    <cellStyle name="40% - Ênfase3 2 2" xfId="54"/>
    <cellStyle name="40% - Ênfase3 2_05_Impactos_Demais PLs_2013_Dados CNJ de jul-12" xfId="55"/>
    <cellStyle name="40% - Ênfase3 3" xfId="56"/>
    <cellStyle name="40% - Ênfase3 4" xfId="57"/>
    <cellStyle name="40% - Ênfase4 2" xfId="58"/>
    <cellStyle name="40% - Ênfase4 2 2" xfId="59"/>
    <cellStyle name="40% - Ênfase4 2_05_Impactos_Demais PLs_2013_Dados CNJ de jul-12" xfId="60"/>
    <cellStyle name="40% - Ênfase4 3" xfId="61"/>
    <cellStyle name="40% - Ênfase4 4" xfId="62"/>
    <cellStyle name="40% - Ênfase5 2" xfId="63"/>
    <cellStyle name="40% - Ênfase5 2 2" xfId="64"/>
    <cellStyle name="40% - Ênfase5 2_05_Impactos_Demais PLs_2013_Dados CNJ de jul-12" xfId="65"/>
    <cellStyle name="40% - Ênfase5 3" xfId="66"/>
    <cellStyle name="40% - Ênfase5 4" xfId="67"/>
    <cellStyle name="40% - Ênfase6 2" xfId="68"/>
    <cellStyle name="40% - Ênfase6 2 2" xfId="69"/>
    <cellStyle name="40% - Ênfase6 2_05_Impactos_Demais PLs_2013_Dados CNJ de jul-12" xfId="70"/>
    <cellStyle name="40% - Ênfase6 3" xfId="71"/>
    <cellStyle name="40% - Ênfase6 4" xfId="72"/>
    <cellStyle name="60% - Accent1" xfId="73"/>
    <cellStyle name="60% - Accent2" xfId="74"/>
    <cellStyle name="60% - Accent3" xfId="75"/>
    <cellStyle name="60% - Accent4" xfId="76"/>
    <cellStyle name="60% - Accent5" xfId="77"/>
    <cellStyle name="60% - Accent6" xfId="78"/>
    <cellStyle name="60% - Ênfase1 2" xfId="79"/>
    <cellStyle name="60% - Ênfase1 2 2" xfId="80"/>
    <cellStyle name="60% - Ênfase1 2_05_Impactos_Demais PLs_2013_Dados CNJ de jul-12" xfId="81"/>
    <cellStyle name="60% - Ênfase1 3" xfId="82"/>
    <cellStyle name="60% - Ênfase1 4" xfId="83"/>
    <cellStyle name="60% - Ênfase2 2" xfId="84"/>
    <cellStyle name="60% - Ênfase2 2 2" xfId="85"/>
    <cellStyle name="60% - Ênfase2 2_05_Impactos_Demais PLs_2013_Dados CNJ de jul-12" xfId="86"/>
    <cellStyle name="60% - Ênfase2 3" xfId="87"/>
    <cellStyle name="60% - Ênfase2 4" xfId="88"/>
    <cellStyle name="60% - Ênfase3 2" xfId="89"/>
    <cellStyle name="60% - Ênfase3 2 2" xfId="90"/>
    <cellStyle name="60% - Ênfase3 2_05_Impactos_Demais PLs_2013_Dados CNJ de jul-12" xfId="91"/>
    <cellStyle name="60% - Ênfase3 3" xfId="92"/>
    <cellStyle name="60% - Ênfase3 4" xfId="93"/>
    <cellStyle name="60% - Ênfase4 2" xfId="94"/>
    <cellStyle name="60% - Ênfase4 2 2" xfId="95"/>
    <cellStyle name="60% - Ênfase4 2_05_Impactos_Demais PLs_2013_Dados CNJ de jul-12" xfId="96"/>
    <cellStyle name="60% - Ênfase4 3" xfId="97"/>
    <cellStyle name="60% - Ênfase4 4" xfId="98"/>
    <cellStyle name="60% - Ênfase5 2" xfId="99"/>
    <cellStyle name="60% - Ênfase5 2 2" xfId="100"/>
    <cellStyle name="60% - Ênfase5 2_05_Impactos_Demais PLs_2013_Dados CNJ de jul-12" xfId="101"/>
    <cellStyle name="60% - Ênfase5 3" xfId="102"/>
    <cellStyle name="60% - Ênfase5 4" xfId="103"/>
    <cellStyle name="60% - Ênfase6 2" xfId="104"/>
    <cellStyle name="60% - Ênfase6 2 2" xfId="105"/>
    <cellStyle name="60% - Ênfase6 2_05_Impactos_Demais PLs_2013_Dados CNJ de jul-12" xfId="106"/>
    <cellStyle name="60% - Ênfase6 3" xfId="107"/>
    <cellStyle name="60% - Ênfase6 4" xfId="108"/>
    <cellStyle name="Accent1" xfId="109"/>
    <cellStyle name="Accent2" xfId="110"/>
    <cellStyle name="Accent3" xfId="111"/>
    <cellStyle name="Accent4" xfId="112"/>
    <cellStyle name="Accent5" xfId="113"/>
    <cellStyle name="Accent6" xfId="114"/>
    <cellStyle name="b0let" xfId="115"/>
    <cellStyle name="Bad" xfId="116"/>
    <cellStyle name="Bol-Data" xfId="117"/>
    <cellStyle name="bolet" xfId="118"/>
    <cellStyle name="Boletim" xfId="119"/>
    <cellStyle name="Bom 2" xfId="120"/>
    <cellStyle name="Bom 2 2" xfId="121"/>
    <cellStyle name="Bom 2_05_Impactos_Demais PLs_2013_Dados CNJ de jul-12" xfId="122"/>
    <cellStyle name="Bom 3" xfId="123"/>
    <cellStyle name="Bom 4" xfId="124"/>
    <cellStyle name="Cabe‡alho 1" xfId="125"/>
    <cellStyle name="Cabe‡alho 2" xfId="126"/>
    <cellStyle name="Cabeçalho 1" xfId="127"/>
    <cellStyle name="Cabeçalho 2" xfId="128"/>
    <cellStyle name="Calculation" xfId="129"/>
    <cellStyle name="Cálculo 2" xfId="130"/>
    <cellStyle name="Cálculo 2 2" xfId="131"/>
    <cellStyle name="Cálculo 2_05_Impactos_Demais PLs_2013_Dados CNJ de jul-12" xfId="132"/>
    <cellStyle name="Cálculo 3" xfId="133"/>
    <cellStyle name="Cálculo 4" xfId="134"/>
    <cellStyle name="Capítulo" xfId="135"/>
    <cellStyle name="Célula de Verificação 2" xfId="136"/>
    <cellStyle name="Célula de Verificação 2 2" xfId="137"/>
    <cellStyle name="Célula de Verificação 2_05_Impactos_Demais PLs_2013_Dados CNJ de jul-12" xfId="138"/>
    <cellStyle name="Célula de Verificação 3" xfId="139"/>
    <cellStyle name="Célula de Verificação 4" xfId="140"/>
    <cellStyle name="Célula Vinculada 2" xfId="141"/>
    <cellStyle name="Célula Vinculada 2 2" xfId="142"/>
    <cellStyle name="Célula Vinculada 2_05_Impactos_Demais PLs_2013_Dados CNJ de jul-12" xfId="143"/>
    <cellStyle name="Célula Vinculada 3" xfId="144"/>
    <cellStyle name="Célula Vinculada 4" xfId="145"/>
    <cellStyle name="Check Cell" xfId="146"/>
    <cellStyle name="Comma" xfId="147"/>
    <cellStyle name="Comma [0]_Auxiliar" xfId="148"/>
    <cellStyle name="Comma 2" xfId="149"/>
    <cellStyle name="Comma 3" xfId="150"/>
    <cellStyle name="Comma_Agenda" xfId="151"/>
    <cellStyle name="Comma0" xfId="152"/>
    <cellStyle name="Currency [0]_Auxiliar" xfId="153"/>
    <cellStyle name="Currency_Auxiliar" xfId="154"/>
    <cellStyle name="Currency0" xfId="155"/>
    <cellStyle name="Data" xfId="156"/>
    <cellStyle name="Date" xfId="157"/>
    <cellStyle name="Decimal 0, derecha" xfId="158"/>
    <cellStyle name="Decimal 2, derecha" xfId="159"/>
    <cellStyle name="Ênfase1 2" xfId="160"/>
    <cellStyle name="Ênfase1 2 2" xfId="161"/>
    <cellStyle name="Ênfase1 2_05_Impactos_Demais PLs_2013_Dados CNJ de jul-12" xfId="162"/>
    <cellStyle name="Ênfase1 3" xfId="163"/>
    <cellStyle name="Ênfase1 4" xfId="164"/>
    <cellStyle name="Ênfase2 2" xfId="165"/>
    <cellStyle name="Ênfase2 2 2" xfId="166"/>
    <cellStyle name="Ênfase2 2_05_Impactos_Demais PLs_2013_Dados CNJ de jul-12" xfId="167"/>
    <cellStyle name="Ênfase2 3" xfId="168"/>
    <cellStyle name="Ênfase2 4" xfId="169"/>
    <cellStyle name="Ênfase3 2" xfId="170"/>
    <cellStyle name="Ênfase3 2 2" xfId="171"/>
    <cellStyle name="Ênfase3 2_05_Impactos_Demais PLs_2013_Dados CNJ de jul-12" xfId="172"/>
    <cellStyle name="Ênfase3 3" xfId="173"/>
    <cellStyle name="Ênfase3 4" xfId="174"/>
    <cellStyle name="Ênfase4 2" xfId="175"/>
    <cellStyle name="Ênfase4 2 2" xfId="176"/>
    <cellStyle name="Ênfase4 2_05_Impactos_Demais PLs_2013_Dados CNJ de jul-12" xfId="177"/>
    <cellStyle name="Ênfase4 3" xfId="178"/>
    <cellStyle name="Ênfase4 4" xfId="179"/>
    <cellStyle name="Ênfase5 2" xfId="180"/>
    <cellStyle name="Ênfase5 2 2" xfId="181"/>
    <cellStyle name="Ênfase5 2_05_Impactos_Demais PLs_2013_Dados CNJ de jul-12" xfId="182"/>
    <cellStyle name="Ênfase5 3" xfId="183"/>
    <cellStyle name="Ênfase5 4" xfId="184"/>
    <cellStyle name="Ênfase6 2" xfId="185"/>
    <cellStyle name="Ênfase6 2 2" xfId="186"/>
    <cellStyle name="Ênfase6 2_05_Impactos_Demais PLs_2013_Dados CNJ de jul-12" xfId="187"/>
    <cellStyle name="Ênfase6 3" xfId="188"/>
    <cellStyle name="Ênfase6 4" xfId="189"/>
    <cellStyle name="Entrada 2" xfId="190"/>
    <cellStyle name="Entrada 2 2" xfId="191"/>
    <cellStyle name="Entrada 2_00_ANEXO V 2015 - VERSÃO INICIAL PLOA_2015" xfId="192"/>
    <cellStyle name="Entrada 3" xfId="193"/>
    <cellStyle name="Entrada 4" xfId="194"/>
    <cellStyle name="Euro" xfId="195"/>
    <cellStyle name="Euro 2" xfId="196"/>
    <cellStyle name="Euro_00_ANEXO V 2015 - VERSÃO INICIAL PLOA_2015" xfId="197"/>
    <cellStyle name="Explanatory Text" xfId="198"/>
    <cellStyle name="Fim" xfId="199"/>
    <cellStyle name="Fixed" xfId="200"/>
    <cellStyle name="Fixo" xfId="201"/>
    <cellStyle name="Fonte" xfId="202"/>
    <cellStyle name="Good" xfId="203"/>
    <cellStyle name="Heading 1" xfId="204"/>
    <cellStyle name="Heading 2" xfId="205"/>
    <cellStyle name="Heading 3" xfId="206"/>
    <cellStyle name="Heading 4" xfId="207"/>
    <cellStyle name="Incorreto 2" xfId="208"/>
    <cellStyle name="Incorreto 2 2" xfId="209"/>
    <cellStyle name="Incorreto 2_05_Impactos_Demais PLs_2013_Dados CNJ de jul-12" xfId="210"/>
    <cellStyle name="Incorreto 3" xfId="211"/>
    <cellStyle name="Incorreto 4" xfId="212"/>
    <cellStyle name="Indefinido" xfId="213"/>
    <cellStyle name="Input" xfId="214"/>
    <cellStyle name="Jr_Normal" xfId="215"/>
    <cellStyle name="Leg_It_1" xfId="216"/>
    <cellStyle name="Linea horizontal" xfId="217"/>
    <cellStyle name="Linked Cell" xfId="218"/>
    <cellStyle name="Millares_deuhist99" xfId="219"/>
    <cellStyle name="Moeda 2" xfId="220"/>
    <cellStyle name="Moeda0" xfId="221"/>
    <cellStyle name="Neutra 2" xfId="222"/>
    <cellStyle name="Neutra 2 2" xfId="223"/>
    <cellStyle name="Neutra 2_05_Impactos_Demais PLs_2013_Dados CNJ de jul-12" xfId="224"/>
    <cellStyle name="Neutra 3" xfId="225"/>
    <cellStyle name="Neutra 4" xfId="226"/>
    <cellStyle name="Neutral" xfId="227"/>
    <cellStyle name="Normal" xfId="0" builtinId="0"/>
    <cellStyle name="Normal 10" xfId="228"/>
    <cellStyle name="Normal 11" xfId="229"/>
    <cellStyle name="Normal 12" xfId="230"/>
    <cellStyle name="Normal 13" xfId="231"/>
    <cellStyle name="Normal 14" xfId="381"/>
    <cellStyle name="Normal 14 2" xfId="386"/>
    <cellStyle name="Normal 15" xfId="390"/>
    <cellStyle name="Normal 2" xfId="232"/>
    <cellStyle name="Normal 2 2" xfId="233"/>
    <cellStyle name="Normal 2 3" xfId="234"/>
    <cellStyle name="Normal 2 3 2" xfId="235"/>
    <cellStyle name="Normal 2 3_00_Decisão Anexo V 2015_MEMORIAL_Oficial SOF" xfId="236"/>
    <cellStyle name="Normal 2 4" xfId="237"/>
    <cellStyle name="Normal 2 5" xfId="238"/>
    <cellStyle name="Normal 2 6" xfId="239"/>
    <cellStyle name="Normal 2_00_Decisão Anexo V 2015_MEMORIAL_Oficial SOF" xfId="240"/>
    <cellStyle name="Normal 23" xfId="387"/>
    <cellStyle name="Normal 3" xfId="241"/>
    <cellStyle name="Normal 3 10" xfId="392"/>
    <cellStyle name="Normal 3 2" xfId="242"/>
    <cellStyle name="Normal 3_05_Impactos_Demais PLs_2013_Dados CNJ de jul-12" xfId="243"/>
    <cellStyle name="Normal 4" xfId="244"/>
    <cellStyle name="Normal 5" xfId="245"/>
    <cellStyle name="Normal 6" xfId="246"/>
    <cellStyle name="Normal 7" xfId="247"/>
    <cellStyle name="Normal 8" xfId="248"/>
    <cellStyle name="Normal 9" xfId="249"/>
    <cellStyle name="Normal_ANEXO I - TAB1_TRF1" xfId="380"/>
    <cellStyle name="Normal_ANEXO I -TAB1_ SEÇÕES 1" xfId="391"/>
    <cellStyle name="Nota 2" xfId="250"/>
    <cellStyle name="Nota 2 2" xfId="251"/>
    <cellStyle name="Nota 2_00_Decisão Anexo V 2015_MEMORIAL_Oficial SOF" xfId="252"/>
    <cellStyle name="Nota 3" xfId="253"/>
    <cellStyle name="Nota 4" xfId="254"/>
    <cellStyle name="Note" xfId="255"/>
    <cellStyle name="Output" xfId="256"/>
    <cellStyle name="Percent_Agenda" xfId="257"/>
    <cellStyle name="Percentual" xfId="258"/>
    <cellStyle name="Ponto" xfId="259"/>
    <cellStyle name="Porcentagem" xfId="379" builtinId="5"/>
    <cellStyle name="Porcentagem 10" xfId="260"/>
    <cellStyle name="Porcentagem 2" xfId="261"/>
    <cellStyle name="Porcentagem 2 2" xfId="262"/>
    <cellStyle name="Porcentagem 2_FCDF 2014_2ª Versão" xfId="263"/>
    <cellStyle name="Porcentagem 3" xfId="264"/>
    <cellStyle name="Porcentagem 4" xfId="265"/>
    <cellStyle name="Porcentagem 5" xfId="266"/>
    <cellStyle name="Porcentagem 6" xfId="267"/>
    <cellStyle name="Porcentagem 7" xfId="268"/>
    <cellStyle name="Porcentagem 8" xfId="269"/>
    <cellStyle name="Porcentagem 9" xfId="270"/>
    <cellStyle name="rodape" xfId="271"/>
    <cellStyle name="Saída 2" xfId="272"/>
    <cellStyle name="Saída 2 2" xfId="273"/>
    <cellStyle name="Saída 2_05_Impactos_Demais PLs_2013_Dados CNJ de jul-12" xfId="274"/>
    <cellStyle name="Saída 3" xfId="275"/>
    <cellStyle name="Saída 4" xfId="276"/>
    <cellStyle name="Sep. milhar [0]" xfId="277"/>
    <cellStyle name="Sep. milhar [2]" xfId="278"/>
    <cellStyle name="Separador de m" xfId="279"/>
    <cellStyle name="Separador de milhares 10" xfId="281"/>
    <cellStyle name="Separador de milhares 14" xfId="393"/>
    <cellStyle name="Separador de milhares 2" xfId="282"/>
    <cellStyle name="Separador de milhares 2 2" xfId="283"/>
    <cellStyle name="Separador de milhares 2 2 2 10" xfId="388"/>
    <cellStyle name="Separador de milhares 2 2 2 2 2" xfId="389"/>
    <cellStyle name="Separador de milhares 2 2 3" xfId="284"/>
    <cellStyle name="Separador de milhares 2 2 6" xfId="285"/>
    <cellStyle name="Separador de milhares 2 2_00_Decisão Anexo V 2015_MEMORIAL_Oficial SOF" xfId="286"/>
    <cellStyle name="Separador de milhares 2 3" xfId="287"/>
    <cellStyle name="Separador de milhares 2 3 2" xfId="288"/>
    <cellStyle name="Separador de milhares 2 3 2 2" xfId="289"/>
    <cellStyle name="Separador de milhares 2 3 2 2 2" xfId="290"/>
    <cellStyle name="Separador de milhares 2 3 2 2_00_Decisão Anexo V 2015_MEMORIAL_Oficial SOF" xfId="291"/>
    <cellStyle name="Separador de milhares 2 3 2_00_Decisão Anexo V 2015_MEMORIAL_Oficial SOF" xfId="292"/>
    <cellStyle name="Separador de milhares 2 3 3" xfId="293"/>
    <cellStyle name="Separador de milhares 2 3_00_Decisão Anexo V 2015_MEMORIAL_Oficial SOF" xfId="294"/>
    <cellStyle name="Separador de milhares 2 4" xfId="295"/>
    <cellStyle name="Separador de milhares 2 5" xfId="296"/>
    <cellStyle name="Separador de milhares 2 5 2" xfId="297"/>
    <cellStyle name="Separador de milhares 2 5_00_Decisão Anexo V 2015_MEMORIAL_Oficial SOF" xfId="298"/>
    <cellStyle name="Separador de milhares 2 6" xfId="383"/>
    <cellStyle name="Separador de milhares 2_00_Decisão Anexo V 2015_MEMORIAL_Oficial SOF" xfId="299"/>
    <cellStyle name="Separador de milhares 3" xfId="300"/>
    <cellStyle name="Separador de milhares 3 2" xfId="301"/>
    <cellStyle name="Separador de milhares 3 3" xfId="302"/>
    <cellStyle name="Separador de milhares 3_00_Decisão Anexo V 2015_MEMORIAL_Oficial SOF" xfId="303"/>
    <cellStyle name="Separador de milhares 4" xfId="304"/>
    <cellStyle name="Separador de milhares 5" xfId="305"/>
    <cellStyle name="Separador de milhares 6" xfId="306"/>
    <cellStyle name="Separador de milhares 7" xfId="307"/>
    <cellStyle name="Separador de milhares 8" xfId="308"/>
    <cellStyle name="Separador de milhares 9" xfId="309"/>
    <cellStyle name="Separador de milhares_Estrutura Remuneratória de Militares_Matriz Impactos" xfId="310"/>
    <cellStyle name="TableStyleLight1" xfId="311"/>
    <cellStyle name="TableStyleLight1 2" xfId="312"/>
    <cellStyle name="TableStyleLight1 3" xfId="313"/>
    <cellStyle name="TableStyleLight1 5" xfId="314"/>
    <cellStyle name="TableStyleLight1_00_Decisão Anexo V 2015_MEMORIAL_Oficial SOF" xfId="315"/>
    <cellStyle name="Texto de Aviso 2" xfId="316"/>
    <cellStyle name="Texto de Aviso 2 2" xfId="317"/>
    <cellStyle name="Texto de Aviso 2_05_Impactos_Demais PLs_2013_Dados CNJ de jul-12" xfId="318"/>
    <cellStyle name="Texto de Aviso 3" xfId="319"/>
    <cellStyle name="Texto de Aviso 4" xfId="320"/>
    <cellStyle name="Texto Explicativo 2" xfId="321"/>
    <cellStyle name="Texto Explicativo 2 2" xfId="322"/>
    <cellStyle name="Texto Explicativo 2_05_Impactos_Demais PLs_2013_Dados CNJ de jul-12" xfId="323"/>
    <cellStyle name="Texto Explicativo 3" xfId="324"/>
    <cellStyle name="Texto Explicativo 4" xfId="325"/>
    <cellStyle name="Texto Explicativo 5" xfId="384"/>
    <cellStyle name="Texto Explicativo 6" xfId="385"/>
    <cellStyle name="Texto, derecha" xfId="326"/>
    <cellStyle name="Texto, izquierda" xfId="327"/>
    <cellStyle name="Title" xfId="328"/>
    <cellStyle name="Titulo" xfId="329"/>
    <cellStyle name="Título 1 1" xfId="330"/>
    <cellStyle name="Título 1 2" xfId="331"/>
    <cellStyle name="Título 1 2 2" xfId="332"/>
    <cellStyle name="Título 1 2_05_Impactos_Demais PLs_2013_Dados CNJ de jul-12" xfId="333"/>
    <cellStyle name="Título 1 3" xfId="334"/>
    <cellStyle name="Título 1 4" xfId="335"/>
    <cellStyle name="Título 10" xfId="336"/>
    <cellStyle name="Título 11" xfId="337"/>
    <cellStyle name="Título 2 2" xfId="338"/>
    <cellStyle name="Título 2 2 2" xfId="339"/>
    <cellStyle name="Título 2 2_05_Impactos_Demais PLs_2013_Dados CNJ de jul-12" xfId="340"/>
    <cellStyle name="Título 2 3" xfId="341"/>
    <cellStyle name="Título 2 4" xfId="342"/>
    <cellStyle name="Título 3 2" xfId="343"/>
    <cellStyle name="Título 3 2 2" xfId="344"/>
    <cellStyle name="Título 3 2_05_Impactos_Demais PLs_2013_Dados CNJ de jul-12" xfId="345"/>
    <cellStyle name="Título 3 3" xfId="346"/>
    <cellStyle name="Título 3 4" xfId="347"/>
    <cellStyle name="Título 4 2" xfId="348"/>
    <cellStyle name="Título 4 2 2" xfId="349"/>
    <cellStyle name="Título 4 2_05_Impactos_Demais PLs_2013_Dados CNJ de jul-12" xfId="350"/>
    <cellStyle name="Título 4 3" xfId="351"/>
    <cellStyle name="Título 4 4" xfId="352"/>
    <cellStyle name="Título 5" xfId="353"/>
    <cellStyle name="Título 5 2" xfId="354"/>
    <cellStyle name="Título 5 3" xfId="355"/>
    <cellStyle name="Título 5_05_Impactos_Demais PLs_2013_Dados CNJ de jul-12" xfId="356"/>
    <cellStyle name="Título 6" xfId="357"/>
    <cellStyle name="Título 6 2" xfId="358"/>
    <cellStyle name="Título 6_34" xfId="359"/>
    <cellStyle name="Título 7" xfId="360"/>
    <cellStyle name="Título 8" xfId="361"/>
    <cellStyle name="Título 9" xfId="362"/>
    <cellStyle name="Titulo_00_Equalização ASMED_SOF" xfId="363"/>
    <cellStyle name="Titulo1" xfId="364"/>
    <cellStyle name="Titulo2" xfId="365"/>
    <cellStyle name="Total 2" xfId="366"/>
    <cellStyle name="Total 2 2" xfId="367"/>
    <cellStyle name="Total 2_05_Impactos_Demais PLs_2013_Dados CNJ de jul-12" xfId="368"/>
    <cellStyle name="Total 3" xfId="369"/>
    <cellStyle name="Total 4" xfId="370"/>
    <cellStyle name="V¡rgula" xfId="371"/>
    <cellStyle name="V¡rgula0" xfId="372"/>
    <cellStyle name="Vírgul - Estilo1" xfId="373"/>
    <cellStyle name="Vírgula" xfId="280" builtinId="3"/>
    <cellStyle name="Vírgula 2" xfId="374"/>
    <cellStyle name="Vírgula 3" xfId="375"/>
    <cellStyle name="Vírgula 4" xfId="376"/>
    <cellStyle name="Vírgula 5" xfId="382"/>
    <cellStyle name="Vírgula0" xfId="377"/>
    <cellStyle name="Warning Text" xfId="37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5.xml"/><Relationship Id="rId39" Type="http://schemas.openxmlformats.org/officeDocument/2006/relationships/calcChain" Target="calcChain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1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4.xml"/><Relationship Id="rId33" Type="http://schemas.openxmlformats.org/officeDocument/2006/relationships/externalLink" Target="externalLinks/externalLink12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8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3.xml"/><Relationship Id="rId32" Type="http://schemas.openxmlformats.org/officeDocument/2006/relationships/externalLink" Target="externalLinks/externalLink11.xml"/><Relationship Id="rId37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2.xml"/><Relationship Id="rId28" Type="http://schemas.openxmlformats.org/officeDocument/2006/relationships/externalLink" Target="externalLinks/externalLink7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1.xml"/><Relationship Id="rId27" Type="http://schemas.openxmlformats.org/officeDocument/2006/relationships/externalLink" Target="externalLinks/externalLink6.xml"/><Relationship Id="rId30" Type="http://schemas.openxmlformats.org/officeDocument/2006/relationships/externalLink" Target="externalLinks/externalLink9.xml"/><Relationship Id="rId35" Type="http://schemas.openxmlformats.org/officeDocument/2006/relationships/externalLink" Target="externalLinks/externalLink14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&#170;R/Tabelas%20Portaria%20SOF-SEGEP%20N.5%20-%20AGOSTO%20DE%202018%20-%201&#170;Regi&#227;o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PLANG\GNOVO\Transpar&#234;ncia%20Rotinas\base.ref.2019.08_ANEXO_IIIb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PLANG\GNOVO\Transpar&#234;ncia%20Rotinas\Modelos\Bases%20Output%20a%20&#8212;%20LO1003\base_qq_01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5&#170;R/02.%20SE&#199;&#213;ES%205&#170;%20REGI&#195;O_%20Tabelas%20Portaria%20SOF-SEGEP%20n.5%20-%20AGOSTO%20DE%202019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5&#170;R/01.%20TRF5_%20Tabelas%20Portaria%20SOF-SEGEP%20n.5%20-%20AGOSTO%20DE%202019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ae\AppData\Local\Microsoft\Windows\INetCache\Content.Outlook\1JGFQEJQ\PORTARIA%205%20E%20REOLU&#199;&#195;O%20102%20CNJ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2&#170;R/Tabelas%20Portaria%20SOF-SEGEP%20N.5%20-%20AGOSTO%20DE%202018%20-%202&#170;Regi&#227;o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3&#170;R/Tabelas%20Portaria%20SOF-SEGEP%20N.5%20-%20AGOSTO%20DE%202018%20-%203&#170;Regi&#227;o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4&#170;R/Tabelas%20Portaria%20SOF-SEGEP%20N.5%20-AGOSTO%20DE%202018%20-%204&#170;Regi&#227;o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5&#170;R/Tabelas%20Portaria%20SOF-SEGEP%20N.5%20-%20AGOSTO%20DE%202019%20-%205&#170;Regi&#227;o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CJF/Tabelas%20Portaria%20SOF-SEGEP%20N.5%20-%20AGOSTO%20DE%202018%20-%20SCJF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ina\AppData\Local\Microsoft\Windows\INetCache\Content.Outlook\VCAMCJ5U\CONSOLIDADO%20Tabelas%20Portaria%20SOF-SEGEP%20n.5_AGOSTO%202019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PLANG\GNOVO\Transpar&#234;ncia%20Rotinas\base.ref.2019.08_ANEXO_IVa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PLANG\GNOVO\Transpar&#234;ncia%20Rotinas\base.ref.2019.08_ANEXO_IVh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I - TAB 1 -TRF1"/>
      <sheetName val="ANEXO I - TAB 1-SEÇÕES 1"/>
      <sheetName val="ANEXO I - TAB 1"/>
      <sheetName val="ANEXO I - TAB 2"/>
      <sheetName val="ANEXO I - TAB 3"/>
      <sheetName val="ANEXO II - TAB 1"/>
      <sheetName val="ANEXO II - TAB 2"/>
      <sheetName val="ANEXO II - TAB 3"/>
      <sheetName val="ANEXO III - TAB 1- TRF1"/>
      <sheetName val="ANEXO III - TAB 1-SECÕES 1"/>
      <sheetName val="ANEXO III - TAB 1"/>
      <sheetName val="ANEXO IV - TAB 1"/>
      <sheetName val="ANEXO V - TAB 1"/>
      <sheetName val="ANEXO VI - TAB 1"/>
      <sheetName val="ANEXO VI - TAB 2"/>
    </sheetNames>
    <sheetDataSet>
      <sheetData sheetId="0" refreshError="1"/>
      <sheetData sheetId="1" refreshError="1"/>
      <sheetData sheetId="2" refreshError="1">
        <row r="9">
          <cell r="E9">
            <v>1663</v>
          </cell>
        </row>
        <row r="37">
          <cell r="M37">
            <v>0</v>
          </cell>
        </row>
        <row r="38">
          <cell r="M38">
            <v>0</v>
          </cell>
        </row>
        <row r="39">
          <cell r="M39">
            <v>0</v>
          </cell>
        </row>
        <row r="40">
          <cell r="M40">
            <v>0</v>
          </cell>
        </row>
        <row r="41">
          <cell r="M41">
            <v>0</v>
          </cell>
        </row>
        <row r="42">
          <cell r="M42">
            <v>0</v>
          </cell>
        </row>
        <row r="43">
          <cell r="M43">
            <v>0</v>
          </cell>
        </row>
        <row r="44">
          <cell r="M44">
            <v>0</v>
          </cell>
        </row>
        <row r="45">
          <cell r="M45">
            <v>0</v>
          </cell>
        </row>
        <row r="46">
          <cell r="M46">
            <v>0</v>
          </cell>
        </row>
        <row r="47">
          <cell r="M47">
            <v>0</v>
          </cell>
        </row>
        <row r="48">
          <cell r="M48">
            <v>0</v>
          </cell>
        </row>
        <row r="49">
          <cell r="M49">
            <v>0</v>
          </cell>
        </row>
      </sheetData>
      <sheetData sheetId="3" refreshError="1">
        <row r="9">
          <cell r="B9">
            <v>27</v>
          </cell>
          <cell r="C9">
            <v>0</v>
          </cell>
          <cell r="E9">
            <v>24</v>
          </cell>
          <cell r="F9">
            <v>5</v>
          </cell>
          <cell r="H9">
            <v>5</v>
          </cell>
        </row>
        <row r="10">
          <cell r="B10">
            <v>360</v>
          </cell>
          <cell r="C10">
            <v>9</v>
          </cell>
          <cell r="E10">
            <v>45</v>
          </cell>
          <cell r="F10">
            <v>20</v>
          </cell>
          <cell r="H10">
            <v>26</v>
          </cell>
        </row>
        <row r="11">
          <cell r="B11">
            <v>192</v>
          </cell>
          <cell r="C11">
            <v>102</v>
          </cell>
          <cell r="E11">
            <v>2</v>
          </cell>
          <cell r="F11">
            <v>3</v>
          </cell>
          <cell r="H11">
            <v>4</v>
          </cell>
        </row>
        <row r="39">
          <cell r="B39">
            <v>579</v>
          </cell>
          <cell r="C39">
            <v>111</v>
          </cell>
          <cell r="D39">
            <v>690</v>
          </cell>
          <cell r="E39">
            <v>71</v>
          </cell>
          <cell r="F39">
            <v>28</v>
          </cell>
          <cell r="G39">
            <v>99</v>
          </cell>
          <cell r="H39">
            <v>35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10">
          <cell r="B10">
            <v>1</v>
          </cell>
          <cell r="C10">
            <v>0</v>
          </cell>
          <cell r="D10">
            <v>0</v>
          </cell>
          <cell r="F10">
            <v>0</v>
          </cell>
        </row>
        <row r="11">
          <cell r="B11">
            <v>310</v>
          </cell>
          <cell r="C11">
            <v>3</v>
          </cell>
          <cell r="D11">
            <v>32</v>
          </cell>
          <cell r="F11">
            <v>1</v>
          </cell>
        </row>
        <row r="12">
          <cell r="B12">
            <v>64</v>
          </cell>
          <cell r="C12">
            <v>0</v>
          </cell>
          <cell r="D12">
            <v>16</v>
          </cell>
          <cell r="F12">
            <v>1</v>
          </cell>
        </row>
        <row r="13">
          <cell r="B13">
            <v>37</v>
          </cell>
          <cell r="C13">
            <v>3</v>
          </cell>
          <cell r="D13">
            <v>9</v>
          </cell>
          <cell r="F13">
            <v>0</v>
          </cell>
        </row>
        <row r="14">
          <cell r="B14">
            <v>136</v>
          </cell>
          <cell r="C14">
            <v>48</v>
          </cell>
          <cell r="D14">
            <v>0</v>
          </cell>
          <cell r="F14">
            <v>4</v>
          </cell>
        </row>
        <row r="15">
          <cell r="B15">
            <v>2716</v>
          </cell>
          <cell r="C15">
            <v>442</v>
          </cell>
          <cell r="D15">
            <v>0</v>
          </cell>
          <cell r="F15">
            <v>66</v>
          </cell>
        </row>
        <row r="16">
          <cell r="B16">
            <v>44</v>
          </cell>
          <cell r="C16">
            <v>149</v>
          </cell>
          <cell r="D16">
            <v>0</v>
          </cell>
          <cell r="F16">
            <v>12</v>
          </cell>
        </row>
        <row r="17">
          <cell r="B17">
            <v>842</v>
          </cell>
          <cell r="C17">
            <v>147</v>
          </cell>
          <cell r="D17">
            <v>0</v>
          </cell>
          <cell r="F17">
            <v>39</v>
          </cell>
        </row>
        <row r="18">
          <cell r="B18">
            <v>1124</v>
          </cell>
          <cell r="C18">
            <v>29</v>
          </cell>
          <cell r="D18">
            <v>0</v>
          </cell>
          <cell r="F18">
            <v>160</v>
          </cell>
        </row>
        <row r="19">
          <cell r="B19">
            <v>84</v>
          </cell>
          <cell r="C19">
            <v>24</v>
          </cell>
          <cell r="D19">
            <v>0</v>
          </cell>
          <cell r="F19">
            <v>4</v>
          </cell>
        </row>
        <row r="20">
          <cell r="B20"/>
          <cell r="C20"/>
          <cell r="D20"/>
          <cell r="F20"/>
        </row>
        <row r="21">
          <cell r="B21"/>
          <cell r="C21"/>
          <cell r="D21"/>
          <cell r="F21"/>
        </row>
        <row r="22">
          <cell r="B22"/>
          <cell r="C22"/>
          <cell r="D22"/>
          <cell r="F22"/>
        </row>
        <row r="23">
          <cell r="B23"/>
          <cell r="C23"/>
          <cell r="D23"/>
          <cell r="F23"/>
        </row>
        <row r="24">
          <cell r="B24"/>
          <cell r="C24"/>
          <cell r="D24"/>
          <cell r="F24"/>
        </row>
        <row r="25">
          <cell r="B25"/>
          <cell r="C25"/>
          <cell r="D25"/>
          <cell r="F25"/>
        </row>
        <row r="26">
          <cell r="B26"/>
          <cell r="C26"/>
          <cell r="D26"/>
          <cell r="F26"/>
        </row>
        <row r="27">
          <cell r="B27"/>
          <cell r="C27"/>
          <cell r="D27"/>
          <cell r="F27"/>
        </row>
        <row r="28">
          <cell r="B28"/>
          <cell r="C28"/>
          <cell r="D28"/>
          <cell r="F28"/>
        </row>
        <row r="29">
          <cell r="B29"/>
          <cell r="C29"/>
          <cell r="D29"/>
          <cell r="F29"/>
        </row>
        <row r="30">
          <cell r="B30"/>
          <cell r="C30"/>
          <cell r="D30"/>
          <cell r="F30"/>
        </row>
        <row r="31">
          <cell r="B31"/>
          <cell r="C31"/>
          <cell r="D31"/>
          <cell r="F31"/>
        </row>
        <row r="32">
          <cell r="B32"/>
          <cell r="C32"/>
          <cell r="D32"/>
          <cell r="F32"/>
        </row>
        <row r="33">
          <cell r="B33"/>
          <cell r="C33"/>
          <cell r="D33"/>
          <cell r="F33"/>
        </row>
        <row r="34">
          <cell r="B34"/>
          <cell r="C34"/>
          <cell r="D34"/>
          <cell r="F34"/>
        </row>
        <row r="35">
          <cell r="B35"/>
          <cell r="C35"/>
          <cell r="D35"/>
          <cell r="F35"/>
        </row>
        <row r="36">
          <cell r="B36"/>
          <cell r="C36"/>
          <cell r="D36"/>
          <cell r="F36"/>
        </row>
        <row r="37">
          <cell r="B37"/>
          <cell r="C37"/>
          <cell r="D37"/>
          <cell r="F37"/>
        </row>
        <row r="38">
          <cell r="B38"/>
          <cell r="C38"/>
          <cell r="D38"/>
          <cell r="F38"/>
        </row>
        <row r="39">
          <cell r="B39">
            <v>5358</v>
          </cell>
          <cell r="C39">
            <v>845</v>
          </cell>
          <cell r="D39">
            <v>57</v>
          </cell>
          <cell r="E39">
            <v>6260</v>
          </cell>
          <cell r="F39">
            <v>287</v>
          </cell>
          <cell r="G39">
            <v>6547</v>
          </cell>
        </row>
      </sheetData>
      <sheetData sheetId="11" refreshError="1"/>
      <sheetData sheetId="12" refreshError="1"/>
      <sheetData sheetId="13" refreshError="1">
        <row r="5">
          <cell r="A5"/>
        </row>
        <row r="10">
          <cell r="I10">
            <v>22840</v>
          </cell>
        </row>
      </sheetData>
      <sheetData sheetId="14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fig"/>
      <sheetName val="CNJ"/>
      <sheetName val="TRF4 e Seções"/>
      <sheetName val="(CJFeMPlanej) PortConjunta"/>
      <sheetName val="(TRF4) PortConjunta"/>
      <sheetName val="(SJRS) PortConjunta"/>
      <sheetName val="(SJSC) PortConjunta"/>
      <sheetName val="(SJPR) PortConjunta"/>
    </sheetNames>
    <sheetDataSet>
      <sheetData sheetId="0">
        <row r="3">
          <cell r="B3">
            <v>8</v>
          </cell>
        </row>
        <row r="5">
          <cell r="B5" t="str">
            <v>20/09/2019</v>
          </cell>
        </row>
      </sheetData>
      <sheetData sheetId="1" refreshError="1"/>
      <sheetData sheetId="2">
        <row r="5">
          <cell r="C5">
            <v>43070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J com CPFs"/>
      <sheetName val="TRF sem CPFs"/>
      <sheetName val="SJRS sem CPFs"/>
      <sheetName val="SJSC sem CPFs"/>
      <sheetName val="SJPR sem CPFs"/>
    </sheetNames>
    <sheetDataSet>
      <sheetData sheetId="0"/>
      <sheetData sheetId="1">
        <row r="9">
          <cell r="A9">
            <v>0</v>
          </cell>
          <cell r="D9">
            <v>0</v>
          </cell>
        </row>
      </sheetData>
      <sheetData sheetId="2">
        <row r="9">
          <cell r="A9">
            <v>0</v>
          </cell>
          <cell r="D9">
            <v>0</v>
          </cell>
        </row>
      </sheetData>
      <sheetData sheetId="3">
        <row r="9">
          <cell r="A9">
            <v>0</v>
          </cell>
          <cell r="D9">
            <v>0</v>
          </cell>
        </row>
      </sheetData>
      <sheetData sheetId="4">
        <row r="9">
          <cell r="A9">
            <v>0</v>
          </cell>
          <cell r="D9">
            <v>0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I - TAB 1"/>
      <sheetName val="ANEXO I - TAB 2"/>
      <sheetName val="ANEXO I - TAB 3"/>
      <sheetName val="ANEXO II - TAB 1"/>
      <sheetName val="ANEXO II - TAB 2"/>
      <sheetName val="ANEXO II - TAB 3"/>
      <sheetName val="ANEXO III - TAB 1"/>
      <sheetName val="ANEXO IV - TAB 1"/>
      <sheetName val="ANEXO V - TAB 1"/>
      <sheetName val="ANEXO VI - TAB 1"/>
      <sheetName val="ANEXO VI - TAB 2"/>
    </sheetNames>
    <sheetDataSet>
      <sheetData sheetId="0">
        <row r="5">
          <cell r="L5" t="str">
            <v>POSIÇÃO: Agosto/2019</v>
          </cell>
          <cell r="M5"/>
        </row>
        <row r="9">
          <cell r="E9">
            <v>630</v>
          </cell>
          <cell r="F9"/>
          <cell r="J9">
            <v>259</v>
          </cell>
          <cell r="K9">
            <v>52</v>
          </cell>
          <cell r="M9">
            <v>72</v>
          </cell>
        </row>
        <row r="10">
          <cell r="E10">
            <v>8</v>
          </cell>
          <cell r="F10"/>
          <cell r="J10"/>
          <cell r="K10"/>
          <cell r="M10"/>
        </row>
        <row r="11">
          <cell r="E11">
            <v>20</v>
          </cell>
          <cell r="F11"/>
          <cell r="J11">
            <v>2</v>
          </cell>
          <cell r="K11"/>
          <cell r="M11"/>
        </row>
        <row r="12">
          <cell r="E12">
            <v>55</v>
          </cell>
          <cell r="F12"/>
          <cell r="J12"/>
          <cell r="K12"/>
          <cell r="M12"/>
        </row>
        <row r="13">
          <cell r="E13">
            <v>87</v>
          </cell>
          <cell r="F13"/>
          <cell r="J13"/>
          <cell r="K13"/>
          <cell r="M13"/>
        </row>
        <row r="14">
          <cell r="E14">
            <v>96</v>
          </cell>
          <cell r="F14"/>
          <cell r="J14"/>
          <cell r="K14"/>
          <cell r="M14"/>
        </row>
        <row r="15">
          <cell r="E15">
            <v>62</v>
          </cell>
          <cell r="F15"/>
          <cell r="J15"/>
          <cell r="K15"/>
          <cell r="M15"/>
        </row>
        <row r="16">
          <cell r="E16">
            <v>78</v>
          </cell>
          <cell r="F16"/>
          <cell r="J16"/>
          <cell r="K16"/>
          <cell r="M16"/>
        </row>
        <row r="17">
          <cell r="E17">
            <v>70</v>
          </cell>
          <cell r="F17"/>
          <cell r="J17"/>
          <cell r="K17"/>
          <cell r="M17"/>
        </row>
        <row r="18">
          <cell r="E18">
            <v>38</v>
          </cell>
          <cell r="F18"/>
          <cell r="J18">
            <v>1</v>
          </cell>
          <cell r="K18"/>
          <cell r="M18"/>
        </row>
        <row r="19">
          <cell r="E19"/>
          <cell r="F19">
            <v>19</v>
          </cell>
          <cell r="J19"/>
          <cell r="K19"/>
          <cell r="M19"/>
        </row>
        <row r="20">
          <cell r="E20"/>
          <cell r="F20">
            <v>3</v>
          </cell>
          <cell r="J20"/>
          <cell r="K20"/>
          <cell r="M20"/>
        </row>
        <row r="21">
          <cell r="E21"/>
          <cell r="F21">
            <v>39</v>
          </cell>
          <cell r="H21">
            <v>26</v>
          </cell>
          <cell r="J21"/>
          <cell r="K21"/>
          <cell r="M21"/>
        </row>
        <row r="23">
          <cell r="E23">
            <v>904</v>
          </cell>
          <cell r="F23"/>
          <cell r="J23">
            <v>214</v>
          </cell>
          <cell r="K23">
            <v>60</v>
          </cell>
          <cell r="M23">
            <v>78</v>
          </cell>
        </row>
        <row r="24">
          <cell r="E24">
            <v>22</v>
          </cell>
          <cell r="F24"/>
          <cell r="J24"/>
          <cell r="K24"/>
          <cell r="M24"/>
        </row>
        <row r="25">
          <cell r="E25">
            <v>32</v>
          </cell>
          <cell r="F25"/>
          <cell r="J25">
            <v>1</v>
          </cell>
          <cell r="K25"/>
          <cell r="M25"/>
        </row>
        <row r="26">
          <cell r="E26">
            <v>46</v>
          </cell>
          <cell r="F26"/>
          <cell r="J26"/>
          <cell r="K26"/>
          <cell r="M26"/>
        </row>
        <row r="27">
          <cell r="E27">
            <v>144</v>
          </cell>
          <cell r="F27"/>
          <cell r="J27">
            <v>1</v>
          </cell>
          <cell r="K27"/>
          <cell r="M27"/>
        </row>
        <row r="28">
          <cell r="E28">
            <v>119</v>
          </cell>
          <cell r="F28"/>
          <cell r="J28"/>
          <cell r="K28"/>
          <cell r="M28"/>
        </row>
        <row r="29">
          <cell r="E29">
            <v>93</v>
          </cell>
          <cell r="F29"/>
          <cell r="J29"/>
          <cell r="K29">
            <v>1</v>
          </cell>
          <cell r="M29">
            <v>1</v>
          </cell>
        </row>
        <row r="30">
          <cell r="E30">
            <v>124</v>
          </cell>
          <cell r="F30"/>
          <cell r="J30">
            <v>2</v>
          </cell>
          <cell r="K30"/>
          <cell r="M30"/>
        </row>
        <row r="31">
          <cell r="E31">
            <v>105</v>
          </cell>
          <cell r="F31"/>
          <cell r="J31"/>
          <cell r="K31"/>
          <cell r="M31"/>
        </row>
        <row r="32">
          <cell r="E32">
            <v>32</v>
          </cell>
          <cell r="F32"/>
          <cell r="J32">
            <v>1</v>
          </cell>
          <cell r="K32">
            <v>1</v>
          </cell>
          <cell r="M32">
            <v>4</v>
          </cell>
        </row>
        <row r="33">
          <cell r="E33"/>
          <cell r="F33">
            <v>49</v>
          </cell>
          <cell r="J33"/>
          <cell r="K33">
            <v>2</v>
          </cell>
          <cell r="M33">
            <v>3</v>
          </cell>
        </row>
        <row r="34">
          <cell r="E34"/>
          <cell r="F34">
            <v>8</v>
          </cell>
          <cell r="J34"/>
          <cell r="K34">
            <v>1</v>
          </cell>
          <cell r="M34">
            <v>2</v>
          </cell>
        </row>
        <row r="35">
          <cell r="E35"/>
          <cell r="F35">
            <v>21</v>
          </cell>
          <cell r="H35">
            <v>57</v>
          </cell>
          <cell r="J35"/>
          <cell r="K35"/>
          <cell r="M35"/>
        </row>
        <row r="37">
          <cell r="E37"/>
          <cell r="F37"/>
          <cell r="J37"/>
          <cell r="K37"/>
          <cell r="M37"/>
        </row>
        <row r="38">
          <cell r="E38"/>
          <cell r="F38"/>
          <cell r="J38"/>
          <cell r="K38"/>
          <cell r="M38"/>
        </row>
        <row r="39">
          <cell r="E39"/>
          <cell r="F39"/>
          <cell r="J39"/>
          <cell r="K39"/>
          <cell r="M39"/>
        </row>
        <row r="40">
          <cell r="E40"/>
          <cell r="F40"/>
          <cell r="J40"/>
          <cell r="K40"/>
          <cell r="M40"/>
        </row>
        <row r="41">
          <cell r="E41"/>
          <cell r="F41"/>
          <cell r="J41"/>
          <cell r="K41"/>
          <cell r="M41"/>
        </row>
        <row r="42">
          <cell r="E42"/>
          <cell r="F42"/>
          <cell r="J42"/>
          <cell r="K42"/>
          <cell r="M42"/>
        </row>
        <row r="43">
          <cell r="E43"/>
          <cell r="F43"/>
          <cell r="J43"/>
          <cell r="K43"/>
          <cell r="M43"/>
        </row>
        <row r="44">
          <cell r="E44"/>
          <cell r="F44"/>
          <cell r="J44"/>
          <cell r="K44"/>
          <cell r="M44"/>
        </row>
        <row r="45">
          <cell r="E45"/>
          <cell r="F45"/>
          <cell r="J45"/>
          <cell r="K45"/>
          <cell r="M45"/>
        </row>
        <row r="46">
          <cell r="E46"/>
          <cell r="F46"/>
          <cell r="J46"/>
          <cell r="K46"/>
          <cell r="M46"/>
        </row>
        <row r="47">
          <cell r="E47"/>
          <cell r="F47"/>
          <cell r="J47"/>
          <cell r="K47"/>
          <cell r="M47"/>
        </row>
        <row r="48">
          <cell r="E48"/>
          <cell r="F48"/>
          <cell r="J48"/>
          <cell r="K48"/>
          <cell r="M48"/>
        </row>
        <row r="49">
          <cell r="E49"/>
          <cell r="F49"/>
          <cell r="H49"/>
          <cell r="J49"/>
          <cell r="K49"/>
          <cell r="M49"/>
        </row>
      </sheetData>
      <sheetData sheetId="1">
        <row r="5">
          <cell r="G5" t="str">
            <v>POSIÇÃO: AGOSTO/2019</v>
          </cell>
        </row>
      </sheetData>
      <sheetData sheetId="2"/>
      <sheetData sheetId="3"/>
      <sheetData sheetId="4"/>
      <sheetData sheetId="5"/>
      <sheetData sheetId="6">
        <row r="5">
          <cell r="F5" t="str">
            <v>POSIÇÃO: AGOSTO/2019</v>
          </cell>
        </row>
      </sheetData>
      <sheetData sheetId="7"/>
      <sheetData sheetId="8"/>
      <sheetData sheetId="9">
        <row r="9">
          <cell r="C9"/>
        </row>
      </sheetData>
      <sheetData sheetId="1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I - TAB 1"/>
      <sheetName val="ANEXO I - TAB 2"/>
      <sheetName val="ANEXO I - TAB 3"/>
      <sheetName val="ANEXO II - TAB 1"/>
      <sheetName val="ANEXO II - TAB 2"/>
      <sheetName val="ANEXO II - TAB 3"/>
      <sheetName val="ANEXO III - TAB 1"/>
      <sheetName val="ANEXO IV - TAB 1"/>
      <sheetName val="ANEXO V - TAB 1"/>
      <sheetName val="ANEXO VI - TAB 1"/>
      <sheetName val="ANEXO VI - TAB 2"/>
    </sheetNames>
    <sheetDataSet>
      <sheetData sheetId="0">
        <row r="5">
          <cell r="L5" t="str">
            <v>POSIÇÃO: Agosto/2019</v>
          </cell>
          <cell r="M5"/>
        </row>
        <row r="9">
          <cell r="E9">
            <v>115</v>
          </cell>
          <cell r="F9"/>
          <cell r="J9">
            <v>48</v>
          </cell>
          <cell r="K9">
            <v>3</v>
          </cell>
          <cell r="M9">
            <v>3</v>
          </cell>
        </row>
        <row r="10">
          <cell r="E10"/>
          <cell r="F10"/>
          <cell r="J10"/>
          <cell r="K10"/>
          <cell r="M10"/>
        </row>
        <row r="11">
          <cell r="E11">
            <v>3</v>
          </cell>
          <cell r="F11"/>
          <cell r="J11"/>
          <cell r="K11"/>
          <cell r="M11"/>
        </row>
        <row r="12">
          <cell r="E12"/>
          <cell r="F12"/>
          <cell r="J12"/>
          <cell r="K12"/>
          <cell r="M12"/>
        </row>
        <row r="13">
          <cell r="E13">
            <v>3</v>
          </cell>
          <cell r="F13"/>
          <cell r="J13"/>
          <cell r="K13"/>
          <cell r="M13"/>
        </row>
        <row r="14">
          <cell r="E14">
            <v>4</v>
          </cell>
          <cell r="F14"/>
          <cell r="J14"/>
          <cell r="K14"/>
          <cell r="M14"/>
        </row>
        <row r="15">
          <cell r="E15">
            <v>2</v>
          </cell>
          <cell r="F15"/>
          <cell r="J15"/>
          <cell r="K15"/>
          <cell r="M15"/>
        </row>
        <row r="16">
          <cell r="E16"/>
          <cell r="F16"/>
          <cell r="J16"/>
          <cell r="K16"/>
          <cell r="M16"/>
        </row>
        <row r="17">
          <cell r="E17"/>
          <cell r="F17"/>
          <cell r="J17"/>
          <cell r="K17"/>
          <cell r="M17"/>
        </row>
        <row r="18">
          <cell r="E18">
            <v>1</v>
          </cell>
          <cell r="F18"/>
          <cell r="J18"/>
          <cell r="K18"/>
          <cell r="M18"/>
        </row>
        <row r="19">
          <cell r="E19"/>
          <cell r="F19">
            <v>2</v>
          </cell>
          <cell r="J19"/>
          <cell r="K19"/>
          <cell r="M19"/>
        </row>
        <row r="20">
          <cell r="E20"/>
          <cell r="F20"/>
          <cell r="J20"/>
          <cell r="K20"/>
          <cell r="M20"/>
        </row>
        <row r="21">
          <cell r="E21"/>
          <cell r="F21">
            <v>11</v>
          </cell>
          <cell r="H21">
            <v>4</v>
          </cell>
          <cell r="J21"/>
          <cell r="K21"/>
          <cell r="M21"/>
        </row>
        <row r="23">
          <cell r="E23">
            <v>292</v>
          </cell>
          <cell r="F23"/>
          <cell r="J23">
            <v>77</v>
          </cell>
          <cell r="K23">
            <v>13</v>
          </cell>
          <cell r="M23">
            <v>20</v>
          </cell>
        </row>
        <row r="24">
          <cell r="E24"/>
          <cell r="F24"/>
          <cell r="J24"/>
          <cell r="K24"/>
          <cell r="M24"/>
        </row>
        <row r="25">
          <cell r="E25">
            <v>8</v>
          </cell>
          <cell r="F25"/>
          <cell r="J25"/>
          <cell r="K25"/>
          <cell r="M25"/>
        </row>
        <row r="26">
          <cell r="E26">
            <v>2</v>
          </cell>
          <cell r="F26"/>
          <cell r="J26"/>
          <cell r="K26"/>
          <cell r="M26"/>
        </row>
        <row r="27">
          <cell r="E27">
            <v>1</v>
          </cell>
          <cell r="F27"/>
          <cell r="J27"/>
          <cell r="K27">
            <v>1</v>
          </cell>
          <cell r="M27">
            <v>1</v>
          </cell>
        </row>
        <row r="28">
          <cell r="E28">
            <v>3</v>
          </cell>
          <cell r="F28"/>
          <cell r="J28"/>
          <cell r="K28"/>
          <cell r="M28"/>
        </row>
        <row r="29">
          <cell r="E29">
            <v>8</v>
          </cell>
          <cell r="F29"/>
          <cell r="J29"/>
          <cell r="K29"/>
          <cell r="M29"/>
        </row>
        <row r="30">
          <cell r="E30">
            <v>8</v>
          </cell>
          <cell r="F30"/>
          <cell r="J30"/>
          <cell r="K30"/>
          <cell r="M30"/>
        </row>
        <row r="31">
          <cell r="E31">
            <v>4</v>
          </cell>
          <cell r="F31"/>
          <cell r="J31"/>
          <cell r="K31"/>
          <cell r="M31"/>
        </row>
        <row r="32">
          <cell r="E32">
            <v>6</v>
          </cell>
          <cell r="F32"/>
          <cell r="J32"/>
          <cell r="K32"/>
          <cell r="M32"/>
        </row>
        <row r="33">
          <cell r="E33"/>
          <cell r="F33">
            <v>22</v>
          </cell>
          <cell r="J33"/>
          <cell r="K33"/>
          <cell r="M33"/>
        </row>
        <row r="34">
          <cell r="E34"/>
          <cell r="F34"/>
          <cell r="J34"/>
          <cell r="K34">
            <v>1</v>
          </cell>
          <cell r="M34">
            <v>1</v>
          </cell>
        </row>
        <row r="35">
          <cell r="E35"/>
          <cell r="F35">
            <v>5</v>
          </cell>
          <cell r="H35">
            <v>21</v>
          </cell>
          <cell r="J35"/>
          <cell r="K35"/>
          <cell r="M35"/>
        </row>
        <row r="37">
          <cell r="E37"/>
          <cell r="F37"/>
          <cell r="J37"/>
          <cell r="K37"/>
          <cell r="M37"/>
        </row>
        <row r="38">
          <cell r="E38"/>
          <cell r="F38"/>
          <cell r="J38"/>
          <cell r="K38"/>
          <cell r="M38"/>
        </row>
        <row r="39">
          <cell r="E39"/>
          <cell r="F39"/>
          <cell r="J39"/>
          <cell r="K39"/>
          <cell r="M39"/>
        </row>
        <row r="40">
          <cell r="E40"/>
          <cell r="F40"/>
          <cell r="J40"/>
          <cell r="K40"/>
          <cell r="M40"/>
        </row>
        <row r="41">
          <cell r="E41"/>
          <cell r="F41"/>
          <cell r="J41"/>
          <cell r="K41"/>
          <cell r="M41"/>
        </row>
        <row r="42">
          <cell r="E42"/>
          <cell r="F42"/>
          <cell r="J42"/>
          <cell r="K42"/>
          <cell r="M42"/>
        </row>
        <row r="43">
          <cell r="E43"/>
          <cell r="F43"/>
          <cell r="J43"/>
          <cell r="K43"/>
          <cell r="M43"/>
        </row>
        <row r="44">
          <cell r="E44"/>
          <cell r="F44"/>
          <cell r="J44"/>
          <cell r="K44"/>
          <cell r="M44"/>
        </row>
        <row r="45">
          <cell r="E45"/>
          <cell r="F45"/>
          <cell r="J45"/>
          <cell r="K45"/>
          <cell r="M45"/>
        </row>
        <row r="46">
          <cell r="E46"/>
          <cell r="F46"/>
          <cell r="J46"/>
          <cell r="K46"/>
          <cell r="M46"/>
        </row>
        <row r="47">
          <cell r="E47"/>
          <cell r="F47"/>
          <cell r="J47"/>
          <cell r="K47"/>
          <cell r="M47"/>
        </row>
        <row r="48">
          <cell r="E48"/>
          <cell r="F48"/>
          <cell r="J48"/>
          <cell r="K48"/>
          <cell r="M48"/>
        </row>
        <row r="49">
          <cell r="E49"/>
          <cell r="F49"/>
          <cell r="H49"/>
          <cell r="J49"/>
          <cell r="K49"/>
          <cell r="M49"/>
        </row>
      </sheetData>
      <sheetData sheetId="1">
        <row r="5">
          <cell r="G5" t="str">
            <v>POSIÇÃO: AGOSTO/2019</v>
          </cell>
        </row>
      </sheetData>
      <sheetData sheetId="2"/>
      <sheetData sheetId="3"/>
      <sheetData sheetId="4"/>
      <sheetData sheetId="5"/>
      <sheetData sheetId="6">
        <row r="5">
          <cell r="F5" t="str">
            <v>POSIÇÃO: AGOSTO/2019</v>
          </cell>
        </row>
      </sheetData>
      <sheetData sheetId="7"/>
      <sheetData sheetId="8"/>
      <sheetData sheetId="9">
        <row r="9">
          <cell r="C9">
            <v>633</v>
          </cell>
        </row>
      </sheetData>
      <sheetData sheetId="10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. 5 E 102 - TRF - IV-A"/>
      <sheetName val="PORT. 5 E 102 -TRF - IV-B"/>
      <sheetName val="TRF - IV-C"/>
      <sheetName val="TRF - IV-D"/>
      <sheetName val="PORT. 5 E 102 -TRF - IV-E"/>
      <sheetName val="TRF - IV-F"/>
      <sheetName val="TRF -IV-G"/>
      <sheetName val="PORT. 5 E 102 -TRF - IV-H"/>
      <sheetName val="102 - SJRJ - IV-A"/>
      <sheetName val="102 -SJRJ - IV-B"/>
      <sheetName val="102 -SJRJ - IV-C"/>
      <sheetName val="102 -SJRJ - IV-D"/>
      <sheetName val="102 -SJRJ - IV-E"/>
      <sheetName val="102 -SJRJ - IV-F"/>
      <sheetName val="102 -SJRJ- IV-G"/>
      <sheetName val="102 -SJRJ - IV-H"/>
      <sheetName val="102 -SJES IV-A"/>
      <sheetName val="102 -SJES - IV-B"/>
      <sheetName val="102 -SJES - IV-C"/>
      <sheetName val="102 -SJES - IV-D"/>
      <sheetName val="102 -SJES - IV-E"/>
      <sheetName val="102 -SJES - IV-F"/>
      <sheetName val="102 -SJES- IV-G "/>
      <sheetName val="102 -SJES - IV-H"/>
      <sheetName val="PORT. 5 - SEÇÕES - IV-A"/>
      <sheetName val="PORT. 5 SEÇÕES - IV-B"/>
      <sheetName val="PORT. 5 - SEÇÕES - IV-E"/>
      <sheetName val="PORT. 5  - SEÇÕES - IV-H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13">
          <cell r="F13">
            <v>715</v>
          </cell>
          <cell r="G13">
            <v>0</v>
          </cell>
          <cell r="H13">
            <v>715</v>
          </cell>
          <cell r="I13">
            <v>0</v>
          </cell>
          <cell r="J13">
            <v>715</v>
          </cell>
          <cell r="K13">
            <v>330</v>
          </cell>
          <cell r="L13">
            <v>119</v>
          </cell>
          <cell r="M13">
            <v>449</v>
          </cell>
          <cell r="N13">
            <v>143</v>
          </cell>
        </row>
        <row r="14">
          <cell r="F14">
            <v>12</v>
          </cell>
          <cell r="G14">
            <v>0</v>
          </cell>
          <cell r="H14">
            <v>12</v>
          </cell>
          <cell r="I14">
            <v>0</v>
          </cell>
          <cell r="J14">
            <v>12</v>
          </cell>
          <cell r="K14">
            <v>2</v>
          </cell>
          <cell r="L14">
            <v>1</v>
          </cell>
          <cell r="M14">
            <v>3</v>
          </cell>
          <cell r="N14">
            <v>3</v>
          </cell>
        </row>
        <row r="15">
          <cell r="F15">
            <v>17</v>
          </cell>
          <cell r="G15">
            <v>0</v>
          </cell>
          <cell r="H15">
            <v>17</v>
          </cell>
          <cell r="I15">
            <v>0</v>
          </cell>
          <cell r="J15">
            <v>17</v>
          </cell>
          <cell r="K15">
            <v>1</v>
          </cell>
          <cell r="L15">
            <v>0</v>
          </cell>
          <cell r="M15">
            <v>1</v>
          </cell>
          <cell r="N15">
            <v>0</v>
          </cell>
        </row>
        <row r="16">
          <cell r="F16">
            <v>10</v>
          </cell>
          <cell r="G16">
            <v>0</v>
          </cell>
          <cell r="H16">
            <v>10</v>
          </cell>
          <cell r="I16">
            <v>0</v>
          </cell>
          <cell r="J16">
            <v>10</v>
          </cell>
          <cell r="K16">
            <v>2</v>
          </cell>
          <cell r="L16">
            <v>1</v>
          </cell>
          <cell r="M16">
            <v>3</v>
          </cell>
          <cell r="N16">
            <v>6</v>
          </cell>
        </row>
        <row r="17">
          <cell r="F17">
            <v>73</v>
          </cell>
          <cell r="G17">
            <v>0</v>
          </cell>
          <cell r="H17">
            <v>73</v>
          </cell>
          <cell r="I17">
            <v>0</v>
          </cell>
          <cell r="J17">
            <v>73</v>
          </cell>
          <cell r="K17">
            <v>5</v>
          </cell>
          <cell r="L17">
            <v>0</v>
          </cell>
          <cell r="M17">
            <v>5</v>
          </cell>
          <cell r="N17">
            <v>0</v>
          </cell>
        </row>
        <row r="18">
          <cell r="F18">
            <v>52</v>
          </cell>
          <cell r="G18">
            <v>0</v>
          </cell>
          <cell r="H18">
            <v>52</v>
          </cell>
          <cell r="I18">
            <v>0</v>
          </cell>
          <cell r="J18">
            <v>52</v>
          </cell>
          <cell r="K18">
            <v>4</v>
          </cell>
          <cell r="L18">
            <v>1</v>
          </cell>
          <cell r="M18">
            <v>5</v>
          </cell>
          <cell r="N18">
            <v>1</v>
          </cell>
        </row>
        <row r="19">
          <cell r="F19">
            <v>59</v>
          </cell>
          <cell r="G19">
            <v>0</v>
          </cell>
          <cell r="H19">
            <v>59</v>
          </cell>
          <cell r="I19">
            <v>0</v>
          </cell>
          <cell r="J19">
            <v>59</v>
          </cell>
          <cell r="K19">
            <v>5</v>
          </cell>
          <cell r="L19">
            <v>0</v>
          </cell>
          <cell r="M19">
            <v>5</v>
          </cell>
          <cell r="N19">
            <v>0</v>
          </cell>
        </row>
        <row r="20">
          <cell r="F20">
            <v>23</v>
          </cell>
          <cell r="G20">
            <v>0</v>
          </cell>
          <cell r="H20">
            <v>23</v>
          </cell>
          <cell r="I20">
            <v>0</v>
          </cell>
          <cell r="J20">
            <v>23</v>
          </cell>
          <cell r="K20">
            <v>1</v>
          </cell>
          <cell r="L20">
            <v>2</v>
          </cell>
          <cell r="M20">
            <v>3</v>
          </cell>
          <cell r="N20">
            <v>3</v>
          </cell>
        </row>
        <row r="21">
          <cell r="F21">
            <v>50</v>
          </cell>
          <cell r="G21">
            <v>0</v>
          </cell>
          <cell r="H21">
            <v>50</v>
          </cell>
          <cell r="I21">
            <v>0</v>
          </cell>
          <cell r="J21">
            <v>50</v>
          </cell>
          <cell r="K21">
            <v>1</v>
          </cell>
          <cell r="L21">
            <v>2</v>
          </cell>
          <cell r="M21">
            <v>3</v>
          </cell>
          <cell r="N21">
            <v>1</v>
          </cell>
        </row>
        <row r="22">
          <cell r="F22">
            <v>62</v>
          </cell>
          <cell r="G22">
            <v>0</v>
          </cell>
          <cell r="H22">
            <v>62</v>
          </cell>
          <cell r="I22">
            <v>0</v>
          </cell>
          <cell r="J22">
            <v>62</v>
          </cell>
          <cell r="K22">
            <v>1</v>
          </cell>
          <cell r="L22">
            <v>0</v>
          </cell>
          <cell r="M22">
            <v>1</v>
          </cell>
          <cell r="N22">
            <v>0</v>
          </cell>
        </row>
        <row r="23">
          <cell r="F23">
            <v>0</v>
          </cell>
          <cell r="G23">
            <v>3</v>
          </cell>
          <cell r="H23">
            <v>3</v>
          </cell>
          <cell r="I23">
            <v>0</v>
          </cell>
          <cell r="J23">
            <v>3</v>
          </cell>
          <cell r="K23">
            <v>1</v>
          </cell>
          <cell r="L23">
            <v>1</v>
          </cell>
          <cell r="M23">
            <v>2</v>
          </cell>
          <cell r="N23">
            <v>2</v>
          </cell>
        </row>
        <row r="24">
          <cell r="F24">
            <v>0</v>
          </cell>
          <cell r="G24">
            <v>38</v>
          </cell>
          <cell r="H24">
            <v>38</v>
          </cell>
          <cell r="I24">
            <v>0</v>
          </cell>
          <cell r="J24">
            <v>38</v>
          </cell>
          <cell r="K24">
            <v>0</v>
          </cell>
          <cell r="L24">
            <v>1</v>
          </cell>
          <cell r="M24">
            <v>1</v>
          </cell>
          <cell r="N24">
            <v>1</v>
          </cell>
        </row>
        <row r="25">
          <cell r="F25">
            <v>0</v>
          </cell>
          <cell r="G25">
            <v>26</v>
          </cell>
          <cell r="H25">
            <v>26</v>
          </cell>
          <cell r="I25">
            <v>55</v>
          </cell>
          <cell r="J25">
            <v>81</v>
          </cell>
          <cell r="K25">
            <v>0</v>
          </cell>
          <cell r="L25">
            <v>1</v>
          </cell>
          <cell r="M25">
            <v>1</v>
          </cell>
          <cell r="N25">
            <v>1</v>
          </cell>
        </row>
        <row r="26">
          <cell r="F26">
            <v>1073</v>
          </cell>
          <cell r="G26">
            <v>67</v>
          </cell>
          <cell r="H26">
            <v>1140</v>
          </cell>
          <cell r="I26">
            <v>55</v>
          </cell>
          <cell r="J26">
            <v>1195</v>
          </cell>
          <cell r="K26">
            <v>353</v>
          </cell>
          <cell r="L26">
            <v>129</v>
          </cell>
          <cell r="M26">
            <v>482</v>
          </cell>
          <cell r="N26">
            <v>161</v>
          </cell>
        </row>
        <row r="27">
          <cell r="F27">
            <v>1059</v>
          </cell>
          <cell r="G27">
            <v>0</v>
          </cell>
          <cell r="H27">
            <v>1059</v>
          </cell>
          <cell r="I27">
            <v>0</v>
          </cell>
          <cell r="J27">
            <v>1059</v>
          </cell>
          <cell r="K27">
            <v>302</v>
          </cell>
          <cell r="L27">
            <v>71</v>
          </cell>
          <cell r="M27">
            <v>373</v>
          </cell>
          <cell r="N27">
            <v>83</v>
          </cell>
        </row>
        <row r="28">
          <cell r="F28">
            <v>31</v>
          </cell>
          <cell r="G28">
            <v>0</v>
          </cell>
          <cell r="H28">
            <v>31</v>
          </cell>
          <cell r="I28">
            <v>0</v>
          </cell>
          <cell r="J28">
            <v>31</v>
          </cell>
          <cell r="K28">
            <v>1</v>
          </cell>
          <cell r="L28">
            <v>0</v>
          </cell>
          <cell r="M28">
            <v>1</v>
          </cell>
          <cell r="N28">
            <v>0</v>
          </cell>
        </row>
        <row r="29">
          <cell r="F29">
            <v>16</v>
          </cell>
          <cell r="G29">
            <v>0</v>
          </cell>
          <cell r="H29">
            <v>16</v>
          </cell>
          <cell r="I29">
            <v>0</v>
          </cell>
          <cell r="J29">
            <v>16</v>
          </cell>
          <cell r="K29">
            <v>6</v>
          </cell>
          <cell r="L29">
            <v>0</v>
          </cell>
          <cell r="M29">
            <v>6</v>
          </cell>
          <cell r="N29">
            <v>0</v>
          </cell>
        </row>
        <row r="30">
          <cell r="F30">
            <v>23</v>
          </cell>
          <cell r="G30">
            <v>0</v>
          </cell>
          <cell r="H30">
            <v>23</v>
          </cell>
          <cell r="I30">
            <v>0</v>
          </cell>
          <cell r="J30">
            <v>23</v>
          </cell>
          <cell r="K30">
            <v>1</v>
          </cell>
          <cell r="L30">
            <v>1</v>
          </cell>
          <cell r="M30">
            <v>2</v>
          </cell>
          <cell r="N30">
            <v>1</v>
          </cell>
        </row>
        <row r="31">
          <cell r="F31">
            <v>84</v>
          </cell>
          <cell r="G31">
            <v>0</v>
          </cell>
          <cell r="H31">
            <v>84</v>
          </cell>
          <cell r="I31">
            <v>0</v>
          </cell>
          <cell r="J31">
            <v>84</v>
          </cell>
          <cell r="K31">
            <v>3</v>
          </cell>
          <cell r="L31">
            <v>0</v>
          </cell>
          <cell r="M31">
            <v>3</v>
          </cell>
          <cell r="N31">
            <v>0</v>
          </cell>
        </row>
        <row r="32">
          <cell r="F32">
            <v>73</v>
          </cell>
          <cell r="G32">
            <v>0</v>
          </cell>
          <cell r="H32">
            <v>73</v>
          </cell>
          <cell r="I32">
            <v>0</v>
          </cell>
          <cell r="J32">
            <v>73</v>
          </cell>
          <cell r="K32">
            <v>1</v>
          </cell>
          <cell r="L32">
            <v>2</v>
          </cell>
          <cell r="M32">
            <v>3</v>
          </cell>
          <cell r="N32">
            <v>5</v>
          </cell>
        </row>
        <row r="33">
          <cell r="F33">
            <v>78</v>
          </cell>
          <cell r="G33">
            <v>0</v>
          </cell>
          <cell r="H33">
            <v>78</v>
          </cell>
          <cell r="I33">
            <v>0</v>
          </cell>
          <cell r="J33">
            <v>78</v>
          </cell>
          <cell r="K33">
            <v>3</v>
          </cell>
          <cell r="L33">
            <v>0</v>
          </cell>
          <cell r="M33">
            <v>3</v>
          </cell>
          <cell r="N33">
            <v>0</v>
          </cell>
        </row>
        <row r="34">
          <cell r="F34">
            <v>53</v>
          </cell>
          <cell r="G34">
            <v>0</v>
          </cell>
          <cell r="H34">
            <v>53</v>
          </cell>
          <cell r="I34">
            <v>0</v>
          </cell>
          <cell r="J34">
            <v>53</v>
          </cell>
          <cell r="K34">
            <v>0</v>
          </cell>
          <cell r="L34">
            <v>1</v>
          </cell>
          <cell r="M34">
            <v>1</v>
          </cell>
          <cell r="N34">
            <v>1</v>
          </cell>
        </row>
        <row r="35">
          <cell r="F35">
            <v>80</v>
          </cell>
          <cell r="G35">
            <v>0</v>
          </cell>
          <cell r="H35">
            <v>80</v>
          </cell>
          <cell r="I35">
            <v>0</v>
          </cell>
          <cell r="J35">
            <v>80</v>
          </cell>
          <cell r="K35">
            <v>1</v>
          </cell>
          <cell r="L35">
            <v>0</v>
          </cell>
          <cell r="M35">
            <v>1</v>
          </cell>
          <cell r="N35">
            <v>0</v>
          </cell>
        </row>
        <row r="36">
          <cell r="F36">
            <v>70</v>
          </cell>
          <cell r="G36">
            <v>0</v>
          </cell>
          <cell r="H36">
            <v>70</v>
          </cell>
          <cell r="I36">
            <v>0</v>
          </cell>
          <cell r="J36">
            <v>70</v>
          </cell>
          <cell r="K36">
            <v>0</v>
          </cell>
          <cell r="L36">
            <v>1</v>
          </cell>
          <cell r="M36">
            <v>1</v>
          </cell>
          <cell r="N36">
            <v>2</v>
          </cell>
        </row>
        <row r="37">
          <cell r="F37">
            <v>0</v>
          </cell>
          <cell r="G37">
            <v>10</v>
          </cell>
          <cell r="H37">
            <v>10</v>
          </cell>
          <cell r="I37">
            <v>0</v>
          </cell>
          <cell r="J37">
            <v>10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F38">
            <v>0</v>
          </cell>
          <cell r="G38">
            <v>42</v>
          </cell>
          <cell r="H38">
            <v>42</v>
          </cell>
          <cell r="I38">
            <v>0</v>
          </cell>
          <cell r="J38">
            <v>42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F39">
            <v>0</v>
          </cell>
          <cell r="G39">
            <v>38</v>
          </cell>
          <cell r="H39">
            <v>38</v>
          </cell>
          <cell r="I39">
            <v>80</v>
          </cell>
          <cell r="J39">
            <v>118</v>
          </cell>
          <cell r="K39">
            <v>2</v>
          </cell>
          <cell r="L39">
            <v>2</v>
          </cell>
          <cell r="M39">
            <v>4</v>
          </cell>
          <cell r="N39">
            <v>3</v>
          </cell>
        </row>
        <row r="40">
          <cell r="F40">
            <v>1567</v>
          </cell>
          <cell r="G40">
            <v>90</v>
          </cell>
          <cell r="H40">
            <v>1657</v>
          </cell>
          <cell r="I40">
            <v>80</v>
          </cell>
          <cell r="J40">
            <v>1737</v>
          </cell>
          <cell r="K40">
            <v>320</v>
          </cell>
          <cell r="L40">
            <v>78</v>
          </cell>
          <cell r="M40">
            <v>398</v>
          </cell>
          <cell r="N40">
            <v>95</v>
          </cell>
        </row>
        <row r="41">
          <cell r="F41">
            <v>1</v>
          </cell>
          <cell r="G41">
            <v>0</v>
          </cell>
          <cell r="H41">
            <v>1</v>
          </cell>
          <cell r="I41">
            <v>0</v>
          </cell>
          <cell r="J41">
            <v>1</v>
          </cell>
          <cell r="K41">
            <v>0</v>
          </cell>
          <cell r="L41">
            <v>1</v>
          </cell>
          <cell r="M41">
            <v>1</v>
          </cell>
          <cell r="N41">
            <v>1</v>
          </cell>
        </row>
        <row r="42"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</row>
        <row r="43"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4"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</row>
        <row r="45">
          <cell r="F45">
            <v>2</v>
          </cell>
          <cell r="G45">
            <v>0</v>
          </cell>
          <cell r="H45">
            <v>2</v>
          </cell>
          <cell r="I45">
            <v>0</v>
          </cell>
          <cell r="J45">
            <v>2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</row>
        <row r="46"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1</v>
          </cell>
          <cell r="L46">
            <v>0</v>
          </cell>
          <cell r="M46">
            <v>1</v>
          </cell>
          <cell r="N46">
            <v>0</v>
          </cell>
        </row>
        <row r="47"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F48">
            <v>1</v>
          </cell>
          <cell r="G48">
            <v>0</v>
          </cell>
          <cell r="H48">
            <v>1</v>
          </cell>
          <cell r="I48">
            <v>0</v>
          </cell>
          <cell r="J48">
            <v>1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</row>
        <row r="50"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</row>
        <row r="52"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</row>
        <row r="53">
          <cell r="F53">
            <v>0</v>
          </cell>
          <cell r="G53">
            <v>0</v>
          </cell>
          <cell r="H53">
            <v>0</v>
          </cell>
          <cell r="I53">
            <v>2</v>
          </cell>
          <cell r="J53">
            <v>2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</row>
        <row r="54">
          <cell r="F54">
            <v>4</v>
          </cell>
          <cell r="G54">
            <v>0</v>
          </cell>
          <cell r="H54">
            <v>4</v>
          </cell>
          <cell r="I54">
            <v>2</v>
          </cell>
          <cell r="J54">
            <v>6</v>
          </cell>
          <cell r="K54">
            <v>1</v>
          </cell>
          <cell r="L54">
            <v>1</v>
          </cell>
          <cell r="M54">
            <v>2</v>
          </cell>
          <cell r="N54">
            <v>1</v>
          </cell>
        </row>
        <row r="56">
          <cell r="F56">
            <v>2644</v>
          </cell>
          <cell r="G56">
            <v>157</v>
          </cell>
          <cell r="H56">
            <v>2801</v>
          </cell>
          <cell r="I56">
            <v>137</v>
          </cell>
          <cell r="J56">
            <v>2938</v>
          </cell>
          <cell r="K56">
            <v>674</v>
          </cell>
          <cell r="L56">
            <v>208</v>
          </cell>
          <cell r="M56">
            <v>882</v>
          </cell>
          <cell r="N56">
            <v>257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>
        <row r="13">
          <cell r="F13">
            <v>130</v>
          </cell>
          <cell r="H13">
            <v>130</v>
          </cell>
          <cell r="J13">
            <v>130</v>
          </cell>
          <cell r="K13">
            <v>41</v>
          </cell>
          <cell r="L13">
            <v>6</v>
          </cell>
          <cell r="M13">
            <v>47</v>
          </cell>
          <cell r="N13">
            <v>9</v>
          </cell>
        </row>
        <row r="14">
          <cell r="F14">
            <v>9</v>
          </cell>
          <cell r="H14">
            <v>9</v>
          </cell>
          <cell r="J14">
            <v>9</v>
          </cell>
          <cell r="K14">
            <v>1</v>
          </cell>
          <cell r="L14">
            <v>0</v>
          </cell>
          <cell r="M14">
            <v>1</v>
          </cell>
          <cell r="N14">
            <v>0</v>
          </cell>
        </row>
        <row r="15">
          <cell r="F15">
            <v>2</v>
          </cell>
          <cell r="H15">
            <v>2</v>
          </cell>
          <cell r="J15">
            <v>2</v>
          </cell>
          <cell r="K15">
            <v>1</v>
          </cell>
          <cell r="L15">
            <v>1</v>
          </cell>
          <cell r="M15">
            <v>2</v>
          </cell>
          <cell r="N15">
            <v>2</v>
          </cell>
        </row>
        <row r="16">
          <cell r="F16">
            <v>5</v>
          </cell>
          <cell r="H16">
            <v>5</v>
          </cell>
          <cell r="J16">
            <v>5</v>
          </cell>
          <cell r="K16">
            <v>1</v>
          </cell>
          <cell r="L16">
            <v>0</v>
          </cell>
          <cell r="M16">
            <v>1</v>
          </cell>
          <cell r="N16">
            <v>0</v>
          </cell>
        </row>
        <row r="17">
          <cell r="F17">
            <v>12</v>
          </cell>
          <cell r="H17">
            <v>12</v>
          </cell>
          <cell r="J17">
            <v>12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</row>
        <row r="18">
          <cell r="F18">
            <v>2</v>
          </cell>
          <cell r="H18">
            <v>2</v>
          </cell>
          <cell r="J18">
            <v>2</v>
          </cell>
          <cell r="K18">
            <v>1</v>
          </cell>
          <cell r="L18">
            <v>0</v>
          </cell>
          <cell r="M18">
            <v>1</v>
          </cell>
          <cell r="N18">
            <v>0</v>
          </cell>
        </row>
        <row r="19">
          <cell r="F19">
            <v>5</v>
          </cell>
          <cell r="H19">
            <v>5</v>
          </cell>
          <cell r="J19">
            <v>5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</row>
        <row r="20">
          <cell r="F20">
            <v>5</v>
          </cell>
          <cell r="H20">
            <v>5</v>
          </cell>
          <cell r="J20">
            <v>5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1">
          <cell r="F21">
            <v>5</v>
          </cell>
          <cell r="H21">
            <v>5</v>
          </cell>
          <cell r="J21">
            <v>5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</row>
        <row r="22">
          <cell r="F22">
            <v>5</v>
          </cell>
          <cell r="H22">
            <v>5</v>
          </cell>
          <cell r="J22">
            <v>5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3">
          <cell r="G23">
            <v>0</v>
          </cell>
          <cell r="H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</row>
        <row r="24">
          <cell r="G24">
            <v>7</v>
          </cell>
          <cell r="H24">
            <v>7</v>
          </cell>
          <cell r="J24">
            <v>7</v>
          </cell>
          <cell r="K24">
            <v>1</v>
          </cell>
          <cell r="L24">
            <v>0</v>
          </cell>
          <cell r="M24">
            <v>1</v>
          </cell>
          <cell r="N24">
            <v>0</v>
          </cell>
        </row>
        <row r="25">
          <cell r="G25">
            <v>0</v>
          </cell>
          <cell r="H25">
            <v>0</v>
          </cell>
          <cell r="I25">
            <v>9</v>
          </cell>
          <cell r="J25">
            <v>9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F26">
            <v>180</v>
          </cell>
          <cell r="G26">
            <v>7</v>
          </cell>
          <cell r="H26">
            <v>187</v>
          </cell>
          <cell r="I26">
            <v>9</v>
          </cell>
          <cell r="J26">
            <v>196</v>
          </cell>
          <cell r="K26">
            <v>46</v>
          </cell>
          <cell r="L26">
            <v>7</v>
          </cell>
          <cell r="M26">
            <v>53</v>
          </cell>
          <cell r="N26">
            <v>11</v>
          </cell>
        </row>
        <row r="27">
          <cell r="F27">
            <v>236</v>
          </cell>
          <cell r="H27">
            <v>236</v>
          </cell>
          <cell r="J27">
            <v>236</v>
          </cell>
          <cell r="K27">
            <v>61</v>
          </cell>
          <cell r="L27">
            <v>7</v>
          </cell>
          <cell r="M27">
            <v>68</v>
          </cell>
          <cell r="N27">
            <v>8</v>
          </cell>
        </row>
        <row r="28">
          <cell r="F28">
            <v>4</v>
          </cell>
          <cell r="H28">
            <v>4</v>
          </cell>
          <cell r="J28">
            <v>4</v>
          </cell>
          <cell r="K28">
            <v>2</v>
          </cell>
          <cell r="L28">
            <v>0</v>
          </cell>
          <cell r="M28">
            <v>2</v>
          </cell>
          <cell r="N28">
            <v>0</v>
          </cell>
        </row>
        <row r="29">
          <cell r="F29">
            <v>3</v>
          </cell>
          <cell r="H29">
            <v>3</v>
          </cell>
          <cell r="J29">
            <v>3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F30">
            <v>2</v>
          </cell>
          <cell r="H30">
            <v>2</v>
          </cell>
          <cell r="J30">
            <v>2</v>
          </cell>
          <cell r="K30">
            <v>1</v>
          </cell>
          <cell r="L30">
            <v>0</v>
          </cell>
          <cell r="M30">
            <v>1</v>
          </cell>
          <cell r="N30">
            <v>0</v>
          </cell>
        </row>
        <row r="31">
          <cell r="F31">
            <v>9</v>
          </cell>
          <cell r="H31">
            <v>9</v>
          </cell>
          <cell r="J31">
            <v>9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</row>
        <row r="32">
          <cell r="F32">
            <v>10</v>
          </cell>
          <cell r="H32">
            <v>10</v>
          </cell>
          <cell r="J32">
            <v>10</v>
          </cell>
          <cell r="K32">
            <v>1</v>
          </cell>
          <cell r="L32">
            <v>0</v>
          </cell>
          <cell r="M32">
            <v>1</v>
          </cell>
          <cell r="N32">
            <v>0</v>
          </cell>
        </row>
        <row r="33">
          <cell r="F33">
            <v>16</v>
          </cell>
          <cell r="H33">
            <v>16</v>
          </cell>
          <cell r="J33">
            <v>16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  <row r="34">
          <cell r="F34">
            <v>11</v>
          </cell>
          <cell r="H34">
            <v>11</v>
          </cell>
          <cell r="J34">
            <v>11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</row>
        <row r="35">
          <cell r="F35">
            <v>9</v>
          </cell>
          <cell r="H35">
            <v>9</v>
          </cell>
          <cell r="J35">
            <v>9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F36">
            <v>12</v>
          </cell>
          <cell r="H36">
            <v>12</v>
          </cell>
          <cell r="J36">
            <v>12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G37">
            <v>1</v>
          </cell>
          <cell r="H37">
            <v>1</v>
          </cell>
          <cell r="J37">
            <v>1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G38">
            <v>6</v>
          </cell>
          <cell r="H38">
            <v>6</v>
          </cell>
          <cell r="J38">
            <v>6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G39">
            <v>3</v>
          </cell>
          <cell r="H39">
            <v>3</v>
          </cell>
          <cell r="I39">
            <v>20</v>
          </cell>
          <cell r="J39">
            <v>23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0">
          <cell r="F40">
            <v>312</v>
          </cell>
          <cell r="G40">
            <v>10</v>
          </cell>
          <cell r="H40">
            <v>322</v>
          </cell>
          <cell r="I40">
            <v>20</v>
          </cell>
          <cell r="J40">
            <v>342</v>
          </cell>
          <cell r="K40">
            <v>65</v>
          </cell>
          <cell r="L40">
            <v>7</v>
          </cell>
          <cell r="M40">
            <v>72</v>
          </cell>
          <cell r="N40">
            <v>8</v>
          </cell>
        </row>
        <row r="41">
          <cell r="F41">
            <v>0</v>
          </cell>
          <cell r="H41">
            <v>0</v>
          </cell>
          <cell r="J41">
            <v>0</v>
          </cell>
          <cell r="K41">
            <v>1</v>
          </cell>
          <cell r="L41">
            <v>0</v>
          </cell>
          <cell r="M41">
            <v>1</v>
          </cell>
          <cell r="N41">
            <v>0</v>
          </cell>
        </row>
        <row r="42">
          <cell r="F42">
            <v>0</v>
          </cell>
          <cell r="H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</row>
        <row r="43">
          <cell r="F43">
            <v>0</v>
          </cell>
          <cell r="H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4">
          <cell r="F44">
            <v>0</v>
          </cell>
          <cell r="H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</row>
        <row r="45">
          <cell r="F45">
            <v>1</v>
          </cell>
          <cell r="H45">
            <v>1</v>
          </cell>
          <cell r="J45">
            <v>1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</row>
        <row r="46">
          <cell r="F46">
            <v>0</v>
          </cell>
          <cell r="H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F47">
            <v>0</v>
          </cell>
          <cell r="H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F48">
            <v>0</v>
          </cell>
          <cell r="H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F49">
            <v>0</v>
          </cell>
          <cell r="H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</row>
        <row r="50">
          <cell r="F50">
            <v>0</v>
          </cell>
          <cell r="H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G51">
            <v>0</v>
          </cell>
          <cell r="H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</row>
        <row r="52">
          <cell r="G52">
            <v>0</v>
          </cell>
          <cell r="H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</row>
        <row r="53"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</row>
        <row r="54">
          <cell r="F54">
            <v>1</v>
          </cell>
          <cell r="G54">
            <v>0</v>
          </cell>
          <cell r="H54">
            <v>1</v>
          </cell>
          <cell r="I54">
            <v>0</v>
          </cell>
          <cell r="J54">
            <v>1</v>
          </cell>
          <cell r="K54">
            <v>1</v>
          </cell>
          <cell r="L54">
            <v>0</v>
          </cell>
          <cell r="M54">
            <v>1</v>
          </cell>
          <cell r="N54">
            <v>0</v>
          </cell>
        </row>
        <row r="56">
          <cell r="F56">
            <v>493</v>
          </cell>
          <cell r="G56">
            <v>17</v>
          </cell>
          <cell r="H56">
            <v>510</v>
          </cell>
          <cell r="I56">
            <v>29</v>
          </cell>
          <cell r="J56">
            <v>539</v>
          </cell>
          <cell r="K56">
            <v>112</v>
          </cell>
          <cell r="L56">
            <v>14</v>
          </cell>
          <cell r="M56">
            <v>126</v>
          </cell>
          <cell r="N56">
            <v>19</v>
          </cell>
        </row>
      </sheetData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I - TAB 1"/>
      <sheetName val="ANEXO I - TAB 2"/>
      <sheetName val="ANEXO I - TAB 3"/>
      <sheetName val="ANEXO II - TAB 1"/>
      <sheetName val="ANEXO II - TAB 2"/>
      <sheetName val="ANEXO II - TAB 3"/>
      <sheetName val="ANEXO III - TAB 1"/>
      <sheetName val="ANEXO IV - TAB 1"/>
      <sheetName val="ANEXO V - TAB 1"/>
      <sheetName val="ANEXO VI - TAB 1"/>
      <sheetName val="ANEXO VI - TAB 2"/>
    </sheetNames>
    <sheetDataSet>
      <sheetData sheetId="0" refreshError="1">
        <row r="9">
          <cell r="E9">
            <v>1068</v>
          </cell>
        </row>
        <row r="37">
          <cell r="M37">
            <v>4</v>
          </cell>
        </row>
        <row r="38">
          <cell r="M38">
            <v>0</v>
          </cell>
        </row>
        <row r="39">
          <cell r="M39">
            <v>0</v>
          </cell>
        </row>
        <row r="40">
          <cell r="M40">
            <v>0</v>
          </cell>
        </row>
        <row r="41">
          <cell r="M41">
            <v>0</v>
          </cell>
        </row>
        <row r="42">
          <cell r="M42">
            <v>0</v>
          </cell>
        </row>
        <row r="43">
          <cell r="M43">
            <v>0</v>
          </cell>
        </row>
        <row r="44">
          <cell r="M44">
            <v>0</v>
          </cell>
        </row>
        <row r="45">
          <cell r="M45">
            <v>0</v>
          </cell>
        </row>
        <row r="46">
          <cell r="M46">
            <v>0</v>
          </cell>
        </row>
        <row r="47">
          <cell r="M47">
            <v>0</v>
          </cell>
        </row>
        <row r="48">
          <cell r="M48">
            <v>0</v>
          </cell>
        </row>
        <row r="49">
          <cell r="M49">
            <v>0</v>
          </cell>
        </row>
      </sheetData>
      <sheetData sheetId="1" refreshError="1">
        <row r="9">
          <cell r="B9">
            <v>27</v>
          </cell>
          <cell r="C9">
            <v>0</v>
          </cell>
          <cell r="E9">
            <v>24</v>
          </cell>
          <cell r="F9">
            <v>5</v>
          </cell>
          <cell r="H9">
            <v>9</v>
          </cell>
        </row>
        <row r="10">
          <cell r="B10">
            <v>179</v>
          </cell>
          <cell r="C10">
            <v>0</v>
          </cell>
          <cell r="E10">
            <v>16</v>
          </cell>
          <cell r="F10">
            <v>11</v>
          </cell>
          <cell r="H10">
            <v>16</v>
          </cell>
        </row>
        <row r="11">
          <cell r="B11">
            <v>93</v>
          </cell>
          <cell r="C11">
            <v>56</v>
          </cell>
          <cell r="E11">
            <v>0</v>
          </cell>
          <cell r="F11">
            <v>0</v>
          </cell>
          <cell r="H11">
            <v>0</v>
          </cell>
        </row>
        <row r="39">
          <cell r="B39">
            <v>299</v>
          </cell>
          <cell r="C39">
            <v>56</v>
          </cell>
          <cell r="D39">
            <v>355</v>
          </cell>
          <cell r="E39">
            <v>40</v>
          </cell>
          <cell r="F39">
            <v>16</v>
          </cell>
          <cell r="G39">
            <v>56</v>
          </cell>
          <cell r="H39">
            <v>25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>
        <row r="10">
          <cell r="B10">
            <v>1</v>
          </cell>
          <cell r="C10">
            <v>0</v>
          </cell>
          <cell r="D10">
            <v>0</v>
          </cell>
          <cell r="F10">
            <v>0</v>
          </cell>
        </row>
        <row r="11">
          <cell r="B11">
            <v>162</v>
          </cell>
          <cell r="C11">
            <v>1</v>
          </cell>
          <cell r="D11">
            <v>27</v>
          </cell>
          <cell r="F11">
            <v>0</v>
          </cell>
        </row>
        <row r="12">
          <cell r="B12">
            <v>71</v>
          </cell>
          <cell r="C12">
            <v>0</v>
          </cell>
          <cell r="D12">
            <v>20</v>
          </cell>
          <cell r="F12">
            <v>0</v>
          </cell>
        </row>
        <row r="13">
          <cell r="B13">
            <v>33</v>
          </cell>
          <cell r="C13">
            <v>0</v>
          </cell>
          <cell r="D13">
            <v>15</v>
          </cell>
          <cell r="F13">
            <v>1</v>
          </cell>
        </row>
        <row r="14">
          <cell r="B14">
            <v>169</v>
          </cell>
          <cell r="C14">
            <v>0</v>
          </cell>
          <cell r="D14">
            <v>0</v>
          </cell>
          <cell r="F14">
            <v>2</v>
          </cell>
        </row>
        <row r="15">
          <cell r="B15">
            <v>953</v>
          </cell>
          <cell r="C15">
            <v>0</v>
          </cell>
          <cell r="D15">
            <v>0</v>
          </cell>
          <cell r="F15">
            <v>18</v>
          </cell>
        </row>
        <row r="16">
          <cell r="B16">
            <v>778</v>
          </cell>
          <cell r="C16">
            <v>0</v>
          </cell>
          <cell r="D16">
            <v>0</v>
          </cell>
          <cell r="F16">
            <v>12</v>
          </cell>
        </row>
        <row r="17">
          <cell r="B17">
            <v>348</v>
          </cell>
          <cell r="C17">
            <v>0</v>
          </cell>
          <cell r="D17">
            <v>0</v>
          </cell>
          <cell r="F17">
            <v>25</v>
          </cell>
        </row>
        <row r="18">
          <cell r="B18">
            <v>345</v>
          </cell>
          <cell r="C18">
            <v>0</v>
          </cell>
          <cell r="D18">
            <v>0</v>
          </cell>
          <cell r="F18">
            <v>26</v>
          </cell>
        </row>
        <row r="19">
          <cell r="B19">
            <v>117</v>
          </cell>
          <cell r="C19">
            <v>0</v>
          </cell>
          <cell r="D19">
            <v>0</v>
          </cell>
          <cell r="F19">
            <v>5</v>
          </cell>
        </row>
        <row r="39">
          <cell r="B39">
            <v>2977</v>
          </cell>
          <cell r="C39">
            <v>1</v>
          </cell>
          <cell r="D39">
            <v>62</v>
          </cell>
          <cell r="E39">
            <v>3040</v>
          </cell>
          <cell r="F39">
            <v>89</v>
          </cell>
          <cell r="G39">
            <v>3129</v>
          </cell>
        </row>
      </sheetData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I - TAB 1-TRF3"/>
      <sheetName val="ANEXO I - TAB 1-SEÇÕES"/>
      <sheetName val="ANEXO I - TAB 1"/>
      <sheetName val="ANEXO I - TAB 2"/>
      <sheetName val="ANEXO I - TAB 3"/>
      <sheetName val="ANEXO II - TAB 1"/>
      <sheetName val="ANEXO II - TAB 2"/>
      <sheetName val="ANEXO II - TAB 3"/>
      <sheetName val="ANEXO III - TAB 1-TRF3"/>
      <sheetName val="ANEXO III - TAB 1-SEÇÕES"/>
      <sheetName val="ANEXO III - TAB 1"/>
      <sheetName val="ANEXO IV - TAB 1"/>
      <sheetName val="ANEXO V - TAB 1"/>
      <sheetName val="ANEXO VI - TAB 2"/>
      <sheetName val="ANEXO VI - TAB 1"/>
    </sheetNames>
    <sheetDataSet>
      <sheetData sheetId="0" refreshError="1"/>
      <sheetData sheetId="1" refreshError="1"/>
      <sheetData sheetId="2" refreshError="1">
        <row r="9">
          <cell r="E9">
            <v>1517</v>
          </cell>
        </row>
        <row r="37">
          <cell r="M37">
            <v>0</v>
          </cell>
        </row>
        <row r="38">
          <cell r="M38">
            <v>0</v>
          </cell>
        </row>
        <row r="39">
          <cell r="M39">
            <v>0</v>
          </cell>
        </row>
        <row r="40">
          <cell r="M40">
            <v>0</v>
          </cell>
        </row>
        <row r="41">
          <cell r="M41">
            <v>0</v>
          </cell>
        </row>
        <row r="42">
          <cell r="M42">
            <v>0</v>
          </cell>
        </row>
        <row r="43">
          <cell r="M43">
            <v>0</v>
          </cell>
        </row>
        <row r="44">
          <cell r="M44">
            <v>0</v>
          </cell>
        </row>
        <row r="45">
          <cell r="M45">
            <v>0</v>
          </cell>
        </row>
        <row r="46">
          <cell r="M46">
            <v>0</v>
          </cell>
        </row>
        <row r="47">
          <cell r="M47">
            <v>0</v>
          </cell>
        </row>
        <row r="48">
          <cell r="M48">
            <v>0</v>
          </cell>
        </row>
        <row r="49">
          <cell r="M49">
            <v>0</v>
          </cell>
        </row>
      </sheetData>
      <sheetData sheetId="3" refreshError="1">
        <row r="9">
          <cell r="B9">
            <v>42</v>
          </cell>
          <cell r="C9">
            <v>1</v>
          </cell>
          <cell r="E9">
            <v>25</v>
          </cell>
          <cell r="F9">
            <v>7</v>
          </cell>
          <cell r="H9">
            <v>11</v>
          </cell>
        </row>
        <row r="10">
          <cell r="B10">
            <v>265</v>
          </cell>
          <cell r="C10">
            <v>6</v>
          </cell>
          <cell r="E10">
            <v>25</v>
          </cell>
          <cell r="F10">
            <v>11</v>
          </cell>
          <cell r="H10">
            <v>13</v>
          </cell>
        </row>
        <row r="11">
          <cell r="B11">
            <v>102</v>
          </cell>
          <cell r="C11">
            <v>115</v>
          </cell>
          <cell r="E11">
            <v>0</v>
          </cell>
          <cell r="F11">
            <v>0</v>
          </cell>
          <cell r="H11">
            <v>0</v>
          </cell>
        </row>
        <row r="39">
          <cell r="B39">
            <v>409</v>
          </cell>
          <cell r="C39">
            <v>122</v>
          </cell>
          <cell r="D39">
            <v>531</v>
          </cell>
          <cell r="E39">
            <v>50</v>
          </cell>
          <cell r="F39">
            <v>18</v>
          </cell>
          <cell r="G39">
            <v>68</v>
          </cell>
          <cell r="H39">
            <v>24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10">
          <cell r="B10">
            <v>0</v>
          </cell>
          <cell r="C10">
            <v>1</v>
          </cell>
          <cell r="D10">
            <v>0</v>
          </cell>
          <cell r="F10">
            <v>0</v>
          </cell>
        </row>
        <row r="11">
          <cell r="B11">
            <v>198</v>
          </cell>
          <cell r="C11">
            <v>60</v>
          </cell>
          <cell r="D11">
            <v>11</v>
          </cell>
          <cell r="F11">
            <v>1</v>
          </cell>
        </row>
        <row r="12">
          <cell r="B12">
            <v>9</v>
          </cell>
          <cell r="C12">
            <v>71</v>
          </cell>
          <cell r="D12">
            <v>6</v>
          </cell>
          <cell r="F12">
            <v>0</v>
          </cell>
        </row>
        <row r="13">
          <cell r="B13">
            <v>5</v>
          </cell>
          <cell r="C13">
            <v>85</v>
          </cell>
          <cell r="D13">
            <v>4</v>
          </cell>
          <cell r="F13">
            <v>0</v>
          </cell>
        </row>
        <row r="14">
          <cell r="B14">
            <v>85</v>
          </cell>
          <cell r="C14">
            <v>53</v>
          </cell>
          <cell r="D14">
            <v>0</v>
          </cell>
          <cell r="F14">
            <v>1</v>
          </cell>
        </row>
        <row r="15">
          <cell r="B15">
            <v>1287</v>
          </cell>
          <cell r="C15">
            <v>144</v>
          </cell>
          <cell r="D15">
            <v>0</v>
          </cell>
          <cell r="F15">
            <v>23</v>
          </cell>
        </row>
        <row r="16">
          <cell r="B16">
            <v>565</v>
          </cell>
          <cell r="C16">
            <v>238</v>
          </cell>
          <cell r="D16">
            <v>0</v>
          </cell>
          <cell r="F16">
            <v>14</v>
          </cell>
        </row>
        <row r="17">
          <cell r="B17">
            <v>675</v>
          </cell>
          <cell r="C17">
            <v>726</v>
          </cell>
          <cell r="D17">
            <v>0</v>
          </cell>
          <cell r="F17">
            <v>48</v>
          </cell>
        </row>
        <row r="18">
          <cell r="B18">
            <v>285</v>
          </cell>
          <cell r="C18">
            <v>63</v>
          </cell>
          <cell r="D18">
            <v>0</v>
          </cell>
          <cell r="F18">
            <v>47</v>
          </cell>
        </row>
        <row r="19">
          <cell r="B19">
            <v>17</v>
          </cell>
          <cell r="C19">
            <v>0</v>
          </cell>
          <cell r="D19">
            <v>0</v>
          </cell>
          <cell r="F19">
            <v>0</v>
          </cell>
        </row>
        <row r="20">
          <cell r="B20"/>
          <cell r="C20"/>
          <cell r="D20"/>
          <cell r="F20"/>
        </row>
        <row r="21">
          <cell r="B21"/>
          <cell r="C21"/>
          <cell r="D21"/>
          <cell r="F21"/>
        </row>
        <row r="22">
          <cell r="B22"/>
          <cell r="C22"/>
          <cell r="D22"/>
          <cell r="F22"/>
        </row>
        <row r="23">
          <cell r="B23"/>
          <cell r="C23"/>
          <cell r="D23"/>
          <cell r="F23"/>
        </row>
        <row r="24">
          <cell r="B24"/>
          <cell r="C24"/>
          <cell r="D24"/>
          <cell r="F24"/>
        </row>
        <row r="25">
          <cell r="B25"/>
          <cell r="C25"/>
          <cell r="D25"/>
          <cell r="F25"/>
        </row>
        <row r="26">
          <cell r="B26"/>
          <cell r="C26"/>
          <cell r="D26"/>
          <cell r="F26"/>
        </row>
        <row r="27">
          <cell r="B27"/>
          <cell r="C27"/>
          <cell r="D27"/>
          <cell r="F27"/>
        </row>
        <row r="28">
          <cell r="B28"/>
          <cell r="C28"/>
          <cell r="D28"/>
          <cell r="F28"/>
        </row>
        <row r="29">
          <cell r="B29"/>
          <cell r="C29"/>
          <cell r="D29"/>
          <cell r="F29"/>
        </row>
        <row r="30">
          <cell r="B30"/>
          <cell r="C30"/>
          <cell r="D30"/>
          <cell r="F30"/>
        </row>
        <row r="31">
          <cell r="B31"/>
          <cell r="C31"/>
          <cell r="D31"/>
          <cell r="F31"/>
        </row>
        <row r="32">
          <cell r="B32"/>
          <cell r="C32"/>
          <cell r="D32"/>
          <cell r="F32"/>
        </row>
        <row r="33">
          <cell r="B33"/>
          <cell r="C33"/>
          <cell r="D33"/>
          <cell r="F33"/>
        </row>
        <row r="34">
          <cell r="B34"/>
          <cell r="C34"/>
          <cell r="D34"/>
          <cell r="F34"/>
        </row>
        <row r="35">
          <cell r="B35"/>
          <cell r="C35"/>
          <cell r="D35"/>
          <cell r="F35"/>
        </row>
        <row r="36">
          <cell r="B36"/>
          <cell r="C36"/>
          <cell r="D36"/>
          <cell r="F36"/>
        </row>
        <row r="37">
          <cell r="B37"/>
          <cell r="C37"/>
          <cell r="D37"/>
          <cell r="F37"/>
        </row>
        <row r="38">
          <cell r="B38"/>
          <cell r="C38"/>
          <cell r="D38"/>
          <cell r="F38"/>
        </row>
        <row r="39">
          <cell r="B39">
            <v>3126</v>
          </cell>
          <cell r="C39">
            <v>1441</v>
          </cell>
          <cell r="D39">
            <v>21</v>
          </cell>
          <cell r="E39">
            <v>4588</v>
          </cell>
          <cell r="F39">
            <v>134</v>
          </cell>
          <cell r="G39">
            <v>4722</v>
          </cell>
        </row>
      </sheetData>
      <sheetData sheetId="11" refreshError="1"/>
      <sheetData sheetId="12" refreshError="1"/>
      <sheetData sheetId="13" refreshError="1"/>
      <sheetData sheetId="14" refreshError="1">
        <row r="5">
          <cell r="A5"/>
        </row>
        <row r="10">
          <cell r="I10">
            <v>12846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I - TAB 1"/>
      <sheetName val="ANEXO I - TAB 2"/>
      <sheetName val="ANEXO II - TAB 1"/>
      <sheetName val="ANEXO II - TAB 2"/>
      <sheetName val="ANEXO III - TAB 1"/>
      <sheetName val="ANEXO IV - TAB 1"/>
      <sheetName val="ANEXO V - TAB 1"/>
      <sheetName val="ANEXO VI - TAB 1"/>
    </sheetNames>
    <sheetDataSet>
      <sheetData sheetId="0" refreshError="1">
        <row r="9">
          <cell r="E9">
            <v>1414</v>
          </cell>
        </row>
        <row r="37">
          <cell r="M37">
            <v>2</v>
          </cell>
        </row>
        <row r="38">
          <cell r="M38">
            <v>0</v>
          </cell>
        </row>
        <row r="39">
          <cell r="M39">
            <v>0</v>
          </cell>
        </row>
        <row r="40">
          <cell r="M40">
            <v>0</v>
          </cell>
        </row>
        <row r="41">
          <cell r="M41">
            <v>0</v>
          </cell>
        </row>
        <row r="42">
          <cell r="M42">
            <v>0</v>
          </cell>
        </row>
        <row r="43">
          <cell r="M43">
            <v>0</v>
          </cell>
        </row>
        <row r="44">
          <cell r="M44">
            <v>0</v>
          </cell>
        </row>
        <row r="45">
          <cell r="M45">
            <v>0</v>
          </cell>
        </row>
        <row r="46">
          <cell r="M46">
            <v>0</v>
          </cell>
        </row>
        <row r="47">
          <cell r="M47">
            <v>0</v>
          </cell>
        </row>
        <row r="48">
          <cell r="M48">
            <v>0</v>
          </cell>
        </row>
        <row r="49">
          <cell r="M49">
            <v>0</v>
          </cell>
        </row>
      </sheetData>
      <sheetData sheetId="1" refreshError="1">
        <row r="9">
          <cell r="B9">
            <v>27</v>
          </cell>
          <cell r="C9">
            <v>0</v>
          </cell>
          <cell r="E9">
            <v>26</v>
          </cell>
          <cell r="F9">
            <v>10</v>
          </cell>
          <cell r="H9">
            <v>11</v>
          </cell>
        </row>
        <row r="10">
          <cell r="B10">
            <v>232</v>
          </cell>
          <cell r="C10">
            <v>1</v>
          </cell>
          <cell r="E10">
            <v>18</v>
          </cell>
          <cell r="F10">
            <v>4</v>
          </cell>
          <cell r="H10">
            <v>6</v>
          </cell>
        </row>
        <row r="11">
          <cell r="B11">
            <v>166</v>
          </cell>
          <cell r="C11">
            <v>31</v>
          </cell>
          <cell r="E11">
            <v>1</v>
          </cell>
          <cell r="F11">
            <v>1</v>
          </cell>
          <cell r="H11">
            <v>1</v>
          </cell>
        </row>
        <row r="12">
          <cell r="B12">
            <v>425</v>
          </cell>
          <cell r="C12">
            <v>32</v>
          </cell>
          <cell r="D12">
            <v>457</v>
          </cell>
          <cell r="E12">
            <v>45</v>
          </cell>
          <cell r="F12">
            <v>15</v>
          </cell>
          <cell r="G12">
            <v>60</v>
          </cell>
          <cell r="H12">
            <v>18</v>
          </cell>
        </row>
      </sheetData>
      <sheetData sheetId="2" refreshError="1"/>
      <sheetData sheetId="3" refreshError="1"/>
      <sheetData sheetId="4" refreshError="1">
        <row r="10">
          <cell r="B10">
            <v>1</v>
          </cell>
          <cell r="C10">
            <v>0</v>
          </cell>
          <cell r="D10">
            <v>0</v>
          </cell>
          <cell r="F10">
            <v>0</v>
          </cell>
        </row>
        <row r="11">
          <cell r="B11">
            <v>233</v>
          </cell>
          <cell r="C11">
            <v>0</v>
          </cell>
          <cell r="D11">
            <v>3</v>
          </cell>
          <cell r="F11">
            <v>1</v>
          </cell>
        </row>
        <row r="12">
          <cell r="B12">
            <v>44</v>
          </cell>
          <cell r="C12">
            <v>0</v>
          </cell>
          <cell r="D12">
            <v>2</v>
          </cell>
          <cell r="F12">
            <v>1</v>
          </cell>
        </row>
        <row r="13">
          <cell r="B13">
            <v>76</v>
          </cell>
          <cell r="C13">
            <v>0</v>
          </cell>
          <cell r="D13">
            <v>1</v>
          </cell>
          <cell r="F13">
            <v>2</v>
          </cell>
        </row>
        <row r="14">
          <cell r="B14">
            <v>105</v>
          </cell>
          <cell r="C14">
            <v>0</v>
          </cell>
          <cell r="D14">
            <v>0</v>
          </cell>
          <cell r="F14">
            <v>0</v>
          </cell>
        </row>
        <row r="15">
          <cell r="B15">
            <v>1749</v>
          </cell>
          <cell r="C15">
            <v>0</v>
          </cell>
          <cell r="D15">
            <v>0</v>
          </cell>
          <cell r="F15">
            <v>15</v>
          </cell>
        </row>
        <row r="16">
          <cell r="B16">
            <v>1161</v>
          </cell>
          <cell r="C16">
            <v>0</v>
          </cell>
          <cell r="D16">
            <v>0</v>
          </cell>
          <cell r="F16">
            <v>19</v>
          </cell>
        </row>
        <row r="17">
          <cell r="B17">
            <v>397</v>
          </cell>
          <cell r="C17">
            <v>0</v>
          </cell>
          <cell r="D17">
            <v>0</v>
          </cell>
          <cell r="F17">
            <v>38</v>
          </cell>
        </row>
        <row r="18">
          <cell r="B18">
            <v>208</v>
          </cell>
          <cell r="C18">
            <v>0</v>
          </cell>
          <cell r="D18">
            <v>0</v>
          </cell>
          <cell r="F18">
            <v>49</v>
          </cell>
        </row>
        <row r="19">
          <cell r="B19">
            <v>17</v>
          </cell>
          <cell r="C19">
            <v>0</v>
          </cell>
          <cell r="D19">
            <v>0</v>
          </cell>
          <cell r="F19">
            <v>0</v>
          </cell>
        </row>
        <row r="20">
          <cell r="B20">
            <v>3991</v>
          </cell>
          <cell r="C20">
            <v>0</v>
          </cell>
          <cell r="D20">
            <v>6</v>
          </cell>
          <cell r="E20">
            <v>3997</v>
          </cell>
          <cell r="F20">
            <v>125</v>
          </cell>
          <cell r="G20">
            <v>4122</v>
          </cell>
        </row>
        <row r="21">
          <cell r="B21"/>
        </row>
      </sheetData>
      <sheetData sheetId="5" refreshError="1"/>
      <sheetData sheetId="6" refreshError="1"/>
      <sheetData sheetId="7" refreshError="1">
        <row r="5">
          <cell r="A5"/>
        </row>
        <row r="10">
          <cell r="C10">
            <v>4619</v>
          </cell>
          <cell r="D10">
            <v>1096</v>
          </cell>
          <cell r="E10">
            <v>96</v>
          </cell>
          <cell r="F10">
            <v>315</v>
          </cell>
          <cell r="G10">
            <v>5161</v>
          </cell>
          <cell r="H10">
            <v>7218</v>
          </cell>
          <cell r="I10">
            <v>12379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I - TAB 1 (SEÇÕES)"/>
      <sheetName val="ANEXO I - TAB 1 (TRF)"/>
      <sheetName val="ANEXO I - TAB 1"/>
      <sheetName val="ANEXO I - TAB 2 (SEÇÕES)"/>
      <sheetName val="ANEXO I - TAB 2 (TRF)"/>
      <sheetName val="ANEXO I - TAB 2"/>
      <sheetName val="ANEXO II - TAB 1"/>
      <sheetName val="ANEXO II - TAB 2"/>
      <sheetName val="ANEXO III - TAB 1 (SEÇÕES)"/>
      <sheetName val="ANEXO III - TAB 1 (TRF)"/>
      <sheetName val="ANEXO III - TAB 1"/>
      <sheetName val="ANEXO I - TAB 3"/>
      <sheetName val="ANEXO II - TAB 3"/>
      <sheetName val="ANEXO IV - TAB 1"/>
      <sheetName val="ANEXO V - TAB 1"/>
      <sheetName val="ANEXO VI - TAB 1 (SEÇÕES)"/>
      <sheetName val="ANEXO VI - TAB 1 (TRF)"/>
      <sheetName val="ANEXO VI - TAB 1"/>
      <sheetName val="ANEXO VI - TAB 2"/>
    </sheetNames>
    <sheetDataSet>
      <sheetData sheetId="0"/>
      <sheetData sheetId="1"/>
      <sheetData sheetId="2">
        <row r="37">
          <cell r="M37">
            <v>0</v>
          </cell>
        </row>
        <row r="38">
          <cell r="M38">
            <v>0</v>
          </cell>
        </row>
        <row r="39">
          <cell r="M39">
            <v>0</v>
          </cell>
        </row>
        <row r="40">
          <cell r="M40">
            <v>0</v>
          </cell>
        </row>
        <row r="41">
          <cell r="M41">
            <v>0</v>
          </cell>
        </row>
        <row r="42">
          <cell r="M42">
            <v>0</v>
          </cell>
        </row>
        <row r="43">
          <cell r="M43">
            <v>0</v>
          </cell>
        </row>
        <row r="44">
          <cell r="M44">
            <v>0</v>
          </cell>
        </row>
        <row r="45">
          <cell r="M45">
            <v>0</v>
          </cell>
        </row>
        <row r="46">
          <cell r="M46">
            <v>0</v>
          </cell>
        </row>
        <row r="47">
          <cell r="M47">
            <v>0</v>
          </cell>
        </row>
        <row r="48">
          <cell r="M48">
            <v>0</v>
          </cell>
        </row>
        <row r="49">
          <cell r="M49">
            <v>0</v>
          </cell>
        </row>
      </sheetData>
      <sheetData sheetId="3"/>
      <sheetData sheetId="4"/>
      <sheetData sheetId="5">
        <row r="9">
          <cell r="B9">
            <v>15</v>
          </cell>
          <cell r="C9">
            <v>0</v>
          </cell>
          <cell r="E9">
            <v>11</v>
          </cell>
          <cell r="F9">
            <v>4</v>
          </cell>
          <cell r="H9">
            <v>4</v>
          </cell>
        </row>
        <row r="10">
          <cell r="B10">
            <v>157</v>
          </cell>
          <cell r="C10">
            <v>0</v>
          </cell>
          <cell r="E10">
            <v>10</v>
          </cell>
          <cell r="F10">
            <v>6</v>
          </cell>
          <cell r="H10">
            <v>8</v>
          </cell>
        </row>
        <row r="11">
          <cell r="B11">
            <v>56</v>
          </cell>
          <cell r="C11">
            <v>71</v>
          </cell>
          <cell r="E11">
            <v>0</v>
          </cell>
          <cell r="F11">
            <v>0</v>
          </cell>
          <cell r="H11">
            <v>0</v>
          </cell>
        </row>
        <row r="39">
          <cell r="B39">
            <v>228</v>
          </cell>
          <cell r="C39">
            <v>71</v>
          </cell>
          <cell r="D39">
            <v>299</v>
          </cell>
          <cell r="E39">
            <v>21</v>
          </cell>
          <cell r="F39">
            <v>10</v>
          </cell>
          <cell r="G39">
            <v>31</v>
          </cell>
          <cell r="H39">
            <v>12</v>
          </cell>
        </row>
      </sheetData>
      <sheetData sheetId="6"/>
      <sheetData sheetId="7"/>
      <sheetData sheetId="8"/>
      <sheetData sheetId="9"/>
      <sheetData sheetId="10">
        <row r="10">
          <cell r="B10">
            <v>1</v>
          </cell>
          <cell r="C10">
            <v>0</v>
          </cell>
          <cell r="D10">
            <v>0</v>
          </cell>
          <cell r="F10">
            <v>0</v>
          </cell>
        </row>
        <row r="11">
          <cell r="B11">
            <v>125</v>
          </cell>
          <cell r="C11">
            <v>2</v>
          </cell>
          <cell r="D11">
            <v>25</v>
          </cell>
          <cell r="F11">
            <v>0</v>
          </cell>
        </row>
        <row r="12">
          <cell r="B12">
            <v>33</v>
          </cell>
          <cell r="C12">
            <v>1</v>
          </cell>
          <cell r="D12">
            <v>5</v>
          </cell>
          <cell r="F12">
            <v>0</v>
          </cell>
        </row>
        <row r="13">
          <cell r="B13">
            <v>30</v>
          </cell>
          <cell r="C13">
            <v>2</v>
          </cell>
          <cell r="D13">
            <v>13</v>
          </cell>
          <cell r="F13">
            <v>0</v>
          </cell>
        </row>
        <row r="14">
          <cell r="B14">
            <v>105</v>
          </cell>
          <cell r="C14">
            <v>0</v>
          </cell>
          <cell r="D14">
            <v>0</v>
          </cell>
          <cell r="F14">
            <v>0</v>
          </cell>
        </row>
        <row r="15">
          <cell r="B15">
            <v>1022</v>
          </cell>
          <cell r="C15">
            <v>0</v>
          </cell>
          <cell r="D15">
            <v>0</v>
          </cell>
          <cell r="F15">
            <v>8</v>
          </cell>
        </row>
        <row r="16">
          <cell r="B16">
            <v>1222</v>
          </cell>
          <cell r="C16">
            <v>0</v>
          </cell>
          <cell r="D16">
            <v>0</v>
          </cell>
          <cell r="F16">
            <v>35</v>
          </cell>
        </row>
        <row r="17">
          <cell r="B17">
            <v>330</v>
          </cell>
          <cell r="C17">
            <v>0</v>
          </cell>
          <cell r="D17">
            <v>0</v>
          </cell>
          <cell r="F17">
            <v>26</v>
          </cell>
        </row>
        <row r="18">
          <cell r="B18">
            <v>136</v>
          </cell>
          <cell r="C18">
            <v>0</v>
          </cell>
          <cell r="D18">
            <v>0</v>
          </cell>
          <cell r="F18">
            <v>18</v>
          </cell>
        </row>
        <row r="19">
          <cell r="B19">
            <v>6</v>
          </cell>
          <cell r="C19">
            <v>0</v>
          </cell>
          <cell r="D19">
            <v>0</v>
          </cell>
          <cell r="F19">
            <v>0</v>
          </cell>
        </row>
        <row r="20">
          <cell r="B20">
            <v>0</v>
          </cell>
          <cell r="C20">
            <v>0</v>
          </cell>
          <cell r="D20">
            <v>0</v>
          </cell>
          <cell r="F20">
            <v>0</v>
          </cell>
        </row>
        <row r="21">
          <cell r="B21">
            <v>0</v>
          </cell>
          <cell r="C21">
            <v>0</v>
          </cell>
          <cell r="D21">
            <v>0</v>
          </cell>
          <cell r="F21">
            <v>0</v>
          </cell>
        </row>
        <row r="22">
          <cell r="B22">
            <v>0</v>
          </cell>
          <cell r="C22">
            <v>0</v>
          </cell>
          <cell r="D22">
            <v>0</v>
          </cell>
          <cell r="F22">
            <v>0</v>
          </cell>
        </row>
        <row r="23">
          <cell r="B23">
            <v>0</v>
          </cell>
          <cell r="C23">
            <v>0</v>
          </cell>
          <cell r="D23">
            <v>0</v>
          </cell>
          <cell r="F23">
            <v>0</v>
          </cell>
        </row>
        <row r="24">
          <cell r="B24">
            <v>0</v>
          </cell>
          <cell r="C24">
            <v>0</v>
          </cell>
          <cell r="D24">
            <v>0</v>
          </cell>
          <cell r="F24">
            <v>0</v>
          </cell>
        </row>
        <row r="25">
          <cell r="B25">
            <v>0</v>
          </cell>
          <cell r="C25">
            <v>0</v>
          </cell>
          <cell r="D25">
            <v>0</v>
          </cell>
          <cell r="F25">
            <v>0</v>
          </cell>
        </row>
        <row r="26">
          <cell r="B26">
            <v>0</v>
          </cell>
          <cell r="C26">
            <v>0</v>
          </cell>
          <cell r="D26">
            <v>0</v>
          </cell>
          <cell r="F26">
            <v>0</v>
          </cell>
        </row>
        <row r="27">
          <cell r="B27">
            <v>0</v>
          </cell>
          <cell r="C27">
            <v>0</v>
          </cell>
          <cell r="D27">
            <v>0</v>
          </cell>
          <cell r="F27">
            <v>0</v>
          </cell>
        </row>
        <row r="28">
          <cell r="B28">
            <v>0</v>
          </cell>
          <cell r="C28">
            <v>0</v>
          </cell>
          <cell r="D28">
            <v>0</v>
          </cell>
          <cell r="F28">
            <v>0</v>
          </cell>
        </row>
        <row r="29">
          <cell r="B29">
            <v>0</v>
          </cell>
          <cell r="C29">
            <v>0</v>
          </cell>
          <cell r="D29">
            <v>0</v>
          </cell>
          <cell r="F29">
            <v>0</v>
          </cell>
        </row>
        <row r="30">
          <cell r="B30">
            <v>0</v>
          </cell>
          <cell r="C30">
            <v>0</v>
          </cell>
          <cell r="D30">
            <v>0</v>
          </cell>
          <cell r="F30">
            <v>0</v>
          </cell>
        </row>
        <row r="31">
          <cell r="B31">
            <v>0</v>
          </cell>
          <cell r="C31">
            <v>0</v>
          </cell>
          <cell r="D31">
            <v>0</v>
          </cell>
          <cell r="F31">
            <v>0</v>
          </cell>
        </row>
        <row r="32">
          <cell r="B32">
            <v>0</v>
          </cell>
          <cell r="C32">
            <v>0</v>
          </cell>
          <cell r="D32">
            <v>0</v>
          </cell>
          <cell r="F32">
            <v>0</v>
          </cell>
        </row>
        <row r="33">
          <cell r="B33">
            <v>0</v>
          </cell>
          <cell r="C33">
            <v>0</v>
          </cell>
          <cell r="D33">
            <v>0</v>
          </cell>
          <cell r="F33">
            <v>0</v>
          </cell>
        </row>
        <row r="34">
          <cell r="B34">
            <v>0</v>
          </cell>
          <cell r="C34">
            <v>0</v>
          </cell>
          <cell r="D34">
            <v>0</v>
          </cell>
          <cell r="F34">
            <v>0</v>
          </cell>
        </row>
        <row r="35">
          <cell r="B35">
            <v>0</v>
          </cell>
          <cell r="C35">
            <v>0</v>
          </cell>
          <cell r="D35">
            <v>0</v>
          </cell>
          <cell r="F35">
            <v>0</v>
          </cell>
        </row>
        <row r="36">
          <cell r="B36">
            <v>0</v>
          </cell>
          <cell r="C36">
            <v>0</v>
          </cell>
          <cell r="D36">
            <v>0</v>
          </cell>
          <cell r="F36">
            <v>0</v>
          </cell>
        </row>
        <row r="37">
          <cell r="B37">
            <v>0</v>
          </cell>
          <cell r="C37">
            <v>0</v>
          </cell>
          <cell r="D37">
            <v>0</v>
          </cell>
          <cell r="F37">
            <v>0</v>
          </cell>
        </row>
        <row r="38">
          <cell r="B38">
            <v>0</v>
          </cell>
          <cell r="C38">
            <v>0</v>
          </cell>
          <cell r="D38">
            <v>0</v>
          </cell>
          <cell r="F38">
            <v>0</v>
          </cell>
        </row>
        <row r="39">
          <cell r="B39">
            <v>3010</v>
          </cell>
          <cell r="C39">
            <v>5</v>
          </cell>
          <cell r="D39">
            <v>43</v>
          </cell>
          <cell r="E39">
            <v>3058</v>
          </cell>
          <cell r="F39">
            <v>87</v>
          </cell>
          <cell r="G39">
            <v>3145</v>
          </cell>
        </row>
      </sheetData>
      <sheetData sheetId="11"/>
      <sheetData sheetId="12"/>
      <sheetData sheetId="13"/>
      <sheetData sheetId="14"/>
      <sheetData sheetId="15"/>
      <sheetData sheetId="16"/>
      <sheetData sheetId="17">
        <row r="10">
          <cell r="I10">
            <v>8512</v>
          </cell>
        </row>
      </sheetData>
      <sheetData sheetId="18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I - TAB 1"/>
      <sheetName val="ANEXO I - TAB 2"/>
      <sheetName val="ANEXO I - TAB 3"/>
      <sheetName val="ANEXO II - TAB 1"/>
      <sheetName val="ANEXO II - TAB 2"/>
      <sheetName val="ANEXO II - TAB 3"/>
      <sheetName val="ANEXO III - TAB 1"/>
      <sheetName val="ANEXO IV - TAB 1"/>
      <sheetName val="ANEXO V - TAB 1"/>
      <sheetName val="ANEXO VI - TAB 1"/>
      <sheetName val="ANEXO VI - TAB 2"/>
    </sheetNames>
    <sheetDataSet>
      <sheetData sheetId="0">
        <row r="9">
          <cell r="E9">
            <v>20</v>
          </cell>
        </row>
        <row r="37">
          <cell r="M37">
            <v>0</v>
          </cell>
        </row>
        <row r="38">
          <cell r="M38">
            <v>0</v>
          </cell>
        </row>
        <row r="39">
          <cell r="M39">
            <v>0</v>
          </cell>
        </row>
        <row r="40">
          <cell r="M40">
            <v>0</v>
          </cell>
        </row>
        <row r="41">
          <cell r="M41">
            <v>0</v>
          </cell>
        </row>
        <row r="42">
          <cell r="M42">
            <v>0</v>
          </cell>
        </row>
        <row r="43">
          <cell r="M43">
            <v>0</v>
          </cell>
        </row>
        <row r="44">
          <cell r="M44">
            <v>0</v>
          </cell>
        </row>
        <row r="45">
          <cell r="M45">
            <v>0</v>
          </cell>
        </row>
        <row r="46">
          <cell r="M46">
            <v>0</v>
          </cell>
        </row>
        <row r="47">
          <cell r="M47">
            <v>0</v>
          </cell>
        </row>
        <row r="48">
          <cell r="M48">
            <v>0</v>
          </cell>
        </row>
        <row r="49">
          <cell r="M49">
            <v>0</v>
          </cell>
        </row>
      </sheetData>
      <sheetData sheetId="1">
        <row r="39"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</row>
      </sheetData>
      <sheetData sheetId="2"/>
      <sheetData sheetId="3"/>
      <sheetData sheetId="4"/>
      <sheetData sheetId="5"/>
      <sheetData sheetId="6">
        <row r="10">
          <cell r="B10">
            <v>1</v>
          </cell>
          <cell r="C10">
            <v>0</v>
          </cell>
          <cell r="D10">
            <v>1</v>
          </cell>
          <cell r="F10">
            <v>0</v>
          </cell>
        </row>
        <row r="11">
          <cell r="B11">
            <v>12</v>
          </cell>
          <cell r="C11">
            <v>0</v>
          </cell>
          <cell r="D11">
            <v>5</v>
          </cell>
          <cell r="F11">
            <v>0</v>
          </cell>
        </row>
        <row r="12">
          <cell r="B12">
            <v>26</v>
          </cell>
          <cell r="C12">
            <v>0</v>
          </cell>
          <cell r="D12">
            <v>1</v>
          </cell>
          <cell r="F12">
            <v>0</v>
          </cell>
        </row>
        <row r="13">
          <cell r="B13">
            <v>14</v>
          </cell>
          <cell r="C13">
            <v>0</v>
          </cell>
          <cell r="D13">
            <v>4</v>
          </cell>
          <cell r="F13">
            <v>0</v>
          </cell>
        </row>
        <row r="14">
          <cell r="B14">
            <v>63</v>
          </cell>
          <cell r="C14">
            <v>0</v>
          </cell>
          <cell r="D14">
            <v>0</v>
          </cell>
          <cell r="F14">
            <v>2</v>
          </cell>
        </row>
        <row r="15">
          <cell r="B15">
            <v>14</v>
          </cell>
          <cell r="C15">
            <v>0</v>
          </cell>
          <cell r="D15">
            <v>0</v>
          </cell>
          <cell r="F15">
            <v>1</v>
          </cell>
        </row>
        <row r="16">
          <cell r="B16">
            <v>11</v>
          </cell>
          <cell r="C16">
            <v>0</v>
          </cell>
          <cell r="D16">
            <v>0</v>
          </cell>
          <cell r="F16">
            <v>0</v>
          </cell>
        </row>
        <row r="17">
          <cell r="B17">
            <v>33</v>
          </cell>
          <cell r="C17">
            <v>0</v>
          </cell>
          <cell r="D17">
            <v>0</v>
          </cell>
          <cell r="F17">
            <v>1</v>
          </cell>
        </row>
        <row r="18">
          <cell r="B18">
            <v>6</v>
          </cell>
          <cell r="C18">
            <v>0</v>
          </cell>
          <cell r="D18">
            <v>0</v>
          </cell>
          <cell r="F18">
            <v>0</v>
          </cell>
        </row>
        <row r="19">
          <cell r="B19">
            <v>0</v>
          </cell>
          <cell r="C19">
            <v>0</v>
          </cell>
          <cell r="D19">
            <v>0</v>
          </cell>
          <cell r="F19">
            <v>0</v>
          </cell>
        </row>
        <row r="39">
          <cell r="B39">
            <v>180</v>
          </cell>
          <cell r="C39">
            <v>0</v>
          </cell>
          <cell r="D39">
            <v>11</v>
          </cell>
          <cell r="E39">
            <v>191</v>
          </cell>
          <cell r="F39">
            <v>4</v>
          </cell>
          <cell r="G39">
            <v>195</v>
          </cell>
        </row>
      </sheetData>
      <sheetData sheetId="7"/>
      <sheetData sheetId="8"/>
      <sheetData sheetId="9">
        <row r="5">
          <cell r="F5" t="str">
            <v>POSIÇÃO: DEZ/2017</v>
          </cell>
        </row>
        <row r="10">
          <cell r="C10">
            <v>199</v>
          </cell>
          <cell r="D10">
            <v>42</v>
          </cell>
          <cell r="E10">
            <v>64</v>
          </cell>
          <cell r="F10">
            <v>15</v>
          </cell>
          <cell r="G10">
            <v>245</v>
          </cell>
          <cell r="H10">
            <v>408</v>
          </cell>
          <cell r="I10">
            <v>653</v>
          </cell>
        </row>
      </sheetData>
      <sheetData sheetId="1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I - TAB 1 (TRF) "/>
      <sheetName val="ANEXO I - TAB 1 - CONS SEÇÕES"/>
      <sheetName val="ANEXO I - TAB 1 (SJSP)"/>
      <sheetName val="ANEXO I - TAB 1 (SJMS) "/>
      <sheetName val="ANEXO I - TAB 2  TRF"/>
      <sheetName val="ANEXO I - SEÇÕES "/>
      <sheetName val="ANEXO I - TAB 3"/>
      <sheetName val="ANEXO II - TAB 1 "/>
      <sheetName val="ANEXO II - TAB 2 "/>
      <sheetName val="ANEXO II - TAB 3"/>
      <sheetName val="ANEXO III - TAB 1 (TRF)"/>
      <sheetName val="ANEXO III - TAB 1 CONS SEÇOES"/>
      <sheetName val="ANEXO III - TAB 1 (SJSP)"/>
      <sheetName val="ANEXO III - TAB 1 (SJMS) "/>
      <sheetName val="ANEXO IV - TAB 1"/>
      <sheetName val="ANEXO V - TAB 1"/>
      <sheetName val="ANEXO VI - TAB 1 "/>
      <sheetName val="ANEXO VI - TAB 2"/>
    </sheetNames>
    <sheetDataSet>
      <sheetData sheetId="0"/>
      <sheetData sheetId="1"/>
      <sheetData sheetId="2">
        <row r="9">
          <cell r="E9">
            <v>1047</v>
          </cell>
          <cell r="J9">
            <v>416</v>
          </cell>
          <cell r="K9">
            <v>77</v>
          </cell>
          <cell r="M9">
            <v>85</v>
          </cell>
        </row>
        <row r="10">
          <cell r="E10">
            <v>15</v>
          </cell>
          <cell r="J10">
            <v>3</v>
          </cell>
          <cell r="K10">
            <v>0</v>
          </cell>
          <cell r="M10">
            <v>0</v>
          </cell>
        </row>
        <row r="11">
          <cell r="E11">
            <v>64</v>
          </cell>
          <cell r="J11">
            <v>4</v>
          </cell>
          <cell r="K11">
            <v>0</v>
          </cell>
          <cell r="M11">
            <v>0</v>
          </cell>
        </row>
        <row r="12">
          <cell r="E12">
            <v>48</v>
          </cell>
          <cell r="J12">
            <v>3</v>
          </cell>
          <cell r="K12">
            <v>2</v>
          </cell>
          <cell r="M12">
            <v>3</v>
          </cell>
        </row>
        <row r="13">
          <cell r="E13">
            <v>98</v>
          </cell>
          <cell r="J13">
            <v>2</v>
          </cell>
          <cell r="K13">
            <v>0</v>
          </cell>
          <cell r="M13">
            <v>0</v>
          </cell>
        </row>
        <row r="14">
          <cell r="E14">
            <v>116</v>
          </cell>
          <cell r="J14">
            <v>1</v>
          </cell>
          <cell r="K14">
            <v>0</v>
          </cell>
          <cell r="M14">
            <v>0</v>
          </cell>
        </row>
        <row r="15">
          <cell r="E15">
            <v>20</v>
          </cell>
          <cell r="J15">
            <v>2</v>
          </cell>
          <cell r="K15">
            <v>0</v>
          </cell>
          <cell r="M15">
            <v>0</v>
          </cell>
        </row>
        <row r="16">
          <cell r="E16">
            <v>42</v>
          </cell>
          <cell r="J16">
            <v>0</v>
          </cell>
          <cell r="K16">
            <v>2</v>
          </cell>
          <cell r="M16">
            <v>3</v>
          </cell>
        </row>
        <row r="17">
          <cell r="E17">
            <v>110</v>
          </cell>
          <cell r="J17">
            <v>0</v>
          </cell>
          <cell r="K17">
            <v>0</v>
          </cell>
          <cell r="M17">
            <v>0</v>
          </cell>
        </row>
        <row r="18">
          <cell r="E18">
            <v>70</v>
          </cell>
          <cell r="J18">
            <v>0</v>
          </cell>
          <cell r="K18">
            <v>2</v>
          </cell>
          <cell r="M18">
            <v>4</v>
          </cell>
        </row>
        <row r="19">
          <cell r="F19">
            <v>37</v>
          </cell>
          <cell r="J19">
            <v>0</v>
          </cell>
          <cell r="K19">
            <v>0</v>
          </cell>
          <cell r="M19">
            <v>0</v>
          </cell>
        </row>
        <row r="20">
          <cell r="F20">
            <v>40</v>
          </cell>
          <cell r="J20">
            <v>0</v>
          </cell>
          <cell r="K20">
            <v>0</v>
          </cell>
          <cell r="M20">
            <v>0</v>
          </cell>
        </row>
        <row r="21">
          <cell r="F21">
            <v>13</v>
          </cell>
          <cell r="H21">
            <v>133</v>
          </cell>
          <cell r="J21">
            <v>0</v>
          </cell>
          <cell r="K21">
            <v>0</v>
          </cell>
          <cell r="M21">
            <v>0</v>
          </cell>
        </row>
        <row r="23">
          <cell r="E23">
            <v>1569</v>
          </cell>
          <cell r="J23">
            <v>424</v>
          </cell>
          <cell r="K23">
            <v>76</v>
          </cell>
          <cell r="M23">
            <v>101</v>
          </cell>
        </row>
        <row r="24">
          <cell r="E24">
            <v>10</v>
          </cell>
          <cell r="J24">
            <v>5</v>
          </cell>
          <cell r="K24">
            <v>1</v>
          </cell>
          <cell r="M24">
            <v>1</v>
          </cell>
        </row>
        <row r="25">
          <cell r="E25">
            <v>78</v>
          </cell>
          <cell r="J25">
            <v>3</v>
          </cell>
          <cell r="K25">
            <v>2</v>
          </cell>
          <cell r="M25">
            <v>2</v>
          </cell>
        </row>
        <row r="26">
          <cell r="E26">
            <v>57</v>
          </cell>
          <cell r="J26">
            <v>4</v>
          </cell>
          <cell r="K26">
            <v>0</v>
          </cell>
          <cell r="M26">
            <v>0</v>
          </cell>
        </row>
        <row r="27">
          <cell r="E27">
            <v>134</v>
          </cell>
          <cell r="J27">
            <v>2</v>
          </cell>
          <cell r="K27">
            <v>2</v>
          </cell>
          <cell r="M27">
            <v>2</v>
          </cell>
        </row>
        <row r="28">
          <cell r="E28">
            <v>172</v>
          </cell>
          <cell r="J28">
            <v>1</v>
          </cell>
          <cell r="K28">
            <v>1</v>
          </cell>
          <cell r="M28">
            <v>1</v>
          </cell>
        </row>
        <row r="29">
          <cell r="E29">
            <v>31</v>
          </cell>
          <cell r="J29">
            <v>0</v>
          </cell>
          <cell r="K29">
            <v>0</v>
          </cell>
          <cell r="M29">
            <v>0</v>
          </cell>
        </row>
        <row r="30">
          <cell r="E30">
            <v>62</v>
          </cell>
          <cell r="J30">
            <v>2</v>
          </cell>
          <cell r="K30">
            <v>0</v>
          </cell>
          <cell r="M30">
            <v>0</v>
          </cell>
        </row>
        <row r="31">
          <cell r="E31">
            <v>112</v>
          </cell>
          <cell r="J31">
            <v>2</v>
          </cell>
          <cell r="K31">
            <v>1</v>
          </cell>
          <cell r="M31">
            <v>1</v>
          </cell>
        </row>
        <row r="32">
          <cell r="E32">
            <v>77</v>
          </cell>
          <cell r="J32">
            <v>0</v>
          </cell>
          <cell r="K32">
            <v>0</v>
          </cell>
          <cell r="M32">
            <v>0</v>
          </cell>
        </row>
        <row r="33">
          <cell r="F33">
            <v>40</v>
          </cell>
          <cell r="J33">
            <v>0</v>
          </cell>
          <cell r="K33">
            <v>1</v>
          </cell>
          <cell r="M33">
            <v>2</v>
          </cell>
        </row>
        <row r="34">
          <cell r="F34">
            <v>64</v>
          </cell>
          <cell r="J34">
            <v>0</v>
          </cell>
          <cell r="K34">
            <v>1</v>
          </cell>
          <cell r="M34">
            <v>1</v>
          </cell>
        </row>
        <row r="35">
          <cell r="F35">
            <v>14</v>
          </cell>
          <cell r="H35">
            <v>201</v>
          </cell>
          <cell r="J35">
            <v>1</v>
          </cell>
          <cell r="K35">
            <v>0</v>
          </cell>
          <cell r="M35">
            <v>0</v>
          </cell>
        </row>
      </sheetData>
      <sheetData sheetId="3">
        <row r="9">
          <cell r="E9">
            <v>57</v>
          </cell>
          <cell r="J9">
            <v>22</v>
          </cell>
          <cell r="K9">
            <v>4</v>
          </cell>
          <cell r="M9">
            <v>3</v>
          </cell>
        </row>
        <row r="10">
          <cell r="E10">
            <v>3</v>
          </cell>
        </row>
        <row r="11">
          <cell r="E11">
            <v>8</v>
          </cell>
        </row>
        <row r="12">
          <cell r="E12">
            <v>3</v>
          </cell>
        </row>
        <row r="13">
          <cell r="E13">
            <v>5</v>
          </cell>
        </row>
        <row r="14">
          <cell r="E14">
            <v>12</v>
          </cell>
        </row>
        <row r="15">
          <cell r="E15">
            <v>4</v>
          </cell>
        </row>
        <row r="16">
          <cell r="E16">
            <v>0</v>
          </cell>
        </row>
        <row r="17">
          <cell r="E17">
            <v>5</v>
          </cell>
        </row>
        <row r="18">
          <cell r="E18">
            <v>6</v>
          </cell>
        </row>
        <row r="19">
          <cell r="F19">
            <v>5</v>
          </cell>
        </row>
        <row r="20">
          <cell r="F20">
            <v>5</v>
          </cell>
        </row>
        <row r="21">
          <cell r="F21">
            <v>3</v>
          </cell>
          <cell r="H21">
            <v>9</v>
          </cell>
        </row>
        <row r="23">
          <cell r="E23">
            <v>95</v>
          </cell>
          <cell r="J23">
            <v>36</v>
          </cell>
          <cell r="K23">
            <v>7</v>
          </cell>
          <cell r="M23">
            <v>9</v>
          </cell>
        </row>
        <row r="24">
          <cell r="E24">
            <v>2</v>
          </cell>
        </row>
        <row r="25">
          <cell r="E25">
            <v>21</v>
          </cell>
        </row>
        <row r="26">
          <cell r="E26">
            <v>6</v>
          </cell>
        </row>
        <row r="27">
          <cell r="E27">
            <v>8</v>
          </cell>
        </row>
        <row r="28">
          <cell r="E28">
            <v>12</v>
          </cell>
        </row>
        <row r="29">
          <cell r="E29">
            <v>6</v>
          </cell>
        </row>
        <row r="30">
          <cell r="E30">
            <v>1</v>
          </cell>
        </row>
        <row r="31">
          <cell r="E31">
            <v>12</v>
          </cell>
        </row>
        <row r="32">
          <cell r="E32">
            <v>10</v>
          </cell>
        </row>
        <row r="33">
          <cell r="F33">
            <v>6</v>
          </cell>
        </row>
        <row r="34">
          <cell r="F34">
            <v>5</v>
          </cell>
        </row>
        <row r="35">
          <cell r="F35">
            <v>6</v>
          </cell>
          <cell r="H35">
            <v>10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J"/>
      <sheetName val="TRF4"/>
      <sheetName val="SJRS"/>
      <sheetName val="SJSC"/>
      <sheetName val="SJPR"/>
      <sheetName val="(CJFeMPlanej) PortConjunta"/>
      <sheetName val="(TRF4) PortConjunta"/>
      <sheetName val="(SJRS) PortConjunta"/>
      <sheetName val="(SJSC) PortConjunta"/>
      <sheetName val="(SJPR) PortConjunta"/>
      <sheetName val="config"/>
    </sheetNames>
    <sheetDataSet>
      <sheetData sheetId="0">
        <row r="56">
          <cell r="D56">
            <v>8</v>
          </cell>
        </row>
        <row r="57">
          <cell r="D57">
            <v>2019</v>
          </cell>
        </row>
        <row r="58">
          <cell r="D58" t="str">
            <v>20/09/2019</v>
          </cell>
        </row>
        <row r="59">
          <cell r="D59" t="str">
            <v>01/08/2019</v>
          </cell>
        </row>
        <row r="60">
          <cell r="D60" t="str">
            <v>08</v>
          </cell>
        </row>
        <row r="61">
          <cell r="D61" t="str">
            <v>09</v>
          </cell>
        </row>
        <row r="64">
          <cell r="D64" t="str">
            <v>AGO</v>
          </cell>
        </row>
      </sheetData>
      <sheetData sheetId="1"/>
      <sheetData sheetId="2"/>
      <sheetData sheetId="3"/>
      <sheetData sheetId="4"/>
      <sheetData sheetId="5" refreshError="1"/>
      <sheetData sheetId="6"/>
      <sheetData sheetId="7"/>
      <sheetData sheetId="8"/>
      <sheetData sheetId="9"/>
      <sheetData sheetId="1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fig"/>
      <sheetName val="TRF4"/>
      <sheetName val="SJRS"/>
      <sheetName val="SJSC"/>
      <sheetName val="SJPR"/>
      <sheetName val="(CJFeMPlanej) PortConjunta"/>
      <sheetName val="(TRF4) PortConjunta"/>
      <sheetName val="(SJRS) PortConjunta"/>
      <sheetName val="(SJSC) PortConjunta"/>
      <sheetName val="(SJPR) PortConjunta"/>
    </sheetNames>
    <sheetDataSet>
      <sheetData sheetId="0">
        <row r="3">
          <cell r="B3">
            <v>8</v>
          </cell>
        </row>
        <row r="4">
          <cell r="B4">
            <v>2019</v>
          </cell>
        </row>
        <row r="6">
          <cell r="B6" t="str">
            <v>01/08/2019</v>
          </cell>
        </row>
        <row r="7">
          <cell r="B7" t="str">
            <v>08</v>
          </cell>
        </row>
        <row r="8">
          <cell r="B8" t="str">
            <v>09</v>
          </cell>
        </row>
        <row r="11">
          <cell r="B11" t="str">
            <v>AGO</v>
          </cell>
        </row>
      </sheetData>
      <sheetData sheetId="1"/>
      <sheetData sheetId="2"/>
      <sheetData sheetId="3"/>
      <sheetData sheetId="4"/>
      <sheetData sheetId="5" refreshError="1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60"/>
  <sheetViews>
    <sheetView showGridLines="0" view="pageBreakPreview" zoomScale="90" zoomScaleNormal="100" zoomScaleSheetLayoutView="90" workbookViewId="0">
      <selection activeCell="L5" sqref="L5:M5"/>
    </sheetView>
  </sheetViews>
  <sheetFormatPr defaultColWidth="9.140625" defaultRowHeight="12.75" outlineLevelRow="1"/>
  <cols>
    <col min="1" max="1" width="11.140625" style="1" customWidth="1"/>
    <col min="2" max="2" width="11.85546875" style="1" customWidth="1"/>
    <col min="3" max="3" width="12.140625" style="2" customWidth="1"/>
    <col min="4" max="4" width="18" style="2" customWidth="1"/>
    <col min="5" max="5" width="14.28515625" style="2" customWidth="1"/>
    <col min="6" max="6" width="13.42578125" style="2" customWidth="1"/>
    <col min="7" max="7" width="14.85546875" style="3" customWidth="1"/>
    <col min="8" max="9" width="13.85546875" style="2" customWidth="1"/>
    <col min="10" max="10" width="14.7109375" style="2" customWidth="1"/>
    <col min="11" max="11" width="14.28515625" style="2" customWidth="1"/>
    <col min="12" max="12" width="14.42578125" style="2" customWidth="1"/>
    <col min="13" max="13" width="18.5703125" style="2" customWidth="1"/>
    <col min="14" max="27" width="9.140625" style="2" hidden="1" customWidth="1"/>
    <col min="28" max="29" width="9.140625" style="2" customWidth="1"/>
    <col min="30" max="16384" width="9.140625" style="2"/>
  </cols>
  <sheetData>
    <row r="1" spans="1:26" ht="12.75" customHeight="1">
      <c r="A1" s="358" t="s">
        <v>0</v>
      </c>
      <c r="B1" s="358"/>
      <c r="C1" s="358"/>
      <c r="D1" s="358"/>
      <c r="E1" s="358"/>
      <c r="F1" s="358"/>
      <c r="G1" s="358"/>
      <c r="H1" s="358"/>
      <c r="I1" s="358"/>
      <c r="J1" s="358"/>
      <c r="K1" s="358"/>
      <c r="L1" s="358"/>
      <c r="M1" s="358"/>
    </row>
    <row r="2" spans="1:26" ht="12.75" customHeight="1">
      <c r="A2" s="358" t="s">
        <v>1</v>
      </c>
      <c r="B2" s="358"/>
      <c r="C2" s="358"/>
      <c r="D2" s="358"/>
      <c r="E2" s="358"/>
      <c r="F2" s="358"/>
      <c r="G2" s="358"/>
      <c r="H2" s="358"/>
      <c r="I2" s="358"/>
      <c r="J2" s="358"/>
      <c r="K2" s="358"/>
      <c r="L2" s="358"/>
      <c r="M2" s="358"/>
    </row>
    <row r="3" spans="1:26" ht="12.7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26" s="223" customFormat="1" ht="12.75" customHeight="1">
      <c r="A4" s="359" t="s">
        <v>220</v>
      </c>
      <c r="B4" s="359"/>
      <c r="C4" s="359"/>
      <c r="D4" s="359"/>
      <c r="E4" s="359"/>
      <c r="F4" s="359"/>
      <c r="G4" s="359"/>
      <c r="H4" s="359"/>
      <c r="I4" s="359"/>
      <c r="J4" s="359"/>
      <c r="K4" s="359"/>
      <c r="L4" s="359"/>
      <c r="M4" s="359"/>
    </row>
    <row r="5" spans="1:26" s="220" customFormat="1" ht="12.75" customHeight="1" thickBot="1">
      <c r="A5" s="219"/>
      <c r="B5" s="219"/>
      <c r="C5" s="219"/>
      <c r="D5" s="219"/>
      <c r="E5" s="219"/>
      <c r="F5" s="219"/>
      <c r="G5" s="219"/>
      <c r="H5" s="219"/>
      <c r="I5" s="219"/>
      <c r="L5" s="360" t="s">
        <v>290</v>
      </c>
      <c r="M5" s="360"/>
    </row>
    <row r="6" spans="1:26" ht="12.75" customHeight="1" thickTop="1">
      <c r="A6" s="372" t="s">
        <v>3</v>
      </c>
      <c r="B6" s="373"/>
      <c r="C6" s="373"/>
      <c r="D6" s="374"/>
      <c r="E6" s="378" t="s">
        <v>4</v>
      </c>
      <c r="F6" s="379"/>
      <c r="G6" s="379"/>
      <c r="H6" s="379"/>
      <c r="I6" s="380"/>
      <c r="J6" s="361" t="s">
        <v>5</v>
      </c>
      <c r="K6" s="362"/>
      <c r="L6" s="363"/>
      <c r="M6" s="364" t="s">
        <v>6</v>
      </c>
    </row>
    <row r="7" spans="1:26" ht="21" customHeight="1">
      <c r="A7" s="375"/>
      <c r="B7" s="376"/>
      <c r="C7" s="376"/>
      <c r="D7" s="377"/>
      <c r="E7" s="366" t="s">
        <v>7</v>
      </c>
      <c r="F7" s="367"/>
      <c r="G7" s="367"/>
      <c r="H7" s="367" t="s">
        <v>8</v>
      </c>
      <c r="I7" s="368" t="s">
        <v>9</v>
      </c>
      <c r="J7" s="366" t="s">
        <v>10</v>
      </c>
      <c r="K7" s="367" t="s">
        <v>11</v>
      </c>
      <c r="L7" s="369" t="s">
        <v>9</v>
      </c>
      <c r="M7" s="365"/>
    </row>
    <row r="8" spans="1:26" ht="44.45" customHeight="1">
      <c r="A8" s="172" t="s">
        <v>156</v>
      </c>
      <c r="B8" s="173" t="s">
        <v>157</v>
      </c>
      <c r="C8" s="173" t="s">
        <v>12</v>
      </c>
      <c r="D8" s="166" t="s">
        <v>13</v>
      </c>
      <c r="E8" s="172" t="s">
        <v>14</v>
      </c>
      <c r="F8" s="173" t="s">
        <v>15</v>
      </c>
      <c r="G8" s="165" t="s">
        <v>16</v>
      </c>
      <c r="H8" s="367"/>
      <c r="I8" s="368"/>
      <c r="J8" s="366"/>
      <c r="K8" s="367"/>
      <c r="L8" s="369"/>
      <c r="M8" s="365"/>
    </row>
    <row r="9" spans="1:26" s="7" customFormat="1" ht="12.75" customHeight="1">
      <c r="A9" s="384" t="s">
        <v>151</v>
      </c>
      <c r="B9" s="382" t="s">
        <v>155</v>
      </c>
      <c r="C9" s="381" t="s">
        <v>152</v>
      </c>
      <c r="D9" s="178">
        <v>13</v>
      </c>
      <c r="E9" s="179">
        <f>'ANEXO I - TAB1_TRF1'!E9+'ANEXO I -TAB1_ SEÇÕES 1'!E9+'PORT. 5 E 102 - TRF - IV-A'!F13+'PORT. 5 - SEÇÕES - IV-A'!F13+'ANEXO I - TAB 1 (TRF) '!E9+'ANEXO I - TAB 1 - CONS SEÇÕES'!E9+'ANEXO I - TAB 1 (2)'!E9+'ANEXO I - TAB 1 (SEÇÕES)'!E9+'ANEXO I - TAB 1 (TRF)'!E9+cjf!F12</f>
        <v>6427</v>
      </c>
      <c r="F9" s="179">
        <f>'ANEXO I - TAB1_TRF1'!F9+'ANEXO I -TAB1_ SEÇÕES 1'!F9+'PORT. 5 E 102 - TRF - IV-A'!G13+'PORT. 5 - SEÇÕES - IV-A'!G13+'ANEXO I - TAB 1 (TRF) '!F9+'ANEXO I - TAB 1 - CONS SEÇÕES'!F9+'ANEXO I - TAB 1 (2)'!F9+'ANEXO I - TAB 1 (SEÇÕES)'!F9+'ANEXO I - TAB 1 (TRF)'!F9+cjf!G12</f>
        <v>0</v>
      </c>
      <c r="G9" s="261">
        <f>E9+F9</f>
        <v>6427</v>
      </c>
      <c r="H9" s="257"/>
      <c r="I9" s="261">
        <f>G9+H9</f>
        <v>6427</v>
      </c>
      <c r="J9" s="179">
        <f>'ANEXO I - TAB1_TRF1'!J9+'PORT. 5 E 102 - TRF - IV-A'!K13+'ANEXO I - TAB 1 - CONS SEÇÕES'!J9+'ANEXO I - TAB 1 (TRF) '!J9+'ANEXO I - TAB 1 (2)'!J9+'ANEXO I - TAB 1 (SEÇÕES)'!J9+'ANEXO I - TAB 1 (TRF)'!J9+cjf!K12+'ANEXO I -TAB1_ SEÇÕES 1'!J9+'PORT. 5 - SEÇÕES - IV-A'!K13</f>
        <v>2603</v>
      </c>
      <c r="K9" s="179">
        <f>'ANEXO I - TAB1_TRF1'!K9+'PORT. 5 E 102 - TRF - IV-A'!L13+'ANEXO I - TAB 1 - CONS SEÇÕES'!K9+'ANEXO I - TAB 1 (TRF) '!K9+'ANEXO I - TAB 1 (2)'!K9+'ANEXO I - TAB 1 (SEÇÕES)'!K9+'ANEXO I - TAB 1 (TRF)'!K9+cjf!L12+'ANEXO I -TAB1_ SEÇÕES 1'!K9+'PORT. 5 - SEÇÕES - IV-A'!L13</f>
        <v>480</v>
      </c>
      <c r="L9" s="273">
        <f>J9+K9</f>
        <v>3083</v>
      </c>
      <c r="M9" s="199">
        <f>'ANEXO I - TAB1_TRF1'!M9+'PORT. 5 E 102 - TRF - IV-A'!N13+'ANEXO I - TAB 1 - CONS SEÇÕES'!M9+'ANEXO I - TAB 1 (TRF) '!M9+'ANEXO I - TAB 1 (2)'!M9+'ANEXO I - TAB 1 (SEÇÕES)'!M9+'ANEXO I - TAB 1 (TRF)'!M9+cjf!N12+'ANEXO I -TAB1_ SEÇÕES 1'!M9+'PORT. 5 - SEÇÕES - IV-A'!N13</f>
        <v>583</v>
      </c>
      <c r="Q9" s="7" t="s">
        <v>295</v>
      </c>
      <c r="R9" s="7">
        <v>6246</v>
      </c>
      <c r="S9" s="7">
        <v>362</v>
      </c>
      <c r="T9" s="7">
        <v>6608</v>
      </c>
      <c r="U9" s="7">
        <v>315</v>
      </c>
      <c r="V9" s="7">
        <v>6923</v>
      </c>
      <c r="W9" s="7">
        <v>1244</v>
      </c>
      <c r="X9" s="7">
        <v>258</v>
      </c>
      <c r="Y9" s="7">
        <v>1502</v>
      </c>
      <c r="Z9" s="7">
        <v>324</v>
      </c>
    </row>
    <row r="10" spans="1:26" s="7" customFormat="1" ht="12.75" customHeight="1">
      <c r="A10" s="385"/>
      <c r="B10" s="383"/>
      <c r="C10" s="355"/>
      <c r="D10" s="181">
        <v>12</v>
      </c>
      <c r="E10" s="179">
        <f>'ANEXO I - TAB1_TRF1'!E10+'ANEXO I -TAB1_ SEÇÕES 1'!E10+'PORT. 5 E 102 - TRF - IV-A'!F14+'PORT. 5 - SEÇÕES - IV-A'!F14+'ANEXO I - TAB 1 (TRF) '!E10+'ANEXO I - TAB 1 - CONS SEÇÕES'!E10+'ANEXO I - TAB 1 (2)'!E10+'ANEXO I - TAB 1 (SEÇÕES)'!E10+'ANEXO I - TAB 1 (TRF)'!E10+cjf!F13</f>
        <v>169</v>
      </c>
      <c r="F10" s="179">
        <f>'ANEXO I - TAB1_TRF1'!F10+'ANEXO I -TAB1_ SEÇÕES 1'!F10+'PORT. 5 E 102 - TRF - IV-A'!G14+'PORT. 5 - SEÇÕES - IV-A'!G14+'ANEXO I - TAB 1 (TRF) '!F10+'ANEXO I - TAB 1 - CONS SEÇÕES'!F10+'ANEXO I - TAB 1 (2)'!F10+'ANEXO I - TAB 1 (SEÇÕES)'!F10+'ANEXO I - TAB 1 (TRF)'!F10+cjf!G13</f>
        <v>0</v>
      </c>
      <c r="G10" s="262">
        <f t="shared" ref="G10:G33" si="0">E10+F10</f>
        <v>169</v>
      </c>
      <c r="H10" s="258"/>
      <c r="I10" s="262">
        <f t="shared" ref="I10:I49" si="1">G10+H10</f>
        <v>169</v>
      </c>
      <c r="J10" s="179">
        <f>'ANEXO I - TAB1_TRF1'!J10+'PORT. 5 E 102 - TRF - IV-A'!K14+'ANEXO I - TAB 1 - CONS SEÇÕES'!J10+'ANEXO I - TAB 1 (TRF) '!J10+'ANEXO I - TAB 1 (2)'!J10+'ANEXO I - TAB 1 (SEÇÕES)'!J10+'ANEXO I - TAB 1 (TRF)'!J10+cjf!K13+'ANEXO I -TAB1_ SEÇÕES 1'!J10+'PORT. 5 - SEÇÕES - IV-A'!K14</f>
        <v>11</v>
      </c>
      <c r="K10" s="179">
        <f>'ANEXO I - TAB1_TRF1'!K10+'PORT. 5 E 102 - TRF - IV-A'!L14+'ANEXO I - TAB 1 - CONS SEÇÕES'!K10+'ANEXO I - TAB 1 (TRF) '!K10+'ANEXO I - TAB 1 (2)'!K10+'ANEXO I - TAB 1 (SEÇÕES)'!K10+'ANEXO I - TAB 1 (TRF)'!K10+cjf!L13+'ANEXO I -TAB1_ SEÇÕES 1'!K10+'PORT. 5 - SEÇÕES - IV-A'!L14</f>
        <v>3</v>
      </c>
      <c r="L10" s="274">
        <f t="shared" ref="L10:L49" si="2">J10+K10</f>
        <v>14</v>
      </c>
      <c r="M10" s="199">
        <f>'ANEXO I - TAB1_TRF1'!M10+'PORT. 5 E 102 - TRF - IV-A'!N14+'ANEXO I - TAB 1 - CONS SEÇÕES'!M10+'ANEXO I - TAB 1 (TRF) '!M10+'ANEXO I - TAB 1 (2)'!M10+'ANEXO I - TAB 1 (SEÇÕES)'!M10+'ANEXO I - TAB 1 (TRF)'!M10+cjf!N13+'ANEXO I -TAB1_ SEÇÕES 1'!M10+'PORT. 5 - SEÇÕES - IV-A'!N14</f>
        <v>7</v>
      </c>
      <c r="Q10" s="7" t="s">
        <v>294</v>
      </c>
      <c r="R10" s="7">
        <v>3137</v>
      </c>
      <c r="S10" s="7">
        <v>174</v>
      </c>
      <c r="T10" s="7">
        <v>3311</v>
      </c>
      <c r="U10" s="7">
        <v>166</v>
      </c>
      <c r="V10" s="7">
        <v>3477</v>
      </c>
      <c r="W10" s="7">
        <v>786</v>
      </c>
      <c r="X10" s="7">
        <v>222</v>
      </c>
      <c r="Y10" s="7">
        <v>1008</v>
      </c>
      <c r="Z10" s="7">
        <v>276</v>
      </c>
    </row>
    <row r="11" spans="1:26" s="7" customFormat="1" ht="12.75" customHeight="1">
      <c r="A11" s="385"/>
      <c r="B11" s="383"/>
      <c r="C11" s="356"/>
      <c r="D11" s="184">
        <v>11</v>
      </c>
      <c r="E11" s="179">
        <f>'ANEXO I - TAB1_TRF1'!E11+'ANEXO I -TAB1_ SEÇÕES 1'!E11+'PORT. 5 E 102 - TRF - IV-A'!F15+'PORT. 5 - SEÇÕES - IV-A'!F15+'ANEXO I - TAB 1 (TRF) '!E11+'ANEXO I - TAB 1 - CONS SEÇÕES'!E11+'ANEXO I - TAB 1 (2)'!E11+'ANEXO I - TAB 1 (SEÇÕES)'!E11+'ANEXO I - TAB 1 (TRF)'!E11+cjf!F14</f>
        <v>201</v>
      </c>
      <c r="F11" s="179">
        <f>'ANEXO I - TAB1_TRF1'!F11+'ANEXO I -TAB1_ SEÇÕES 1'!F11+'PORT. 5 E 102 - TRF - IV-A'!G15+'PORT. 5 - SEÇÕES - IV-A'!G15+'ANEXO I - TAB 1 (TRF) '!F11+'ANEXO I - TAB 1 - CONS SEÇÕES'!F11+'ANEXO I - TAB 1 (2)'!F11+'ANEXO I - TAB 1 (SEÇÕES)'!F11+'ANEXO I - TAB 1 (TRF)'!F11+cjf!G14</f>
        <v>0</v>
      </c>
      <c r="G11" s="263">
        <f t="shared" si="0"/>
        <v>201</v>
      </c>
      <c r="H11" s="258"/>
      <c r="I11" s="263">
        <f t="shared" si="1"/>
        <v>201</v>
      </c>
      <c r="J11" s="179">
        <f>'ANEXO I - TAB1_TRF1'!J11+'PORT. 5 E 102 - TRF - IV-A'!K15+'ANEXO I - TAB 1 - CONS SEÇÕES'!J11+'ANEXO I - TAB 1 (TRF) '!J11+'ANEXO I - TAB 1 (2)'!J11+'ANEXO I - TAB 1 (SEÇÕES)'!J11+'ANEXO I - TAB 1 (TRF)'!J11+cjf!K14+'ANEXO I -TAB1_ SEÇÕES 1'!J11+'PORT. 5 - SEÇÕES - IV-A'!K15</f>
        <v>11</v>
      </c>
      <c r="K11" s="179">
        <f>'ANEXO I - TAB1_TRF1'!K11+'PORT. 5 E 102 - TRF - IV-A'!L15+'ANEXO I - TAB 1 - CONS SEÇÕES'!K11+'ANEXO I - TAB 1 (TRF) '!K11+'ANEXO I - TAB 1 (2)'!K11+'ANEXO I - TAB 1 (SEÇÕES)'!K11+'ANEXO I - TAB 1 (TRF)'!K11+cjf!L14+'ANEXO I -TAB1_ SEÇÕES 1'!K11+'PORT. 5 - SEÇÕES - IV-A'!L15</f>
        <v>3</v>
      </c>
      <c r="L11" s="275">
        <f t="shared" si="2"/>
        <v>14</v>
      </c>
      <c r="M11" s="199">
        <f>'ANEXO I - TAB1_TRF1'!M11+'PORT. 5 E 102 - TRF - IV-A'!N15+'ANEXO I - TAB 1 - CONS SEÇÕES'!M11+'ANEXO I - TAB 1 (TRF) '!M11+'ANEXO I - TAB 1 (2)'!M11+'ANEXO I - TAB 1 (SEÇÕES)'!M11+'ANEXO I - TAB 1 (TRF)'!M11+cjf!N14+'ANEXO I -TAB1_ SEÇÕES 1'!M11+'PORT. 5 - SEÇÕES - IV-A'!N15</f>
        <v>4</v>
      </c>
      <c r="R11" s="13">
        <f>SUM(R9:R10)</f>
        <v>9383</v>
      </c>
      <c r="S11" s="13">
        <f t="shared" ref="S11:Z11" si="3">SUM(S9:S10)</f>
        <v>536</v>
      </c>
      <c r="T11" s="13">
        <f t="shared" si="3"/>
        <v>9919</v>
      </c>
      <c r="U11" s="13">
        <f t="shared" si="3"/>
        <v>481</v>
      </c>
      <c r="V11" s="13">
        <f t="shared" si="3"/>
        <v>10400</v>
      </c>
      <c r="W11" s="13">
        <f t="shared" si="3"/>
        <v>2030</v>
      </c>
      <c r="X11" s="13">
        <f t="shared" si="3"/>
        <v>480</v>
      </c>
      <c r="Y11" s="13">
        <f t="shared" si="3"/>
        <v>2510</v>
      </c>
      <c r="Z11" s="13">
        <f t="shared" si="3"/>
        <v>600</v>
      </c>
    </row>
    <row r="12" spans="1:26" s="7" customFormat="1" ht="12.75" customHeight="1">
      <c r="A12" s="385"/>
      <c r="B12" s="383"/>
      <c r="C12" s="354" t="s">
        <v>153</v>
      </c>
      <c r="D12" s="178">
        <v>10</v>
      </c>
      <c r="E12" s="179">
        <f>'ANEXO I - TAB1_TRF1'!E12+'ANEXO I -TAB1_ SEÇÕES 1'!E12+'PORT. 5 E 102 - TRF - IV-A'!F16+'PORT. 5 - SEÇÕES - IV-A'!F16+'ANEXO I - TAB 1 (TRF) '!E12+'ANEXO I - TAB 1 - CONS SEÇÕES'!E12+'ANEXO I - TAB 1 (2)'!E12+'ANEXO I - TAB 1 (SEÇÕES)'!E12+'ANEXO I - TAB 1 (TRF)'!E12+cjf!F15</f>
        <v>209</v>
      </c>
      <c r="F12" s="179">
        <f>'ANEXO I - TAB1_TRF1'!F12+'ANEXO I -TAB1_ SEÇÕES 1'!F12+'PORT. 5 E 102 - TRF - IV-A'!G16+'PORT. 5 - SEÇÕES - IV-A'!G16+'ANEXO I - TAB 1 (TRF) '!F12+'ANEXO I - TAB 1 - CONS SEÇÕES'!F12+'ANEXO I - TAB 1 (2)'!F12+'ANEXO I - TAB 1 (SEÇÕES)'!F12+'ANEXO I - TAB 1 (TRF)'!F12+cjf!G15</f>
        <v>0</v>
      </c>
      <c r="G12" s="261">
        <f t="shared" si="0"/>
        <v>209</v>
      </c>
      <c r="H12" s="258"/>
      <c r="I12" s="261">
        <f t="shared" si="1"/>
        <v>209</v>
      </c>
      <c r="J12" s="179">
        <f>'ANEXO I - TAB1_TRF1'!J12+'PORT. 5 E 102 - TRF - IV-A'!K16+'ANEXO I - TAB 1 - CONS SEÇÕES'!J12+'ANEXO I - TAB 1 (TRF) '!J12+'ANEXO I - TAB 1 (2)'!J12+'ANEXO I - TAB 1 (SEÇÕES)'!J12+'ANEXO I - TAB 1 (TRF)'!J12+cjf!K15+'ANEXO I -TAB1_ SEÇÕES 1'!J12+'PORT. 5 - SEÇÕES - IV-A'!K16</f>
        <v>8</v>
      </c>
      <c r="K12" s="179">
        <f>'ANEXO I - TAB1_TRF1'!K12+'PORT. 5 E 102 - TRF - IV-A'!L16+'ANEXO I - TAB 1 - CONS SEÇÕES'!K12+'ANEXO I - TAB 1 (TRF) '!K12+'ANEXO I - TAB 1 (2)'!K12+'ANEXO I - TAB 1 (SEÇÕES)'!K12+'ANEXO I - TAB 1 (TRF)'!K12+cjf!L15+'ANEXO I -TAB1_ SEÇÕES 1'!K12+'PORT. 5 - SEÇÕES - IV-A'!L16</f>
        <v>4</v>
      </c>
      <c r="L12" s="273">
        <f t="shared" si="2"/>
        <v>12</v>
      </c>
      <c r="M12" s="199">
        <f>'ANEXO I - TAB1_TRF1'!M12+'PORT. 5 E 102 - TRF - IV-A'!N16+'ANEXO I - TAB 1 - CONS SEÇÕES'!M12+'ANEXO I - TAB 1 (TRF) '!M12+'ANEXO I - TAB 1 (2)'!M12+'ANEXO I - TAB 1 (SEÇÕES)'!M12+'ANEXO I - TAB 1 (TRF)'!M12+cjf!N15+'ANEXO I -TAB1_ SEÇÕES 1'!M12+'PORT. 5 - SEÇÕES - IV-A'!N16</f>
        <v>10</v>
      </c>
    </row>
    <row r="13" spans="1:26" s="7" customFormat="1" ht="12.75" customHeight="1">
      <c r="A13" s="385"/>
      <c r="B13" s="383"/>
      <c r="C13" s="355"/>
      <c r="D13" s="181">
        <v>9</v>
      </c>
      <c r="E13" s="179">
        <f>'ANEXO I - TAB1_TRF1'!E13+'ANEXO I -TAB1_ SEÇÕES 1'!E13+'PORT. 5 E 102 - TRF - IV-A'!F17+'PORT. 5 - SEÇÕES - IV-A'!F17+'ANEXO I - TAB 1 (TRF) '!E13+'ANEXO I - TAB 1 - CONS SEÇÕES'!E13+'ANEXO I - TAB 1 (2)'!E13+'ANEXO I - TAB 1 (SEÇÕES)'!E13+'ANEXO I - TAB 1 (TRF)'!E13+cjf!F16</f>
        <v>563</v>
      </c>
      <c r="F13" s="179">
        <f>'ANEXO I - TAB1_TRF1'!F13+'ANEXO I -TAB1_ SEÇÕES 1'!F13+'PORT. 5 E 102 - TRF - IV-A'!G17+'PORT. 5 - SEÇÕES - IV-A'!G17+'ANEXO I - TAB 1 (TRF) '!F13+'ANEXO I - TAB 1 - CONS SEÇÕES'!F13+'ANEXO I - TAB 1 (2)'!F13+'ANEXO I - TAB 1 (SEÇÕES)'!F13+'ANEXO I - TAB 1 (TRF)'!F13+cjf!G16</f>
        <v>0</v>
      </c>
      <c r="G13" s="262">
        <f t="shared" si="0"/>
        <v>563</v>
      </c>
      <c r="H13" s="258"/>
      <c r="I13" s="262">
        <f t="shared" si="1"/>
        <v>563</v>
      </c>
      <c r="J13" s="179">
        <f>'ANEXO I - TAB1_TRF1'!J13+'PORT. 5 E 102 - TRF - IV-A'!K17+'ANEXO I - TAB 1 - CONS SEÇÕES'!J13+'ANEXO I - TAB 1 (TRF) '!J13+'ANEXO I - TAB 1 (2)'!J13+'ANEXO I - TAB 1 (SEÇÕES)'!J13+'ANEXO I - TAB 1 (TRF)'!J13+cjf!K16+'ANEXO I -TAB1_ SEÇÕES 1'!J13+'PORT. 5 - SEÇÕES - IV-A'!K17</f>
        <v>9</v>
      </c>
      <c r="K13" s="179">
        <f>'ANEXO I - TAB1_TRF1'!K13+'PORT. 5 E 102 - TRF - IV-A'!L17+'ANEXO I - TAB 1 - CONS SEÇÕES'!K13+'ANEXO I - TAB 1 (TRF) '!K13+'ANEXO I - TAB 1 (2)'!K13+'ANEXO I - TAB 1 (SEÇÕES)'!K13+'ANEXO I - TAB 1 (TRF)'!K13+cjf!L16+'ANEXO I -TAB1_ SEÇÕES 1'!K13+'PORT. 5 - SEÇÕES - IV-A'!L17</f>
        <v>2</v>
      </c>
      <c r="L13" s="274">
        <f t="shared" si="2"/>
        <v>11</v>
      </c>
      <c r="M13" s="199">
        <f>'ANEXO I - TAB1_TRF1'!M13+'PORT. 5 E 102 - TRF - IV-A'!N17+'ANEXO I - TAB 1 - CONS SEÇÕES'!M13+'ANEXO I - TAB 1 (TRF) '!M13+'ANEXO I - TAB 1 (2)'!M13+'ANEXO I - TAB 1 (SEÇÕES)'!M13+'ANEXO I - TAB 1 (TRF)'!M13+cjf!N16+'ANEXO I -TAB1_ SEÇÕES 1'!M13+'PORT. 5 - SEÇÕES - IV-A'!N17</f>
        <v>1</v>
      </c>
    </row>
    <row r="14" spans="1:26" s="7" customFormat="1" ht="12.75" customHeight="1" thickBot="1">
      <c r="A14" s="385"/>
      <c r="B14" s="383"/>
      <c r="C14" s="355"/>
      <c r="D14" s="181">
        <v>8</v>
      </c>
      <c r="E14" s="179">
        <f>'ANEXO I - TAB1_TRF1'!E14+'ANEXO I -TAB1_ SEÇÕES 1'!E14+'PORT. 5 E 102 - TRF - IV-A'!F18+'PORT. 5 - SEÇÕES - IV-A'!F18+'ANEXO I - TAB 1 (TRF) '!E14+'ANEXO I - TAB 1 - CONS SEÇÕES'!E14+'ANEXO I - TAB 1 (2)'!E14+'ANEXO I - TAB 1 (SEÇÕES)'!E14+'ANEXO I - TAB 1 (TRF)'!E14+cjf!F17</f>
        <v>541</v>
      </c>
      <c r="F14" s="179">
        <f>'ANEXO I - TAB1_TRF1'!F14+'ANEXO I -TAB1_ SEÇÕES 1'!F14+'PORT. 5 E 102 - TRF - IV-A'!G18+'PORT. 5 - SEÇÕES - IV-A'!G18+'ANEXO I - TAB 1 (TRF) '!F14+'ANEXO I - TAB 1 - CONS SEÇÕES'!F14+'ANEXO I - TAB 1 (2)'!F14+'ANEXO I - TAB 1 (SEÇÕES)'!F14+'ANEXO I - TAB 1 (TRF)'!F14+cjf!G17</f>
        <v>0</v>
      </c>
      <c r="G14" s="262">
        <f t="shared" si="0"/>
        <v>541</v>
      </c>
      <c r="H14" s="258"/>
      <c r="I14" s="262">
        <f t="shared" si="1"/>
        <v>541</v>
      </c>
      <c r="J14" s="179">
        <f>'ANEXO I - TAB1_TRF1'!J14+'PORT. 5 E 102 - TRF - IV-A'!K18+'ANEXO I - TAB 1 - CONS SEÇÕES'!J14+'ANEXO I - TAB 1 (TRF) '!J14+'ANEXO I - TAB 1 (2)'!J14+'ANEXO I - TAB 1 (SEÇÕES)'!J14+'ANEXO I - TAB 1 (TRF)'!J14+cjf!K17+'ANEXO I -TAB1_ SEÇÕES 1'!J14+'PORT. 5 - SEÇÕES - IV-A'!K18</f>
        <v>9</v>
      </c>
      <c r="K14" s="179">
        <f>'ANEXO I - TAB1_TRF1'!K14+'PORT. 5 E 102 - TRF - IV-A'!L18+'ANEXO I - TAB 1 - CONS SEÇÕES'!K14+'ANEXO I - TAB 1 (TRF) '!K14+'ANEXO I - TAB 1 (2)'!K14+'ANEXO I - TAB 1 (SEÇÕES)'!K14+'ANEXO I - TAB 1 (TRF)'!K14+cjf!L17+'ANEXO I -TAB1_ SEÇÕES 1'!K14+'PORT. 5 - SEÇÕES - IV-A'!L18</f>
        <v>6</v>
      </c>
      <c r="L14" s="274">
        <f t="shared" si="2"/>
        <v>15</v>
      </c>
      <c r="M14" s="199">
        <f>'ANEXO I - TAB1_TRF1'!M14+'PORT. 5 E 102 - TRF - IV-A'!N18+'ANEXO I - TAB 1 - CONS SEÇÕES'!M14+'ANEXO I - TAB 1 (TRF) '!M14+'ANEXO I - TAB 1 (2)'!M14+'ANEXO I - TAB 1 (SEÇÕES)'!M14+'ANEXO I - TAB 1 (TRF)'!M14+cjf!N17+'ANEXO I -TAB1_ SEÇÕES 1'!M14+'PORT. 5 - SEÇÕES - IV-A'!N18</f>
        <v>8</v>
      </c>
      <c r="Q14" s="7" t="s">
        <v>225</v>
      </c>
      <c r="R14" s="494">
        <v>872</v>
      </c>
      <c r="S14" s="494">
        <v>93</v>
      </c>
      <c r="T14" s="494">
        <v>965</v>
      </c>
      <c r="U14" s="494">
        <v>92</v>
      </c>
      <c r="V14" s="494">
        <v>1057</v>
      </c>
      <c r="W14" s="494">
        <v>324</v>
      </c>
      <c r="X14" s="494">
        <v>22</v>
      </c>
      <c r="Y14" s="494">
        <v>346</v>
      </c>
      <c r="Z14" s="494">
        <v>25</v>
      </c>
    </row>
    <row r="15" spans="1:26" s="7" customFormat="1" ht="12.75" customHeight="1" thickTop="1">
      <c r="A15" s="385"/>
      <c r="B15" s="383"/>
      <c r="C15" s="355"/>
      <c r="D15" s="187">
        <v>7</v>
      </c>
      <c r="E15" s="179">
        <f>'ANEXO I - TAB1_TRF1'!E15+'ANEXO I -TAB1_ SEÇÕES 1'!E15+'PORT. 5 E 102 - TRF - IV-A'!F19+'PORT. 5 - SEÇÕES - IV-A'!F19+'ANEXO I - TAB 1 (TRF) '!E15+'ANEXO I - TAB 1 - CONS SEÇÕES'!E15+'ANEXO I - TAB 1 (2)'!E15+'ANEXO I - TAB 1 (SEÇÕES)'!E15+'ANEXO I - TAB 1 (TRF)'!E15+cjf!F18</f>
        <v>399</v>
      </c>
      <c r="F15" s="179">
        <f>'ANEXO I - TAB1_TRF1'!F15+'ANEXO I -TAB1_ SEÇÕES 1'!F15+'PORT. 5 E 102 - TRF - IV-A'!G19+'PORT. 5 - SEÇÕES - IV-A'!G19+'ANEXO I - TAB 1 (TRF) '!F15+'ANEXO I - TAB 1 - CONS SEÇÕES'!F15+'ANEXO I - TAB 1 (2)'!F15+'ANEXO I - TAB 1 (SEÇÕES)'!F15+'ANEXO I - TAB 1 (TRF)'!F15+cjf!G18</f>
        <v>0</v>
      </c>
      <c r="G15" s="264">
        <f t="shared" si="0"/>
        <v>399</v>
      </c>
      <c r="H15" s="258"/>
      <c r="I15" s="264">
        <f t="shared" si="1"/>
        <v>399</v>
      </c>
      <c r="J15" s="179">
        <f>'ANEXO I - TAB1_TRF1'!J15+'PORT. 5 E 102 - TRF - IV-A'!K19+'ANEXO I - TAB 1 - CONS SEÇÕES'!J15+'ANEXO I - TAB 1 (TRF) '!J15+'ANEXO I - TAB 1 (2)'!J15+'ANEXO I - TAB 1 (SEÇÕES)'!J15+'ANEXO I - TAB 1 (TRF)'!J15+cjf!K18+'ANEXO I -TAB1_ SEÇÕES 1'!J15+'PORT. 5 - SEÇÕES - IV-A'!K19</f>
        <v>8</v>
      </c>
      <c r="K15" s="179">
        <f>'ANEXO I - TAB1_TRF1'!K15+'PORT. 5 E 102 - TRF - IV-A'!L19+'ANEXO I - TAB 1 - CONS SEÇÕES'!K15+'ANEXO I - TAB 1 (TRF) '!K15+'ANEXO I - TAB 1 (2)'!K15+'ANEXO I - TAB 1 (SEÇÕES)'!K15+'ANEXO I - TAB 1 (TRF)'!K15+cjf!L18+'ANEXO I -TAB1_ SEÇÕES 1'!K15+'PORT. 5 - SEÇÕES - IV-A'!L19</f>
        <v>2</v>
      </c>
      <c r="L15" s="276">
        <f t="shared" si="2"/>
        <v>10</v>
      </c>
      <c r="M15" s="199">
        <f>'ANEXO I - TAB1_TRF1'!M15+'PORT. 5 E 102 - TRF - IV-A'!N19+'ANEXO I - TAB 1 - CONS SEÇÕES'!M15+'ANEXO I - TAB 1 (TRF) '!M15+'ANEXO I - TAB 1 (2)'!M15+'ANEXO I - TAB 1 (SEÇÕES)'!M15+'ANEXO I - TAB 1 (TRF)'!M15+cjf!N18+'ANEXO I -TAB1_ SEÇÕES 1'!M15+'PORT. 5 - SEÇÕES - IV-A'!N19</f>
        <v>4</v>
      </c>
      <c r="Q15" s="7" t="s">
        <v>224</v>
      </c>
      <c r="R15" s="7">
        <v>988</v>
      </c>
      <c r="S15" s="7">
        <v>72</v>
      </c>
      <c r="T15" s="7">
        <v>1060</v>
      </c>
      <c r="U15" s="7">
        <v>66</v>
      </c>
      <c r="V15" s="7">
        <v>1126</v>
      </c>
      <c r="W15" s="7">
        <v>314</v>
      </c>
      <c r="X15" s="7">
        <v>44</v>
      </c>
      <c r="Y15" s="7">
        <v>358</v>
      </c>
      <c r="Z15" s="7">
        <v>56</v>
      </c>
    </row>
    <row r="16" spans="1:26" s="7" customFormat="1" ht="12.75" customHeight="1">
      <c r="A16" s="385"/>
      <c r="B16" s="383"/>
      <c r="C16" s="356"/>
      <c r="D16" s="184">
        <v>6</v>
      </c>
      <c r="E16" s="179">
        <f>'ANEXO I - TAB1_TRF1'!E16+'ANEXO I -TAB1_ SEÇÕES 1'!E16+'PORT. 5 E 102 - TRF - IV-A'!F20+'PORT. 5 - SEÇÕES - IV-A'!F20+'ANEXO I - TAB 1 (TRF) '!E16+'ANEXO I - TAB 1 - CONS SEÇÕES'!E16+'ANEXO I - TAB 1 (2)'!E16+'ANEXO I - TAB 1 (SEÇÕES)'!E16+'ANEXO I - TAB 1 (TRF)'!E16+cjf!F19</f>
        <v>490</v>
      </c>
      <c r="F16" s="179">
        <f>'ANEXO I - TAB1_TRF1'!F16+'ANEXO I -TAB1_ SEÇÕES 1'!F16+'PORT. 5 E 102 - TRF - IV-A'!G20+'PORT. 5 - SEÇÕES - IV-A'!G20+'ANEXO I - TAB 1 (TRF) '!F16+'ANEXO I - TAB 1 - CONS SEÇÕES'!F16+'ANEXO I - TAB 1 (2)'!F16+'ANEXO I - TAB 1 (SEÇÕES)'!F16+'ANEXO I - TAB 1 (TRF)'!F16+cjf!G19</f>
        <v>0</v>
      </c>
      <c r="G16" s="263">
        <f t="shared" si="0"/>
        <v>490</v>
      </c>
      <c r="H16" s="258"/>
      <c r="I16" s="263">
        <f t="shared" si="1"/>
        <v>490</v>
      </c>
      <c r="J16" s="179">
        <f>'ANEXO I - TAB1_TRF1'!J16+'PORT. 5 E 102 - TRF - IV-A'!K20+'ANEXO I - TAB 1 - CONS SEÇÕES'!J16+'ANEXO I - TAB 1 (TRF) '!J16+'ANEXO I - TAB 1 (2)'!J16+'ANEXO I - TAB 1 (SEÇÕES)'!J16+'ANEXO I - TAB 1 (TRF)'!J16+cjf!K19+'ANEXO I -TAB1_ SEÇÕES 1'!J16+'PORT. 5 - SEÇÕES - IV-A'!K20</f>
        <v>5</v>
      </c>
      <c r="K16" s="179">
        <f>'ANEXO I - TAB1_TRF1'!K16+'PORT. 5 E 102 - TRF - IV-A'!L20+'ANEXO I - TAB 1 - CONS SEÇÕES'!K16+'ANEXO I - TAB 1 (TRF) '!K16+'ANEXO I - TAB 1 (2)'!K16+'ANEXO I - TAB 1 (SEÇÕES)'!K16+'ANEXO I - TAB 1 (TRF)'!K16+cjf!L19+'ANEXO I -TAB1_ SEÇÕES 1'!K16+'PORT. 5 - SEÇÕES - IV-A'!L20</f>
        <v>6</v>
      </c>
      <c r="L16" s="275">
        <f t="shared" si="2"/>
        <v>11</v>
      </c>
      <c r="M16" s="199">
        <f>'ANEXO I - TAB1_TRF1'!M16+'PORT. 5 E 102 - TRF - IV-A'!N20+'ANEXO I - TAB 1 - CONS SEÇÕES'!M16+'ANEXO I - TAB 1 (TRF) '!M16+'ANEXO I - TAB 1 (2)'!M16+'ANEXO I - TAB 1 (SEÇÕES)'!M16+'ANEXO I - TAB 1 (TRF)'!M16+cjf!N19+'ANEXO I -TAB1_ SEÇÕES 1'!M16+'PORT. 5 - SEÇÕES - IV-A'!N20</f>
        <v>13</v>
      </c>
      <c r="Q16" s="7" t="s">
        <v>223</v>
      </c>
      <c r="R16" s="7">
        <v>4208</v>
      </c>
      <c r="S16" s="7">
        <v>238</v>
      </c>
      <c r="T16" s="7">
        <v>4446</v>
      </c>
      <c r="U16" s="7">
        <v>353</v>
      </c>
      <c r="V16" s="7">
        <v>4799</v>
      </c>
      <c r="W16" s="7">
        <v>933</v>
      </c>
      <c r="X16" s="7">
        <v>179</v>
      </c>
      <c r="Y16" s="7">
        <v>1112</v>
      </c>
      <c r="Z16" s="7">
        <v>218</v>
      </c>
    </row>
    <row r="17" spans="1:26" s="7" customFormat="1" ht="12.75" customHeight="1">
      <c r="A17" s="385"/>
      <c r="B17" s="383"/>
      <c r="C17" s="354" t="s">
        <v>154</v>
      </c>
      <c r="D17" s="178">
        <v>5</v>
      </c>
      <c r="E17" s="179">
        <f>'ANEXO I - TAB1_TRF1'!E17+'ANEXO I -TAB1_ SEÇÕES 1'!E17+'PORT. 5 E 102 - TRF - IV-A'!F21+'PORT. 5 - SEÇÕES - IV-A'!F21+'ANEXO I - TAB 1 (TRF) '!E17+'ANEXO I - TAB 1 - CONS SEÇÕES'!E17+'ANEXO I - TAB 1 (2)'!E17+'ANEXO I - TAB 1 (SEÇÕES)'!E17+'ANEXO I - TAB 1 (TRF)'!E17+cjf!F20</f>
        <v>539</v>
      </c>
      <c r="F17" s="179">
        <f>'ANEXO I - TAB1_TRF1'!F17+'ANEXO I -TAB1_ SEÇÕES 1'!F17+'PORT. 5 E 102 - TRF - IV-A'!G21+'PORT. 5 - SEÇÕES - IV-A'!G21+'ANEXO I - TAB 1 (TRF) '!F17+'ANEXO I - TAB 1 - CONS SEÇÕES'!F17+'ANEXO I - TAB 1 (2)'!F17+'ANEXO I - TAB 1 (SEÇÕES)'!F17+'ANEXO I - TAB 1 (TRF)'!F17+cjf!G20</f>
        <v>0</v>
      </c>
      <c r="G17" s="261">
        <f t="shared" si="0"/>
        <v>539</v>
      </c>
      <c r="H17" s="258"/>
      <c r="I17" s="261">
        <f t="shared" si="1"/>
        <v>539</v>
      </c>
      <c r="J17" s="179">
        <f>'ANEXO I - TAB1_TRF1'!J17+'PORT. 5 E 102 - TRF - IV-A'!K21+'ANEXO I - TAB 1 - CONS SEÇÕES'!J17+'ANEXO I - TAB 1 (TRF) '!J17+'ANEXO I - TAB 1 (2)'!J17+'ANEXO I - TAB 1 (SEÇÕES)'!J17+'ANEXO I - TAB 1 (TRF)'!J17+cjf!K20+'ANEXO I -TAB1_ SEÇÕES 1'!J17+'PORT. 5 - SEÇÕES - IV-A'!K21</f>
        <v>2</v>
      </c>
      <c r="K17" s="179">
        <f>'ANEXO I - TAB1_TRF1'!K17+'PORT. 5 E 102 - TRF - IV-A'!L21+'ANEXO I - TAB 1 - CONS SEÇÕES'!K17+'ANEXO I - TAB 1 (TRF) '!K17+'ANEXO I - TAB 1 (2)'!K17+'ANEXO I - TAB 1 (SEÇÕES)'!K17+'ANEXO I - TAB 1 (TRF)'!K17+cjf!L20+'ANEXO I -TAB1_ SEÇÕES 1'!K17+'PORT. 5 - SEÇÕES - IV-A'!L21</f>
        <v>5</v>
      </c>
      <c r="L17" s="273">
        <f t="shared" si="2"/>
        <v>7</v>
      </c>
      <c r="M17" s="199">
        <f>'ANEXO I - TAB1_TRF1'!M17+'PORT. 5 E 102 - TRF - IV-A'!N21+'ANEXO I - TAB 1 - CONS SEÇÕES'!M17+'ANEXO I - TAB 1 (TRF) '!M17+'ANEXO I - TAB 1 (2)'!M17+'ANEXO I - TAB 1 (SEÇÕES)'!M17+'ANEXO I - TAB 1 (TRF)'!M17+cjf!N20+'ANEXO I -TAB1_ SEÇÕES 1'!M17+'PORT. 5 - SEÇÕES - IV-A'!N21</f>
        <v>4</v>
      </c>
      <c r="Q17" s="7" t="s">
        <v>223</v>
      </c>
      <c r="R17" s="7">
        <v>1574</v>
      </c>
      <c r="S17" s="7">
        <v>124</v>
      </c>
      <c r="T17" s="7">
        <v>1698</v>
      </c>
      <c r="U17" s="7">
        <v>167</v>
      </c>
      <c r="V17" s="7">
        <v>1865</v>
      </c>
      <c r="W17" s="7">
        <v>531</v>
      </c>
      <c r="X17" s="7">
        <v>56</v>
      </c>
      <c r="Y17" s="7">
        <v>587</v>
      </c>
      <c r="Z17" s="7">
        <v>77</v>
      </c>
    </row>
    <row r="18" spans="1:26" s="7" customFormat="1" ht="12.75" customHeight="1" thickBot="1">
      <c r="A18" s="385"/>
      <c r="B18" s="383"/>
      <c r="C18" s="355"/>
      <c r="D18" s="181">
        <v>4</v>
      </c>
      <c r="E18" s="179">
        <f>'ANEXO I - TAB1_TRF1'!E18+'ANEXO I -TAB1_ SEÇÕES 1'!E18+'PORT. 5 E 102 - TRF - IV-A'!F22+'PORT. 5 - SEÇÕES - IV-A'!F22+'ANEXO I - TAB 1 (TRF) '!E18+'ANEXO I - TAB 1 - CONS SEÇÕES'!E18+'ANEXO I - TAB 1 (2)'!E18+'ANEXO I - TAB 1 (SEÇÕES)'!E18+'ANEXO I - TAB 1 (TRF)'!E18+cjf!F21</f>
        <v>264</v>
      </c>
      <c r="F18" s="179">
        <f>'ANEXO I - TAB1_TRF1'!F18+'ANEXO I -TAB1_ SEÇÕES 1'!F18+'PORT. 5 E 102 - TRF - IV-A'!G22+'PORT. 5 - SEÇÕES - IV-A'!G22+'ANEXO I - TAB 1 (TRF) '!F18+'ANEXO I - TAB 1 - CONS SEÇÕES'!F18+'ANEXO I - TAB 1 (2)'!F18+'ANEXO I - TAB 1 (SEÇÕES)'!F18+'ANEXO I - TAB 1 (TRF)'!F18+cjf!G21</f>
        <v>0</v>
      </c>
      <c r="G18" s="262">
        <f t="shared" si="0"/>
        <v>264</v>
      </c>
      <c r="H18" s="258"/>
      <c r="I18" s="262">
        <f t="shared" si="1"/>
        <v>264</v>
      </c>
      <c r="J18" s="179">
        <f>'ANEXO I - TAB1_TRF1'!J18+'PORT. 5 E 102 - TRF - IV-A'!K22+'ANEXO I - TAB 1 - CONS SEÇÕES'!J18+'ANEXO I - TAB 1 (TRF) '!J18+'ANEXO I - TAB 1 (2)'!J18+'ANEXO I - TAB 1 (SEÇÕES)'!J18+'ANEXO I - TAB 1 (TRF)'!J18+cjf!K21+'ANEXO I -TAB1_ SEÇÕES 1'!J18+'PORT. 5 - SEÇÕES - IV-A'!K22</f>
        <v>4</v>
      </c>
      <c r="K18" s="179">
        <f>'ANEXO I - TAB1_TRF1'!K18+'PORT. 5 E 102 - TRF - IV-A'!L22+'ANEXO I - TAB 1 - CONS SEÇÕES'!K18+'ANEXO I - TAB 1 (TRF) '!K18+'ANEXO I - TAB 1 (2)'!K18+'ANEXO I - TAB 1 (SEÇÕES)'!K18+'ANEXO I - TAB 1 (TRF)'!K18+cjf!L21+'ANEXO I -TAB1_ SEÇÕES 1'!K18+'PORT. 5 - SEÇÕES - IV-A'!L22</f>
        <v>2</v>
      </c>
      <c r="L18" s="274">
        <f t="shared" si="2"/>
        <v>6</v>
      </c>
      <c r="M18" s="199">
        <f>'ANEXO I - TAB1_TRF1'!M18+'PORT. 5 E 102 - TRF - IV-A'!N22+'ANEXO I - TAB 1 - CONS SEÇÕES'!M18+'ANEXO I - TAB 1 (TRF) '!M18+'ANEXO I - TAB 1 (2)'!M18+'ANEXO I - TAB 1 (SEÇÕES)'!M18+'ANEXO I - TAB 1 (TRF)'!M18+cjf!N21+'ANEXO I -TAB1_ SEÇÕES 1'!M18+'PORT. 5 - SEÇÕES - IV-A'!N22</f>
        <v>4</v>
      </c>
      <c r="Q18" s="7" t="s">
        <v>222</v>
      </c>
      <c r="R18" s="743">
        <v>4838</v>
      </c>
      <c r="S18" s="744">
        <v>294</v>
      </c>
      <c r="T18" s="744">
        <v>5132</v>
      </c>
      <c r="U18" s="744">
        <v>297</v>
      </c>
      <c r="V18" s="745">
        <v>5429</v>
      </c>
      <c r="W18" s="743">
        <v>958</v>
      </c>
      <c r="X18" s="744">
        <v>166</v>
      </c>
      <c r="Y18" s="746">
        <v>1124</v>
      </c>
      <c r="Z18" s="747">
        <v>222</v>
      </c>
    </row>
    <row r="19" spans="1:26" s="7" customFormat="1" ht="12.75" customHeight="1" thickTop="1">
      <c r="A19" s="385"/>
      <c r="B19" s="383"/>
      <c r="C19" s="355"/>
      <c r="D19" s="181">
        <v>3</v>
      </c>
      <c r="E19" s="179">
        <f>'ANEXO I - TAB1_TRF1'!E19+'ANEXO I -TAB1_ SEÇÕES 1'!E19+'PORT. 5 E 102 - TRF - IV-A'!F23+'PORT. 5 - SEÇÕES - IV-A'!F23+'ANEXO I - TAB 1 (TRF) '!E19+'ANEXO I - TAB 1 - CONS SEÇÕES'!E19+'ANEXO I - TAB 1 (2)'!E19+'ANEXO I - TAB 1 (SEÇÕES)'!E19+'ANEXO I - TAB 1 (TRF)'!E19+cjf!F22</f>
        <v>1</v>
      </c>
      <c r="F19" s="179">
        <f>'ANEXO I - TAB1_TRF1'!F19+'ANEXO I -TAB1_ SEÇÕES 1'!F19+'PORT. 5 E 102 - TRF - IV-A'!G23+'PORT. 5 - SEÇÕES - IV-A'!G23+'ANEXO I - TAB 1 (TRF) '!F19+'ANEXO I - TAB 1 - CONS SEÇÕES'!F19+'ANEXO I - TAB 1 (2)'!F19+'ANEXO I - TAB 1 (SEÇÕES)'!F19+'ANEXO I - TAB 1 (TRF)'!F19+cjf!G22</f>
        <v>229</v>
      </c>
      <c r="G19" s="262">
        <f t="shared" si="0"/>
        <v>230</v>
      </c>
      <c r="H19" s="258"/>
      <c r="I19" s="262">
        <f t="shared" si="1"/>
        <v>230</v>
      </c>
      <c r="J19" s="179">
        <f>'ANEXO I - TAB1_TRF1'!J19+'PORT. 5 E 102 - TRF - IV-A'!K23+'ANEXO I - TAB 1 - CONS SEÇÕES'!J19+'ANEXO I - TAB 1 (TRF) '!J19+'ANEXO I - TAB 1 (2)'!J19+'ANEXO I - TAB 1 (SEÇÕES)'!J19+'ANEXO I - TAB 1 (TRF)'!J19+cjf!K22+'ANEXO I -TAB1_ SEÇÕES 1'!J19+'PORT. 5 - SEÇÕES - IV-A'!K23</f>
        <v>3</v>
      </c>
      <c r="K19" s="179">
        <f>'ANEXO I - TAB1_TRF1'!K19+'PORT. 5 E 102 - TRF - IV-A'!L23+'ANEXO I - TAB 1 - CONS SEÇÕES'!K19+'ANEXO I - TAB 1 (TRF) '!K19+'ANEXO I - TAB 1 (2)'!K19+'ANEXO I - TAB 1 (SEÇÕES)'!K19+'ANEXO I - TAB 1 (TRF)'!K19+cjf!L22+'ANEXO I -TAB1_ SEÇÕES 1'!K19+'PORT. 5 - SEÇÕES - IV-A'!L23</f>
        <v>1</v>
      </c>
      <c r="L19" s="274">
        <f t="shared" si="2"/>
        <v>4</v>
      </c>
      <c r="M19" s="199">
        <f>'ANEXO I - TAB1_TRF1'!M19+'PORT. 5 E 102 - TRF - IV-A'!N23+'ANEXO I - TAB 1 - CONS SEÇÕES'!M19+'ANEXO I - TAB 1 (TRF) '!M19+'ANEXO I - TAB 1 (2)'!M19+'ANEXO I - TAB 1 (SEÇÕES)'!M19+'ANEXO I - TAB 1 (TRF)'!M19+cjf!N22+'ANEXO I -TAB1_ SEÇÕES 1'!M19+'PORT. 5 - SEÇÕES - IV-A'!N23</f>
        <v>2</v>
      </c>
      <c r="Q19" s="7" t="s">
        <v>221</v>
      </c>
      <c r="R19" s="7">
        <v>2765</v>
      </c>
      <c r="S19" s="7">
        <v>139</v>
      </c>
      <c r="T19" s="7">
        <v>2904</v>
      </c>
      <c r="U19" s="7">
        <v>83</v>
      </c>
      <c r="V19" s="7">
        <v>2987</v>
      </c>
      <c r="W19" s="7">
        <v>481</v>
      </c>
      <c r="X19" s="7">
        <v>117</v>
      </c>
      <c r="Y19" s="7">
        <v>598</v>
      </c>
      <c r="Z19" s="7">
        <v>160</v>
      </c>
    </row>
    <row r="20" spans="1:26" s="7" customFormat="1" ht="12.75" customHeight="1" thickBot="1">
      <c r="A20" s="385"/>
      <c r="B20" s="383"/>
      <c r="C20" s="355"/>
      <c r="D20" s="181">
        <v>2</v>
      </c>
      <c r="E20" s="179">
        <f>'ANEXO I - TAB1_TRF1'!E20+'ANEXO I -TAB1_ SEÇÕES 1'!E20+'PORT. 5 E 102 - TRF - IV-A'!F24+'PORT. 5 - SEÇÕES - IV-A'!F24+'ANEXO I - TAB 1 (TRF) '!E20+'ANEXO I - TAB 1 - CONS SEÇÕES'!E20+'ANEXO I - TAB 1 (2)'!E20+'ANEXO I - TAB 1 (SEÇÕES)'!E20+'ANEXO I - TAB 1 (TRF)'!E20+cjf!F23</f>
        <v>0</v>
      </c>
      <c r="F20" s="179">
        <f>'ANEXO I - TAB1_TRF1'!F20+'ANEXO I -TAB1_ SEÇÕES 1'!F20+'PORT. 5 E 102 - TRF - IV-A'!G24+'PORT. 5 - SEÇÕES - IV-A'!G24+'ANEXO I - TAB 1 (TRF) '!F20+'ANEXO I - TAB 1 - CONS SEÇÕES'!F20+'ANEXO I - TAB 1 (2)'!F20+'ANEXO I - TAB 1 (SEÇÕES)'!F20+'ANEXO I - TAB 1 (TRF)'!F20+cjf!G23</f>
        <v>272</v>
      </c>
      <c r="G20" s="264">
        <f t="shared" si="0"/>
        <v>272</v>
      </c>
      <c r="H20" s="258"/>
      <c r="I20" s="264">
        <f t="shared" si="1"/>
        <v>272</v>
      </c>
      <c r="J20" s="179">
        <f>'ANEXO I - TAB1_TRF1'!J20+'PORT. 5 E 102 - TRF - IV-A'!K24+'ANEXO I - TAB 1 - CONS SEÇÕES'!J20+'ANEXO I - TAB 1 (TRF) '!J20+'ANEXO I - TAB 1 (2)'!J20+'ANEXO I - TAB 1 (SEÇÕES)'!J20+'ANEXO I - TAB 1 (TRF)'!J20+cjf!K23+'ANEXO I -TAB1_ SEÇÕES 1'!J20+'PORT. 5 - SEÇÕES - IV-A'!K24</f>
        <v>1</v>
      </c>
      <c r="K20" s="179">
        <f>'ANEXO I - TAB1_TRF1'!K20+'PORT. 5 E 102 - TRF - IV-A'!L24+'ANEXO I - TAB 1 - CONS SEÇÕES'!K20+'ANEXO I - TAB 1 (TRF) '!K20+'ANEXO I - TAB 1 (2)'!K20+'ANEXO I - TAB 1 (SEÇÕES)'!K20+'ANEXO I - TAB 1 (TRF)'!K20+cjf!L23+'ANEXO I -TAB1_ SEÇÕES 1'!K20+'PORT. 5 - SEÇÕES - IV-A'!L24</f>
        <v>1</v>
      </c>
      <c r="L20" s="276">
        <f t="shared" si="2"/>
        <v>2</v>
      </c>
      <c r="M20" s="199">
        <f>'ANEXO I - TAB1_TRF1'!M20+'PORT. 5 E 102 - TRF - IV-A'!N24+'ANEXO I - TAB 1 - CONS SEÇÕES'!M20+'ANEXO I - TAB 1 (TRF) '!M20+'ANEXO I - TAB 1 (2)'!M20+'ANEXO I - TAB 1 (SEÇÕES)'!M20+'ANEXO I - TAB 1 (TRF)'!M20+cjf!N23+'ANEXO I -TAB1_ SEÇÕES 1'!M20+'PORT. 5 - SEÇÕES - IV-A'!N24</f>
        <v>1</v>
      </c>
      <c r="Q20" s="7" t="s">
        <v>221</v>
      </c>
      <c r="R20" s="293">
        <v>460</v>
      </c>
      <c r="S20" s="271">
        <v>40</v>
      </c>
      <c r="T20" s="271">
        <v>500</v>
      </c>
      <c r="U20" s="271">
        <v>25</v>
      </c>
      <c r="V20" s="272">
        <v>525</v>
      </c>
      <c r="W20" s="293">
        <v>125</v>
      </c>
      <c r="X20" s="271">
        <v>18</v>
      </c>
      <c r="Y20" s="283">
        <v>143</v>
      </c>
      <c r="Z20" s="294">
        <v>25</v>
      </c>
    </row>
    <row r="21" spans="1:26" s="7" customFormat="1" ht="12.75" customHeight="1" thickTop="1">
      <c r="A21" s="385"/>
      <c r="B21" s="383"/>
      <c r="C21" s="355"/>
      <c r="D21" s="187">
        <v>1</v>
      </c>
      <c r="E21" s="179">
        <f>'ANEXO I - TAB1_TRF1'!E21+'ANEXO I -TAB1_ SEÇÕES 1'!E21+'PORT. 5 E 102 - TRF - IV-A'!F25+'PORT. 5 - SEÇÕES - IV-A'!F25+'ANEXO I - TAB 1 (TRF) '!E21+'ANEXO I - TAB 1 - CONS SEÇÕES'!E21+'ANEXO I - TAB 1 (2)'!E21+'ANEXO I - TAB 1 (SEÇÕES)'!E21+'ANEXO I - TAB 1 (TRF)'!E21+cjf!F24</f>
        <v>0</v>
      </c>
      <c r="F21" s="179">
        <f>'ANEXO I - TAB1_TRF1'!F21+'ANEXO I -TAB1_ SEÇÕES 1'!F21+'PORT. 5 E 102 - TRF - IV-A'!G25+'PORT. 5 - SEÇÕES - IV-A'!G25+'ANEXO I - TAB 1 (TRF) '!F21+'ANEXO I - TAB 1 - CONS SEÇÕES'!F21+'ANEXO I - TAB 1 (2)'!F21+'ANEXO I - TAB 1 (SEÇÕES)'!F21+'ANEXO I - TAB 1 (TRF)'!F21+cjf!G24</f>
        <v>191</v>
      </c>
      <c r="G21" s="265">
        <f t="shared" si="0"/>
        <v>191</v>
      </c>
      <c r="H21" s="195">
        <f>'ANEXO I - TAB1_TRF1'!H22+'ANEXO I -TAB1_ SEÇÕES 1'!H22+'PORT. 5 E 102 - TRF - IV-A'!I26+'PORT. 5 - SEÇÕES - IV-A'!I26+'ANEXO I - TAB 1 (TRF) '!H22+'ANEXO I - TAB 1 - CONS SEÇÕES'!H22+'ANEXO I - TAB 1 (2)'!H22+'ANEXO I - TAB 1 (SEÇÕES)'!H22+'ANEXO I - TAB 1 (TRF)'!H22+cjf!I25</f>
        <v>540</v>
      </c>
      <c r="I21" s="264">
        <f>G21+H21</f>
        <v>731</v>
      </c>
      <c r="J21" s="179">
        <f>'ANEXO I - TAB1_TRF1'!J21+'PORT. 5 E 102 - TRF - IV-A'!K25+'ANEXO I - TAB 1 - CONS SEÇÕES'!J21+'ANEXO I - TAB 1 (TRF) '!J21+'ANEXO I - TAB 1 (2)'!J21+'ANEXO I - TAB 1 (SEÇÕES)'!J21+'ANEXO I - TAB 1 (TRF)'!J21+cjf!K24+'ANEXO I -TAB1_ SEÇÕES 1'!J21+'PORT. 5 - SEÇÕES - IV-A'!K25</f>
        <v>1</v>
      </c>
      <c r="K21" s="179">
        <f>'ANEXO I - TAB1_TRF1'!K21+'PORT. 5 E 102 - TRF - IV-A'!L25+'ANEXO I - TAB 1 - CONS SEÇÕES'!K21+'ANEXO I - TAB 1 (TRF) '!K21+'ANEXO I - TAB 1 (2)'!K21+'ANEXO I - TAB 1 (SEÇÕES)'!K21+'ANEXO I - TAB 1 (TRF)'!K21+cjf!L24+'ANEXO I -TAB1_ SEÇÕES 1'!K21+'PORT. 5 - SEÇÕES - IV-A'!L25</f>
        <v>1</v>
      </c>
      <c r="L21" s="276">
        <f t="shared" si="2"/>
        <v>2</v>
      </c>
      <c r="M21" s="199">
        <f>'ANEXO I - TAB1_TRF1'!M21+'PORT. 5 E 102 - TRF - IV-A'!N25+'ANEXO I - TAB 1 - CONS SEÇÕES'!M21+'ANEXO I - TAB 1 (TRF) '!M21+'ANEXO I - TAB 1 (2)'!M21+'ANEXO I - TAB 1 (SEÇÕES)'!M21+'ANEXO I - TAB 1 (TRF)'!M21+cjf!N24+'ANEXO I -TAB1_ SEÇÕES 1'!M21+'PORT. 5 - SEÇÕES - IV-A'!N25</f>
        <v>1</v>
      </c>
      <c r="N21" s="195">
        <f>'ANEXO I - TAB1_TRF1'!N9:N21+'PORT. 5 E 102 - TRF - IV-A'!O25+'ANEXO I - TAB 1 - CONS SEÇÕES'!N21+'ANEXO I - TAB 1 (TRF) '!N21+'ANEXO I - TAB 1 (2)'!N21+'ANEXO I - TAB 1 (SEÇÕES)'!N21+'ANEXO I - TAB 1 (TRF)'!N21+cjf!O25</f>
        <v>0</v>
      </c>
      <c r="O21" s="195">
        <f>'ANEXO I - TAB1_TRF1'!O9:O21+'PORT. 5 E 102 - TRF - IV-A'!P25+'ANEXO I - TAB 1 - CONS SEÇÕES'!O21+'ANEXO I - TAB 1 (TRF) '!O21+'ANEXO I - TAB 1 (2)'!O21+'ANEXO I - TAB 1 (SEÇÕES)'!O21+'ANEXO I - TAB 1 (TRF)'!O21+cjf!P25</f>
        <v>0</v>
      </c>
      <c r="P21" s="195">
        <f>'ANEXO I - TAB1_TRF1'!P9:P21+'PORT. 5 E 102 - TRF - IV-A'!Q25+'ANEXO I - TAB 1 - CONS SEÇÕES'!P21+'ANEXO I - TAB 1 (TRF) '!P21+'ANEXO I - TAB 1 (2)'!P21+'ANEXO I - TAB 1 (SEÇÕES)'!P21+'ANEXO I - TAB 1 (TRF)'!P21+cjf!Q25</f>
        <v>0</v>
      </c>
      <c r="Q21" s="7" t="s">
        <v>202</v>
      </c>
      <c r="R21" s="785">
        <v>153</v>
      </c>
      <c r="S21" s="785">
        <v>32</v>
      </c>
      <c r="T21" s="785">
        <v>185</v>
      </c>
      <c r="U21" s="785">
        <v>11</v>
      </c>
      <c r="V21" s="785">
        <v>196</v>
      </c>
      <c r="W21" s="785">
        <v>61</v>
      </c>
      <c r="X21" s="785">
        <v>5</v>
      </c>
      <c r="Y21" s="785">
        <v>66</v>
      </c>
      <c r="Z21" s="785">
        <v>5</v>
      </c>
    </row>
    <row r="22" spans="1:26" s="176" customFormat="1" ht="12.75" customHeight="1">
      <c r="A22" s="177"/>
      <c r="B22" s="284"/>
      <c r="C22" s="285"/>
      <c r="D22" s="286" t="s">
        <v>194</v>
      </c>
      <c r="E22" s="287">
        <f>SUM(E9:E21)</f>
        <v>9803</v>
      </c>
      <c r="F22" s="287">
        <f t="shared" ref="F22:M22" si="4">SUM(F9:F21)</f>
        <v>692</v>
      </c>
      <c r="G22" s="287">
        <f t="shared" si="4"/>
        <v>10495</v>
      </c>
      <c r="H22" s="287">
        <f t="shared" si="4"/>
        <v>540</v>
      </c>
      <c r="I22" s="287">
        <f>SUM(I9:I21)</f>
        <v>11035</v>
      </c>
      <c r="J22" s="287">
        <f t="shared" si="4"/>
        <v>2675</v>
      </c>
      <c r="K22" s="287">
        <f>SUM(K9:K21)</f>
        <v>516</v>
      </c>
      <c r="L22" s="287">
        <f t="shared" si="4"/>
        <v>3191</v>
      </c>
      <c r="M22" s="287">
        <f t="shared" si="4"/>
        <v>642</v>
      </c>
      <c r="Q22" s="7" t="s">
        <v>288</v>
      </c>
      <c r="R22" s="789">
        <f>SUM(R11:R21)</f>
        <v>25241</v>
      </c>
      <c r="S22" s="789">
        <f>SUM(S11:S21)</f>
        <v>1568</v>
      </c>
      <c r="T22" s="789">
        <f t="shared" ref="S22:Z22" si="5">SUM(T11:T21)</f>
        <v>26809</v>
      </c>
      <c r="U22" s="789">
        <f t="shared" si="5"/>
        <v>1575</v>
      </c>
      <c r="V22" s="789">
        <f t="shared" si="5"/>
        <v>28384</v>
      </c>
      <c r="W22" s="789">
        <f t="shared" si="5"/>
        <v>5757</v>
      </c>
      <c r="X22" s="789">
        <f t="shared" si="5"/>
        <v>1087</v>
      </c>
      <c r="Y22" s="789">
        <f t="shared" si="5"/>
        <v>6844</v>
      </c>
      <c r="Z22" s="789">
        <f t="shared" si="5"/>
        <v>1388</v>
      </c>
    </row>
    <row r="23" spans="1:26" s="7" customFormat="1" ht="12.75" customHeight="1" thickBot="1">
      <c r="A23" s="384" t="s">
        <v>168</v>
      </c>
      <c r="B23" s="382" t="s">
        <v>169</v>
      </c>
      <c r="C23" s="381" t="s">
        <v>152</v>
      </c>
      <c r="D23" s="196">
        <v>13</v>
      </c>
      <c r="E23" s="190">
        <f>'ANEXO I - TAB1_TRF1'!E23+'PORT. 5 E 102 - TRF - IV-A'!F27+'ANEXO I - TAB 1 - CONS SEÇÕES'!E23+'ANEXO I - TAB 1 (TRF) '!E23+'ANEXO I - TAB 1 (2)'!E23+'ANEXO I - TAB 1 (SEÇÕES)'!E23+'ANEXO I - TAB 1 (TRF)'!E23+cjf!F26+'ANEXO I -TAB1_ SEÇÕES 1'!E23+'PORT. 5 - SEÇÕES - IV-A'!F27</f>
        <v>10391</v>
      </c>
      <c r="F23" s="190">
        <f>'ANEXO I - TAB1_TRF1'!F23+'PORT. 5 E 102 - TRF - IV-A'!G27+'ANEXO I - TAB 1 - CONS SEÇÕES'!F23+'ANEXO I - TAB 1 (TRF) '!F23+'ANEXO I - TAB 1 (2)'!F23+'ANEXO I - TAB 1 (SEÇÕES)'!F23+'ANEXO I - TAB 1 (TRF)'!F23+cjf!G26+'ANEXO I -TAB1_ SEÇÕES 1'!F23+'PORT. 5 - SEÇÕES - IV-A'!G27</f>
        <v>0</v>
      </c>
      <c r="G23" s="267">
        <f t="shared" si="0"/>
        <v>10391</v>
      </c>
      <c r="H23" s="257"/>
      <c r="I23" s="267">
        <f t="shared" si="1"/>
        <v>10391</v>
      </c>
      <c r="J23" s="190">
        <f>'ANEXO I - TAB1_TRF1'!J23+'PORT. 5 E 102 - TRF - IV-A'!K27+'ANEXO I - TAB 1 - CONS SEÇÕES'!J23+'ANEXO I - TAB 1 (TRF) '!J23+'ANEXO I - TAB 1 (2)'!J23+'ANEXO I - TAB 1 (SEÇÕES)'!J23+'ANEXO I - TAB 1 (TRF)'!J23+cjf!K26+'ANEXO I -TAB1_ SEÇÕES 1'!J23+'PORT. 5 - SEÇÕES - IV-A'!K27</f>
        <v>2991</v>
      </c>
      <c r="K23" s="190">
        <f>'ANEXO I - TAB1_TRF1'!K23+'PORT. 5 E 102 - TRF - IV-A'!L27+'ANEXO I - TAB 1 - CONS SEÇÕES'!K23+'ANEXO I - TAB 1 (TRF) '!K23+'ANEXO I - TAB 1 (2)'!K23+'ANEXO I - TAB 1 (SEÇÕES)'!K23+'ANEXO I - TAB 1 (TRF)'!K23+cjf!L26+'ANEXO I -TAB1_ SEÇÕES 1'!K23+'PORT. 5 - SEÇÕES - IV-A'!L27</f>
        <v>521</v>
      </c>
      <c r="L23" s="279">
        <f>J23+K23</f>
        <v>3512</v>
      </c>
      <c r="M23" s="203">
        <f>'ANEXO I - TAB1_TRF1'!M23+'PORT. 5 E 102 - TRF - IV-A'!N27+'ANEXO I - TAB 1 - CONS SEÇÕES'!M23+'ANEXO I - TAB 1 (TRF) '!M23+'ANEXO I - TAB 1 (2)'!M23+'ANEXO I - TAB 1 (SEÇÕES)'!M23+'ANEXO I - TAB 1 (TRF)'!M23+cjf!N26+'ANEXO I -TAB1_ SEÇÕES 1'!M23+'PORT. 5 - SEÇÕES - IV-A'!N27</f>
        <v>683</v>
      </c>
      <c r="Q23" s="176" t="s">
        <v>289</v>
      </c>
      <c r="R23" s="293">
        <v>25241</v>
      </c>
      <c r="S23" s="293">
        <v>1568</v>
      </c>
      <c r="T23" s="293">
        <v>26809</v>
      </c>
      <c r="U23" s="293">
        <f>H51</f>
        <v>1575</v>
      </c>
      <c r="V23" s="293">
        <v>28394</v>
      </c>
      <c r="W23" s="293">
        <v>5757</v>
      </c>
      <c r="X23" s="293">
        <v>1087</v>
      </c>
      <c r="Y23" s="293">
        <v>6844</v>
      </c>
      <c r="Z23" s="293">
        <v>1388</v>
      </c>
    </row>
    <row r="24" spans="1:26" s="7" customFormat="1" ht="12.75" customHeight="1" thickTop="1">
      <c r="A24" s="385"/>
      <c r="B24" s="383"/>
      <c r="C24" s="355"/>
      <c r="D24" s="197">
        <v>12</v>
      </c>
      <c r="E24" s="190">
        <f>'ANEXO I - TAB1_TRF1'!E24+'PORT. 5 E 102 - TRF - IV-A'!F28+'ANEXO I - TAB 1 - CONS SEÇÕES'!E24+'ANEXO I - TAB 1 (TRF) '!E24+'ANEXO I - TAB 1 (2)'!E24+'ANEXO I - TAB 1 (SEÇÕES)'!E24+'ANEXO I - TAB 1 (TRF)'!E24+cjf!F27+'ANEXO I -TAB1_ SEÇÕES 1'!E24+'PORT. 5 - SEÇÕES - IV-A'!F28</f>
        <v>315</v>
      </c>
      <c r="F24" s="190">
        <f>'ANEXO I - TAB1_TRF1'!F24+'PORT. 5 E 102 - TRF - IV-A'!G28+'ANEXO I - TAB 1 - CONS SEÇÕES'!F24+'ANEXO I - TAB 1 (TRF) '!F24+'ANEXO I - TAB 1 (2)'!F24+'ANEXO I - TAB 1 (SEÇÕES)'!F24+'ANEXO I - TAB 1 (TRF)'!F24+cjf!G27+'ANEXO I -TAB1_ SEÇÕES 1'!F24+'PORT. 5 - SEÇÕES - IV-A'!G28</f>
        <v>0</v>
      </c>
      <c r="G24" s="268">
        <f t="shared" si="0"/>
        <v>315</v>
      </c>
      <c r="H24" s="258"/>
      <c r="I24" s="268">
        <f t="shared" si="1"/>
        <v>315</v>
      </c>
      <c r="J24" s="190">
        <f>'ANEXO I - TAB1_TRF1'!J24+'PORT. 5 E 102 - TRF - IV-A'!K28+'ANEXO I - TAB 1 - CONS SEÇÕES'!J24+'ANEXO I - TAB 1 (TRF) '!J24+'ANEXO I - TAB 1 (2)'!J24+'ANEXO I - TAB 1 (SEÇÕES)'!J24+'ANEXO I - TAB 1 (TRF)'!J24+cjf!K27+'ANEXO I -TAB1_ SEÇÕES 1'!J24+'PORT. 5 - SEÇÕES - IV-A'!K28</f>
        <v>16</v>
      </c>
      <c r="K24" s="190">
        <f>'ANEXO I - TAB1_TRF1'!K24+'PORT. 5 E 102 - TRF - IV-A'!L28+'ANEXO I - TAB 1 - CONS SEÇÕES'!K24+'ANEXO I - TAB 1 (TRF) '!K24+'ANEXO I - TAB 1 (2)'!K24+'ANEXO I - TAB 1 (SEÇÕES)'!K24+'ANEXO I - TAB 1 (TRF)'!K24+cjf!L27+'ANEXO I -TAB1_ SEÇÕES 1'!K24+'PORT. 5 - SEÇÕES - IV-A'!L28</f>
        <v>3</v>
      </c>
      <c r="L24" s="280">
        <f t="shared" si="2"/>
        <v>19</v>
      </c>
      <c r="M24" s="203">
        <f>'ANEXO I - TAB1_TRF1'!M24+'PORT. 5 E 102 - TRF - IV-A'!N28+'ANEXO I - TAB 1 - CONS SEÇÕES'!M24+'ANEXO I - TAB 1 (TRF) '!M24+'ANEXO I - TAB 1 (2)'!M24+'ANEXO I - TAB 1 (SEÇÕES)'!M24+'ANEXO I - TAB 1 (TRF)'!M24+cjf!N27+'ANEXO I -TAB1_ SEÇÕES 1'!M24+'PORT. 5 - SEÇÕES - IV-A'!N28</f>
        <v>2</v>
      </c>
      <c r="R24" s="788">
        <f>R23-R22</f>
        <v>0</v>
      </c>
      <c r="S24" s="788">
        <f t="shared" ref="S24" si="6">S23-S22</f>
        <v>0</v>
      </c>
      <c r="T24" s="788">
        <f t="shared" ref="T24" si="7">T23-T22</f>
        <v>0</v>
      </c>
      <c r="U24" s="788">
        <f>U23-U22</f>
        <v>0</v>
      </c>
      <c r="V24" s="788">
        <f>V23-V22</f>
        <v>10</v>
      </c>
      <c r="W24" s="788">
        <f t="shared" ref="W24" si="8">W23-W22</f>
        <v>0</v>
      </c>
      <c r="X24" s="788">
        <f t="shared" ref="X24" si="9">X23-X22</f>
        <v>0</v>
      </c>
      <c r="Y24" s="788">
        <f t="shared" ref="Y24" si="10">Y23-Y22</f>
        <v>0</v>
      </c>
      <c r="Z24" s="788">
        <f t="shared" ref="Z24" si="11">Z23-Z22</f>
        <v>0</v>
      </c>
    </row>
    <row r="25" spans="1:26" s="7" customFormat="1" ht="12.75" customHeight="1">
      <c r="A25" s="385"/>
      <c r="B25" s="383"/>
      <c r="C25" s="356"/>
      <c r="D25" s="198">
        <v>11</v>
      </c>
      <c r="E25" s="190">
        <f>'ANEXO I - TAB1_TRF1'!E25+'PORT. 5 E 102 - TRF - IV-A'!F29+'ANEXO I - TAB 1 - CONS SEÇÕES'!E25+'ANEXO I - TAB 1 (TRF) '!E25+'ANEXO I - TAB 1 (2)'!E25+'ANEXO I - TAB 1 (SEÇÕES)'!E25+'ANEXO I - TAB 1 (TRF)'!E25+cjf!F28+'ANEXO I -TAB1_ SEÇÕES 1'!E25+'PORT. 5 - SEÇÕES - IV-A'!F29</f>
        <v>308</v>
      </c>
      <c r="F25" s="190">
        <f>'ANEXO I - TAB1_TRF1'!F25+'PORT. 5 E 102 - TRF - IV-A'!G29+'ANEXO I - TAB 1 - CONS SEÇÕES'!F25+'ANEXO I - TAB 1 (TRF) '!F25+'ANEXO I - TAB 1 (2)'!F25+'ANEXO I - TAB 1 (SEÇÕES)'!F25+'ANEXO I - TAB 1 (TRF)'!F25+cjf!G28+'ANEXO I -TAB1_ SEÇÕES 1'!F25+'PORT. 5 - SEÇÕES - IV-A'!G29</f>
        <v>0</v>
      </c>
      <c r="G25" s="265">
        <f t="shared" si="0"/>
        <v>308</v>
      </c>
      <c r="H25" s="258"/>
      <c r="I25" s="265">
        <f t="shared" si="1"/>
        <v>308</v>
      </c>
      <c r="J25" s="190">
        <f>'ANEXO I - TAB1_TRF1'!J25+'PORT. 5 E 102 - TRF - IV-A'!K29+'ANEXO I - TAB 1 - CONS SEÇÕES'!J25+'ANEXO I - TAB 1 (TRF) '!J25+'ANEXO I - TAB 1 (2)'!J25+'ANEXO I - TAB 1 (SEÇÕES)'!J25+'ANEXO I - TAB 1 (TRF)'!J25+cjf!K28+'ANEXO I -TAB1_ SEÇÕES 1'!J25+'PORT. 5 - SEÇÕES - IV-A'!K29</f>
        <v>19</v>
      </c>
      <c r="K25" s="190">
        <f>'ANEXO I - TAB1_TRF1'!K25+'PORT. 5 E 102 - TRF - IV-A'!L29+'ANEXO I - TAB 1 - CONS SEÇÕES'!K25+'ANEXO I - TAB 1 (TRF) '!K25+'ANEXO I - TAB 1 (2)'!K25+'ANEXO I - TAB 1 (SEÇÕES)'!K25+'ANEXO I - TAB 1 (TRF)'!K25+cjf!L28+'ANEXO I -TAB1_ SEÇÕES 1'!K25+'PORT. 5 - SEÇÕES - IV-A'!L29</f>
        <v>3</v>
      </c>
      <c r="L25" s="277">
        <f t="shared" si="2"/>
        <v>22</v>
      </c>
      <c r="M25" s="203">
        <f>'ANEXO I - TAB1_TRF1'!M25+'PORT. 5 E 102 - TRF - IV-A'!N29+'ANEXO I - TAB 1 - CONS SEÇÕES'!M25+'ANEXO I - TAB 1 (TRF) '!M25+'ANEXO I - TAB 1 (2)'!M25+'ANEXO I - TAB 1 (SEÇÕES)'!M25+'ANEXO I - TAB 1 (TRF)'!M25+cjf!N28+'ANEXO I -TAB1_ SEÇÕES 1'!M25+'PORT. 5 - SEÇÕES - IV-A'!N29</f>
        <v>3</v>
      </c>
    </row>
    <row r="26" spans="1:26" s="7" customFormat="1" ht="12.75" customHeight="1">
      <c r="A26" s="385"/>
      <c r="B26" s="383"/>
      <c r="C26" s="354" t="s">
        <v>153</v>
      </c>
      <c r="D26" s="196">
        <v>10</v>
      </c>
      <c r="E26" s="190">
        <f>'ANEXO I - TAB1_TRF1'!E26+'PORT. 5 E 102 - TRF - IV-A'!F30+'ANEXO I - TAB 1 - CONS SEÇÕES'!E26+'ANEXO I - TAB 1 (TRF) '!E26+'ANEXO I - TAB 1 (2)'!E26+'ANEXO I - TAB 1 (SEÇÕES)'!E26+'ANEXO I - TAB 1 (TRF)'!E26+cjf!F29+'ANEXO I -TAB1_ SEÇÕES 1'!E26+'PORT. 5 - SEÇÕES - IV-A'!F30</f>
        <v>259</v>
      </c>
      <c r="F26" s="190">
        <f>'ANEXO I - TAB1_TRF1'!F26+'PORT. 5 E 102 - TRF - IV-A'!G30+'ANEXO I - TAB 1 - CONS SEÇÕES'!F26+'ANEXO I - TAB 1 (TRF) '!F26+'ANEXO I - TAB 1 (2)'!F26+'ANEXO I - TAB 1 (SEÇÕES)'!F26+'ANEXO I - TAB 1 (TRF)'!F26+cjf!G29+'ANEXO I -TAB1_ SEÇÕES 1'!F26+'PORT. 5 - SEÇÕES - IV-A'!G30</f>
        <v>0</v>
      </c>
      <c r="G26" s="267">
        <f t="shared" si="0"/>
        <v>259</v>
      </c>
      <c r="H26" s="258"/>
      <c r="I26" s="267">
        <f t="shared" si="1"/>
        <v>259</v>
      </c>
      <c r="J26" s="190">
        <f>'ANEXO I - TAB1_TRF1'!J26+'PORT. 5 E 102 - TRF - IV-A'!K30+'ANEXO I - TAB 1 - CONS SEÇÕES'!J26+'ANEXO I - TAB 1 (TRF) '!J26+'ANEXO I - TAB 1 (2)'!J26+'ANEXO I - TAB 1 (SEÇÕES)'!J26+'ANEXO I - TAB 1 (TRF)'!J26+cjf!K29+'ANEXO I -TAB1_ SEÇÕES 1'!J26+'PORT. 5 - SEÇÕES - IV-A'!K30</f>
        <v>10</v>
      </c>
      <c r="K26" s="190">
        <f>'ANEXO I - TAB1_TRF1'!K26+'PORT. 5 E 102 - TRF - IV-A'!L30+'ANEXO I - TAB 1 - CONS SEÇÕES'!K26+'ANEXO I - TAB 1 (TRF) '!K26+'ANEXO I - TAB 1 (2)'!K26+'ANEXO I - TAB 1 (SEÇÕES)'!K26+'ANEXO I - TAB 1 (TRF)'!K26+cjf!L29+'ANEXO I -TAB1_ SEÇÕES 1'!K26+'PORT. 5 - SEÇÕES - IV-A'!L30</f>
        <v>3</v>
      </c>
      <c r="L26" s="279">
        <f t="shared" si="2"/>
        <v>13</v>
      </c>
      <c r="M26" s="203">
        <f>'ANEXO I - TAB1_TRF1'!M26+'PORT. 5 E 102 - TRF - IV-A'!N30+'ANEXO I - TAB 1 - CONS SEÇÕES'!M26+'ANEXO I - TAB 1 (TRF) '!M26+'ANEXO I - TAB 1 (2)'!M26+'ANEXO I - TAB 1 (SEÇÕES)'!M26+'ANEXO I - TAB 1 (TRF)'!M26+cjf!N29+'ANEXO I -TAB1_ SEÇÕES 1'!M26+'PORT. 5 - SEÇÕES - IV-A'!N30</f>
        <v>2</v>
      </c>
    </row>
    <row r="27" spans="1:26" s="7" customFormat="1" ht="12.75" customHeight="1">
      <c r="A27" s="385"/>
      <c r="B27" s="383"/>
      <c r="C27" s="355"/>
      <c r="D27" s="197">
        <v>9</v>
      </c>
      <c r="E27" s="190">
        <f>'ANEXO I - TAB1_TRF1'!E27+'PORT. 5 E 102 - TRF - IV-A'!F31+'ANEXO I - TAB 1 - CONS SEÇÕES'!E27+'ANEXO I - TAB 1 (TRF) '!E27+'ANEXO I - TAB 1 (2)'!E27+'ANEXO I - TAB 1 (SEÇÕES)'!E27+'ANEXO I - TAB 1 (TRF)'!E27+cjf!F30+'ANEXO I -TAB1_ SEÇÕES 1'!E27+'PORT. 5 - SEÇÕES - IV-A'!F31</f>
        <v>775</v>
      </c>
      <c r="F27" s="190">
        <f>'ANEXO I - TAB1_TRF1'!F27+'PORT. 5 E 102 - TRF - IV-A'!G31+'ANEXO I - TAB 1 - CONS SEÇÕES'!F27+'ANEXO I - TAB 1 (TRF) '!F27+'ANEXO I - TAB 1 (2)'!F27+'ANEXO I - TAB 1 (SEÇÕES)'!F27+'ANEXO I - TAB 1 (TRF)'!F27+cjf!G30+'ANEXO I -TAB1_ SEÇÕES 1'!F27+'PORT. 5 - SEÇÕES - IV-A'!G31</f>
        <v>0</v>
      </c>
      <c r="G27" s="268">
        <f t="shared" si="0"/>
        <v>775</v>
      </c>
      <c r="H27" s="258"/>
      <c r="I27" s="268">
        <f t="shared" si="1"/>
        <v>775</v>
      </c>
      <c r="J27" s="190">
        <f>'ANEXO I - TAB1_TRF1'!J27+'PORT. 5 E 102 - TRF - IV-A'!K31+'ANEXO I - TAB 1 - CONS SEÇÕES'!J27+'ANEXO I - TAB 1 (TRF) '!J27+'ANEXO I - TAB 1 (2)'!J27+'ANEXO I - TAB 1 (SEÇÕES)'!J27+'ANEXO I - TAB 1 (TRF)'!J27+cjf!K30+'ANEXO I -TAB1_ SEÇÕES 1'!J27+'PORT. 5 - SEÇÕES - IV-A'!K31</f>
        <v>8</v>
      </c>
      <c r="K27" s="190">
        <f>'ANEXO I - TAB1_TRF1'!K27+'PORT. 5 E 102 - TRF - IV-A'!L31+'ANEXO I - TAB 1 - CONS SEÇÕES'!K27+'ANEXO I - TAB 1 (TRF) '!K27+'ANEXO I - TAB 1 (2)'!K27+'ANEXO I - TAB 1 (SEÇÕES)'!K27+'ANEXO I - TAB 1 (TRF)'!K27+cjf!L30+'ANEXO I -TAB1_ SEÇÕES 1'!K27+'PORT. 5 - SEÇÕES - IV-A'!L31</f>
        <v>5</v>
      </c>
      <c r="L27" s="280">
        <f t="shared" si="2"/>
        <v>13</v>
      </c>
      <c r="M27" s="203">
        <f>'ANEXO I - TAB1_TRF1'!M27+'PORT. 5 E 102 - TRF - IV-A'!N31+'ANEXO I - TAB 1 - CONS SEÇÕES'!M27+'ANEXO I - TAB 1 (TRF) '!M27+'ANEXO I - TAB 1 (2)'!M27+'ANEXO I - TAB 1 (SEÇÕES)'!M27+'ANEXO I - TAB 1 (TRF)'!M27+cjf!N30+'ANEXO I -TAB1_ SEÇÕES 1'!M27+'PORT. 5 - SEÇÕES - IV-A'!N31</f>
        <v>8</v>
      </c>
    </row>
    <row r="28" spans="1:26" s="7" customFormat="1" ht="12.75" customHeight="1">
      <c r="A28" s="385"/>
      <c r="B28" s="383"/>
      <c r="C28" s="355"/>
      <c r="D28" s="197">
        <v>8</v>
      </c>
      <c r="E28" s="190">
        <f>'ANEXO I - TAB1_TRF1'!E28+'PORT. 5 E 102 - TRF - IV-A'!F32+'ANEXO I - TAB 1 - CONS SEÇÕES'!E28+'ANEXO I - TAB 1 (TRF) '!E28+'ANEXO I - TAB 1 (2)'!E28+'ANEXO I - TAB 1 (SEÇÕES)'!E28+'ANEXO I - TAB 1 (TRF)'!E28+cjf!F31+'ANEXO I -TAB1_ SEÇÕES 1'!E28+'PORT. 5 - SEÇÕES - IV-A'!F32</f>
        <v>738</v>
      </c>
      <c r="F28" s="190">
        <f>'ANEXO I - TAB1_TRF1'!F28+'PORT. 5 E 102 - TRF - IV-A'!G32+'ANEXO I - TAB 1 - CONS SEÇÕES'!F28+'ANEXO I - TAB 1 (TRF) '!F28+'ANEXO I - TAB 1 (2)'!F28+'ANEXO I - TAB 1 (SEÇÕES)'!F28+'ANEXO I - TAB 1 (TRF)'!F28+cjf!G31+'ANEXO I -TAB1_ SEÇÕES 1'!F28+'PORT. 5 - SEÇÕES - IV-A'!G32</f>
        <v>0</v>
      </c>
      <c r="G28" s="268">
        <f t="shared" si="0"/>
        <v>738</v>
      </c>
      <c r="H28" s="258"/>
      <c r="I28" s="268">
        <f t="shared" si="1"/>
        <v>738</v>
      </c>
      <c r="J28" s="190">
        <f>'ANEXO I - TAB1_TRF1'!J28+'PORT. 5 E 102 - TRF - IV-A'!K32+'ANEXO I - TAB 1 - CONS SEÇÕES'!J28+'ANEXO I - TAB 1 (TRF) '!J28+'ANEXO I - TAB 1 (2)'!J28+'ANEXO I - TAB 1 (SEÇÕES)'!J28+'ANEXO I - TAB 1 (TRF)'!J28+cjf!K31+'ANEXO I -TAB1_ SEÇÕES 1'!J28+'PORT. 5 - SEÇÕES - IV-A'!K32</f>
        <v>7</v>
      </c>
      <c r="K28" s="190">
        <f>'ANEXO I - TAB1_TRF1'!K28+'PORT. 5 E 102 - TRF - IV-A'!L32+'ANEXO I - TAB 1 - CONS SEÇÕES'!K28+'ANEXO I - TAB 1 (TRF) '!K28+'ANEXO I - TAB 1 (2)'!K28+'ANEXO I - TAB 1 (SEÇÕES)'!K28+'ANEXO I - TAB 1 (TRF)'!K28+cjf!L31+'ANEXO I -TAB1_ SEÇÕES 1'!K28+'PORT. 5 - SEÇÕES - IV-A'!L32</f>
        <v>5</v>
      </c>
      <c r="L28" s="280">
        <f t="shared" si="2"/>
        <v>12</v>
      </c>
      <c r="M28" s="203">
        <f>'ANEXO I - TAB1_TRF1'!M28+'PORT. 5 E 102 - TRF - IV-A'!N32+'ANEXO I - TAB 1 - CONS SEÇÕES'!M28+'ANEXO I - TAB 1 (TRF) '!M28+'ANEXO I - TAB 1 (2)'!M28+'ANEXO I - TAB 1 (SEÇÕES)'!M28+'ANEXO I - TAB 1 (TRF)'!M28+cjf!N31+'ANEXO I -TAB1_ SEÇÕES 1'!M28+'PORT. 5 - SEÇÕES - IV-A'!N32</f>
        <v>7</v>
      </c>
    </row>
    <row r="29" spans="1:26" s="7" customFormat="1" ht="12.75" customHeight="1">
      <c r="A29" s="385"/>
      <c r="B29" s="383"/>
      <c r="C29" s="355"/>
      <c r="D29" s="197">
        <v>7</v>
      </c>
      <c r="E29" s="190">
        <f>'ANEXO I - TAB1_TRF1'!E29+'PORT. 5 E 102 - TRF - IV-A'!F33+'ANEXO I - TAB 1 - CONS SEÇÕES'!E29+'ANEXO I - TAB 1 (TRF) '!E29+'ANEXO I - TAB 1 (2)'!E29+'ANEXO I - TAB 1 (SEÇÕES)'!E29+'ANEXO I - TAB 1 (TRF)'!E29+cjf!F32+'ANEXO I -TAB1_ SEÇÕES 1'!E29+'PORT. 5 - SEÇÕES - IV-A'!F33</f>
        <v>582</v>
      </c>
      <c r="F29" s="190">
        <f>'ANEXO I - TAB1_TRF1'!F29+'PORT. 5 E 102 - TRF - IV-A'!G33+'ANEXO I - TAB 1 - CONS SEÇÕES'!F29+'ANEXO I - TAB 1 (TRF) '!F29+'ANEXO I - TAB 1 (2)'!F29+'ANEXO I - TAB 1 (SEÇÕES)'!F29+'ANEXO I - TAB 1 (TRF)'!F29+cjf!G32+'ANEXO I -TAB1_ SEÇÕES 1'!F29+'PORT. 5 - SEÇÕES - IV-A'!G33</f>
        <v>0</v>
      </c>
      <c r="G29" s="268">
        <f t="shared" si="0"/>
        <v>582</v>
      </c>
      <c r="H29" s="258"/>
      <c r="I29" s="268">
        <f t="shared" si="1"/>
        <v>582</v>
      </c>
      <c r="J29" s="190">
        <f>'ANEXO I - TAB1_TRF1'!J29+'PORT. 5 E 102 - TRF - IV-A'!K33+'ANEXO I - TAB 1 - CONS SEÇÕES'!J29+'ANEXO I - TAB 1 (TRF) '!J29+'ANEXO I - TAB 1 (2)'!J29+'ANEXO I - TAB 1 (SEÇÕES)'!J29+'ANEXO I - TAB 1 (TRF)'!J29+cjf!K32+'ANEXO I -TAB1_ SEÇÕES 1'!J29+'PORT. 5 - SEÇÕES - IV-A'!K33</f>
        <v>5</v>
      </c>
      <c r="K29" s="190">
        <f>'ANEXO I - TAB1_TRF1'!K29+'PORT. 5 E 102 - TRF - IV-A'!L33+'ANEXO I - TAB 1 - CONS SEÇÕES'!K29+'ANEXO I - TAB 1 (TRF) '!K29+'ANEXO I - TAB 1 (2)'!K29+'ANEXO I - TAB 1 (SEÇÕES)'!K29+'ANEXO I - TAB 1 (TRF)'!K29+cjf!L32+'ANEXO I -TAB1_ SEÇÕES 1'!K29+'PORT. 5 - SEÇÕES - IV-A'!L33</f>
        <v>5</v>
      </c>
      <c r="L29" s="280">
        <f t="shared" si="2"/>
        <v>10</v>
      </c>
      <c r="M29" s="203">
        <f>'ANEXO I - TAB1_TRF1'!M29+'PORT. 5 E 102 - TRF - IV-A'!N33+'ANEXO I - TAB 1 - CONS SEÇÕES'!M29+'ANEXO I - TAB 1 (TRF) '!M29+'ANEXO I - TAB 1 (2)'!M29+'ANEXO I - TAB 1 (SEÇÕES)'!M29+'ANEXO I - TAB 1 (TRF)'!M29+cjf!N32+'ANEXO I -TAB1_ SEÇÕES 1'!M29+'PORT. 5 - SEÇÕES - IV-A'!N33</f>
        <v>6</v>
      </c>
    </row>
    <row r="30" spans="1:26" s="7" customFormat="1" ht="12.75" customHeight="1">
      <c r="A30" s="385"/>
      <c r="B30" s="383"/>
      <c r="C30" s="356"/>
      <c r="D30" s="198">
        <v>6</v>
      </c>
      <c r="E30" s="190">
        <f>'ANEXO I - TAB1_TRF1'!E30+'PORT. 5 E 102 - TRF - IV-A'!F34+'ANEXO I - TAB 1 - CONS SEÇÕES'!E30+'ANEXO I - TAB 1 (TRF) '!E30+'ANEXO I - TAB 1 (2)'!E30+'ANEXO I - TAB 1 (SEÇÕES)'!E30+'ANEXO I - TAB 1 (TRF)'!E30+cjf!F33+'ANEXO I -TAB1_ SEÇÕES 1'!E30+'PORT. 5 - SEÇÕES - IV-A'!F34</f>
        <v>732</v>
      </c>
      <c r="F30" s="190">
        <f>'ANEXO I - TAB1_TRF1'!F30+'PORT. 5 E 102 - TRF - IV-A'!G34+'ANEXO I - TAB 1 - CONS SEÇÕES'!F30+'ANEXO I - TAB 1 (TRF) '!F30+'ANEXO I - TAB 1 (2)'!F30+'ANEXO I - TAB 1 (SEÇÕES)'!F30+'ANEXO I - TAB 1 (TRF)'!F30+cjf!G33+'ANEXO I -TAB1_ SEÇÕES 1'!F30+'PORT. 5 - SEÇÕES - IV-A'!G34</f>
        <v>0</v>
      </c>
      <c r="G30" s="265">
        <f t="shared" si="0"/>
        <v>732</v>
      </c>
      <c r="H30" s="258"/>
      <c r="I30" s="265">
        <f t="shared" si="1"/>
        <v>732</v>
      </c>
      <c r="J30" s="190">
        <f>'ANEXO I - TAB1_TRF1'!J30+'PORT. 5 E 102 - TRF - IV-A'!K34+'ANEXO I - TAB 1 - CONS SEÇÕES'!J30+'ANEXO I - TAB 1 (TRF) '!J30+'ANEXO I - TAB 1 (2)'!J30+'ANEXO I - TAB 1 (SEÇÕES)'!J30+'ANEXO I - TAB 1 (TRF)'!J30+cjf!K33+'ANEXO I -TAB1_ SEÇÕES 1'!J30+'PORT. 5 - SEÇÕES - IV-A'!K34</f>
        <v>7</v>
      </c>
      <c r="K30" s="190">
        <f>'ANEXO I - TAB1_TRF1'!K30+'PORT. 5 E 102 - TRF - IV-A'!L34+'ANEXO I - TAB 1 - CONS SEÇÕES'!K30+'ANEXO I - TAB 1 (TRF) '!K30+'ANEXO I - TAB 1 (2)'!K30+'ANEXO I - TAB 1 (SEÇÕES)'!K30+'ANEXO I - TAB 1 (TRF)'!K30+cjf!L33+'ANEXO I -TAB1_ SEÇÕES 1'!K30+'PORT. 5 - SEÇÕES - IV-A'!L34</f>
        <v>1</v>
      </c>
      <c r="L30" s="277">
        <f t="shared" si="2"/>
        <v>8</v>
      </c>
      <c r="M30" s="203">
        <f>'ANEXO I - TAB1_TRF1'!M30+'PORT. 5 E 102 - TRF - IV-A'!N34+'ANEXO I - TAB 1 - CONS SEÇÕES'!M30+'ANEXO I - TAB 1 (TRF) '!M30+'ANEXO I - TAB 1 (2)'!M30+'ANEXO I - TAB 1 (SEÇÕES)'!M30+'ANEXO I - TAB 1 (TRF)'!M30+cjf!N33+'ANEXO I -TAB1_ SEÇÕES 1'!M30+'PORT. 5 - SEÇÕES - IV-A'!N34</f>
        <v>1</v>
      </c>
    </row>
    <row r="31" spans="1:26" s="7" customFormat="1" ht="12.75" customHeight="1">
      <c r="A31" s="385"/>
      <c r="B31" s="383"/>
      <c r="C31" s="354" t="s">
        <v>154</v>
      </c>
      <c r="D31" s="196">
        <v>5</v>
      </c>
      <c r="E31" s="190">
        <f>'ANEXO I - TAB1_TRF1'!E31+'PORT. 5 E 102 - TRF - IV-A'!F35+'ANEXO I - TAB 1 - CONS SEÇÕES'!E31+'ANEXO I - TAB 1 (TRF) '!E31+'ANEXO I - TAB 1 (2)'!E31+'ANEXO I - TAB 1 (SEÇÕES)'!E31+'ANEXO I - TAB 1 (TRF)'!E31+cjf!F34+'ANEXO I -TAB1_ SEÇÕES 1'!E31+'PORT. 5 - SEÇÕES - IV-A'!F35</f>
        <v>833</v>
      </c>
      <c r="F31" s="190">
        <f>'ANEXO I - TAB1_TRF1'!F31+'PORT. 5 E 102 - TRF - IV-A'!G35+'ANEXO I - TAB 1 - CONS SEÇÕES'!F31+'ANEXO I - TAB 1 (TRF) '!F31+'ANEXO I - TAB 1 (2)'!F31+'ANEXO I - TAB 1 (SEÇÕES)'!F31+'ANEXO I - TAB 1 (TRF)'!F31+cjf!G34+'ANEXO I -TAB1_ SEÇÕES 1'!F31+'PORT. 5 - SEÇÕES - IV-A'!G35</f>
        <v>0</v>
      </c>
      <c r="G31" s="267">
        <f t="shared" si="0"/>
        <v>833</v>
      </c>
      <c r="H31" s="258"/>
      <c r="I31" s="267">
        <f t="shared" si="1"/>
        <v>833</v>
      </c>
      <c r="J31" s="190">
        <f>'ANEXO I - TAB1_TRF1'!J31+'PORT. 5 E 102 - TRF - IV-A'!K35+'ANEXO I - TAB 1 - CONS SEÇÕES'!J31+'ANEXO I - TAB 1 (TRF) '!J31+'ANEXO I - TAB 1 (2)'!J31+'ANEXO I - TAB 1 (SEÇÕES)'!J31+'ANEXO I - TAB 1 (TRF)'!J31+cjf!K34+'ANEXO I -TAB1_ SEÇÕES 1'!J31+'PORT. 5 - SEÇÕES - IV-A'!K35</f>
        <v>5</v>
      </c>
      <c r="K31" s="190">
        <f>'ANEXO I - TAB1_TRF1'!K31+'PORT. 5 E 102 - TRF - IV-A'!L35+'ANEXO I - TAB 1 - CONS SEÇÕES'!K31+'ANEXO I - TAB 1 (TRF) '!K31+'ANEXO I - TAB 1 (2)'!K31+'ANEXO I - TAB 1 (SEÇÕES)'!K31+'ANEXO I - TAB 1 (TRF)'!K31+cjf!L34+'ANEXO I -TAB1_ SEÇÕES 1'!K31+'PORT. 5 - SEÇÕES - IV-A'!L35</f>
        <v>4</v>
      </c>
      <c r="L31" s="279">
        <f t="shared" si="2"/>
        <v>9</v>
      </c>
      <c r="M31" s="203">
        <f>'ANEXO I - TAB1_TRF1'!M31+'PORT. 5 E 102 - TRF - IV-A'!N35+'ANEXO I - TAB 1 - CONS SEÇÕES'!M31+'ANEXO I - TAB 1 (TRF) '!M31+'ANEXO I - TAB 1 (2)'!M31+'ANEXO I - TAB 1 (SEÇÕES)'!M31+'ANEXO I - TAB 1 (TRF)'!M31+cjf!N34+'ANEXO I -TAB1_ SEÇÕES 1'!M31+'PORT. 5 - SEÇÕES - IV-A'!N35</f>
        <v>5</v>
      </c>
      <c r="R31" s="808">
        <v>2544</v>
      </c>
      <c r="S31" s="808">
        <v>185</v>
      </c>
      <c r="T31" s="808">
        <v>2729</v>
      </c>
      <c r="U31" s="808">
        <v>116</v>
      </c>
      <c r="V31" s="808">
        <v>2845</v>
      </c>
      <c r="W31" s="808">
        <v>631</v>
      </c>
      <c r="X31" s="808">
        <v>133</v>
      </c>
      <c r="Y31" s="808">
        <v>764</v>
      </c>
      <c r="Z31" s="808">
        <v>164</v>
      </c>
    </row>
    <row r="32" spans="1:26" s="7" customFormat="1" ht="12.75" customHeight="1">
      <c r="A32" s="385"/>
      <c r="B32" s="383"/>
      <c r="C32" s="355"/>
      <c r="D32" s="197">
        <v>4</v>
      </c>
      <c r="E32" s="190">
        <f>'ANEXO I - TAB1_TRF1'!E32+'PORT. 5 E 102 - TRF - IV-A'!F36+'ANEXO I - TAB 1 - CONS SEÇÕES'!E32+'ANEXO I - TAB 1 (TRF) '!E32+'ANEXO I - TAB 1 (2)'!E32+'ANEXO I - TAB 1 (SEÇÕES)'!E32+'ANEXO I - TAB 1 (TRF)'!E32+cjf!F35+'ANEXO I -TAB1_ SEÇÕES 1'!E32+'PORT. 5 - SEÇÕES - IV-A'!F36</f>
        <v>453</v>
      </c>
      <c r="F32" s="190">
        <f>'ANEXO I - TAB1_TRF1'!F32+'PORT. 5 E 102 - TRF - IV-A'!G36+'ANEXO I - TAB 1 - CONS SEÇÕES'!F32+'ANEXO I - TAB 1 (TRF) '!F32+'ANEXO I - TAB 1 (2)'!F32+'ANEXO I - TAB 1 (SEÇÕES)'!F32+'ANEXO I - TAB 1 (TRF)'!F32+cjf!G35+'ANEXO I -TAB1_ SEÇÕES 1'!F32+'PORT. 5 - SEÇÕES - IV-A'!G36</f>
        <v>0</v>
      </c>
      <c r="G32" s="268">
        <f t="shared" si="0"/>
        <v>453</v>
      </c>
      <c r="H32" s="258"/>
      <c r="I32" s="268">
        <f t="shared" si="1"/>
        <v>453</v>
      </c>
      <c r="J32" s="190">
        <f>'ANEXO I - TAB1_TRF1'!J32+'PORT. 5 E 102 - TRF - IV-A'!K36+'ANEXO I - TAB 1 - CONS SEÇÕES'!J32+'ANEXO I - TAB 1 (TRF) '!J32+'ANEXO I - TAB 1 (2)'!J32+'ANEXO I - TAB 1 (SEÇÕES)'!J32+'ANEXO I - TAB 1 (TRF)'!J32+cjf!K35+'ANEXO I -TAB1_ SEÇÕES 1'!J32+'PORT. 5 - SEÇÕES - IV-A'!K36</f>
        <v>4</v>
      </c>
      <c r="K32" s="190">
        <f>'ANEXO I - TAB1_TRF1'!K32+'PORT. 5 E 102 - TRF - IV-A'!L36+'ANEXO I - TAB 1 - CONS SEÇÕES'!K32+'ANEXO I - TAB 1 (TRF) '!K32+'ANEXO I - TAB 1 (2)'!K32+'ANEXO I - TAB 1 (SEÇÕES)'!K32+'ANEXO I - TAB 1 (TRF)'!K32+cjf!L35+'ANEXO I -TAB1_ SEÇÕES 1'!K32+'PORT. 5 - SEÇÕES - IV-A'!L36</f>
        <v>5</v>
      </c>
      <c r="L32" s="280">
        <f t="shared" si="2"/>
        <v>9</v>
      </c>
      <c r="M32" s="203">
        <f>'ANEXO I - TAB1_TRF1'!M32+'PORT. 5 E 102 - TRF - IV-A'!N36+'ANEXO I - TAB 1 - CONS SEÇÕES'!M32+'ANEXO I - TAB 1 (TRF) '!M32+'ANEXO I - TAB 1 (2)'!M32+'ANEXO I - TAB 1 (SEÇÕES)'!M32+'ANEXO I - TAB 1 (TRF)'!M32+cjf!N35+'ANEXO I -TAB1_ SEÇÕES 1'!M32+'PORT. 5 - SEÇÕES - IV-A'!N36</f>
        <v>9</v>
      </c>
      <c r="R32" s="843">
        <v>1253</v>
      </c>
      <c r="S32" s="843">
        <v>74</v>
      </c>
      <c r="T32" s="843">
        <v>1327</v>
      </c>
      <c r="U32" s="843">
        <v>64</v>
      </c>
      <c r="V32" s="843">
        <v>1391</v>
      </c>
      <c r="W32" s="843">
        <v>399</v>
      </c>
      <c r="X32" s="843">
        <v>136</v>
      </c>
      <c r="Y32" s="843">
        <v>535</v>
      </c>
      <c r="Z32" s="843">
        <v>172</v>
      </c>
    </row>
    <row r="33" spans="1:26" s="7" customFormat="1" ht="12.75" customHeight="1">
      <c r="A33" s="385"/>
      <c r="B33" s="383"/>
      <c r="C33" s="355"/>
      <c r="D33" s="197">
        <v>3</v>
      </c>
      <c r="E33" s="190">
        <f>'ANEXO I - TAB1_TRF1'!E33+'PORT. 5 E 102 - TRF - IV-A'!F37+'ANEXO I - TAB 1 - CONS SEÇÕES'!E33+'ANEXO I - TAB 1 (TRF) '!E33+'ANEXO I - TAB 1 (2)'!E33+'ANEXO I - TAB 1 (SEÇÕES)'!E33+'ANEXO I - TAB 1 (TRF)'!E33+cjf!F36+'ANEXO I -TAB1_ SEÇÕES 1'!E33+'PORT. 5 - SEÇÕES - IV-A'!F37</f>
        <v>2</v>
      </c>
      <c r="F33" s="190">
        <f>'ANEXO I - TAB1_TRF1'!F33+'PORT. 5 E 102 - TRF - IV-A'!G37+'ANEXO I - TAB 1 - CONS SEÇÕES'!F33+'ANEXO I - TAB 1 (TRF) '!F33+'ANEXO I - TAB 1 (2)'!F33+'ANEXO I - TAB 1 (SEÇÕES)'!F33+'ANEXO I - TAB 1 (TRF)'!F33+cjf!G36+'ANEXO I -TAB1_ SEÇÕES 1'!F33+'PORT. 5 - SEÇÕES - IV-A'!G37</f>
        <v>289</v>
      </c>
      <c r="G33" s="268">
        <f t="shared" si="0"/>
        <v>291</v>
      </c>
      <c r="H33" s="258"/>
      <c r="I33" s="268">
        <f t="shared" si="1"/>
        <v>291</v>
      </c>
      <c r="J33" s="190">
        <f>'ANEXO I - TAB1_TRF1'!J33+'PORT. 5 E 102 - TRF - IV-A'!K37+'ANEXO I - TAB 1 - CONS SEÇÕES'!J33+'ANEXO I - TAB 1 (TRF) '!J33+'ANEXO I - TAB 1 (2)'!J33+'ANEXO I - TAB 1 (SEÇÕES)'!J33+'ANEXO I - TAB 1 (TRF)'!J33+cjf!K36+'ANEXO I -TAB1_ SEÇÕES 1'!J33+'PORT. 5 - SEÇÕES - IV-A'!K37</f>
        <v>1</v>
      </c>
      <c r="K33" s="190">
        <f>'ANEXO I - TAB1_TRF1'!K33+'PORT. 5 E 102 - TRF - IV-A'!L37+'ANEXO I - TAB 1 - CONS SEÇÕES'!K33+'ANEXO I - TAB 1 (TRF) '!K33+'ANEXO I - TAB 1 (2)'!K33+'ANEXO I - TAB 1 (SEÇÕES)'!K33+'ANEXO I - TAB 1 (TRF)'!K33+cjf!L36+'ANEXO I -TAB1_ SEÇÕES 1'!K33+'PORT. 5 - SEÇÕES - IV-A'!L37</f>
        <v>4</v>
      </c>
      <c r="L33" s="280">
        <f t="shared" si="2"/>
        <v>5</v>
      </c>
      <c r="M33" s="203">
        <f>'ANEXO I - TAB1_TRF1'!M33+'PORT. 5 E 102 - TRF - IV-A'!N37+'ANEXO I - TAB 1 - CONS SEÇÕES'!M33+'ANEXO I - TAB 1 (TRF) '!M33+'ANEXO I - TAB 1 (2)'!M33+'ANEXO I - TAB 1 (SEÇÕES)'!M33+'ANEXO I - TAB 1 (TRF)'!M33+cjf!N36+'ANEXO I -TAB1_ SEÇÕES 1'!M33+'PORT. 5 - SEÇÕES - IV-A'!N37</f>
        <v>6</v>
      </c>
      <c r="R33" s="853">
        <f>SUM(R31:R32)</f>
        <v>3797</v>
      </c>
      <c r="S33" s="853">
        <f t="shared" ref="S33:Z33" si="12">SUM(S31:S32)</f>
        <v>259</v>
      </c>
      <c r="T33" s="853">
        <f t="shared" si="12"/>
        <v>4056</v>
      </c>
      <c r="U33" s="853">
        <f t="shared" si="12"/>
        <v>180</v>
      </c>
      <c r="V33" s="853">
        <f t="shared" si="12"/>
        <v>4236</v>
      </c>
      <c r="W33" s="853">
        <f t="shared" si="12"/>
        <v>1030</v>
      </c>
      <c r="X33" s="853">
        <f t="shared" si="12"/>
        <v>269</v>
      </c>
      <c r="Y33" s="853">
        <f t="shared" si="12"/>
        <v>1299</v>
      </c>
      <c r="Z33" s="853">
        <f t="shared" si="12"/>
        <v>336</v>
      </c>
    </row>
    <row r="34" spans="1:26" s="7" customFormat="1" ht="12.75" customHeight="1">
      <c r="A34" s="385"/>
      <c r="B34" s="383"/>
      <c r="C34" s="355"/>
      <c r="D34" s="197">
        <v>2</v>
      </c>
      <c r="E34" s="190">
        <f>'ANEXO I - TAB1_TRF1'!E34+'PORT. 5 E 102 - TRF - IV-A'!F38+'ANEXO I - TAB 1 - CONS SEÇÕES'!E34+'ANEXO I - TAB 1 (TRF) '!E34+'ANEXO I - TAB 1 (2)'!E34+'ANEXO I - TAB 1 (SEÇÕES)'!E34+'ANEXO I - TAB 1 (TRF)'!E34+cjf!F37+'ANEXO I -TAB1_ SEÇÕES 1'!E34+'PORT. 5 - SEÇÕES - IV-A'!F38</f>
        <v>0</v>
      </c>
      <c r="F34" s="190">
        <f>'ANEXO I - TAB1_TRF1'!F34+'PORT. 5 E 102 - TRF - IV-A'!G38+'ANEXO I - TAB 1 - CONS SEÇÕES'!F34+'ANEXO I - TAB 1 (TRF) '!F34+'ANEXO I - TAB 1 (2)'!F34+'ANEXO I - TAB 1 (SEÇÕES)'!F34+'ANEXO I - TAB 1 (TRF)'!F34+cjf!G37+'ANEXO I -TAB1_ SEÇÕES 1'!F34+'PORT. 5 - SEÇÕES - IV-A'!G38</f>
        <v>331</v>
      </c>
      <c r="G34" s="269">
        <f>E34+F34</f>
        <v>331</v>
      </c>
      <c r="H34" s="259"/>
      <c r="I34" s="269">
        <f t="shared" si="1"/>
        <v>331</v>
      </c>
      <c r="J34" s="190">
        <f>'ANEXO I - TAB1_TRF1'!J34+'PORT. 5 E 102 - TRF - IV-A'!K38+'ANEXO I - TAB 1 - CONS SEÇÕES'!J34+'ANEXO I - TAB 1 (TRF) '!J34+'ANEXO I - TAB 1 (2)'!J34+'ANEXO I - TAB 1 (SEÇÕES)'!J34+'ANEXO I - TAB 1 (TRF)'!J34+cjf!K37+'ANEXO I -TAB1_ SEÇÕES 1'!J34+'PORT. 5 - SEÇÕES - IV-A'!K38</f>
        <v>0</v>
      </c>
      <c r="K34" s="190">
        <f>'ANEXO I - TAB1_TRF1'!K34+'PORT. 5 E 102 - TRF - IV-A'!L38+'ANEXO I - TAB 1 - CONS SEÇÕES'!K34+'ANEXO I - TAB 1 (TRF) '!K34+'ANEXO I - TAB 1 (2)'!K34+'ANEXO I - TAB 1 (SEÇÕES)'!K34+'ANEXO I - TAB 1 (TRF)'!K34+cjf!L37+'ANEXO I -TAB1_ SEÇÕES 1'!K34+'PORT. 5 - SEÇÕES - IV-A'!L38</f>
        <v>4</v>
      </c>
      <c r="L34" s="281">
        <f t="shared" si="2"/>
        <v>4</v>
      </c>
      <c r="M34" s="203">
        <f>'ANEXO I - TAB1_TRF1'!M34+'PORT. 5 E 102 - TRF - IV-A'!N38+'ANEXO I - TAB 1 - CONS SEÇÕES'!M34+'ANEXO I - TAB 1 (TRF) '!M34+'ANEXO I - TAB 1 (2)'!M34+'ANEXO I - TAB 1 (SEÇÕES)'!M34+'ANEXO I - TAB 1 (TRF)'!M34+cjf!N37+'ANEXO I -TAB1_ SEÇÕES 1'!M34+'PORT. 5 - SEÇÕES - IV-A'!N38</f>
        <v>5</v>
      </c>
    </row>
    <row r="35" spans="1:26" s="7" customFormat="1" ht="12.75" customHeight="1">
      <c r="A35" s="385"/>
      <c r="B35" s="383"/>
      <c r="C35" s="357"/>
      <c r="D35" s="198">
        <v>1</v>
      </c>
      <c r="E35" s="190">
        <f>'ANEXO I - TAB1_TRF1'!E35+'PORT. 5 E 102 - TRF - IV-A'!F39+'ANEXO I - TAB 1 - CONS SEÇÕES'!E35+'ANEXO I - TAB 1 (TRF) '!E35+'ANEXO I - TAB 1 (2)'!E35+'ANEXO I - TAB 1 (SEÇÕES)'!E35+'ANEXO I - TAB 1 (TRF)'!E35+cjf!F38+'ANEXO I -TAB1_ SEÇÕES 1'!E35+'PORT. 5 - SEÇÕES - IV-A'!F39</f>
        <v>0</v>
      </c>
      <c r="F35" s="190">
        <f>'ANEXO I - TAB1_TRF1'!F35+'PORT. 5 E 102 - TRF - IV-A'!G39+'ANEXO I - TAB 1 - CONS SEÇÕES'!F35+'ANEXO I - TAB 1 (TRF) '!F35+'ANEXO I - TAB 1 (2)'!F35+'ANEXO I - TAB 1 (SEÇÕES)'!F35+'ANEXO I - TAB 1 (TRF)'!F35+cjf!G38+'ANEXO I -TAB1_ SEÇÕES 1'!F35+'PORT. 5 - SEÇÕES - IV-A'!G39</f>
        <v>256</v>
      </c>
      <c r="G35" s="265">
        <f t="shared" ref="G35:G49" si="13">E35+F35</f>
        <v>256</v>
      </c>
      <c r="H35" s="195">
        <f>'ANEXO I - TAB1_TRF1'!H36+'ANEXO I -TAB1_ SEÇÕES 1'!H36+'PORT. 5 E 102 - TRF - IV-A'!I40+'PORT. 5 - SEÇÕES - IV-A'!I40+'ANEXO I - TAB 1 (TRF) '!H36+'ANEXO I - TAB 1 - CONS SEÇÕES'!H36+'ANEXO I - TAB 1 (2)'!H36+'ANEXO I - TAB 1 (SEÇÕES)'!H36+'ANEXO I - TAB 1 (TRF)'!H36+cjf!I39</f>
        <v>1017</v>
      </c>
      <c r="I35" s="265">
        <f t="shared" si="1"/>
        <v>1273</v>
      </c>
      <c r="J35" s="190">
        <f>'ANEXO I - TAB1_TRF1'!J35+'PORT. 5 E 102 - TRF - IV-A'!K39+'ANEXO I - TAB 1 - CONS SEÇÕES'!J35+'ANEXO I - TAB 1 (TRF) '!J35+'ANEXO I - TAB 1 (2)'!J35+'ANEXO I - TAB 1 (SEÇÕES)'!J35+'ANEXO I - TAB 1 (TRF)'!J35+cjf!K38+'ANEXO I -TAB1_ SEÇÕES 1'!J35+'PORT. 5 - SEÇÕES - IV-A'!K39</f>
        <v>4</v>
      </c>
      <c r="K35" s="190">
        <f>'ANEXO I - TAB1_TRF1'!K35+'PORT. 5 E 102 - TRF - IV-A'!L39+'ANEXO I - TAB 1 - CONS SEÇÕES'!K35+'ANEXO I - TAB 1 (TRF) '!K35+'ANEXO I - TAB 1 (2)'!K35+'ANEXO I - TAB 1 (SEÇÕES)'!K35+'ANEXO I - TAB 1 (TRF)'!K35+cjf!L38+'ANEXO I -TAB1_ SEÇÕES 1'!K35+'PORT. 5 - SEÇÕES - IV-A'!L39</f>
        <v>2</v>
      </c>
      <c r="L35" s="277">
        <f t="shared" si="2"/>
        <v>6</v>
      </c>
      <c r="M35" s="203">
        <f>'ANEXO I - TAB1_TRF1'!M35+'PORT. 5 E 102 - TRF - IV-A'!N39+'ANEXO I - TAB 1 - CONS SEÇÕES'!M35+'ANEXO I - TAB 1 (TRF) '!M35+'ANEXO I - TAB 1 (2)'!M35+'ANEXO I - TAB 1 (SEÇÕES)'!M35+'ANEXO I - TAB 1 (TRF)'!M35+cjf!N38+'ANEXO I -TAB1_ SEÇÕES 1'!M35+'PORT. 5 - SEÇÕES - IV-A'!N39</f>
        <v>3</v>
      </c>
      <c r="S35" s="788"/>
      <c r="U35" s="788"/>
    </row>
    <row r="36" spans="1:26" s="176" customFormat="1" ht="12.75" customHeight="1">
      <c r="A36" s="177"/>
      <c r="B36" s="284"/>
      <c r="C36" s="285"/>
      <c r="D36" s="286" t="s">
        <v>194</v>
      </c>
      <c r="E36" s="287">
        <f>SUM(E23:E35)</f>
        <v>15388</v>
      </c>
      <c r="F36" s="287">
        <f t="shared" ref="F36:M36" si="14">SUM(F23:F35)</f>
        <v>876</v>
      </c>
      <c r="G36" s="287">
        <f t="shared" si="14"/>
        <v>16264</v>
      </c>
      <c r="H36" s="287">
        <f t="shared" si="14"/>
        <v>1017</v>
      </c>
      <c r="I36" s="287">
        <f>SUM(I23:I35)</f>
        <v>17281</v>
      </c>
      <c r="J36" s="287">
        <f t="shared" si="14"/>
        <v>3077</v>
      </c>
      <c r="K36" s="287">
        <f>SUM(K23:K35)</f>
        <v>565</v>
      </c>
      <c r="L36" s="287">
        <f t="shared" si="14"/>
        <v>3642</v>
      </c>
      <c r="M36" s="287">
        <f t="shared" si="14"/>
        <v>740</v>
      </c>
      <c r="U36" s="796"/>
    </row>
    <row r="37" spans="1:26" s="7" customFormat="1" ht="12.75" customHeight="1">
      <c r="A37" s="384" t="s">
        <v>170</v>
      </c>
      <c r="B37" s="382" t="s">
        <v>171</v>
      </c>
      <c r="C37" s="381" t="s">
        <v>152</v>
      </c>
      <c r="D37" s="178">
        <v>13</v>
      </c>
      <c r="E37" s="179">
        <f>'ANEXO I - TAB1_TRF1'!E37+'PORT. 5 E 102 - TRF - IV-A'!F41+'ANEXO I - TAB 1 - CONS SEÇÕES'!E37+'ANEXO I - TAB 1 (TRF) '!E37+'ANEXO I - TAB 1 (2)'!E37+'ANEXO I - TAB 1 (SEÇÕES)'!E37+'ANEXO I - TAB 1 (TRF)'!E37+cjf!F40+'ANEXO I -TAB1_ SEÇÕES 1'!E37+'PORT. 5 - SEÇÕES - IV-A'!F41</f>
        <v>37</v>
      </c>
      <c r="F37" s="179">
        <f>'ANEXO I - TAB1_TRF1'!F37+'PORT. 5 E 102 - TRF - IV-A'!G41+'ANEXO I - TAB 1 - CONS SEÇÕES'!F37+'ANEXO I - TAB 1 (TRF) '!F37+'ANEXO I - TAB 1 (2)'!F37+'ANEXO I - TAB 1 (SEÇÕES)'!F37+'ANEXO I - TAB 1 (TRF)'!F37+cjf!G40+'ANEXO I -TAB1_ SEÇÕES 1'!F37+'PORT. 5 - SEÇÕES - IV-A'!G41</f>
        <v>0</v>
      </c>
      <c r="G37" s="261">
        <f t="shared" si="13"/>
        <v>37</v>
      </c>
      <c r="H37" s="260"/>
      <c r="I37" s="261">
        <f>G37+H37</f>
        <v>37</v>
      </c>
      <c r="J37" s="179">
        <f>'ANEXO I - TAB1_TRF1'!J37+'PORT. 5 E 102 - TRF - IV-A'!K41+'ANEXO I - TAB 1 - CONS SEÇÕES'!J37+'ANEXO I - TAB 1 (TRF) '!J37+'ANEXO I - TAB 1 (2)'!J37+'ANEXO I - TAB 1 (SEÇÕES)'!J37+'ANEXO I - TAB 1 (TRF)'!J37+cjf!K40+'ANEXO I -TAB1_ SEÇÕES 1'!J37+'PORT. 5 - SEÇÕES - IV-A'!K41</f>
        <v>4</v>
      </c>
      <c r="K37" s="179">
        <f>'ANEXO I - TAB1_TRF1'!K37+'PORT. 5 E 102 - TRF - IV-A'!L41+'ANEXO I - TAB 1 - CONS SEÇÕES'!K37+'ANEXO I - TAB 1 (TRF) '!K37+'ANEXO I - TAB 1 (2)'!K37+'ANEXO I - TAB 1 (SEÇÕES)'!K37+'ANEXO I - TAB 1 (TRF)'!K37+cjf!L40+'ANEXO I -TAB1_ SEÇÕES 1'!K37+'PORT. 5 - SEÇÕES - IV-A'!L41</f>
        <v>6</v>
      </c>
      <c r="L37" s="273">
        <f>J37+K37</f>
        <v>10</v>
      </c>
      <c r="M37" s="199">
        <f>'[1]ANEXO I - TAB 1'!M37+'[2]ANEXO I - TAB 1'!M37+'[3]ANEXO I - TAB 1'!M37+'[4]ANEXO I - TAB 1'!M37+'[5]ANEXO I - TAB 1'!M37+'[6]ANEXO I - TAB 1'!M37</f>
        <v>6</v>
      </c>
      <c r="U37" s="788"/>
    </row>
    <row r="38" spans="1:26" s="7" customFormat="1" ht="12.75" customHeight="1">
      <c r="A38" s="385"/>
      <c r="B38" s="383"/>
      <c r="C38" s="355"/>
      <c r="D38" s="181">
        <v>12</v>
      </c>
      <c r="E38" s="179">
        <f>'ANEXO I - TAB1_TRF1'!E38+'PORT. 5 E 102 - TRF - IV-A'!F42+'ANEXO I - TAB 1 - CONS SEÇÕES'!E38+'ANEXO I - TAB 1 (TRF) '!E38+'ANEXO I - TAB 1 (2)'!E38+'ANEXO I - TAB 1 (SEÇÕES)'!E38+'ANEXO I - TAB 1 (TRF)'!E38+cjf!F41+'ANEXO I -TAB1_ SEÇÕES 1'!E38+'PORT. 5 - SEÇÕES - IV-A'!F42</f>
        <v>4</v>
      </c>
      <c r="F38" s="179">
        <f>'ANEXO I - TAB1_TRF1'!F38+'PORT. 5 E 102 - TRF - IV-A'!G42+'ANEXO I - TAB 1 - CONS SEÇÕES'!F38+'ANEXO I - TAB 1 (TRF) '!F38+'ANEXO I - TAB 1 (2)'!F38+'ANEXO I - TAB 1 (SEÇÕES)'!F38+'ANEXO I - TAB 1 (TRF)'!F38+cjf!G41+'ANEXO I -TAB1_ SEÇÕES 1'!F38+'PORT. 5 - SEÇÕES - IV-A'!G42</f>
        <v>0</v>
      </c>
      <c r="G38" s="262">
        <f t="shared" si="13"/>
        <v>4</v>
      </c>
      <c r="H38" s="259"/>
      <c r="I38" s="262">
        <f>G38+H38</f>
        <v>4</v>
      </c>
      <c r="J38" s="179">
        <f>'ANEXO I - TAB1_TRF1'!J38+'PORT. 5 E 102 - TRF - IV-A'!K42+'ANEXO I - TAB 1 - CONS SEÇÕES'!J38+'ANEXO I - TAB 1 (TRF) '!J38+'ANEXO I - TAB 1 (2)'!J38+'ANEXO I - TAB 1 (SEÇÕES)'!J38+'ANEXO I - TAB 1 (TRF)'!J38+cjf!K41+'ANEXO I -TAB1_ SEÇÕES 1'!J38+'PORT. 5 - SEÇÕES - IV-A'!K42</f>
        <v>0</v>
      </c>
      <c r="K38" s="179">
        <f>'ANEXO I - TAB1_TRF1'!K38+'PORT. 5 E 102 - TRF - IV-A'!L42+'ANEXO I - TAB 1 - CONS SEÇÕES'!K38+'ANEXO I - TAB 1 (TRF) '!K38+'ANEXO I - TAB 1 (2)'!K38+'ANEXO I - TAB 1 (SEÇÕES)'!K38+'ANEXO I - TAB 1 (TRF)'!K38+cjf!L41+'ANEXO I -TAB1_ SEÇÕES 1'!K38+'PORT. 5 - SEÇÕES - IV-A'!L42</f>
        <v>0</v>
      </c>
      <c r="L38" s="274">
        <f t="shared" si="2"/>
        <v>0</v>
      </c>
      <c r="M38" s="200">
        <f>'[1]ANEXO I - TAB 1'!M38+'[2]ANEXO I - TAB 1'!M38+'[3]ANEXO I - TAB 1'!M38+'[4]ANEXO I - TAB 1'!M38+'[5]ANEXO I - TAB 1'!M38+'[6]ANEXO I - TAB 1'!M38</f>
        <v>0</v>
      </c>
      <c r="R38" s="808">
        <v>3682</v>
      </c>
      <c r="S38" s="808">
        <v>177</v>
      </c>
      <c r="T38" s="808">
        <v>3859</v>
      </c>
      <c r="U38" s="808">
        <v>189</v>
      </c>
      <c r="V38" s="808">
        <v>4048</v>
      </c>
      <c r="W38" s="808">
        <v>611</v>
      </c>
      <c r="X38" s="808">
        <v>125</v>
      </c>
      <c r="Y38" s="808">
        <v>736</v>
      </c>
      <c r="Z38" s="808">
        <v>160</v>
      </c>
    </row>
    <row r="39" spans="1:26" s="7" customFormat="1" ht="12.75" customHeight="1">
      <c r="A39" s="385"/>
      <c r="B39" s="383"/>
      <c r="C39" s="356"/>
      <c r="D39" s="184">
        <v>11</v>
      </c>
      <c r="E39" s="179">
        <f>'ANEXO I - TAB1_TRF1'!E39+'PORT. 5 E 102 - TRF - IV-A'!F43+'ANEXO I - TAB 1 - CONS SEÇÕES'!E39+'ANEXO I - TAB 1 (TRF) '!E39+'ANEXO I - TAB 1 (2)'!E39+'ANEXO I - TAB 1 (SEÇÕES)'!E39+'ANEXO I - TAB 1 (TRF)'!E39+cjf!F42+'ANEXO I -TAB1_ SEÇÕES 1'!E39+'PORT. 5 - SEÇÕES - IV-A'!F43</f>
        <v>2</v>
      </c>
      <c r="F39" s="179">
        <f>'ANEXO I - TAB1_TRF1'!F39+'PORT. 5 E 102 - TRF - IV-A'!G43+'ANEXO I - TAB 1 - CONS SEÇÕES'!F39+'ANEXO I - TAB 1 (TRF) '!F39+'ANEXO I - TAB 1 (2)'!F39+'ANEXO I - TAB 1 (SEÇÕES)'!F39+'ANEXO I - TAB 1 (TRF)'!F39+cjf!G42+'ANEXO I -TAB1_ SEÇÕES 1'!F39+'PORT. 5 - SEÇÕES - IV-A'!G43</f>
        <v>0</v>
      </c>
      <c r="G39" s="263">
        <f t="shared" si="13"/>
        <v>2</v>
      </c>
      <c r="H39" s="259"/>
      <c r="I39" s="263">
        <f t="shared" si="1"/>
        <v>2</v>
      </c>
      <c r="J39" s="179">
        <f>'ANEXO I - TAB1_TRF1'!J39+'PORT. 5 E 102 - TRF - IV-A'!K43+'ANEXO I - TAB 1 - CONS SEÇÕES'!J39+'ANEXO I - TAB 1 (TRF) '!J39+'ANEXO I - TAB 1 (2)'!J39+'ANEXO I - TAB 1 (SEÇÕES)'!J39+'ANEXO I - TAB 1 (TRF)'!J39+cjf!K42+'ANEXO I -TAB1_ SEÇÕES 1'!J39+'PORT. 5 - SEÇÕES - IV-A'!K43</f>
        <v>0</v>
      </c>
      <c r="K39" s="179">
        <f>'ANEXO I - TAB1_TRF1'!K39+'PORT. 5 E 102 - TRF - IV-A'!L43+'ANEXO I - TAB 1 - CONS SEÇÕES'!K39+'ANEXO I - TAB 1 (TRF) '!K39+'ANEXO I - TAB 1 (2)'!K39+'ANEXO I - TAB 1 (SEÇÕES)'!K39+'ANEXO I - TAB 1 (TRF)'!K39+cjf!L42+'ANEXO I -TAB1_ SEÇÕES 1'!K39+'PORT. 5 - SEÇÕES - IV-A'!L43</f>
        <v>0</v>
      </c>
      <c r="L39" s="275">
        <f t="shared" si="2"/>
        <v>0</v>
      </c>
      <c r="M39" s="201">
        <f>'[1]ANEXO I - TAB 1'!M39+'[2]ANEXO I - TAB 1'!M39+'[3]ANEXO I - TAB 1'!M39+'[4]ANEXO I - TAB 1'!M39+'[5]ANEXO I - TAB 1'!M39+'[6]ANEXO I - TAB 1'!M39</f>
        <v>0</v>
      </c>
      <c r="R39" s="7">
        <v>1879</v>
      </c>
      <c r="S39" s="7">
        <v>100</v>
      </c>
      <c r="T39" s="7">
        <v>1979</v>
      </c>
      <c r="U39" s="7">
        <v>100</v>
      </c>
      <c r="V39" s="7">
        <v>2079</v>
      </c>
      <c r="W39" s="7">
        <v>385</v>
      </c>
      <c r="X39" s="7">
        <v>85</v>
      </c>
      <c r="Y39" s="7">
        <v>470</v>
      </c>
      <c r="Z39" s="7">
        <v>103</v>
      </c>
    </row>
    <row r="40" spans="1:26" s="7" customFormat="1" ht="12.75" customHeight="1">
      <c r="A40" s="385"/>
      <c r="B40" s="383"/>
      <c r="C40" s="354" t="s">
        <v>153</v>
      </c>
      <c r="D40" s="178">
        <v>10</v>
      </c>
      <c r="E40" s="179">
        <f>'ANEXO I - TAB1_TRF1'!E40+'PORT. 5 E 102 - TRF - IV-A'!F44+'ANEXO I - TAB 1 - CONS SEÇÕES'!E40+'ANEXO I - TAB 1 (TRF) '!E40+'ANEXO I - TAB 1 (2)'!E40+'ANEXO I - TAB 1 (SEÇÕES)'!E40+'ANEXO I - TAB 1 (TRF)'!E40+cjf!F43+'ANEXO I -TAB1_ SEÇÕES 1'!E40+'PORT. 5 - SEÇÕES - IV-A'!F44</f>
        <v>1</v>
      </c>
      <c r="F40" s="179">
        <f>'ANEXO I - TAB1_TRF1'!F40+'PORT. 5 E 102 - TRF - IV-A'!G44+'ANEXO I - TAB 1 - CONS SEÇÕES'!F40+'ANEXO I - TAB 1 (TRF) '!F40+'ANEXO I - TAB 1 (2)'!F40+'ANEXO I - TAB 1 (SEÇÕES)'!F40+'ANEXO I - TAB 1 (TRF)'!F40+cjf!G43+'ANEXO I -TAB1_ SEÇÕES 1'!F40+'PORT. 5 - SEÇÕES - IV-A'!G44</f>
        <v>0</v>
      </c>
      <c r="G40" s="261">
        <f t="shared" si="13"/>
        <v>1</v>
      </c>
      <c r="H40" s="259"/>
      <c r="I40" s="261">
        <f>G40+H40</f>
        <v>1</v>
      </c>
      <c r="J40" s="179">
        <f>'ANEXO I - TAB1_TRF1'!J40+'PORT. 5 E 102 - TRF - IV-A'!K44+'ANEXO I - TAB 1 - CONS SEÇÕES'!J40+'ANEXO I - TAB 1 (TRF) '!J40+'ANEXO I - TAB 1 (2)'!J40+'ANEXO I - TAB 1 (SEÇÕES)'!J40+'ANEXO I - TAB 1 (TRF)'!J40+cjf!K43+'ANEXO I -TAB1_ SEÇÕES 1'!J40+'PORT. 5 - SEÇÕES - IV-A'!K44</f>
        <v>0</v>
      </c>
      <c r="K40" s="179">
        <f>'ANEXO I - TAB1_TRF1'!K40+'PORT. 5 E 102 - TRF - IV-A'!L44+'ANEXO I - TAB 1 - CONS SEÇÕES'!K40+'ANEXO I - TAB 1 (TRF) '!K40+'ANEXO I - TAB 1 (2)'!K40+'ANEXO I - TAB 1 (SEÇÕES)'!K40+'ANEXO I - TAB 1 (TRF)'!K40+cjf!L43+'ANEXO I -TAB1_ SEÇÕES 1'!K40+'PORT. 5 - SEÇÕES - IV-A'!L44</f>
        <v>0</v>
      </c>
      <c r="L40" s="273">
        <f t="shared" si="2"/>
        <v>0</v>
      </c>
      <c r="M40" s="199">
        <f>'[1]ANEXO I - TAB 1'!M40+'[2]ANEXO I - TAB 1'!M40+'[3]ANEXO I - TAB 1'!M40+'[4]ANEXO I - TAB 1'!M40+'[5]ANEXO I - TAB 1'!M40+'[6]ANEXO I - TAB 1'!M40</f>
        <v>0</v>
      </c>
      <c r="R40" s="853">
        <f>SUM(R38:R39)</f>
        <v>5561</v>
      </c>
      <c r="S40" s="853">
        <f t="shared" ref="S40" si="15">SUM(S38:S39)</f>
        <v>277</v>
      </c>
      <c r="T40" s="853">
        <f t="shared" ref="T40" si="16">SUM(T38:T39)</f>
        <v>5838</v>
      </c>
      <c r="U40" s="853">
        <f t="shared" ref="U40" si="17">SUM(U38:U39)</f>
        <v>289</v>
      </c>
      <c r="V40" s="853">
        <f t="shared" ref="V40" si="18">SUM(V38:V39)</f>
        <v>6127</v>
      </c>
      <c r="W40" s="853">
        <f t="shared" ref="W40" si="19">SUM(W38:W39)</f>
        <v>996</v>
      </c>
      <c r="X40" s="853">
        <f t="shared" ref="X40" si="20">SUM(X38:X39)</f>
        <v>210</v>
      </c>
      <c r="Y40" s="853">
        <f t="shared" ref="Y40" si="21">SUM(Y38:Y39)</f>
        <v>1206</v>
      </c>
      <c r="Z40" s="853">
        <f t="shared" ref="Z40" si="22">SUM(Z38:Z39)</f>
        <v>263</v>
      </c>
    </row>
    <row r="41" spans="1:26" s="7" customFormat="1" ht="12.75" customHeight="1">
      <c r="A41" s="385"/>
      <c r="B41" s="383"/>
      <c r="C41" s="355"/>
      <c r="D41" s="181">
        <v>9</v>
      </c>
      <c r="E41" s="179">
        <f>'ANEXO I - TAB1_TRF1'!E41+'PORT. 5 E 102 - TRF - IV-A'!F45+'ANEXO I - TAB 1 - CONS SEÇÕES'!E41+'ANEXO I - TAB 1 (TRF) '!E41+'ANEXO I - TAB 1 (2)'!E41+'ANEXO I - TAB 1 (SEÇÕES)'!E41+'ANEXO I - TAB 1 (TRF)'!E41+cjf!F44+'ANEXO I -TAB1_ SEÇÕES 1'!E41+'PORT. 5 - SEÇÕES - IV-A'!F45</f>
        <v>5</v>
      </c>
      <c r="F41" s="179">
        <f>'ANEXO I - TAB1_TRF1'!F41+'PORT. 5 E 102 - TRF - IV-A'!G45+'ANEXO I - TAB 1 - CONS SEÇÕES'!F41+'ANEXO I - TAB 1 (TRF) '!F41+'ANEXO I - TAB 1 (2)'!F41+'ANEXO I - TAB 1 (SEÇÕES)'!F41+'ANEXO I - TAB 1 (TRF)'!F41+cjf!G44+'ANEXO I -TAB1_ SEÇÕES 1'!F41+'PORT. 5 - SEÇÕES - IV-A'!G45</f>
        <v>0</v>
      </c>
      <c r="G41" s="262">
        <f t="shared" si="13"/>
        <v>5</v>
      </c>
      <c r="H41" s="259"/>
      <c r="I41" s="262">
        <f>G41+H41</f>
        <v>5</v>
      </c>
      <c r="J41" s="179">
        <f>'ANEXO I - TAB1_TRF1'!J41+'PORT. 5 E 102 - TRF - IV-A'!K45+'ANEXO I - TAB 1 - CONS SEÇÕES'!J41+'ANEXO I - TAB 1 (TRF) '!J41+'ANEXO I - TAB 1 (2)'!J41+'ANEXO I - TAB 1 (SEÇÕES)'!J41+'ANEXO I - TAB 1 (TRF)'!J41+cjf!K44+'ANEXO I -TAB1_ SEÇÕES 1'!J41+'PORT. 5 - SEÇÕES - IV-A'!K45</f>
        <v>0</v>
      </c>
      <c r="K41" s="179">
        <f>'ANEXO I - TAB1_TRF1'!K41+'PORT. 5 E 102 - TRF - IV-A'!L45+'ANEXO I - TAB 1 - CONS SEÇÕES'!K41+'ANEXO I - TAB 1 (TRF) '!K41+'ANEXO I - TAB 1 (2)'!K41+'ANEXO I - TAB 1 (SEÇÕES)'!K41+'ANEXO I - TAB 1 (TRF)'!K41+cjf!L44+'ANEXO I -TAB1_ SEÇÕES 1'!K41+'PORT. 5 - SEÇÕES - IV-A'!L45</f>
        <v>0</v>
      </c>
      <c r="L41" s="274">
        <f t="shared" si="2"/>
        <v>0</v>
      </c>
      <c r="M41" s="200">
        <f>'[1]ANEXO I - TAB 1'!M41+'[2]ANEXO I - TAB 1'!M41+'[3]ANEXO I - TAB 1'!M41+'[4]ANEXO I - TAB 1'!M41+'[5]ANEXO I - TAB 1'!M41+'[6]ANEXO I - TAB 1'!M41</f>
        <v>0</v>
      </c>
    </row>
    <row r="42" spans="1:26" s="7" customFormat="1" ht="12.75" customHeight="1">
      <c r="A42" s="385"/>
      <c r="B42" s="383"/>
      <c r="C42" s="355"/>
      <c r="D42" s="181">
        <v>8</v>
      </c>
      <c r="E42" s="179">
        <f>'ANEXO I - TAB1_TRF1'!E42+'PORT. 5 E 102 - TRF - IV-A'!F46+'ANEXO I - TAB 1 - CONS SEÇÕES'!E42+'ANEXO I - TAB 1 (TRF) '!E42+'ANEXO I - TAB 1 (2)'!E42+'ANEXO I - TAB 1 (SEÇÕES)'!E42+'ANEXO I - TAB 1 (TRF)'!E42+cjf!F45+'ANEXO I -TAB1_ SEÇÕES 1'!E42+'PORT. 5 - SEÇÕES - IV-A'!F46</f>
        <v>0</v>
      </c>
      <c r="F42" s="179">
        <f>'ANEXO I - TAB1_TRF1'!F42+'PORT. 5 E 102 - TRF - IV-A'!G46+'ANEXO I - TAB 1 - CONS SEÇÕES'!F42+'ANEXO I - TAB 1 (TRF) '!F42+'ANEXO I - TAB 1 (2)'!F42+'ANEXO I - TAB 1 (SEÇÕES)'!F42+'ANEXO I - TAB 1 (TRF)'!F42+cjf!G45+'ANEXO I -TAB1_ SEÇÕES 1'!F42+'PORT. 5 - SEÇÕES - IV-A'!G46</f>
        <v>0</v>
      </c>
      <c r="G42" s="262">
        <f t="shared" si="13"/>
        <v>0</v>
      </c>
      <c r="H42" s="259"/>
      <c r="I42" s="262">
        <f t="shared" si="1"/>
        <v>0</v>
      </c>
      <c r="J42" s="179">
        <f>'ANEXO I - TAB1_TRF1'!J42+'PORT. 5 E 102 - TRF - IV-A'!K46+'ANEXO I - TAB 1 - CONS SEÇÕES'!J42+'ANEXO I - TAB 1 (TRF) '!J42+'ANEXO I - TAB 1 (2)'!J42+'ANEXO I - TAB 1 (SEÇÕES)'!J42+'ANEXO I - TAB 1 (TRF)'!J42+cjf!K45+'ANEXO I -TAB1_ SEÇÕES 1'!J42+'PORT. 5 - SEÇÕES - IV-A'!K46</f>
        <v>1</v>
      </c>
      <c r="K42" s="179">
        <f>'ANEXO I - TAB1_TRF1'!K42+'PORT. 5 E 102 - TRF - IV-A'!L46+'ANEXO I - TAB 1 - CONS SEÇÕES'!K42+'ANEXO I - TAB 1 (TRF) '!K42+'ANEXO I - TAB 1 (2)'!K42+'ANEXO I - TAB 1 (SEÇÕES)'!K42+'ANEXO I - TAB 1 (TRF)'!K42+cjf!L45+'ANEXO I -TAB1_ SEÇÕES 1'!K42+'PORT. 5 - SEÇÕES - IV-A'!L46</f>
        <v>0</v>
      </c>
      <c r="L42" s="274">
        <f t="shared" si="2"/>
        <v>1</v>
      </c>
      <c r="M42" s="200">
        <f>'[1]ANEXO I - TAB 1'!M42+'[2]ANEXO I - TAB 1'!M42+'[3]ANEXO I - TAB 1'!M42+'[4]ANEXO I - TAB 1'!M42+'[5]ANEXO I - TAB 1'!M42+'[6]ANEXO I - TAB 1'!M42</f>
        <v>0</v>
      </c>
    </row>
    <row r="43" spans="1:26" s="7" customFormat="1" ht="12.75" customHeight="1">
      <c r="A43" s="385"/>
      <c r="B43" s="383"/>
      <c r="C43" s="355"/>
      <c r="D43" s="181">
        <v>7</v>
      </c>
      <c r="E43" s="179">
        <f>'ANEXO I - TAB1_TRF1'!E43+'PORT. 5 E 102 - TRF - IV-A'!F47+'ANEXO I - TAB 1 - CONS SEÇÕES'!E43+'ANEXO I - TAB 1 (TRF) '!E43+'ANEXO I - TAB 1 (2)'!E43+'ANEXO I - TAB 1 (SEÇÕES)'!E43+'ANEXO I - TAB 1 (TRF)'!E43+cjf!F46+'ANEXO I -TAB1_ SEÇÕES 1'!E43+'PORT. 5 - SEÇÕES - IV-A'!F47</f>
        <v>0</v>
      </c>
      <c r="F43" s="179">
        <f>'ANEXO I - TAB1_TRF1'!F43+'PORT. 5 E 102 - TRF - IV-A'!G47+'ANEXO I - TAB 1 - CONS SEÇÕES'!F43+'ANEXO I - TAB 1 (TRF) '!F43+'ANEXO I - TAB 1 (2)'!F43+'ANEXO I - TAB 1 (SEÇÕES)'!F43+'ANEXO I - TAB 1 (TRF)'!F43+cjf!G46+'ANEXO I -TAB1_ SEÇÕES 1'!F43+'PORT. 5 - SEÇÕES - IV-A'!G47</f>
        <v>0</v>
      </c>
      <c r="G43" s="262">
        <f t="shared" si="13"/>
        <v>0</v>
      </c>
      <c r="H43" s="259"/>
      <c r="I43" s="262">
        <f t="shared" si="1"/>
        <v>0</v>
      </c>
      <c r="J43" s="179">
        <f>'ANEXO I - TAB1_TRF1'!J43+'PORT. 5 E 102 - TRF - IV-A'!K47+'ANEXO I - TAB 1 - CONS SEÇÕES'!J43+'ANEXO I - TAB 1 (TRF) '!J43+'ANEXO I - TAB 1 (2)'!J43+'ANEXO I - TAB 1 (SEÇÕES)'!J43+'ANEXO I - TAB 1 (TRF)'!J43+cjf!K46+'ANEXO I -TAB1_ SEÇÕES 1'!J43+'PORT. 5 - SEÇÕES - IV-A'!K47</f>
        <v>0</v>
      </c>
      <c r="K43" s="179">
        <f>'ANEXO I - TAB1_TRF1'!K43+'PORT. 5 E 102 - TRF - IV-A'!L47+'ANEXO I - TAB 1 - CONS SEÇÕES'!K43+'ANEXO I - TAB 1 (TRF) '!K43+'ANEXO I - TAB 1 (2)'!K43+'ANEXO I - TAB 1 (SEÇÕES)'!K43+'ANEXO I - TAB 1 (TRF)'!K43+cjf!L46+'ANEXO I -TAB1_ SEÇÕES 1'!K43+'PORT. 5 - SEÇÕES - IV-A'!L47</f>
        <v>0</v>
      </c>
      <c r="L43" s="274">
        <f t="shared" si="2"/>
        <v>0</v>
      </c>
      <c r="M43" s="200">
        <f>'[1]ANEXO I - TAB 1'!M43+'[2]ANEXO I - TAB 1'!M43+'[3]ANEXO I - TAB 1'!M43+'[4]ANEXO I - TAB 1'!M43+'[5]ANEXO I - TAB 1'!M43+'[6]ANEXO I - TAB 1'!M43</f>
        <v>0</v>
      </c>
    </row>
    <row r="44" spans="1:26" s="7" customFormat="1" ht="12.75" customHeight="1">
      <c r="A44" s="385"/>
      <c r="B44" s="383"/>
      <c r="C44" s="356"/>
      <c r="D44" s="184">
        <v>6</v>
      </c>
      <c r="E44" s="179">
        <f>'ANEXO I - TAB1_TRF1'!E44+'PORT. 5 E 102 - TRF - IV-A'!F48+'ANEXO I - TAB 1 - CONS SEÇÕES'!E44+'ANEXO I - TAB 1 (TRF) '!E44+'ANEXO I - TAB 1 (2)'!E44+'ANEXO I - TAB 1 (SEÇÕES)'!E44+'ANEXO I - TAB 1 (TRF)'!E44+cjf!F47+'ANEXO I -TAB1_ SEÇÕES 1'!E44+'PORT. 5 - SEÇÕES - IV-A'!F48</f>
        <v>1</v>
      </c>
      <c r="F44" s="179">
        <f>'ANEXO I - TAB1_TRF1'!F44+'PORT. 5 E 102 - TRF - IV-A'!G48+'ANEXO I - TAB 1 - CONS SEÇÕES'!F44+'ANEXO I - TAB 1 (TRF) '!F44+'ANEXO I - TAB 1 (2)'!F44+'ANEXO I - TAB 1 (SEÇÕES)'!F44+'ANEXO I - TAB 1 (TRF)'!F44+cjf!G47+'ANEXO I -TAB1_ SEÇÕES 1'!F44+'PORT. 5 - SEÇÕES - IV-A'!G48</f>
        <v>0</v>
      </c>
      <c r="G44" s="263">
        <f t="shared" si="13"/>
        <v>1</v>
      </c>
      <c r="H44" s="259"/>
      <c r="I44" s="263">
        <f t="shared" si="1"/>
        <v>1</v>
      </c>
      <c r="J44" s="179">
        <f>'ANEXO I - TAB1_TRF1'!J44+'PORT. 5 E 102 - TRF - IV-A'!K48+'ANEXO I - TAB 1 - CONS SEÇÕES'!J44+'ANEXO I - TAB 1 (TRF) '!J44+'ANEXO I - TAB 1 (2)'!J44+'ANEXO I - TAB 1 (SEÇÕES)'!J44+'ANEXO I - TAB 1 (TRF)'!J44+cjf!K47+'ANEXO I -TAB1_ SEÇÕES 1'!J44+'PORT. 5 - SEÇÕES - IV-A'!K48</f>
        <v>0</v>
      </c>
      <c r="K44" s="179">
        <f>'ANEXO I - TAB1_TRF1'!K44+'PORT. 5 E 102 - TRF - IV-A'!L48+'ANEXO I - TAB 1 - CONS SEÇÕES'!K44+'ANEXO I - TAB 1 (TRF) '!K44+'ANEXO I - TAB 1 (2)'!K44+'ANEXO I - TAB 1 (SEÇÕES)'!K44+'ANEXO I - TAB 1 (TRF)'!K44+cjf!L47+'ANEXO I -TAB1_ SEÇÕES 1'!K44+'PORT. 5 - SEÇÕES - IV-A'!L48</f>
        <v>0</v>
      </c>
      <c r="L44" s="275">
        <f t="shared" si="2"/>
        <v>0</v>
      </c>
      <c r="M44" s="201">
        <f>'[1]ANEXO I - TAB 1'!M44+'[2]ANEXO I - TAB 1'!M44+'[3]ANEXO I - TAB 1'!M44+'[4]ANEXO I - TAB 1'!M44+'[5]ANEXO I - TAB 1'!M44+'[6]ANEXO I - TAB 1'!M44</f>
        <v>0</v>
      </c>
    </row>
    <row r="45" spans="1:26" s="7" customFormat="1" ht="12.75" customHeight="1">
      <c r="A45" s="385"/>
      <c r="B45" s="383"/>
      <c r="C45" s="354" t="s">
        <v>154</v>
      </c>
      <c r="D45" s="178">
        <v>5</v>
      </c>
      <c r="E45" s="179">
        <f>'ANEXO I - TAB1_TRF1'!E45+'PORT. 5 E 102 - TRF - IV-A'!F49+'ANEXO I - TAB 1 - CONS SEÇÕES'!E45+'ANEXO I - TAB 1 (TRF) '!E45+'ANEXO I - TAB 1 (2)'!E45+'ANEXO I - TAB 1 (SEÇÕES)'!E45+'ANEXO I - TAB 1 (TRF)'!E45+cjf!F48+'ANEXO I -TAB1_ SEÇÕES 1'!E45+'PORT. 5 - SEÇÕES - IV-A'!F49</f>
        <v>0</v>
      </c>
      <c r="F45" s="179">
        <f>'ANEXO I - TAB1_TRF1'!F45+'PORT. 5 E 102 - TRF - IV-A'!G49+'ANEXO I - TAB 1 - CONS SEÇÕES'!F45+'ANEXO I - TAB 1 (TRF) '!F45+'ANEXO I - TAB 1 (2)'!F45+'ANEXO I - TAB 1 (SEÇÕES)'!F45+'ANEXO I - TAB 1 (TRF)'!F45+cjf!G48+'ANEXO I -TAB1_ SEÇÕES 1'!F45+'PORT. 5 - SEÇÕES - IV-A'!G49</f>
        <v>0</v>
      </c>
      <c r="G45" s="261">
        <f t="shared" si="13"/>
        <v>0</v>
      </c>
      <c r="H45" s="259"/>
      <c r="I45" s="261">
        <f t="shared" si="1"/>
        <v>0</v>
      </c>
      <c r="J45" s="179">
        <f>'ANEXO I - TAB1_TRF1'!J45+'PORT. 5 E 102 - TRF - IV-A'!K49+'ANEXO I - TAB 1 - CONS SEÇÕES'!J45+'ANEXO I - TAB 1 (TRF) '!J45+'ANEXO I - TAB 1 (2)'!J45+'ANEXO I - TAB 1 (SEÇÕES)'!J45+'ANEXO I - TAB 1 (TRF)'!J45+cjf!K48+'ANEXO I -TAB1_ SEÇÕES 1'!J45+'PORT. 5 - SEÇÕES - IV-A'!K49</f>
        <v>0</v>
      </c>
      <c r="K45" s="179">
        <f>'ANEXO I - TAB1_TRF1'!K45+'PORT. 5 E 102 - TRF - IV-A'!L49+'ANEXO I - TAB 1 - CONS SEÇÕES'!K45+'ANEXO I - TAB 1 (TRF) '!K45+'ANEXO I - TAB 1 (2)'!K45+'ANEXO I - TAB 1 (SEÇÕES)'!K45+'ANEXO I - TAB 1 (TRF)'!K45+cjf!L48+'ANEXO I -TAB1_ SEÇÕES 1'!K45+'PORT. 5 - SEÇÕES - IV-A'!L49</f>
        <v>0</v>
      </c>
      <c r="L45" s="273">
        <f t="shared" si="2"/>
        <v>0</v>
      </c>
      <c r="M45" s="199">
        <f>'[1]ANEXO I - TAB 1'!M45+'[2]ANEXO I - TAB 1'!M45+'[3]ANEXO I - TAB 1'!M45+'[4]ANEXO I - TAB 1'!M45+'[5]ANEXO I - TAB 1'!M45+'[6]ANEXO I - TAB 1'!M45</f>
        <v>0</v>
      </c>
      <c r="R45" s="7">
        <v>20</v>
      </c>
      <c r="S45" s="7">
        <v>0</v>
      </c>
      <c r="T45" s="7">
        <v>20</v>
      </c>
      <c r="U45" s="7">
        <v>10</v>
      </c>
      <c r="V45" s="7">
        <v>30</v>
      </c>
      <c r="W45" s="7">
        <v>2</v>
      </c>
      <c r="X45" s="7">
        <v>0</v>
      </c>
      <c r="Y45" s="7">
        <v>2</v>
      </c>
      <c r="Z45" s="7">
        <v>0</v>
      </c>
    </row>
    <row r="46" spans="1:26" s="7" customFormat="1" ht="12.75" customHeight="1">
      <c r="A46" s="385"/>
      <c r="B46" s="383"/>
      <c r="C46" s="355"/>
      <c r="D46" s="181">
        <v>4</v>
      </c>
      <c r="E46" s="179">
        <f>'ANEXO I - TAB1_TRF1'!E46+'PORT. 5 E 102 - TRF - IV-A'!F50+'ANEXO I - TAB 1 - CONS SEÇÕES'!E46+'ANEXO I - TAB 1 (TRF) '!E46+'ANEXO I - TAB 1 (2)'!E46+'ANEXO I - TAB 1 (SEÇÕES)'!E46+'ANEXO I - TAB 1 (TRF)'!E46+cjf!F49+'ANEXO I -TAB1_ SEÇÕES 1'!E46+'PORT. 5 - SEÇÕES - IV-A'!F50</f>
        <v>0</v>
      </c>
      <c r="F46" s="179">
        <f>'ANEXO I - TAB1_TRF1'!F46+'PORT. 5 E 102 - TRF - IV-A'!G50+'ANEXO I - TAB 1 - CONS SEÇÕES'!F46+'ANEXO I - TAB 1 (TRF) '!F46+'ANEXO I - TAB 1 (2)'!F46+'ANEXO I - TAB 1 (SEÇÕES)'!F46+'ANEXO I - TAB 1 (TRF)'!F46+cjf!G49+'ANEXO I -TAB1_ SEÇÕES 1'!F46+'PORT. 5 - SEÇÕES - IV-A'!G50</f>
        <v>0</v>
      </c>
      <c r="G46" s="262">
        <f t="shared" si="13"/>
        <v>0</v>
      </c>
      <c r="H46" s="259"/>
      <c r="I46" s="262">
        <f t="shared" si="1"/>
        <v>0</v>
      </c>
      <c r="J46" s="179">
        <f>'ANEXO I - TAB1_TRF1'!J46+'PORT. 5 E 102 - TRF - IV-A'!K50+'ANEXO I - TAB 1 - CONS SEÇÕES'!J46+'ANEXO I - TAB 1 (TRF) '!J46+'ANEXO I - TAB 1 (2)'!J46+'ANEXO I - TAB 1 (SEÇÕES)'!J46+'ANEXO I - TAB 1 (TRF)'!J46+cjf!K49+'ANEXO I -TAB1_ SEÇÕES 1'!J46+'PORT. 5 - SEÇÕES - IV-A'!K50</f>
        <v>0</v>
      </c>
      <c r="K46" s="179">
        <f>'ANEXO I - TAB1_TRF1'!K46+'PORT. 5 E 102 - TRF - IV-A'!L50+'ANEXO I - TAB 1 - CONS SEÇÕES'!K46+'ANEXO I - TAB 1 (TRF) '!K46+'ANEXO I - TAB 1 (2)'!K46+'ANEXO I - TAB 1 (SEÇÕES)'!K46+'ANEXO I - TAB 1 (TRF)'!K46+cjf!L49+'ANEXO I -TAB1_ SEÇÕES 1'!K46+'PORT. 5 - SEÇÕES - IV-A'!L50</f>
        <v>0</v>
      </c>
      <c r="L46" s="274">
        <f t="shared" si="2"/>
        <v>0</v>
      </c>
      <c r="M46" s="200">
        <f>'[1]ANEXO I - TAB 1'!M46+'[2]ANEXO I - TAB 1'!M46+'[3]ANEXO I - TAB 1'!M46+'[4]ANEXO I - TAB 1'!M46+'[5]ANEXO I - TAB 1'!M46+'[6]ANEXO I - TAB 1'!M46</f>
        <v>0</v>
      </c>
      <c r="R46" s="7">
        <v>5</v>
      </c>
      <c r="S46" s="7">
        <v>0</v>
      </c>
      <c r="T46" s="7">
        <v>5</v>
      </c>
      <c r="U46" s="7">
        <v>2</v>
      </c>
      <c r="V46" s="7">
        <v>7</v>
      </c>
      <c r="W46" s="7">
        <v>2</v>
      </c>
      <c r="X46" s="7">
        <v>1</v>
      </c>
      <c r="Y46" s="7">
        <v>3</v>
      </c>
      <c r="Z46" s="7">
        <v>1</v>
      </c>
    </row>
    <row r="47" spans="1:26" s="7" customFormat="1" ht="12.75" customHeight="1">
      <c r="A47" s="385"/>
      <c r="B47" s="383"/>
      <c r="C47" s="355"/>
      <c r="D47" s="181">
        <v>3</v>
      </c>
      <c r="E47" s="179">
        <f>'ANEXO I - TAB1_TRF1'!E47+'PORT. 5 E 102 - TRF - IV-A'!F51+'ANEXO I - TAB 1 - CONS SEÇÕES'!E47+'ANEXO I - TAB 1 (TRF) '!E47+'ANEXO I - TAB 1 (2)'!E47+'ANEXO I - TAB 1 (SEÇÕES)'!E47+'ANEXO I - TAB 1 (TRF)'!E47+cjf!F50+'ANEXO I -TAB1_ SEÇÕES 1'!E47+'PORT. 5 - SEÇÕES - IV-A'!F51</f>
        <v>0</v>
      </c>
      <c r="F47" s="179">
        <f>'ANEXO I - TAB1_TRF1'!F47+'PORT. 5 E 102 - TRF - IV-A'!G51+'ANEXO I - TAB 1 - CONS SEÇÕES'!F47+'ANEXO I - TAB 1 (TRF) '!F47+'ANEXO I - TAB 1 (2)'!F47+'ANEXO I - TAB 1 (SEÇÕES)'!F47+'ANEXO I - TAB 1 (TRF)'!F47+cjf!G50+'ANEXO I -TAB1_ SEÇÕES 1'!F47+'PORT. 5 - SEÇÕES - IV-A'!G51</f>
        <v>0</v>
      </c>
      <c r="G47" s="262">
        <f t="shared" si="13"/>
        <v>0</v>
      </c>
      <c r="H47" s="259"/>
      <c r="I47" s="262">
        <f t="shared" si="1"/>
        <v>0</v>
      </c>
      <c r="J47" s="179">
        <f>'ANEXO I - TAB1_TRF1'!J47+'PORT. 5 E 102 - TRF - IV-A'!K51+'ANEXO I - TAB 1 - CONS SEÇÕES'!J47+'ANEXO I - TAB 1 (TRF) '!J47+'ANEXO I - TAB 1 (2)'!J47+'ANEXO I - TAB 1 (SEÇÕES)'!J47+'ANEXO I - TAB 1 (TRF)'!J47+cjf!K50+'ANEXO I -TAB1_ SEÇÕES 1'!J47+'PORT. 5 - SEÇÕES - IV-A'!K51</f>
        <v>0</v>
      </c>
      <c r="K47" s="179">
        <f>'ANEXO I - TAB1_TRF1'!K47+'PORT. 5 E 102 - TRF - IV-A'!L51+'ANEXO I - TAB 1 - CONS SEÇÕES'!K47+'ANEXO I - TAB 1 (TRF) '!K47+'ANEXO I - TAB 1 (2)'!K47+'ANEXO I - TAB 1 (SEÇÕES)'!K47+'ANEXO I - TAB 1 (TRF)'!K47+cjf!L50+'ANEXO I -TAB1_ SEÇÕES 1'!K47+'PORT. 5 - SEÇÕES - IV-A'!L51</f>
        <v>0</v>
      </c>
      <c r="L47" s="274">
        <f t="shared" si="2"/>
        <v>0</v>
      </c>
      <c r="M47" s="200">
        <f>'[1]ANEXO I - TAB 1'!M47+'[2]ANEXO I - TAB 1'!M47+'[3]ANEXO I - TAB 1'!M47+'[4]ANEXO I - TAB 1'!M47+'[5]ANEXO I - TAB 1'!M47+'[6]ANEXO I - TAB 1'!M47</f>
        <v>0</v>
      </c>
      <c r="R47" s="853">
        <f>SUM(R45:R46)</f>
        <v>25</v>
      </c>
      <c r="S47" s="853">
        <f t="shared" ref="S47" si="23">SUM(S45:S46)</f>
        <v>0</v>
      </c>
      <c r="T47" s="853">
        <f t="shared" ref="T47" si="24">SUM(T45:T46)</f>
        <v>25</v>
      </c>
      <c r="U47" s="853">
        <f t="shared" ref="U47" si="25">SUM(U45:U46)</f>
        <v>12</v>
      </c>
      <c r="V47" s="853">
        <f t="shared" ref="V47" si="26">SUM(V45:V46)</f>
        <v>37</v>
      </c>
      <c r="W47" s="853">
        <f t="shared" ref="W47" si="27">SUM(W45:W46)</f>
        <v>4</v>
      </c>
      <c r="X47" s="853">
        <f t="shared" ref="X47" si="28">SUM(X45:X46)</f>
        <v>1</v>
      </c>
      <c r="Y47" s="853">
        <f t="shared" ref="Y47" si="29">SUM(Y45:Y46)</f>
        <v>5</v>
      </c>
      <c r="Z47" s="853">
        <f t="shared" ref="Z47" si="30">SUM(Z45:Z46)</f>
        <v>1</v>
      </c>
    </row>
    <row r="48" spans="1:26" s="7" customFormat="1" ht="12.75" customHeight="1">
      <c r="A48" s="385"/>
      <c r="B48" s="383"/>
      <c r="C48" s="355"/>
      <c r="D48" s="181">
        <v>2</v>
      </c>
      <c r="E48" s="179">
        <f>'ANEXO I - TAB1_TRF1'!E48+'PORT. 5 E 102 - TRF - IV-A'!F52+'ANEXO I - TAB 1 - CONS SEÇÕES'!E48+'ANEXO I - TAB 1 (TRF) '!E48+'ANEXO I - TAB 1 (2)'!E48+'ANEXO I - TAB 1 (SEÇÕES)'!E48+'ANEXO I - TAB 1 (TRF)'!E48+cjf!F51+'ANEXO I -TAB1_ SEÇÕES 1'!E48+'PORT. 5 - SEÇÕES - IV-A'!F52</f>
        <v>0</v>
      </c>
      <c r="F48" s="179">
        <f>'ANEXO I - TAB1_TRF1'!F48+'PORT. 5 E 102 - TRF - IV-A'!G52+'ANEXO I - TAB 1 - CONS SEÇÕES'!F48+'ANEXO I - TAB 1 (TRF) '!F48+'ANEXO I - TAB 1 (2)'!F48+'ANEXO I - TAB 1 (SEÇÕES)'!F48+'ANEXO I - TAB 1 (TRF)'!F48+cjf!G51+'ANEXO I -TAB1_ SEÇÕES 1'!F48+'PORT. 5 - SEÇÕES - IV-A'!G52</f>
        <v>0</v>
      </c>
      <c r="G48" s="264">
        <f t="shared" si="13"/>
        <v>0</v>
      </c>
      <c r="H48" s="259"/>
      <c r="I48" s="264">
        <f t="shared" si="1"/>
        <v>0</v>
      </c>
      <c r="J48" s="179">
        <f>'ANEXO I - TAB1_TRF1'!J48+'PORT. 5 E 102 - TRF - IV-A'!K52+'ANEXO I - TAB 1 - CONS SEÇÕES'!J48+'ANEXO I - TAB 1 (TRF) '!J48+'ANEXO I - TAB 1 (2)'!J48+'ANEXO I - TAB 1 (SEÇÕES)'!J48+'ANEXO I - TAB 1 (TRF)'!J48+cjf!K51+'ANEXO I -TAB1_ SEÇÕES 1'!J48+'PORT. 5 - SEÇÕES - IV-A'!K52</f>
        <v>0</v>
      </c>
      <c r="K48" s="179">
        <f>'ANEXO I - TAB1_TRF1'!K48+'PORT. 5 E 102 - TRF - IV-A'!L52+'ANEXO I - TAB 1 - CONS SEÇÕES'!K48+'ANEXO I - TAB 1 (TRF) '!K48+'ANEXO I - TAB 1 (2)'!K48+'ANEXO I - TAB 1 (SEÇÕES)'!K48+'ANEXO I - TAB 1 (TRF)'!K48+cjf!L51+'ANEXO I -TAB1_ SEÇÕES 1'!K48+'PORT. 5 - SEÇÕES - IV-A'!L52</f>
        <v>0</v>
      </c>
      <c r="L48" s="276">
        <f t="shared" si="2"/>
        <v>0</v>
      </c>
      <c r="M48" s="202">
        <f>'[1]ANEXO I - TAB 1'!M48+'[2]ANEXO I - TAB 1'!M48+'[3]ANEXO I - TAB 1'!M48+'[4]ANEXO I - TAB 1'!M48+'[5]ANEXO I - TAB 1'!M48+'[6]ANEXO I - TAB 1'!M48</f>
        <v>0</v>
      </c>
    </row>
    <row r="49" spans="1:26" s="7" customFormat="1" ht="12.75" customHeight="1">
      <c r="A49" s="385"/>
      <c r="B49" s="383"/>
      <c r="C49" s="357"/>
      <c r="D49" s="184">
        <v>1</v>
      </c>
      <c r="E49" s="179">
        <f>'ANEXO I - TAB1_TRF1'!E49+'PORT. 5 E 102 - TRF - IV-A'!F53+'ANEXO I - TAB 1 - CONS SEÇÕES'!E49+'ANEXO I - TAB 1 (TRF) '!E49+'ANEXO I - TAB 1 (2)'!E49+'ANEXO I - TAB 1 (SEÇÕES)'!E49+'ANEXO I - TAB 1 (TRF)'!E49+cjf!F52+'ANEXO I -TAB1_ SEÇÕES 1'!E49+'PORT. 5 - SEÇÕES - IV-A'!F53</f>
        <v>0</v>
      </c>
      <c r="F49" s="179">
        <f>'ANEXO I - TAB1_TRF1'!F49+'PORT. 5 E 102 - TRF - IV-A'!G53+'ANEXO I - TAB 1 - CONS SEÇÕES'!F49+'ANEXO I - TAB 1 (TRF) '!F49+'ANEXO I - TAB 1 (2)'!F49+'ANEXO I - TAB 1 (SEÇÕES)'!F49+'ANEXO I - TAB 1 (TRF)'!F49+cjf!G52+'ANEXO I -TAB1_ SEÇÕES 1'!F49+'PORT. 5 - SEÇÕES - IV-A'!G53</f>
        <v>0</v>
      </c>
      <c r="G49" s="265">
        <f t="shared" si="13"/>
        <v>0</v>
      </c>
      <c r="H49" s="195">
        <f>'ANEXO I - TAB1_TRF1'!H50+'ANEXO I -TAB1_ SEÇÕES 1'!H50+'PORT. 5 E 102 - TRF - IV-A'!I54+'PORT. 5 - SEÇÕES - IV-A'!I54+'ANEXO I - TAB 1 (TRF) '!H50+'ANEXO I - TAB 1 - CONS SEÇÕES'!H50+'ANEXO I - TAB 1 (2)'!H50+'ANEXO I - TAB 1 (SEÇÕES)'!H50+'ANEXO I - TAB 1 (TRF)'!H50+cjf!I53</f>
        <v>18</v>
      </c>
      <c r="I49" s="265">
        <f>G49+H49</f>
        <v>18</v>
      </c>
      <c r="J49" s="179">
        <f>'ANEXO I - TAB1_TRF1'!J49+'PORT. 5 E 102 - TRF - IV-A'!K53+'ANEXO I - TAB 1 - CONS SEÇÕES'!J49+'ANEXO I - TAB 1 (TRF) '!J49+'ANEXO I - TAB 1 (2)'!J49+'ANEXO I - TAB 1 (SEÇÕES)'!J49+'ANEXO I - TAB 1 (TRF)'!J49+cjf!K52+'ANEXO I -TAB1_ SEÇÕES 1'!J49+'PORT. 5 - SEÇÕES - IV-A'!K53</f>
        <v>0</v>
      </c>
      <c r="K49" s="179">
        <f>'ANEXO I - TAB1_TRF1'!K49+'PORT. 5 E 102 - TRF - IV-A'!L53+'ANEXO I - TAB 1 - CONS SEÇÕES'!K49+'ANEXO I - TAB 1 (TRF) '!K49+'ANEXO I - TAB 1 (2)'!K49+'ANEXO I - TAB 1 (SEÇÕES)'!K49+'ANEXO I - TAB 1 (TRF)'!K49+cjf!L52+'ANEXO I -TAB1_ SEÇÕES 1'!K49+'PORT. 5 - SEÇÕES - IV-A'!L53</f>
        <v>0</v>
      </c>
      <c r="L49" s="277">
        <f t="shared" si="2"/>
        <v>0</v>
      </c>
      <c r="M49" s="205">
        <f>'[1]ANEXO I - TAB 1'!M49+'[2]ANEXO I - TAB 1'!M49+'[3]ANEXO I - TAB 1'!M49+'[4]ANEXO I - TAB 1'!M49+'[5]ANEXO I - TAB 1'!M49+'[6]ANEXO I - TAB 1'!M49</f>
        <v>0</v>
      </c>
      <c r="R49" s="853">
        <f>R33+R40+R47</f>
        <v>9383</v>
      </c>
      <c r="S49" s="853">
        <f t="shared" ref="S49:Z49" si="31">S33+S40+S47</f>
        <v>536</v>
      </c>
      <c r="T49" s="853">
        <f t="shared" si="31"/>
        <v>9919</v>
      </c>
      <c r="U49" s="853">
        <f t="shared" si="31"/>
        <v>481</v>
      </c>
      <c r="V49" s="853">
        <f t="shared" si="31"/>
        <v>10400</v>
      </c>
      <c r="W49" s="853">
        <f t="shared" si="31"/>
        <v>2030</v>
      </c>
      <c r="X49" s="853">
        <f t="shared" si="31"/>
        <v>480</v>
      </c>
      <c r="Y49" s="853">
        <f t="shared" si="31"/>
        <v>2510</v>
      </c>
      <c r="Z49" s="853">
        <f t="shared" si="31"/>
        <v>600</v>
      </c>
    </row>
    <row r="50" spans="1:26" s="176" customFormat="1" ht="12.75" customHeight="1">
      <c r="A50" s="289"/>
      <c r="B50" s="284"/>
      <c r="C50" s="285"/>
      <c r="D50" s="290" t="s">
        <v>194</v>
      </c>
      <c r="E50" s="291">
        <f>SUM(E37:E49)</f>
        <v>50</v>
      </c>
      <c r="F50" s="291">
        <f t="shared" ref="F50:M50" si="32">SUM(F37:F49)</f>
        <v>0</v>
      </c>
      <c r="G50" s="291">
        <f t="shared" si="32"/>
        <v>50</v>
      </c>
      <c r="H50" s="291">
        <f t="shared" si="32"/>
        <v>18</v>
      </c>
      <c r="I50" s="291">
        <f>SUM(I37:I49)</f>
        <v>68</v>
      </c>
      <c r="J50" s="291">
        <f t="shared" si="32"/>
        <v>5</v>
      </c>
      <c r="K50" s="291">
        <f>SUM(K37:K49)</f>
        <v>6</v>
      </c>
      <c r="L50" s="291">
        <f t="shared" si="32"/>
        <v>11</v>
      </c>
      <c r="M50" s="291">
        <f t="shared" si="32"/>
        <v>6</v>
      </c>
    </row>
    <row r="51" spans="1:26" s="176" customFormat="1" ht="12.75" customHeight="1" thickBot="1">
      <c r="A51" s="295"/>
      <c r="B51" s="370" t="s">
        <v>17</v>
      </c>
      <c r="C51" s="370"/>
      <c r="D51" s="371"/>
      <c r="E51" s="293">
        <f>E22+E36+E50</f>
        <v>25241</v>
      </c>
      <c r="F51" s="293">
        <f>F22+F36+F50</f>
        <v>1568</v>
      </c>
      <c r="G51" s="293">
        <f t="shared" ref="F51:M51" si="33">G22+G36+G50</f>
        <v>26809</v>
      </c>
      <c r="H51" s="293">
        <f>H22+H36+H50</f>
        <v>1575</v>
      </c>
      <c r="I51" s="293">
        <f>I22+I36+I50</f>
        <v>28384</v>
      </c>
      <c r="J51" s="293">
        <f t="shared" si="33"/>
        <v>5757</v>
      </c>
      <c r="K51" s="293">
        <f>K22+K36+K50</f>
        <v>1087</v>
      </c>
      <c r="L51" s="293">
        <f t="shared" si="33"/>
        <v>6844</v>
      </c>
      <c r="M51" s="293">
        <f t="shared" si="33"/>
        <v>1388</v>
      </c>
    </row>
    <row r="52" spans="1:26" ht="13.5" thickTop="1">
      <c r="A52" s="221" t="s">
        <v>203</v>
      </c>
    </row>
    <row r="53" spans="1:26" outlineLevel="1">
      <c r="G53" s="2"/>
    </row>
    <row r="54" spans="1:26" outlineLevel="1">
      <c r="G54" s="2"/>
    </row>
    <row r="55" spans="1:26" outlineLevel="1">
      <c r="G55" s="2"/>
    </row>
    <row r="56" spans="1:26" outlineLevel="1">
      <c r="G56" s="2"/>
    </row>
    <row r="57" spans="1:26" outlineLevel="1">
      <c r="G57" s="2"/>
    </row>
    <row r="58" spans="1:26" outlineLevel="1">
      <c r="G58" s="2"/>
    </row>
    <row r="59" spans="1:26" outlineLevel="1">
      <c r="G59" s="2"/>
    </row>
    <row r="60" spans="1:26">
      <c r="E60" s="336"/>
      <c r="F60" s="336"/>
      <c r="G60" s="336"/>
      <c r="H60" s="336"/>
      <c r="I60" s="336"/>
      <c r="J60" s="336"/>
      <c r="K60" s="336"/>
      <c r="L60" s="336"/>
      <c r="M60" s="336"/>
    </row>
  </sheetData>
  <mergeCells count="30">
    <mergeCell ref="B51:D51"/>
    <mergeCell ref="A6:D7"/>
    <mergeCell ref="E6:I6"/>
    <mergeCell ref="C9:C11"/>
    <mergeCell ref="C12:C16"/>
    <mergeCell ref="C17:C21"/>
    <mergeCell ref="B9:B21"/>
    <mergeCell ref="A9:A21"/>
    <mergeCell ref="C23:C25"/>
    <mergeCell ref="C26:C30"/>
    <mergeCell ref="C31:C35"/>
    <mergeCell ref="A23:A35"/>
    <mergeCell ref="B23:B35"/>
    <mergeCell ref="A37:A49"/>
    <mergeCell ref="B37:B49"/>
    <mergeCell ref="C37:C39"/>
    <mergeCell ref="C40:C44"/>
    <mergeCell ref="C45:C49"/>
    <mergeCell ref="A1:M1"/>
    <mergeCell ref="A2:M2"/>
    <mergeCell ref="A4:M4"/>
    <mergeCell ref="L5:M5"/>
    <mergeCell ref="J6:L6"/>
    <mergeCell ref="M6:M8"/>
    <mergeCell ref="E7:G7"/>
    <mergeCell ref="H7:H8"/>
    <mergeCell ref="I7:I8"/>
    <mergeCell ref="J7:J8"/>
    <mergeCell ref="K7:K8"/>
    <mergeCell ref="L7:L8"/>
  </mergeCells>
  <phoneticPr fontId="0" type="noConversion"/>
  <pageMargins left="0.59027777777777779" right="0.19652777777777777" top="0.39374999999999999" bottom="0.39374999999999999" header="0.51180555555555551" footer="0.51180555555555551"/>
  <pageSetup paperSize="9" scale="76" firstPageNumber="0" orientation="landscape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M52"/>
  <sheetViews>
    <sheetView showGridLines="0" workbookViewId="0">
      <selection activeCell="H37" sqref="H37:H49"/>
    </sheetView>
  </sheetViews>
  <sheetFormatPr defaultColWidth="9.140625" defaultRowHeight="12.75"/>
  <cols>
    <col min="1" max="1" width="11.140625" style="1" customWidth="1"/>
    <col min="2" max="2" width="11.85546875" style="1" customWidth="1"/>
    <col min="3" max="3" width="12.140625" style="2" customWidth="1"/>
    <col min="4" max="4" width="18" style="2" customWidth="1"/>
    <col min="5" max="5" width="14.28515625" style="2" customWidth="1"/>
    <col min="6" max="6" width="13.42578125" style="2" customWidth="1"/>
    <col min="7" max="7" width="14.85546875" style="3" customWidth="1"/>
    <col min="8" max="9" width="13.85546875" style="2" customWidth="1"/>
    <col min="10" max="10" width="14.7109375" style="2" customWidth="1"/>
    <col min="11" max="11" width="14.28515625" style="2" customWidth="1"/>
    <col min="12" max="12" width="14.42578125" style="2" customWidth="1"/>
    <col min="13" max="13" width="18.5703125" style="2" customWidth="1"/>
    <col min="14" max="16384" width="9.140625" style="2"/>
  </cols>
  <sheetData>
    <row r="1" spans="1:13" ht="12.75" customHeight="1">
      <c r="A1" s="358" t="s">
        <v>0</v>
      </c>
      <c r="B1" s="358"/>
      <c r="C1" s="358"/>
      <c r="D1" s="358"/>
      <c r="E1" s="358"/>
      <c r="F1" s="358"/>
      <c r="G1" s="358"/>
      <c r="H1" s="358"/>
      <c r="I1" s="358"/>
      <c r="J1" s="358"/>
      <c r="K1" s="358"/>
      <c r="L1" s="358"/>
      <c r="M1" s="358"/>
    </row>
    <row r="2" spans="1:13" ht="12.75" customHeight="1">
      <c r="A2" s="358" t="s">
        <v>1</v>
      </c>
      <c r="B2" s="358"/>
      <c r="C2" s="358"/>
      <c r="D2" s="358"/>
      <c r="E2" s="358"/>
      <c r="F2" s="358"/>
      <c r="G2" s="358"/>
      <c r="H2" s="358"/>
      <c r="I2" s="358"/>
      <c r="J2" s="358"/>
      <c r="K2" s="358"/>
      <c r="L2" s="358"/>
      <c r="M2" s="358"/>
    </row>
    <row r="3" spans="1:13" ht="12.7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s="223" customFormat="1" ht="12.75" customHeight="1">
      <c r="A4" s="359" t="s">
        <v>281</v>
      </c>
      <c r="B4" s="359"/>
      <c r="C4" s="359"/>
      <c r="D4" s="359"/>
      <c r="E4" s="359"/>
      <c r="F4" s="359"/>
      <c r="G4" s="359"/>
      <c r="H4" s="359"/>
      <c r="I4" s="359"/>
      <c r="J4" s="359"/>
      <c r="K4" s="359"/>
      <c r="L4" s="359"/>
      <c r="M4" s="359"/>
    </row>
    <row r="5" spans="1:13" s="220" customFormat="1" ht="12.75" customHeight="1" thickBot="1">
      <c r="A5" s="353"/>
      <c r="B5" s="353"/>
      <c r="C5" s="353"/>
      <c r="D5" s="353"/>
      <c r="E5" s="353"/>
      <c r="F5" s="353"/>
      <c r="G5" s="353"/>
      <c r="H5" s="353"/>
      <c r="I5" s="353"/>
      <c r="L5" s="360" t="str">
        <f>'[13]ANEXO I - TAB 1'!$L$5:$M$5</f>
        <v>POSIÇÃO: Agosto/2019</v>
      </c>
      <c r="M5" s="360"/>
    </row>
    <row r="6" spans="1:13" ht="12.75" customHeight="1" thickTop="1">
      <c r="A6" s="372" t="s">
        <v>3</v>
      </c>
      <c r="B6" s="373"/>
      <c r="C6" s="373"/>
      <c r="D6" s="374"/>
      <c r="E6" s="378" t="s">
        <v>4</v>
      </c>
      <c r="F6" s="379"/>
      <c r="G6" s="379"/>
      <c r="H6" s="379"/>
      <c r="I6" s="380"/>
      <c r="J6" s="361" t="s">
        <v>5</v>
      </c>
      <c r="K6" s="362"/>
      <c r="L6" s="363"/>
      <c r="M6" s="364" t="s">
        <v>6</v>
      </c>
    </row>
    <row r="7" spans="1:13" ht="21" customHeight="1">
      <c r="A7" s="375"/>
      <c r="B7" s="376"/>
      <c r="C7" s="376"/>
      <c r="D7" s="377"/>
      <c r="E7" s="366" t="s">
        <v>7</v>
      </c>
      <c r="F7" s="367"/>
      <c r="G7" s="367"/>
      <c r="H7" s="367" t="s">
        <v>8</v>
      </c>
      <c r="I7" s="368" t="s">
        <v>9</v>
      </c>
      <c r="J7" s="366" t="s">
        <v>10</v>
      </c>
      <c r="K7" s="367" t="s">
        <v>11</v>
      </c>
      <c r="L7" s="369" t="s">
        <v>9</v>
      </c>
      <c r="M7" s="365"/>
    </row>
    <row r="8" spans="1:13" ht="44.45" customHeight="1">
      <c r="A8" s="351" t="s">
        <v>156</v>
      </c>
      <c r="B8" s="352" t="s">
        <v>157</v>
      </c>
      <c r="C8" s="352" t="s">
        <v>12</v>
      </c>
      <c r="D8" s="166" t="s">
        <v>13</v>
      </c>
      <c r="E8" s="351" t="s">
        <v>14</v>
      </c>
      <c r="F8" s="352" t="s">
        <v>15</v>
      </c>
      <c r="G8" s="165" t="s">
        <v>16</v>
      </c>
      <c r="H8" s="367"/>
      <c r="I8" s="368"/>
      <c r="J8" s="366"/>
      <c r="K8" s="367"/>
      <c r="L8" s="369"/>
      <c r="M8" s="365"/>
    </row>
    <row r="9" spans="1:13" s="7" customFormat="1" ht="12.75" customHeight="1">
      <c r="A9" s="384" t="s">
        <v>151</v>
      </c>
      <c r="B9" s="382" t="s">
        <v>155</v>
      </c>
      <c r="C9" s="381" t="s">
        <v>152</v>
      </c>
      <c r="D9" s="178">
        <v>13</v>
      </c>
      <c r="E9" s="179">
        <f>'[13]ANEXO I - TAB 1'!E9</f>
        <v>115</v>
      </c>
      <c r="F9" s="179">
        <f>'[13]ANEXO I - TAB 1'!F9</f>
        <v>0</v>
      </c>
      <c r="G9" s="261">
        <f t="shared" ref="G9:G21" si="0">E9+F9</f>
        <v>115</v>
      </c>
      <c r="H9" s="257"/>
      <c r="I9" s="261">
        <f t="shared" ref="I9:I21" si="1">G9+H9</f>
        <v>115</v>
      </c>
      <c r="J9" s="179">
        <f>'[13]ANEXO I - TAB 1'!J9</f>
        <v>48</v>
      </c>
      <c r="K9" s="179">
        <f>'[13]ANEXO I - TAB 1'!K9</f>
        <v>3</v>
      </c>
      <c r="L9" s="273">
        <f t="shared" ref="L9:L21" si="2">J9+K9</f>
        <v>51</v>
      </c>
      <c r="M9" s="179">
        <f>'[13]ANEXO I - TAB 1'!M9</f>
        <v>3</v>
      </c>
    </row>
    <row r="10" spans="1:13" s="7" customFormat="1" ht="12.75" customHeight="1">
      <c r="A10" s="385"/>
      <c r="B10" s="383"/>
      <c r="C10" s="355"/>
      <c r="D10" s="181">
        <v>12</v>
      </c>
      <c r="E10" s="179">
        <f>'[13]ANEXO I - TAB 1'!E10</f>
        <v>0</v>
      </c>
      <c r="F10" s="179">
        <f>'[13]ANEXO I - TAB 1'!F10</f>
        <v>0</v>
      </c>
      <c r="G10" s="262">
        <f t="shared" si="0"/>
        <v>0</v>
      </c>
      <c r="H10" s="258"/>
      <c r="I10" s="262">
        <f t="shared" si="1"/>
        <v>0</v>
      </c>
      <c r="J10" s="179">
        <f>'[13]ANEXO I - TAB 1'!J10</f>
        <v>0</v>
      </c>
      <c r="K10" s="179">
        <f>'[13]ANEXO I - TAB 1'!K10</f>
        <v>0</v>
      </c>
      <c r="L10" s="274">
        <f t="shared" si="2"/>
        <v>0</v>
      </c>
      <c r="M10" s="179">
        <f>'[13]ANEXO I - TAB 1'!M10</f>
        <v>0</v>
      </c>
    </row>
    <row r="11" spans="1:13" s="7" customFormat="1" ht="12.75" customHeight="1">
      <c r="A11" s="385"/>
      <c r="B11" s="383"/>
      <c r="C11" s="356"/>
      <c r="D11" s="184">
        <v>11</v>
      </c>
      <c r="E11" s="179">
        <f>'[13]ANEXO I - TAB 1'!E11</f>
        <v>3</v>
      </c>
      <c r="F11" s="179">
        <f>'[13]ANEXO I - TAB 1'!F11</f>
        <v>0</v>
      </c>
      <c r="G11" s="263">
        <f t="shared" si="0"/>
        <v>3</v>
      </c>
      <c r="H11" s="258"/>
      <c r="I11" s="263">
        <f t="shared" si="1"/>
        <v>3</v>
      </c>
      <c r="J11" s="179">
        <f>'[13]ANEXO I - TAB 1'!J11</f>
        <v>0</v>
      </c>
      <c r="K11" s="179">
        <f>'[13]ANEXO I - TAB 1'!K11</f>
        <v>0</v>
      </c>
      <c r="L11" s="275">
        <f t="shared" si="2"/>
        <v>0</v>
      </c>
      <c r="M11" s="179">
        <f>'[13]ANEXO I - TAB 1'!M11</f>
        <v>0</v>
      </c>
    </row>
    <row r="12" spans="1:13" s="7" customFormat="1" ht="12.75" customHeight="1">
      <c r="A12" s="385"/>
      <c r="B12" s="383"/>
      <c r="C12" s="354" t="s">
        <v>153</v>
      </c>
      <c r="D12" s="178">
        <v>10</v>
      </c>
      <c r="E12" s="179">
        <f>'[13]ANEXO I - TAB 1'!E12</f>
        <v>0</v>
      </c>
      <c r="F12" s="179">
        <f>'[13]ANEXO I - TAB 1'!F12</f>
        <v>0</v>
      </c>
      <c r="G12" s="261">
        <f t="shared" si="0"/>
        <v>0</v>
      </c>
      <c r="H12" s="258"/>
      <c r="I12" s="261">
        <f t="shared" si="1"/>
        <v>0</v>
      </c>
      <c r="J12" s="179">
        <f>'[13]ANEXO I - TAB 1'!J12</f>
        <v>0</v>
      </c>
      <c r="K12" s="179">
        <f>'[13]ANEXO I - TAB 1'!K12</f>
        <v>0</v>
      </c>
      <c r="L12" s="273">
        <f t="shared" si="2"/>
        <v>0</v>
      </c>
      <c r="M12" s="179">
        <f>'[13]ANEXO I - TAB 1'!M12</f>
        <v>0</v>
      </c>
    </row>
    <row r="13" spans="1:13" s="7" customFormat="1" ht="12.75" customHeight="1">
      <c r="A13" s="385"/>
      <c r="B13" s="383"/>
      <c r="C13" s="355"/>
      <c r="D13" s="181">
        <v>9</v>
      </c>
      <c r="E13" s="179">
        <f>'[13]ANEXO I - TAB 1'!E13</f>
        <v>3</v>
      </c>
      <c r="F13" s="179">
        <f>'[13]ANEXO I - TAB 1'!F13</f>
        <v>0</v>
      </c>
      <c r="G13" s="262">
        <f t="shared" si="0"/>
        <v>3</v>
      </c>
      <c r="H13" s="258"/>
      <c r="I13" s="262">
        <f t="shared" si="1"/>
        <v>3</v>
      </c>
      <c r="J13" s="179">
        <f>'[13]ANEXO I - TAB 1'!J13</f>
        <v>0</v>
      </c>
      <c r="K13" s="179">
        <f>'[13]ANEXO I - TAB 1'!K13</f>
        <v>0</v>
      </c>
      <c r="L13" s="274">
        <f t="shared" si="2"/>
        <v>0</v>
      </c>
      <c r="M13" s="179">
        <f>'[13]ANEXO I - TAB 1'!M13</f>
        <v>0</v>
      </c>
    </row>
    <row r="14" spans="1:13" s="7" customFormat="1" ht="12.75" customHeight="1">
      <c r="A14" s="385"/>
      <c r="B14" s="383"/>
      <c r="C14" s="355"/>
      <c r="D14" s="181">
        <v>8</v>
      </c>
      <c r="E14" s="179">
        <f>'[13]ANEXO I - TAB 1'!E14</f>
        <v>4</v>
      </c>
      <c r="F14" s="179">
        <f>'[13]ANEXO I - TAB 1'!F14</f>
        <v>0</v>
      </c>
      <c r="G14" s="262">
        <f t="shared" si="0"/>
        <v>4</v>
      </c>
      <c r="H14" s="258"/>
      <c r="I14" s="262">
        <f t="shared" si="1"/>
        <v>4</v>
      </c>
      <c r="J14" s="179">
        <f>'[13]ANEXO I - TAB 1'!J14</f>
        <v>0</v>
      </c>
      <c r="K14" s="179">
        <f>'[13]ANEXO I - TAB 1'!K14</f>
        <v>0</v>
      </c>
      <c r="L14" s="274">
        <f t="shared" si="2"/>
        <v>0</v>
      </c>
      <c r="M14" s="179">
        <f>'[13]ANEXO I - TAB 1'!M14</f>
        <v>0</v>
      </c>
    </row>
    <row r="15" spans="1:13" s="7" customFormat="1" ht="12.75" customHeight="1">
      <c r="A15" s="385"/>
      <c r="B15" s="383"/>
      <c r="C15" s="355"/>
      <c r="D15" s="187">
        <v>7</v>
      </c>
      <c r="E15" s="179">
        <f>'[13]ANEXO I - TAB 1'!E15</f>
        <v>2</v>
      </c>
      <c r="F15" s="179">
        <f>'[13]ANEXO I - TAB 1'!F15</f>
        <v>0</v>
      </c>
      <c r="G15" s="264">
        <f t="shared" si="0"/>
        <v>2</v>
      </c>
      <c r="H15" s="258"/>
      <c r="I15" s="264">
        <f t="shared" si="1"/>
        <v>2</v>
      </c>
      <c r="J15" s="179">
        <f>'[13]ANEXO I - TAB 1'!J15</f>
        <v>0</v>
      </c>
      <c r="K15" s="179">
        <f>'[13]ANEXO I - TAB 1'!K15</f>
        <v>0</v>
      </c>
      <c r="L15" s="276">
        <f t="shared" si="2"/>
        <v>0</v>
      </c>
      <c r="M15" s="179">
        <f>'[13]ANEXO I - TAB 1'!M15</f>
        <v>0</v>
      </c>
    </row>
    <row r="16" spans="1:13" s="7" customFormat="1" ht="12.75" customHeight="1">
      <c r="A16" s="385"/>
      <c r="B16" s="383"/>
      <c r="C16" s="356"/>
      <c r="D16" s="184">
        <v>6</v>
      </c>
      <c r="E16" s="179">
        <f>'[13]ANEXO I - TAB 1'!E16</f>
        <v>0</v>
      </c>
      <c r="F16" s="179">
        <f>'[13]ANEXO I - TAB 1'!F16</f>
        <v>0</v>
      </c>
      <c r="G16" s="263">
        <f t="shared" si="0"/>
        <v>0</v>
      </c>
      <c r="H16" s="258"/>
      <c r="I16" s="263">
        <f t="shared" si="1"/>
        <v>0</v>
      </c>
      <c r="J16" s="179">
        <f>'[13]ANEXO I - TAB 1'!J16</f>
        <v>0</v>
      </c>
      <c r="K16" s="179">
        <f>'[13]ANEXO I - TAB 1'!K16</f>
        <v>0</v>
      </c>
      <c r="L16" s="275">
        <f t="shared" si="2"/>
        <v>0</v>
      </c>
      <c r="M16" s="179">
        <f>'[13]ANEXO I - TAB 1'!M16</f>
        <v>0</v>
      </c>
    </row>
    <row r="17" spans="1:13" s="7" customFormat="1" ht="12.75" customHeight="1">
      <c r="A17" s="385"/>
      <c r="B17" s="383"/>
      <c r="C17" s="354" t="s">
        <v>154</v>
      </c>
      <c r="D17" s="178">
        <v>5</v>
      </c>
      <c r="E17" s="179">
        <f>'[13]ANEXO I - TAB 1'!E17</f>
        <v>0</v>
      </c>
      <c r="F17" s="179">
        <f>'[13]ANEXO I - TAB 1'!F17</f>
        <v>0</v>
      </c>
      <c r="G17" s="261">
        <f t="shared" si="0"/>
        <v>0</v>
      </c>
      <c r="H17" s="258"/>
      <c r="I17" s="261">
        <f t="shared" si="1"/>
        <v>0</v>
      </c>
      <c r="J17" s="179">
        <f>'[13]ANEXO I - TAB 1'!J17</f>
        <v>0</v>
      </c>
      <c r="K17" s="179">
        <f>'[13]ANEXO I - TAB 1'!K17</f>
        <v>0</v>
      </c>
      <c r="L17" s="273">
        <f t="shared" si="2"/>
        <v>0</v>
      </c>
      <c r="M17" s="179">
        <f>'[13]ANEXO I - TAB 1'!M17</f>
        <v>0</v>
      </c>
    </row>
    <row r="18" spans="1:13" s="7" customFormat="1" ht="12.75" customHeight="1">
      <c r="A18" s="385"/>
      <c r="B18" s="383"/>
      <c r="C18" s="355"/>
      <c r="D18" s="181">
        <v>4</v>
      </c>
      <c r="E18" s="179">
        <f>'[13]ANEXO I - TAB 1'!E18</f>
        <v>1</v>
      </c>
      <c r="F18" s="179">
        <f>'[13]ANEXO I - TAB 1'!F18</f>
        <v>0</v>
      </c>
      <c r="G18" s="262">
        <f t="shared" si="0"/>
        <v>1</v>
      </c>
      <c r="H18" s="258"/>
      <c r="I18" s="262">
        <f t="shared" si="1"/>
        <v>1</v>
      </c>
      <c r="J18" s="179">
        <f>'[13]ANEXO I - TAB 1'!J18</f>
        <v>0</v>
      </c>
      <c r="K18" s="179">
        <f>'[13]ANEXO I - TAB 1'!K18</f>
        <v>0</v>
      </c>
      <c r="L18" s="274">
        <f t="shared" si="2"/>
        <v>0</v>
      </c>
      <c r="M18" s="179">
        <f>'[13]ANEXO I - TAB 1'!M18</f>
        <v>0</v>
      </c>
    </row>
    <row r="19" spans="1:13" s="7" customFormat="1" ht="12.75" customHeight="1">
      <c r="A19" s="385"/>
      <c r="B19" s="383"/>
      <c r="C19" s="355"/>
      <c r="D19" s="181">
        <v>3</v>
      </c>
      <c r="E19" s="179">
        <f>'[13]ANEXO I - TAB 1'!E19</f>
        <v>0</v>
      </c>
      <c r="F19" s="179">
        <f>'[13]ANEXO I - TAB 1'!F19</f>
        <v>2</v>
      </c>
      <c r="G19" s="262">
        <f t="shared" si="0"/>
        <v>2</v>
      </c>
      <c r="H19" s="258"/>
      <c r="I19" s="262">
        <f t="shared" si="1"/>
        <v>2</v>
      </c>
      <c r="J19" s="179">
        <f>'[13]ANEXO I - TAB 1'!J19</f>
        <v>0</v>
      </c>
      <c r="K19" s="179">
        <f>'[13]ANEXO I - TAB 1'!K19</f>
        <v>0</v>
      </c>
      <c r="L19" s="274">
        <f t="shared" si="2"/>
        <v>0</v>
      </c>
      <c r="M19" s="179">
        <f>'[13]ANEXO I - TAB 1'!M19</f>
        <v>0</v>
      </c>
    </row>
    <row r="20" spans="1:13" s="7" customFormat="1" ht="12.75" customHeight="1">
      <c r="A20" s="385"/>
      <c r="B20" s="383"/>
      <c r="C20" s="355"/>
      <c r="D20" s="181">
        <v>2</v>
      </c>
      <c r="E20" s="179">
        <f>'[13]ANEXO I - TAB 1'!E20</f>
        <v>0</v>
      </c>
      <c r="F20" s="179">
        <f>'[13]ANEXO I - TAB 1'!F20</f>
        <v>0</v>
      </c>
      <c r="G20" s="264">
        <f t="shared" si="0"/>
        <v>0</v>
      </c>
      <c r="H20" s="258"/>
      <c r="I20" s="264">
        <f t="shared" si="1"/>
        <v>0</v>
      </c>
      <c r="J20" s="179">
        <f>'[13]ANEXO I - TAB 1'!J20</f>
        <v>0</v>
      </c>
      <c r="K20" s="179">
        <f>'[13]ANEXO I - TAB 1'!K20</f>
        <v>0</v>
      </c>
      <c r="L20" s="276">
        <f t="shared" si="2"/>
        <v>0</v>
      </c>
      <c r="M20" s="179">
        <f>'[13]ANEXO I - TAB 1'!M20</f>
        <v>0</v>
      </c>
    </row>
    <row r="21" spans="1:13" s="7" customFormat="1" ht="12.75" customHeight="1">
      <c r="A21" s="385"/>
      <c r="B21" s="383"/>
      <c r="C21" s="355"/>
      <c r="D21" s="187">
        <v>1</v>
      </c>
      <c r="E21" s="179">
        <f>'[13]ANEXO I - TAB 1'!E21</f>
        <v>0</v>
      </c>
      <c r="F21" s="179">
        <f>'[13]ANEXO I - TAB 1'!F21</f>
        <v>11</v>
      </c>
      <c r="G21" s="265">
        <f t="shared" si="0"/>
        <v>11</v>
      </c>
      <c r="H21" s="179">
        <f>'[13]ANEXO I - TAB 1'!H21</f>
        <v>4</v>
      </c>
      <c r="I21" s="265">
        <f t="shared" si="1"/>
        <v>15</v>
      </c>
      <c r="J21" s="179">
        <f>'[13]ANEXO I - TAB 1'!J21</f>
        <v>0</v>
      </c>
      <c r="K21" s="179">
        <f>'[13]ANEXO I - TAB 1'!K21</f>
        <v>0</v>
      </c>
      <c r="L21" s="277">
        <f t="shared" si="2"/>
        <v>0</v>
      </c>
      <c r="M21" s="179">
        <f>'[13]ANEXO I - TAB 1'!M21</f>
        <v>0</v>
      </c>
    </row>
    <row r="22" spans="1:13" s="176" customFormat="1" ht="12.75" customHeight="1">
      <c r="A22" s="177"/>
      <c r="B22" s="284"/>
      <c r="C22" s="285"/>
      <c r="D22" s="286" t="s">
        <v>194</v>
      </c>
      <c r="E22" s="287">
        <f t="shared" ref="E22:M22" si="3">SUM(E9:E21)</f>
        <v>128</v>
      </c>
      <c r="F22" s="266">
        <f t="shared" si="3"/>
        <v>13</v>
      </c>
      <c r="G22" s="266">
        <f t="shared" si="3"/>
        <v>141</v>
      </c>
      <c r="H22" s="270">
        <f t="shared" si="3"/>
        <v>4</v>
      </c>
      <c r="I22" s="266">
        <f t="shared" si="3"/>
        <v>145</v>
      </c>
      <c r="J22" s="287">
        <f t="shared" si="3"/>
        <v>48</v>
      </c>
      <c r="K22" s="266">
        <f t="shared" si="3"/>
        <v>3</v>
      </c>
      <c r="L22" s="278">
        <f t="shared" si="3"/>
        <v>51</v>
      </c>
      <c r="M22" s="288">
        <f t="shared" si="3"/>
        <v>3</v>
      </c>
    </row>
    <row r="23" spans="1:13" s="7" customFormat="1" ht="12.75" customHeight="1">
      <c r="A23" s="384" t="s">
        <v>168</v>
      </c>
      <c r="B23" s="382" t="s">
        <v>169</v>
      </c>
      <c r="C23" s="381" t="s">
        <v>152</v>
      </c>
      <c r="D23" s="196">
        <v>13</v>
      </c>
      <c r="E23" s="179">
        <f>'[13]ANEXO I - TAB 1'!E23</f>
        <v>292</v>
      </c>
      <c r="F23" s="179">
        <f>'[13]ANEXO I - TAB 1'!F23</f>
        <v>0</v>
      </c>
      <c r="G23" s="267">
        <f t="shared" ref="G23:G35" si="4">E23+F23</f>
        <v>292</v>
      </c>
      <c r="H23" s="257"/>
      <c r="I23" s="267">
        <f t="shared" ref="I23:I35" si="5">G23+H23</f>
        <v>292</v>
      </c>
      <c r="J23" s="179">
        <f>'[13]ANEXO I - TAB 1'!J23</f>
        <v>77</v>
      </c>
      <c r="K23" s="179">
        <f>'[13]ANEXO I - TAB 1'!K23</f>
        <v>13</v>
      </c>
      <c r="L23" s="279">
        <f t="shared" ref="L23:L35" si="6">J23+K23</f>
        <v>90</v>
      </c>
      <c r="M23" s="179">
        <f>'[13]ANEXO I - TAB 1'!M23</f>
        <v>20</v>
      </c>
    </row>
    <row r="24" spans="1:13" s="7" customFormat="1" ht="12.75" customHeight="1">
      <c r="A24" s="385"/>
      <c r="B24" s="383"/>
      <c r="C24" s="355"/>
      <c r="D24" s="197">
        <v>12</v>
      </c>
      <c r="E24" s="179">
        <f>'[13]ANEXO I - TAB 1'!E24</f>
        <v>0</v>
      </c>
      <c r="F24" s="179">
        <f>'[13]ANEXO I - TAB 1'!F24</f>
        <v>0</v>
      </c>
      <c r="G24" s="268">
        <f t="shared" si="4"/>
        <v>0</v>
      </c>
      <c r="H24" s="258"/>
      <c r="I24" s="268">
        <f t="shared" si="5"/>
        <v>0</v>
      </c>
      <c r="J24" s="179">
        <f>'[13]ANEXO I - TAB 1'!J24</f>
        <v>0</v>
      </c>
      <c r="K24" s="179">
        <f>'[13]ANEXO I - TAB 1'!K24</f>
        <v>0</v>
      </c>
      <c r="L24" s="280">
        <f t="shared" si="6"/>
        <v>0</v>
      </c>
      <c r="M24" s="179">
        <f>'[13]ANEXO I - TAB 1'!M24</f>
        <v>0</v>
      </c>
    </row>
    <row r="25" spans="1:13" s="7" customFormat="1" ht="12.75" customHeight="1">
      <c r="A25" s="385"/>
      <c r="B25" s="383"/>
      <c r="C25" s="356"/>
      <c r="D25" s="198">
        <v>11</v>
      </c>
      <c r="E25" s="179">
        <f>'[13]ANEXO I - TAB 1'!E25</f>
        <v>8</v>
      </c>
      <c r="F25" s="179">
        <f>'[13]ANEXO I - TAB 1'!F25</f>
        <v>0</v>
      </c>
      <c r="G25" s="265">
        <f t="shared" si="4"/>
        <v>8</v>
      </c>
      <c r="H25" s="258"/>
      <c r="I25" s="265">
        <f t="shared" si="5"/>
        <v>8</v>
      </c>
      <c r="J25" s="179">
        <f>'[13]ANEXO I - TAB 1'!J25</f>
        <v>0</v>
      </c>
      <c r="K25" s="179">
        <f>'[13]ANEXO I - TAB 1'!K25</f>
        <v>0</v>
      </c>
      <c r="L25" s="277">
        <f t="shared" si="6"/>
        <v>0</v>
      </c>
      <c r="M25" s="179">
        <f>'[13]ANEXO I - TAB 1'!M25</f>
        <v>0</v>
      </c>
    </row>
    <row r="26" spans="1:13" s="7" customFormat="1" ht="12.75" customHeight="1">
      <c r="A26" s="385"/>
      <c r="B26" s="383"/>
      <c r="C26" s="354" t="s">
        <v>153</v>
      </c>
      <c r="D26" s="196">
        <v>10</v>
      </c>
      <c r="E26" s="179">
        <f>'[13]ANEXO I - TAB 1'!E26</f>
        <v>2</v>
      </c>
      <c r="F26" s="179">
        <f>'[13]ANEXO I - TAB 1'!F26</f>
        <v>0</v>
      </c>
      <c r="G26" s="267">
        <f t="shared" si="4"/>
        <v>2</v>
      </c>
      <c r="H26" s="258"/>
      <c r="I26" s="267">
        <f t="shared" si="5"/>
        <v>2</v>
      </c>
      <c r="J26" s="179">
        <f>'[13]ANEXO I - TAB 1'!J26</f>
        <v>0</v>
      </c>
      <c r="K26" s="179">
        <f>'[13]ANEXO I - TAB 1'!K26</f>
        <v>0</v>
      </c>
      <c r="L26" s="279">
        <f t="shared" si="6"/>
        <v>0</v>
      </c>
      <c r="M26" s="179">
        <f>'[13]ANEXO I - TAB 1'!M26</f>
        <v>0</v>
      </c>
    </row>
    <row r="27" spans="1:13" s="7" customFormat="1" ht="12.75" customHeight="1">
      <c r="A27" s="385"/>
      <c r="B27" s="383"/>
      <c r="C27" s="355"/>
      <c r="D27" s="197">
        <v>9</v>
      </c>
      <c r="E27" s="179">
        <f>'[13]ANEXO I - TAB 1'!E27</f>
        <v>1</v>
      </c>
      <c r="F27" s="179">
        <f>'[13]ANEXO I - TAB 1'!F27</f>
        <v>0</v>
      </c>
      <c r="G27" s="268">
        <f t="shared" si="4"/>
        <v>1</v>
      </c>
      <c r="H27" s="258"/>
      <c r="I27" s="268">
        <f t="shared" si="5"/>
        <v>1</v>
      </c>
      <c r="J27" s="179">
        <f>'[13]ANEXO I - TAB 1'!J27</f>
        <v>0</v>
      </c>
      <c r="K27" s="179">
        <f>'[13]ANEXO I - TAB 1'!K27</f>
        <v>1</v>
      </c>
      <c r="L27" s="280">
        <f t="shared" si="6"/>
        <v>1</v>
      </c>
      <c r="M27" s="179">
        <f>'[13]ANEXO I - TAB 1'!M27</f>
        <v>1</v>
      </c>
    </row>
    <row r="28" spans="1:13" s="7" customFormat="1" ht="12.75" customHeight="1">
      <c r="A28" s="385"/>
      <c r="B28" s="383"/>
      <c r="C28" s="355"/>
      <c r="D28" s="197">
        <v>8</v>
      </c>
      <c r="E28" s="179">
        <f>'[13]ANEXO I - TAB 1'!E28</f>
        <v>3</v>
      </c>
      <c r="F28" s="179">
        <f>'[13]ANEXO I - TAB 1'!F28</f>
        <v>0</v>
      </c>
      <c r="G28" s="268">
        <f t="shared" si="4"/>
        <v>3</v>
      </c>
      <c r="H28" s="258"/>
      <c r="I28" s="268">
        <f t="shared" si="5"/>
        <v>3</v>
      </c>
      <c r="J28" s="179">
        <f>'[13]ANEXO I - TAB 1'!J28</f>
        <v>0</v>
      </c>
      <c r="K28" s="179">
        <f>'[13]ANEXO I - TAB 1'!K28</f>
        <v>0</v>
      </c>
      <c r="L28" s="280">
        <f t="shared" si="6"/>
        <v>0</v>
      </c>
      <c r="M28" s="179">
        <f>'[13]ANEXO I - TAB 1'!M28</f>
        <v>0</v>
      </c>
    </row>
    <row r="29" spans="1:13" s="7" customFormat="1" ht="12.75" customHeight="1">
      <c r="A29" s="385"/>
      <c r="B29" s="383"/>
      <c r="C29" s="355"/>
      <c r="D29" s="197">
        <v>7</v>
      </c>
      <c r="E29" s="179">
        <f>'[13]ANEXO I - TAB 1'!E29</f>
        <v>8</v>
      </c>
      <c r="F29" s="179">
        <f>'[13]ANEXO I - TAB 1'!F29</f>
        <v>0</v>
      </c>
      <c r="G29" s="268">
        <f t="shared" si="4"/>
        <v>8</v>
      </c>
      <c r="H29" s="258"/>
      <c r="I29" s="268">
        <f t="shared" si="5"/>
        <v>8</v>
      </c>
      <c r="J29" s="179">
        <f>'[13]ANEXO I - TAB 1'!J29</f>
        <v>0</v>
      </c>
      <c r="K29" s="179">
        <f>'[13]ANEXO I - TAB 1'!K29</f>
        <v>0</v>
      </c>
      <c r="L29" s="280">
        <f t="shared" si="6"/>
        <v>0</v>
      </c>
      <c r="M29" s="179">
        <f>'[13]ANEXO I - TAB 1'!M29</f>
        <v>0</v>
      </c>
    </row>
    <row r="30" spans="1:13" s="7" customFormat="1" ht="12.75" customHeight="1">
      <c r="A30" s="385"/>
      <c r="B30" s="383"/>
      <c r="C30" s="356"/>
      <c r="D30" s="198">
        <v>6</v>
      </c>
      <c r="E30" s="179">
        <f>'[13]ANEXO I - TAB 1'!E30</f>
        <v>8</v>
      </c>
      <c r="F30" s="179">
        <f>'[13]ANEXO I - TAB 1'!F30</f>
        <v>0</v>
      </c>
      <c r="G30" s="265">
        <f t="shared" si="4"/>
        <v>8</v>
      </c>
      <c r="H30" s="258"/>
      <c r="I30" s="265">
        <f t="shared" si="5"/>
        <v>8</v>
      </c>
      <c r="J30" s="179">
        <f>'[13]ANEXO I - TAB 1'!J30</f>
        <v>0</v>
      </c>
      <c r="K30" s="179">
        <f>'[13]ANEXO I - TAB 1'!K30</f>
        <v>0</v>
      </c>
      <c r="L30" s="277">
        <f t="shared" si="6"/>
        <v>0</v>
      </c>
      <c r="M30" s="179">
        <f>'[13]ANEXO I - TAB 1'!M30</f>
        <v>0</v>
      </c>
    </row>
    <row r="31" spans="1:13" s="7" customFormat="1" ht="12.75" customHeight="1">
      <c r="A31" s="385"/>
      <c r="B31" s="383"/>
      <c r="C31" s="354" t="s">
        <v>154</v>
      </c>
      <c r="D31" s="196">
        <v>5</v>
      </c>
      <c r="E31" s="179">
        <f>'[13]ANEXO I - TAB 1'!E31</f>
        <v>4</v>
      </c>
      <c r="F31" s="179">
        <f>'[13]ANEXO I - TAB 1'!F31</f>
        <v>0</v>
      </c>
      <c r="G31" s="267">
        <f t="shared" si="4"/>
        <v>4</v>
      </c>
      <c r="H31" s="258"/>
      <c r="I31" s="267">
        <f t="shared" si="5"/>
        <v>4</v>
      </c>
      <c r="J31" s="179">
        <f>'[13]ANEXO I - TAB 1'!J31</f>
        <v>0</v>
      </c>
      <c r="K31" s="179">
        <f>'[13]ANEXO I - TAB 1'!K31</f>
        <v>0</v>
      </c>
      <c r="L31" s="279">
        <f t="shared" si="6"/>
        <v>0</v>
      </c>
      <c r="M31" s="179">
        <f>'[13]ANEXO I - TAB 1'!M31</f>
        <v>0</v>
      </c>
    </row>
    <row r="32" spans="1:13" s="7" customFormat="1" ht="12.75" customHeight="1">
      <c r="A32" s="385"/>
      <c r="B32" s="383"/>
      <c r="C32" s="355"/>
      <c r="D32" s="197">
        <v>4</v>
      </c>
      <c r="E32" s="179">
        <f>'[13]ANEXO I - TAB 1'!E32</f>
        <v>6</v>
      </c>
      <c r="F32" s="179">
        <f>'[13]ANEXO I - TAB 1'!F32</f>
        <v>0</v>
      </c>
      <c r="G32" s="268">
        <f t="shared" si="4"/>
        <v>6</v>
      </c>
      <c r="H32" s="258"/>
      <c r="I32" s="268">
        <f t="shared" si="5"/>
        <v>6</v>
      </c>
      <c r="J32" s="179">
        <f>'[13]ANEXO I - TAB 1'!J32</f>
        <v>0</v>
      </c>
      <c r="K32" s="179">
        <f>'[13]ANEXO I - TAB 1'!K32</f>
        <v>0</v>
      </c>
      <c r="L32" s="280">
        <f t="shared" si="6"/>
        <v>0</v>
      </c>
      <c r="M32" s="179">
        <f>'[13]ANEXO I - TAB 1'!M32</f>
        <v>0</v>
      </c>
    </row>
    <row r="33" spans="1:13" s="7" customFormat="1" ht="12.75" customHeight="1">
      <c r="A33" s="385"/>
      <c r="B33" s="383"/>
      <c r="C33" s="355"/>
      <c r="D33" s="197">
        <v>3</v>
      </c>
      <c r="E33" s="179">
        <f>'[13]ANEXO I - TAB 1'!E33</f>
        <v>0</v>
      </c>
      <c r="F33" s="179">
        <f>'[13]ANEXO I - TAB 1'!F33</f>
        <v>22</v>
      </c>
      <c r="G33" s="268">
        <f t="shared" si="4"/>
        <v>22</v>
      </c>
      <c r="H33" s="258"/>
      <c r="I33" s="268">
        <f t="shared" si="5"/>
        <v>22</v>
      </c>
      <c r="J33" s="179">
        <f>'[13]ANEXO I - TAB 1'!J33</f>
        <v>0</v>
      </c>
      <c r="K33" s="179">
        <f>'[13]ANEXO I - TAB 1'!K33</f>
        <v>0</v>
      </c>
      <c r="L33" s="280">
        <f t="shared" si="6"/>
        <v>0</v>
      </c>
      <c r="M33" s="179">
        <f>'[13]ANEXO I - TAB 1'!M33</f>
        <v>0</v>
      </c>
    </row>
    <row r="34" spans="1:13" s="7" customFormat="1" ht="12.75" customHeight="1">
      <c r="A34" s="385"/>
      <c r="B34" s="383"/>
      <c r="C34" s="355"/>
      <c r="D34" s="197">
        <v>2</v>
      </c>
      <c r="E34" s="179">
        <f>'[13]ANEXO I - TAB 1'!E34</f>
        <v>0</v>
      </c>
      <c r="F34" s="179">
        <f>'[13]ANEXO I - TAB 1'!F34</f>
        <v>0</v>
      </c>
      <c r="G34" s="269">
        <f t="shared" si="4"/>
        <v>0</v>
      </c>
      <c r="H34" s="259"/>
      <c r="I34" s="269">
        <f t="shared" si="5"/>
        <v>0</v>
      </c>
      <c r="J34" s="179">
        <f>'[13]ANEXO I - TAB 1'!J34</f>
        <v>0</v>
      </c>
      <c r="K34" s="179">
        <f>'[13]ANEXO I - TAB 1'!K34</f>
        <v>1</v>
      </c>
      <c r="L34" s="281">
        <f t="shared" si="6"/>
        <v>1</v>
      </c>
      <c r="M34" s="179">
        <f>'[13]ANEXO I - TAB 1'!M34</f>
        <v>1</v>
      </c>
    </row>
    <row r="35" spans="1:13" s="7" customFormat="1" ht="12.75" customHeight="1">
      <c r="A35" s="385"/>
      <c r="B35" s="383"/>
      <c r="C35" s="357"/>
      <c r="D35" s="198">
        <v>1</v>
      </c>
      <c r="E35" s="179">
        <f>'[13]ANEXO I - TAB 1'!E35</f>
        <v>0</v>
      </c>
      <c r="F35" s="179">
        <f>'[13]ANEXO I - TAB 1'!F35</f>
        <v>5</v>
      </c>
      <c r="G35" s="265">
        <f t="shared" si="4"/>
        <v>5</v>
      </c>
      <c r="H35" s="179">
        <f>'[13]ANEXO I - TAB 1'!H35</f>
        <v>21</v>
      </c>
      <c r="I35" s="265">
        <f t="shared" si="5"/>
        <v>26</v>
      </c>
      <c r="J35" s="179">
        <f>'[13]ANEXO I - TAB 1'!J35</f>
        <v>0</v>
      </c>
      <c r="K35" s="179">
        <f>'[13]ANEXO I - TAB 1'!K35</f>
        <v>0</v>
      </c>
      <c r="L35" s="277">
        <f t="shared" si="6"/>
        <v>0</v>
      </c>
      <c r="M35" s="179">
        <f>'[13]ANEXO I - TAB 1'!M35</f>
        <v>0</v>
      </c>
    </row>
    <row r="36" spans="1:13" s="176" customFormat="1" ht="12.75" customHeight="1">
      <c r="A36" s="177"/>
      <c r="B36" s="284"/>
      <c r="C36" s="285"/>
      <c r="D36" s="286" t="s">
        <v>194</v>
      </c>
      <c r="E36" s="287">
        <f t="shared" ref="E36:M36" si="7">SUM(E23:E35)</f>
        <v>332</v>
      </c>
      <c r="F36" s="266">
        <f t="shared" si="7"/>
        <v>27</v>
      </c>
      <c r="G36" s="266">
        <f t="shared" si="7"/>
        <v>359</v>
      </c>
      <c r="H36" s="270">
        <f t="shared" si="7"/>
        <v>21</v>
      </c>
      <c r="I36" s="266">
        <f t="shared" si="7"/>
        <v>380</v>
      </c>
      <c r="J36" s="287">
        <f t="shared" si="7"/>
        <v>77</v>
      </c>
      <c r="K36" s="266">
        <f t="shared" si="7"/>
        <v>15</v>
      </c>
      <c r="L36" s="278">
        <f t="shared" si="7"/>
        <v>92</v>
      </c>
      <c r="M36" s="288">
        <f t="shared" si="7"/>
        <v>22</v>
      </c>
    </row>
    <row r="37" spans="1:13" s="7" customFormat="1" ht="12.75" customHeight="1">
      <c r="A37" s="384" t="s">
        <v>170</v>
      </c>
      <c r="B37" s="382" t="s">
        <v>171</v>
      </c>
      <c r="C37" s="381" t="s">
        <v>152</v>
      </c>
      <c r="D37" s="178">
        <v>13</v>
      </c>
      <c r="E37" s="179">
        <f>'[13]ANEXO I - TAB 1'!E37</f>
        <v>0</v>
      </c>
      <c r="F37" s="179">
        <f>'[13]ANEXO I - TAB 1'!F37</f>
        <v>0</v>
      </c>
      <c r="G37" s="261">
        <f t="shared" ref="G37:G49" si="8">E37+F37</f>
        <v>0</v>
      </c>
      <c r="H37" s="260"/>
      <c r="I37" s="261">
        <f t="shared" ref="I37:I49" si="9">G37+H37</f>
        <v>0</v>
      </c>
      <c r="J37" s="179">
        <f>'[13]ANEXO I - TAB 1'!J37</f>
        <v>0</v>
      </c>
      <c r="K37" s="179">
        <f>'[13]ANEXO I - TAB 1'!K37</f>
        <v>0</v>
      </c>
      <c r="L37" s="273">
        <f t="shared" ref="L37:L49" si="10">J37+K37</f>
        <v>0</v>
      </c>
      <c r="M37" s="179">
        <f>'[13]ANEXO I - TAB 1'!M37</f>
        <v>0</v>
      </c>
    </row>
    <row r="38" spans="1:13" s="7" customFormat="1" ht="12.75" customHeight="1">
      <c r="A38" s="385"/>
      <c r="B38" s="383"/>
      <c r="C38" s="355"/>
      <c r="D38" s="181">
        <v>12</v>
      </c>
      <c r="E38" s="179">
        <f>'[13]ANEXO I - TAB 1'!E38</f>
        <v>0</v>
      </c>
      <c r="F38" s="179">
        <f>'[13]ANEXO I - TAB 1'!F38</f>
        <v>0</v>
      </c>
      <c r="G38" s="262">
        <f t="shared" si="8"/>
        <v>0</v>
      </c>
      <c r="H38" s="259"/>
      <c r="I38" s="262">
        <f t="shared" si="9"/>
        <v>0</v>
      </c>
      <c r="J38" s="179">
        <f>'[13]ANEXO I - TAB 1'!J38</f>
        <v>0</v>
      </c>
      <c r="K38" s="179">
        <f>'[13]ANEXO I - TAB 1'!K38</f>
        <v>0</v>
      </c>
      <c r="L38" s="274">
        <f t="shared" si="10"/>
        <v>0</v>
      </c>
      <c r="M38" s="179">
        <f>'[13]ANEXO I - TAB 1'!M38</f>
        <v>0</v>
      </c>
    </row>
    <row r="39" spans="1:13" s="7" customFormat="1" ht="12.75" customHeight="1">
      <c r="A39" s="385"/>
      <c r="B39" s="383"/>
      <c r="C39" s="356"/>
      <c r="D39" s="184">
        <v>11</v>
      </c>
      <c r="E39" s="179">
        <f>'[13]ANEXO I - TAB 1'!E39</f>
        <v>0</v>
      </c>
      <c r="F39" s="179">
        <f>'[13]ANEXO I - TAB 1'!F39</f>
        <v>0</v>
      </c>
      <c r="G39" s="263">
        <f t="shared" si="8"/>
        <v>0</v>
      </c>
      <c r="H39" s="259"/>
      <c r="I39" s="263">
        <f t="shared" si="9"/>
        <v>0</v>
      </c>
      <c r="J39" s="179">
        <f>'[13]ANEXO I - TAB 1'!J39</f>
        <v>0</v>
      </c>
      <c r="K39" s="179">
        <f>'[13]ANEXO I - TAB 1'!K39</f>
        <v>0</v>
      </c>
      <c r="L39" s="275">
        <f t="shared" si="10"/>
        <v>0</v>
      </c>
      <c r="M39" s="179">
        <f>'[13]ANEXO I - TAB 1'!M39</f>
        <v>0</v>
      </c>
    </row>
    <row r="40" spans="1:13" s="7" customFormat="1" ht="12.75" customHeight="1">
      <c r="A40" s="385"/>
      <c r="B40" s="383"/>
      <c r="C40" s="354" t="s">
        <v>153</v>
      </c>
      <c r="D40" s="178">
        <v>10</v>
      </c>
      <c r="E40" s="179">
        <f>'[13]ANEXO I - TAB 1'!E40</f>
        <v>0</v>
      </c>
      <c r="F40" s="179">
        <f>'[13]ANEXO I - TAB 1'!F40</f>
        <v>0</v>
      </c>
      <c r="G40" s="261">
        <f t="shared" si="8"/>
        <v>0</v>
      </c>
      <c r="H40" s="259"/>
      <c r="I40" s="261">
        <f t="shared" si="9"/>
        <v>0</v>
      </c>
      <c r="J40" s="179">
        <f>'[13]ANEXO I - TAB 1'!J40</f>
        <v>0</v>
      </c>
      <c r="K40" s="179">
        <f>'[13]ANEXO I - TAB 1'!K40</f>
        <v>0</v>
      </c>
      <c r="L40" s="273">
        <f t="shared" si="10"/>
        <v>0</v>
      </c>
      <c r="M40" s="179">
        <f>'[13]ANEXO I - TAB 1'!M40</f>
        <v>0</v>
      </c>
    </row>
    <row r="41" spans="1:13" s="7" customFormat="1" ht="12.75" customHeight="1">
      <c r="A41" s="385"/>
      <c r="B41" s="383"/>
      <c r="C41" s="355"/>
      <c r="D41" s="181">
        <v>9</v>
      </c>
      <c r="E41" s="179">
        <f>'[13]ANEXO I - TAB 1'!E41</f>
        <v>0</v>
      </c>
      <c r="F41" s="179">
        <f>'[13]ANEXO I - TAB 1'!F41</f>
        <v>0</v>
      </c>
      <c r="G41" s="262">
        <f t="shared" si="8"/>
        <v>0</v>
      </c>
      <c r="H41" s="259"/>
      <c r="I41" s="262">
        <f t="shared" si="9"/>
        <v>0</v>
      </c>
      <c r="J41" s="179">
        <f>'[13]ANEXO I - TAB 1'!J41</f>
        <v>0</v>
      </c>
      <c r="K41" s="179">
        <f>'[13]ANEXO I - TAB 1'!K41</f>
        <v>0</v>
      </c>
      <c r="L41" s="274">
        <f t="shared" si="10"/>
        <v>0</v>
      </c>
      <c r="M41" s="179">
        <f>'[13]ANEXO I - TAB 1'!M41</f>
        <v>0</v>
      </c>
    </row>
    <row r="42" spans="1:13" s="7" customFormat="1" ht="12.75" customHeight="1">
      <c r="A42" s="385"/>
      <c r="B42" s="383"/>
      <c r="C42" s="355"/>
      <c r="D42" s="181">
        <v>8</v>
      </c>
      <c r="E42" s="179">
        <f>'[13]ANEXO I - TAB 1'!E42</f>
        <v>0</v>
      </c>
      <c r="F42" s="179">
        <f>'[13]ANEXO I - TAB 1'!F42</f>
        <v>0</v>
      </c>
      <c r="G42" s="262">
        <f t="shared" si="8"/>
        <v>0</v>
      </c>
      <c r="H42" s="259"/>
      <c r="I42" s="262">
        <f t="shared" si="9"/>
        <v>0</v>
      </c>
      <c r="J42" s="179">
        <f>'[13]ANEXO I - TAB 1'!J42</f>
        <v>0</v>
      </c>
      <c r="K42" s="179">
        <f>'[13]ANEXO I - TAB 1'!K42</f>
        <v>0</v>
      </c>
      <c r="L42" s="274">
        <f t="shared" si="10"/>
        <v>0</v>
      </c>
      <c r="M42" s="179">
        <f>'[13]ANEXO I - TAB 1'!M42</f>
        <v>0</v>
      </c>
    </row>
    <row r="43" spans="1:13" s="7" customFormat="1" ht="12.75" customHeight="1">
      <c r="A43" s="385"/>
      <c r="B43" s="383"/>
      <c r="C43" s="355"/>
      <c r="D43" s="181">
        <v>7</v>
      </c>
      <c r="E43" s="179">
        <f>'[13]ANEXO I - TAB 1'!E43</f>
        <v>0</v>
      </c>
      <c r="F43" s="179">
        <f>'[13]ANEXO I - TAB 1'!F43</f>
        <v>0</v>
      </c>
      <c r="G43" s="262">
        <f t="shared" si="8"/>
        <v>0</v>
      </c>
      <c r="H43" s="259"/>
      <c r="I43" s="262">
        <f t="shared" si="9"/>
        <v>0</v>
      </c>
      <c r="J43" s="179">
        <f>'[13]ANEXO I - TAB 1'!J43</f>
        <v>0</v>
      </c>
      <c r="K43" s="179">
        <f>'[13]ANEXO I - TAB 1'!K43</f>
        <v>0</v>
      </c>
      <c r="L43" s="274">
        <f t="shared" si="10"/>
        <v>0</v>
      </c>
      <c r="M43" s="179">
        <f>'[13]ANEXO I - TAB 1'!M43</f>
        <v>0</v>
      </c>
    </row>
    <row r="44" spans="1:13" s="7" customFormat="1" ht="12.75" customHeight="1">
      <c r="A44" s="385"/>
      <c r="B44" s="383"/>
      <c r="C44" s="356"/>
      <c r="D44" s="184">
        <v>6</v>
      </c>
      <c r="E44" s="179">
        <f>'[13]ANEXO I - TAB 1'!E44</f>
        <v>0</v>
      </c>
      <c r="F44" s="179">
        <f>'[13]ANEXO I - TAB 1'!F44</f>
        <v>0</v>
      </c>
      <c r="G44" s="263">
        <f t="shared" si="8"/>
        <v>0</v>
      </c>
      <c r="H44" s="259"/>
      <c r="I44" s="263">
        <f t="shared" si="9"/>
        <v>0</v>
      </c>
      <c r="J44" s="179">
        <f>'[13]ANEXO I - TAB 1'!J44</f>
        <v>0</v>
      </c>
      <c r="K44" s="179">
        <f>'[13]ANEXO I - TAB 1'!K44</f>
        <v>0</v>
      </c>
      <c r="L44" s="275">
        <f t="shared" si="10"/>
        <v>0</v>
      </c>
      <c r="M44" s="179">
        <f>'[13]ANEXO I - TAB 1'!M44</f>
        <v>0</v>
      </c>
    </row>
    <row r="45" spans="1:13" s="7" customFormat="1" ht="12.75" customHeight="1">
      <c r="A45" s="385"/>
      <c r="B45" s="383"/>
      <c r="C45" s="354" t="s">
        <v>154</v>
      </c>
      <c r="D45" s="178">
        <v>5</v>
      </c>
      <c r="E45" s="179">
        <f>'[13]ANEXO I - TAB 1'!E45</f>
        <v>0</v>
      </c>
      <c r="F45" s="179">
        <f>'[13]ANEXO I - TAB 1'!F45</f>
        <v>0</v>
      </c>
      <c r="G45" s="261">
        <f t="shared" si="8"/>
        <v>0</v>
      </c>
      <c r="H45" s="259"/>
      <c r="I45" s="261">
        <f t="shared" si="9"/>
        <v>0</v>
      </c>
      <c r="J45" s="179">
        <f>'[13]ANEXO I - TAB 1'!J45</f>
        <v>0</v>
      </c>
      <c r="K45" s="179">
        <f>'[13]ANEXO I - TAB 1'!K45</f>
        <v>0</v>
      </c>
      <c r="L45" s="273">
        <f t="shared" si="10"/>
        <v>0</v>
      </c>
      <c r="M45" s="179">
        <f>'[13]ANEXO I - TAB 1'!M45</f>
        <v>0</v>
      </c>
    </row>
    <row r="46" spans="1:13" s="7" customFormat="1" ht="12.75" customHeight="1">
      <c r="A46" s="385"/>
      <c r="B46" s="383"/>
      <c r="C46" s="355"/>
      <c r="D46" s="181">
        <v>4</v>
      </c>
      <c r="E46" s="179">
        <f>'[13]ANEXO I - TAB 1'!E46</f>
        <v>0</v>
      </c>
      <c r="F46" s="179">
        <f>'[13]ANEXO I - TAB 1'!F46</f>
        <v>0</v>
      </c>
      <c r="G46" s="262">
        <f t="shared" si="8"/>
        <v>0</v>
      </c>
      <c r="H46" s="259"/>
      <c r="I46" s="262">
        <f t="shared" si="9"/>
        <v>0</v>
      </c>
      <c r="J46" s="179">
        <f>'[13]ANEXO I - TAB 1'!J46</f>
        <v>0</v>
      </c>
      <c r="K46" s="179">
        <f>'[13]ANEXO I - TAB 1'!K46</f>
        <v>0</v>
      </c>
      <c r="L46" s="274">
        <f t="shared" si="10"/>
        <v>0</v>
      </c>
      <c r="M46" s="179">
        <f>'[13]ANEXO I - TAB 1'!M46</f>
        <v>0</v>
      </c>
    </row>
    <row r="47" spans="1:13" s="7" customFormat="1" ht="12.75" customHeight="1">
      <c r="A47" s="385"/>
      <c r="B47" s="383"/>
      <c r="C47" s="355"/>
      <c r="D47" s="181">
        <v>3</v>
      </c>
      <c r="E47" s="179">
        <f>'[13]ANEXO I - TAB 1'!E47</f>
        <v>0</v>
      </c>
      <c r="F47" s="179">
        <f>'[13]ANEXO I - TAB 1'!F47</f>
        <v>0</v>
      </c>
      <c r="G47" s="262">
        <f t="shared" si="8"/>
        <v>0</v>
      </c>
      <c r="H47" s="259"/>
      <c r="I47" s="262">
        <f t="shared" si="9"/>
        <v>0</v>
      </c>
      <c r="J47" s="179">
        <f>'[13]ANEXO I - TAB 1'!J47</f>
        <v>0</v>
      </c>
      <c r="K47" s="179">
        <f>'[13]ANEXO I - TAB 1'!K47</f>
        <v>0</v>
      </c>
      <c r="L47" s="274">
        <f t="shared" si="10"/>
        <v>0</v>
      </c>
      <c r="M47" s="179">
        <f>'[13]ANEXO I - TAB 1'!M47</f>
        <v>0</v>
      </c>
    </row>
    <row r="48" spans="1:13" s="7" customFormat="1" ht="12.75" customHeight="1">
      <c r="A48" s="385"/>
      <c r="B48" s="383"/>
      <c r="C48" s="355"/>
      <c r="D48" s="181">
        <v>2</v>
      </c>
      <c r="E48" s="179">
        <f>'[13]ANEXO I - TAB 1'!E48</f>
        <v>0</v>
      </c>
      <c r="F48" s="179">
        <f>'[13]ANEXO I - TAB 1'!F48</f>
        <v>0</v>
      </c>
      <c r="G48" s="264">
        <f t="shared" si="8"/>
        <v>0</v>
      </c>
      <c r="H48" s="259"/>
      <c r="I48" s="264">
        <f t="shared" si="9"/>
        <v>0</v>
      </c>
      <c r="J48" s="179">
        <f>'[13]ANEXO I - TAB 1'!J48</f>
        <v>0</v>
      </c>
      <c r="K48" s="179">
        <f>'[13]ANEXO I - TAB 1'!K48</f>
        <v>0</v>
      </c>
      <c r="L48" s="276">
        <f t="shared" si="10"/>
        <v>0</v>
      </c>
      <c r="M48" s="179">
        <f>'[13]ANEXO I - TAB 1'!M48</f>
        <v>0</v>
      </c>
    </row>
    <row r="49" spans="1:13" s="7" customFormat="1" ht="12.75" customHeight="1">
      <c r="A49" s="385"/>
      <c r="B49" s="383"/>
      <c r="C49" s="357"/>
      <c r="D49" s="184">
        <v>1</v>
      </c>
      <c r="E49" s="179">
        <f>'[13]ANEXO I - TAB 1'!E49</f>
        <v>0</v>
      </c>
      <c r="F49" s="179">
        <f>'[13]ANEXO I - TAB 1'!F49</f>
        <v>0</v>
      </c>
      <c r="G49" s="265">
        <f t="shared" si="8"/>
        <v>0</v>
      </c>
      <c r="H49" s="179">
        <f>'[13]ANEXO I - TAB 1'!H49</f>
        <v>0</v>
      </c>
      <c r="I49" s="265">
        <f t="shared" si="9"/>
        <v>0</v>
      </c>
      <c r="J49" s="179">
        <f>'[13]ANEXO I - TAB 1'!J49</f>
        <v>0</v>
      </c>
      <c r="K49" s="179">
        <f>'[13]ANEXO I - TAB 1'!K49</f>
        <v>0</v>
      </c>
      <c r="L49" s="277">
        <f t="shared" si="10"/>
        <v>0</v>
      </c>
      <c r="M49" s="179">
        <f>'[13]ANEXO I - TAB 1'!M49</f>
        <v>0</v>
      </c>
    </row>
    <row r="50" spans="1:13" s="176" customFormat="1" ht="12.75" customHeight="1">
      <c r="A50" s="289"/>
      <c r="B50" s="284"/>
      <c r="C50" s="285"/>
      <c r="D50" s="290" t="s">
        <v>194</v>
      </c>
      <c r="E50" s="291">
        <f t="shared" ref="E50:M50" si="11">SUM(E37:E49)</f>
        <v>0</v>
      </c>
      <c r="F50" s="270">
        <f t="shared" si="11"/>
        <v>0</v>
      </c>
      <c r="G50" s="270">
        <f t="shared" si="11"/>
        <v>0</v>
      </c>
      <c r="H50" s="270">
        <f t="shared" si="11"/>
        <v>0</v>
      </c>
      <c r="I50" s="270">
        <f t="shared" si="11"/>
        <v>0</v>
      </c>
      <c r="J50" s="291">
        <f t="shared" si="11"/>
        <v>0</v>
      </c>
      <c r="K50" s="270">
        <f t="shared" si="11"/>
        <v>0</v>
      </c>
      <c r="L50" s="282">
        <f t="shared" si="11"/>
        <v>0</v>
      </c>
      <c r="M50" s="292">
        <f t="shared" si="11"/>
        <v>0</v>
      </c>
    </row>
    <row r="51" spans="1:13" s="176" customFormat="1" ht="12.75" customHeight="1" thickBot="1">
      <c r="A51" s="295"/>
      <c r="B51" s="370" t="s">
        <v>17</v>
      </c>
      <c r="C51" s="370"/>
      <c r="D51" s="371"/>
      <c r="E51" s="293">
        <f t="shared" ref="E51:M51" si="12">E22+E36+E50</f>
        <v>460</v>
      </c>
      <c r="F51" s="271">
        <f t="shared" si="12"/>
        <v>40</v>
      </c>
      <c r="G51" s="271">
        <f t="shared" si="12"/>
        <v>500</v>
      </c>
      <c r="H51" s="271">
        <f t="shared" si="12"/>
        <v>25</v>
      </c>
      <c r="I51" s="272">
        <f t="shared" si="12"/>
        <v>525</v>
      </c>
      <c r="J51" s="293">
        <f t="shared" si="12"/>
        <v>125</v>
      </c>
      <c r="K51" s="271">
        <f t="shared" si="12"/>
        <v>18</v>
      </c>
      <c r="L51" s="283">
        <f t="shared" si="12"/>
        <v>143</v>
      </c>
      <c r="M51" s="294">
        <f t="shared" si="12"/>
        <v>25</v>
      </c>
    </row>
    <row r="52" spans="1:13" ht="13.5" thickTop="1">
      <c r="A52" s="221" t="s">
        <v>18</v>
      </c>
    </row>
  </sheetData>
  <sheetProtection password="C3CC" sheet="1" objects="1" scenarios="1"/>
  <mergeCells count="30">
    <mergeCell ref="B51:D51"/>
    <mergeCell ref="A23:A35"/>
    <mergeCell ref="B23:B35"/>
    <mergeCell ref="C23:C25"/>
    <mergeCell ref="C26:C30"/>
    <mergeCell ref="C31:C35"/>
    <mergeCell ref="A37:A49"/>
    <mergeCell ref="B37:B49"/>
    <mergeCell ref="C37:C39"/>
    <mergeCell ref="C40:C44"/>
    <mergeCell ref="C45:C49"/>
    <mergeCell ref="I7:I8"/>
    <mergeCell ref="J7:J8"/>
    <mergeCell ref="K7:K8"/>
    <mergeCell ref="L7:L8"/>
    <mergeCell ref="A9:A21"/>
    <mergeCell ref="B9:B21"/>
    <mergeCell ref="C9:C11"/>
    <mergeCell ref="C12:C16"/>
    <mergeCell ref="C17:C21"/>
    <mergeCell ref="A1:M1"/>
    <mergeCell ref="A2:M2"/>
    <mergeCell ref="A4:M4"/>
    <mergeCell ref="L5:M5"/>
    <mergeCell ref="A6:D7"/>
    <mergeCell ref="E6:I6"/>
    <mergeCell ref="J6:L6"/>
    <mergeCell ref="M6:M8"/>
    <mergeCell ref="E7:G7"/>
    <mergeCell ref="H7:H8"/>
  </mergeCells>
  <pageMargins left="0.59027777777777779" right="0.19652777777777777" top="0.39374999999999999" bottom="0.39374999999999999" header="0.51180555555555551" footer="0.51180555555555551"/>
  <pageSetup paperSize="9" scale="78" firstPageNumber="0" orientation="landscape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R74"/>
  <sheetViews>
    <sheetView showGridLines="0" topLeftCell="A7" workbookViewId="0">
      <selection activeCell="H37" sqref="H37:H49"/>
    </sheetView>
  </sheetViews>
  <sheetFormatPr defaultRowHeight="12.75"/>
  <cols>
    <col min="1" max="1" width="1.7109375" style="751" customWidth="1"/>
    <col min="2" max="2" width="4.42578125" style="751" customWidth="1"/>
    <col min="3" max="4" width="4.140625" style="751" customWidth="1"/>
    <col min="5" max="5" width="6.28515625" style="751" customWidth="1"/>
    <col min="6" max="10" width="10.7109375" style="751" customWidth="1"/>
    <col min="11" max="11" width="11.42578125" style="751" bestFit="1" customWidth="1"/>
    <col min="12" max="13" width="10.7109375" style="751" customWidth="1"/>
    <col min="14" max="14" width="11.42578125" style="751" customWidth="1"/>
    <col min="15" max="16384" width="9.140625" style="751"/>
  </cols>
  <sheetData>
    <row r="1" spans="1:18">
      <c r="B1" s="752" t="s">
        <v>232</v>
      </c>
      <c r="C1" s="753"/>
      <c r="D1" s="753"/>
      <c r="E1" s="753"/>
      <c r="F1" s="753"/>
      <c r="G1" s="753"/>
      <c r="H1" s="753"/>
      <c r="I1" s="753"/>
      <c r="J1" s="753"/>
      <c r="K1" s="753"/>
      <c r="L1" s="753"/>
      <c r="M1" s="753"/>
      <c r="N1" s="753"/>
    </row>
    <row r="2" spans="1:18">
      <c r="B2" s="752" t="s">
        <v>282</v>
      </c>
      <c r="C2" s="753"/>
      <c r="D2" s="753"/>
      <c r="E2" s="753"/>
      <c r="F2" s="753"/>
      <c r="G2" s="753"/>
      <c r="H2" s="753"/>
      <c r="I2" s="753"/>
      <c r="J2" s="753"/>
      <c r="K2" s="753"/>
      <c r="L2" s="753"/>
      <c r="M2" s="753"/>
      <c r="N2" s="753"/>
    </row>
    <row r="3" spans="1:18">
      <c r="B3" s="752" t="s">
        <v>283</v>
      </c>
      <c r="C3" s="753"/>
      <c r="D3" s="753"/>
      <c r="E3" s="753"/>
      <c r="F3" s="753"/>
      <c r="G3" s="753"/>
      <c r="H3" s="753"/>
      <c r="I3" s="753"/>
      <c r="J3" s="753"/>
      <c r="K3" s="753"/>
      <c r="L3" s="753"/>
      <c r="M3" s="753"/>
      <c r="N3" s="753"/>
    </row>
    <row r="4" spans="1:18">
      <c r="B4" s="753" t="s">
        <v>284</v>
      </c>
      <c r="C4" s="753"/>
      <c r="D4" s="753"/>
      <c r="E4" s="753"/>
      <c r="F4" s="753"/>
      <c r="G4" s="753"/>
      <c r="H4" s="753"/>
      <c r="I4" s="753"/>
      <c r="J4" s="753"/>
      <c r="K4" s="753"/>
      <c r="L4" s="753"/>
      <c r="M4" s="753"/>
      <c r="N4" s="753"/>
    </row>
    <row r="5" spans="1:18">
      <c r="B5" s="754" t="s">
        <v>285</v>
      </c>
      <c r="C5" s="753"/>
      <c r="D5" s="753"/>
      <c r="E5" s="753"/>
      <c r="F5" s="753"/>
      <c r="G5" s="753"/>
      <c r="H5" s="753"/>
      <c r="K5" s="753"/>
      <c r="L5" s="753"/>
      <c r="M5" s="753"/>
      <c r="N5" s="753"/>
    </row>
    <row r="6" spans="1:18">
      <c r="B6" s="753"/>
      <c r="C6" s="753"/>
      <c r="D6" s="753"/>
      <c r="E6" s="753"/>
      <c r="F6" s="753"/>
      <c r="G6" s="753"/>
      <c r="H6" s="753"/>
      <c r="I6" s="753"/>
      <c r="J6" s="753"/>
      <c r="K6" s="753"/>
      <c r="L6" s="753"/>
      <c r="M6" s="753"/>
      <c r="N6" s="753"/>
    </row>
    <row r="7" spans="1:18">
      <c r="B7" s="755" t="s">
        <v>286</v>
      </c>
      <c r="C7" s="755"/>
      <c r="D7" s="755"/>
      <c r="E7" s="755"/>
      <c r="F7" s="755"/>
      <c r="G7" s="755"/>
      <c r="H7" s="755"/>
      <c r="I7" s="755"/>
      <c r="J7" s="755"/>
      <c r="K7" s="755"/>
      <c r="L7" s="755"/>
      <c r="M7" s="755"/>
      <c r="N7" s="755"/>
    </row>
    <row r="8" spans="1:18">
      <c r="B8" s="754" t="s">
        <v>241</v>
      </c>
      <c r="C8" s="753"/>
      <c r="D8" s="753"/>
      <c r="E8" s="753"/>
      <c r="F8" s="753"/>
      <c r="G8" s="753"/>
      <c r="H8" s="753"/>
      <c r="I8" s="753"/>
      <c r="J8" s="753"/>
      <c r="K8" s="753"/>
      <c r="L8" s="753"/>
      <c r="M8" s="753"/>
      <c r="N8" s="753"/>
    </row>
    <row r="9" spans="1:18" ht="21" customHeight="1">
      <c r="B9" s="756" t="s">
        <v>242</v>
      </c>
      <c r="C9" s="756"/>
      <c r="D9" s="756"/>
      <c r="E9" s="756"/>
      <c r="F9" s="756" t="s">
        <v>243</v>
      </c>
      <c r="G9" s="756"/>
      <c r="H9" s="756"/>
      <c r="I9" s="756"/>
      <c r="J9" s="756"/>
      <c r="K9" s="756" t="s">
        <v>244</v>
      </c>
      <c r="L9" s="756"/>
      <c r="M9" s="756"/>
      <c r="N9" s="756"/>
      <c r="R9" s="757"/>
    </row>
    <row r="10" spans="1:18" ht="15.75" customHeight="1">
      <c r="B10" s="756"/>
      <c r="C10" s="756"/>
      <c r="D10" s="756"/>
      <c r="E10" s="756"/>
      <c r="F10" s="756" t="s">
        <v>245</v>
      </c>
      <c r="G10" s="756"/>
      <c r="H10" s="756"/>
      <c r="I10" s="756" t="s">
        <v>246</v>
      </c>
      <c r="J10" s="756" t="s">
        <v>194</v>
      </c>
      <c r="K10" s="756" t="s">
        <v>247</v>
      </c>
      <c r="L10" s="756" t="s">
        <v>248</v>
      </c>
      <c r="M10" s="756" t="s">
        <v>194</v>
      </c>
      <c r="N10" s="756" t="s">
        <v>249</v>
      </c>
    </row>
    <row r="11" spans="1:18" ht="26.25" customHeight="1">
      <c r="B11" s="756"/>
      <c r="C11" s="756"/>
      <c r="D11" s="756"/>
      <c r="E11" s="756"/>
      <c r="F11" s="758" t="s">
        <v>250</v>
      </c>
      <c r="G11" s="758" t="s">
        <v>251</v>
      </c>
      <c r="H11" s="758" t="s">
        <v>252</v>
      </c>
      <c r="I11" s="756"/>
      <c r="J11" s="756"/>
      <c r="K11" s="756"/>
      <c r="L11" s="756"/>
      <c r="M11" s="756"/>
      <c r="N11" s="756"/>
    </row>
    <row r="12" spans="1:18">
      <c r="A12" s="759"/>
      <c r="B12" s="760"/>
      <c r="C12" s="761"/>
      <c r="D12" s="762"/>
      <c r="E12" s="763">
        <v>13</v>
      </c>
      <c r="F12" s="764">
        <v>20</v>
      </c>
      <c r="G12" s="764">
        <v>0</v>
      </c>
      <c r="H12" s="764">
        <f>F12+G12</f>
        <v>20</v>
      </c>
      <c r="I12" s="764">
        <v>0</v>
      </c>
      <c r="J12" s="764">
        <f>H12+I12</f>
        <v>20</v>
      </c>
      <c r="K12" s="765">
        <v>15</v>
      </c>
      <c r="L12" s="765">
        <v>0</v>
      </c>
      <c r="M12" s="766">
        <f>K12+L12</f>
        <v>15</v>
      </c>
      <c r="N12" s="765">
        <v>0</v>
      </c>
    </row>
    <row r="13" spans="1:18">
      <c r="A13" s="759"/>
      <c r="B13" s="767" t="s">
        <v>154</v>
      </c>
      <c r="C13" s="768" t="s">
        <v>152</v>
      </c>
      <c r="D13" s="762"/>
      <c r="E13" s="763">
        <v>12</v>
      </c>
      <c r="F13" s="764">
        <v>0</v>
      </c>
      <c r="G13" s="764">
        <v>0</v>
      </c>
      <c r="H13" s="764">
        <f t="shared" ref="H13:H24" si="0">F13+G13</f>
        <v>0</v>
      </c>
      <c r="I13" s="764">
        <v>0</v>
      </c>
      <c r="J13" s="764">
        <f t="shared" ref="H13:J52" si="1">H13+I13</f>
        <v>0</v>
      </c>
      <c r="K13" s="765">
        <v>0</v>
      </c>
      <c r="L13" s="765">
        <v>0</v>
      </c>
      <c r="M13" s="766">
        <f t="shared" ref="M13:M24" si="2">K13+L13</f>
        <v>0</v>
      </c>
      <c r="N13" s="765">
        <v>0</v>
      </c>
    </row>
    <row r="14" spans="1:18">
      <c r="A14" s="759"/>
      <c r="B14" s="767" t="s">
        <v>253</v>
      </c>
      <c r="C14" s="769"/>
      <c r="D14" s="770" t="s">
        <v>254</v>
      </c>
      <c r="E14" s="763">
        <v>11</v>
      </c>
      <c r="F14" s="764">
        <v>1</v>
      </c>
      <c r="G14" s="764">
        <v>0</v>
      </c>
      <c r="H14" s="764">
        <f t="shared" si="0"/>
        <v>1</v>
      </c>
      <c r="I14" s="764">
        <v>0</v>
      </c>
      <c r="J14" s="764">
        <f t="shared" si="1"/>
        <v>1</v>
      </c>
      <c r="K14" s="765">
        <v>0</v>
      </c>
      <c r="L14" s="765">
        <v>0</v>
      </c>
      <c r="M14" s="766">
        <f t="shared" si="2"/>
        <v>0</v>
      </c>
      <c r="N14" s="765">
        <v>0</v>
      </c>
    </row>
    <row r="15" spans="1:18">
      <c r="A15" s="759"/>
      <c r="B15" s="767" t="s">
        <v>154</v>
      </c>
      <c r="C15" s="768"/>
      <c r="D15" s="770" t="s">
        <v>255</v>
      </c>
      <c r="E15" s="763">
        <v>10</v>
      </c>
      <c r="F15" s="764">
        <v>0</v>
      </c>
      <c r="G15" s="764">
        <v>0</v>
      </c>
      <c r="H15" s="764">
        <f t="shared" si="0"/>
        <v>0</v>
      </c>
      <c r="I15" s="764">
        <v>0</v>
      </c>
      <c r="J15" s="764">
        <f t="shared" si="1"/>
        <v>0</v>
      </c>
      <c r="K15" s="765">
        <v>0</v>
      </c>
      <c r="L15" s="765">
        <v>0</v>
      </c>
      <c r="M15" s="766">
        <f t="shared" si="2"/>
        <v>0</v>
      </c>
      <c r="N15" s="765">
        <v>0</v>
      </c>
    </row>
    <row r="16" spans="1:18">
      <c r="A16" s="759"/>
      <c r="B16" s="767" t="s">
        <v>256</v>
      </c>
      <c r="C16" s="768"/>
      <c r="D16" s="770" t="s">
        <v>257</v>
      </c>
      <c r="E16" s="763">
        <v>9</v>
      </c>
      <c r="F16" s="764">
        <v>0</v>
      </c>
      <c r="G16" s="764">
        <v>0</v>
      </c>
      <c r="H16" s="764">
        <f t="shared" si="0"/>
        <v>0</v>
      </c>
      <c r="I16" s="764">
        <v>0</v>
      </c>
      <c r="J16" s="764">
        <f t="shared" si="1"/>
        <v>0</v>
      </c>
      <c r="K16" s="765">
        <v>0</v>
      </c>
      <c r="L16" s="765">
        <v>0</v>
      </c>
      <c r="M16" s="766">
        <f t="shared" si="2"/>
        <v>0</v>
      </c>
      <c r="N16" s="765">
        <v>0</v>
      </c>
    </row>
    <row r="17" spans="1:14">
      <c r="A17" s="759"/>
      <c r="B17" s="767" t="s">
        <v>258</v>
      </c>
      <c r="C17" s="768" t="s">
        <v>153</v>
      </c>
      <c r="D17" s="770" t="s">
        <v>239</v>
      </c>
      <c r="E17" s="763">
        <v>8</v>
      </c>
      <c r="F17" s="764">
        <v>1</v>
      </c>
      <c r="G17" s="764">
        <v>0</v>
      </c>
      <c r="H17" s="764">
        <f t="shared" si="0"/>
        <v>1</v>
      </c>
      <c r="I17" s="764">
        <v>0</v>
      </c>
      <c r="J17" s="764">
        <f t="shared" si="1"/>
        <v>1</v>
      </c>
      <c r="K17" s="765">
        <v>0</v>
      </c>
      <c r="L17" s="765">
        <v>0</v>
      </c>
      <c r="M17" s="766">
        <f t="shared" si="2"/>
        <v>0</v>
      </c>
      <c r="N17" s="765">
        <v>0</v>
      </c>
    </row>
    <row r="18" spans="1:14">
      <c r="A18" s="759"/>
      <c r="B18" s="767" t="s">
        <v>254</v>
      </c>
      <c r="C18" s="768"/>
      <c r="D18" s="770" t="s">
        <v>259</v>
      </c>
      <c r="E18" s="763">
        <v>7</v>
      </c>
      <c r="F18" s="764">
        <v>4</v>
      </c>
      <c r="G18" s="764">
        <v>0</v>
      </c>
      <c r="H18" s="764">
        <f t="shared" si="0"/>
        <v>4</v>
      </c>
      <c r="I18" s="764">
        <v>0</v>
      </c>
      <c r="J18" s="764">
        <f t="shared" si="1"/>
        <v>4</v>
      </c>
      <c r="K18" s="765">
        <v>0</v>
      </c>
      <c r="L18" s="765">
        <v>0</v>
      </c>
      <c r="M18" s="766">
        <f t="shared" si="2"/>
        <v>0</v>
      </c>
      <c r="N18" s="765">
        <v>0</v>
      </c>
    </row>
    <row r="19" spans="1:14">
      <c r="A19" s="759"/>
      <c r="B19" s="767" t="s">
        <v>260</v>
      </c>
      <c r="C19" s="769"/>
      <c r="D19" s="770" t="s">
        <v>258</v>
      </c>
      <c r="E19" s="763">
        <v>6</v>
      </c>
      <c r="F19" s="764">
        <v>0</v>
      </c>
      <c r="G19" s="764">
        <v>0</v>
      </c>
      <c r="H19" s="764">
        <f t="shared" si="0"/>
        <v>0</v>
      </c>
      <c r="I19" s="764">
        <v>0</v>
      </c>
      <c r="J19" s="764">
        <f t="shared" si="1"/>
        <v>0</v>
      </c>
      <c r="K19" s="765">
        <v>0</v>
      </c>
      <c r="L19" s="765">
        <v>0</v>
      </c>
      <c r="M19" s="766">
        <f t="shared" si="2"/>
        <v>0</v>
      </c>
      <c r="N19" s="765">
        <v>0</v>
      </c>
    </row>
    <row r="20" spans="1:14">
      <c r="A20" s="759"/>
      <c r="B20" s="767" t="s">
        <v>154</v>
      </c>
      <c r="C20" s="768"/>
      <c r="D20" s="770" t="s">
        <v>261</v>
      </c>
      <c r="E20" s="763">
        <v>5</v>
      </c>
      <c r="F20" s="764">
        <v>4</v>
      </c>
      <c r="G20" s="764">
        <v>0</v>
      </c>
      <c r="H20" s="764">
        <f t="shared" si="0"/>
        <v>4</v>
      </c>
      <c r="I20" s="764">
        <v>0</v>
      </c>
      <c r="J20" s="764">
        <f t="shared" si="1"/>
        <v>4</v>
      </c>
      <c r="K20" s="765">
        <v>0</v>
      </c>
      <c r="L20" s="765">
        <v>0</v>
      </c>
      <c r="M20" s="766">
        <f t="shared" si="2"/>
        <v>0</v>
      </c>
      <c r="N20" s="765">
        <v>0</v>
      </c>
    </row>
    <row r="21" spans="1:14">
      <c r="A21" s="759"/>
      <c r="B21" s="767"/>
      <c r="C21" s="768"/>
      <c r="D21" s="770" t="s">
        <v>259</v>
      </c>
      <c r="E21" s="763">
        <v>4</v>
      </c>
      <c r="F21" s="764">
        <v>0</v>
      </c>
      <c r="G21" s="764">
        <v>0</v>
      </c>
      <c r="H21" s="764">
        <f t="shared" si="0"/>
        <v>0</v>
      </c>
      <c r="I21" s="764">
        <v>0</v>
      </c>
      <c r="J21" s="764">
        <f t="shared" si="1"/>
        <v>0</v>
      </c>
      <c r="K21" s="765">
        <v>0</v>
      </c>
      <c r="L21" s="765">
        <v>0</v>
      </c>
      <c r="M21" s="766">
        <f t="shared" si="2"/>
        <v>0</v>
      </c>
      <c r="N21" s="765">
        <v>0</v>
      </c>
    </row>
    <row r="22" spans="1:14">
      <c r="A22" s="759"/>
      <c r="B22" s="767"/>
      <c r="C22" s="768" t="s">
        <v>154</v>
      </c>
      <c r="D22" s="762"/>
      <c r="E22" s="763">
        <v>3</v>
      </c>
      <c r="F22" s="764">
        <v>0</v>
      </c>
      <c r="G22" s="764">
        <v>3</v>
      </c>
      <c r="H22" s="764">
        <f t="shared" si="0"/>
        <v>3</v>
      </c>
      <c r="I22" s="764">
        <v>0</v>
      </c>
      <c r="J22" s="764">
        <f t="shared" si="1"/>
        <v>3</v>
      </c>
      <c r="K22" s="765">
        <v>0</v>
      </c>
      <c r="L22" s="765">
        <v>0</v>
      </c>
      <c r="M22" s="766">
        <f t="shared" si="2"/>
        <v>0</v>
      </c>
      <c r="N22" s="765">
        <v>0</v>
      </c>
    </row>
    <row r="23" spans="1:14">
      <c r="A23" s="759"/>
      <c r="B23" s="767"/>
      <c r="C23" s="768"/>
      <c r="D23" s="762"/>
      <c r="E23" s="763">
        <v>2</v>
      </c>
      <c r="F23" s="764">
        <v>0</v>
      </c>
      <c r="G23" s="764">
        <v>0</v>
      </c>
      <c r="H23" s="764">
        <f t="shared" si="0"/>
        <v>0</v>
      </c>
      <c r="I23" s="764">
        <v>0</v>
      </c>
      <c r="J23" s="764">
        <f t="shared" si="1"/>
        <v>0</v>
      </c>
      <c r="K23" s="765">
        <v>0</v>
      </c>
      <c r="L23" s="765">
        <v>0</v>
      </c>
      <c r="M23" s="766">
        <f t="shared" si="2"/>
        <v>0</v>
      </c>
      <c r="N23" s="765">
        <v>0</v>
      </c>
    </row>
    <row r="24" spans="1:14">
      <c r="A24" s="759"/>
      <c r="B24" s="771"/>
      <c r="C24" s="769"/>
      <c r="D24" s="762"/>
      <c r="E24" s="760">
        <v>1</v>
      </c>
      <c r="F24" s="764">
        <v>0</v>
      </c>
      <c r="G24" s="764">
        <v>3</v>
      </c>
      <c r="H24" s="764">
        <f t="shared" si="0"/>
        <v>3</v>
      </c>
      <c r="I24" s="764">
        <v>2</v>
      </c>
      <c r="J24" s="764">
        <f t="shared" si="1"/>
        <v>5</v>
      </c>
      <c r="K24" s="765">
        <v>0</v>
      </c>
      <c r="L24" s="765">
        <v>0</v>
      </c>
      <c r="M24" s="766">
        <f t="shared" si="2"/>
        <v>0</v>
      </c>
      <c r="N24" s="765">
        <v>0</v>
      </c>
    </row>
    <row r="25" spans="1:14">
      <c r="A25" s="759"/>
      <c r="B25" s="772" t="s">
        <v>262</v>
      </c>
      <c r="C25" s="773"/>
      <c r="D25" s="773"/>
      <c r="E25" s="774"/>
      <c r="F25" s="764">
        <f t="shared" ref="F25:N25" si="3">SUM(F12:F24)</f>
        <v>30</v>
      </c>
      <c r="G25" s="764">
        <f t="shared" si="3"/>
        <v>6</v>
      </c>
      <c r="H25" s="775">
        <f t="shared" si="3"/>
        <v>36</v>
      </c>
      <c r="I25" s="764">
        <f t="shared" si="3"/>
        <v>2</v>
      </c>
      <c r="J25" s="775">
        <f t="shared" si="3"/>
        <v>38</v>
      </c>
      <c r="K25" s="776">
        <f t="shared" si="3"/>
        <v>15</v>
      </c>
      <c r="L25" s="776">
        <f t="shared" si="3"/>
        <v>0</v>
      </c>
      <c r="M25" s="764">
        <f t="shared" si="3"/>
        <v>15</v>
      </c>
      <c r="N25" s="764">
        <f t="shared" si="3"/>
        <v>0</v>
      </c>
    </row>
    <row r="26" spans="1:14">
      <c r="A26" s="759"/>
      <c r="B26" s="767"/>
      <c r="C26" s="767"/>
      <c r="D26" s="777"/>
      <c r="E26" s="771">
        <v>13</v>
      </c>
      <c r="F26" s="764">
        <v>105</v>
      </c>
      <c r="G26" s="764">
        <v>0</v>
      </c>
      <c r="H26" s="764">
        <f>F26+G26</f>
        <v>105</v>
      </c>
      <c r="I26" s="764">
        <v>0</v>
      </c>
      <c r="J26" s="764">
        <f t="shared" si="1"/>
        <v>105</v>
      </c>
      <c r="K26" s="765">
        <v>46</v>
      </c>
      <c r="L26" s="765">
        <v>5</v>
      </c>
      <c r="M26" s="765">
        <f>K26+L26</f>
        <v>51</v>
      </c>
      <c r="N26" s="765">
        <v>5</v>
      </c>
    </row>
    <row r="27" spans="1:14">
      <c r="A27" s="759"/>
      <c r="B27" s="767"/>
      <c r="C27" s="767" t="s">
        <v>152</v>
      </c>
      <c r="D27" s="777"/>
      <c r="E27" s="763">
        <v>12</v>
      </c>
      <c r="F27" s="764">
        <v>2</v>
      </c>
      <c r="G27" s="764">
        <v>0</v>
      </c>
      <c r="H27" s="764">
        <f t="shared" ref="H27:H52" si="4">F27+G27</f>
        <v>2</v>
      </c>
      <c r="I27" s="764">
        <v>0</v>
      </c>
      <c r="J27" s="764">
        <f t="shared" si="1"/>
        <v>2</v>
      </c>
      <c r="K27" s="765">
        <v>0</v>
      </c>
      <c r="L27" s="765">
        <v>0</v>
      </c>
      <c r="M27" s="765">
        <f t="shared" ref="M27:M38" si="5">K27+L27</f>
        <v>0</v>
      </c>
      <c r="N27" s="765">
        <v>0</v>
      </c>
    </row>
    <row r="28" spans="1:14">
      <c r="A28" s="759"/>
      <c r="B28" s="767" t="s">
        <v>260</v>
      </c>
      <c r="C28" s="771"/>
      <c r="D28" s="777"/>
      <c r="E28" s="763">
        <v>11</v>
      </c>
      <c r="F28" s="764">
        <v>0</v>
      </c>
      <c r="G28" s="764">
        <v>0</v>
      </c>
      <c r="H28" s="764">
        <f t="shared" si="4"/>
        <v>0</v>
      </c>
      <c r="I28" s="764">
        <v>0</v>
      </c>
      <c r="J28" s="764">
        <f t="shared" si="1"/>
        <v>0</v>
      </c>
      <c r="K28" s="765">
        <v>0</v>
      </c>
      <c r="L28" s="765">
        <v>0</v>
      </c>
      <c r="M28" s="765">
        <f t="shared" si="5"/>
        <v>0</v>
      </c>
      <c r="N28" s="765">
        <v>0</v>
      </c>
    </row>
    <row r="29" spans="1:14">
      <c r="A29" s="759"/>
      <c r="B29" s="767" t="s">
        <v>263</v>
      </c>
      <c r="C29" s="767"/>
      <c r="D29" s="777" t="s">
        <v>264</v>
      </c>
      <c r="E29" s="763">
        <v>10</v>
      </c>
      <c r="F29" s="764">
        <v>3</v>
      </c>
      <c r="G29" s="764">
        <v>0</v>
      </c>
      <c r="H29" s="764">
        <f t="shared" si="4"/>
        <v>3</v>
      </c>
      <c r="I29" s="764">
        <v>0</v>
      </c>
      <c r="J29" s="764">
        <f t="shared" si="1"/>
        <v>3</v>
      </c>
      <c r="K29" s="765">
        <v>0</v>
      </c>
      <c r="L29" s="765">
        <v>0</v>
      </c>
      <c r="M29" s="765">
        <f t="shared" si="5"/>
        <v>0</v>
      </c>
      <c r="N29" s="765">
        <v>0</v>
      </c>
    </row>
    <row r="30" spans="1:14">
      <c r="A30" s="759"/>
      <c r="B30" s="767" t="s">
        <v>152</v>
      </c>
      <c r="C30" s="767"/>
      <c r="D30" s="777" t="s">
        <v>263</v>
      </c>
      <c r="E30" s="763">
        <v>9</v>
      </c>
      <c r="F30" s="764">
        <v>3</v>
      </c>
      <c r="G30" s="764">
        <v>0</v>
      </c>
      <c r="H30" s="764">
        <f t="shared" si="4"/>
        <v>3</v>
      </c>
      <c r="I30" s="764">
        <v>0</v>
      </c>
      <c r="J30" s="764">
        <f t="shared" si="1"/>
        <v>3</v>
      </c>
      <c r="K30" s="765">
        <v>0</v>
      </c>
      <c r="L30" s="765">
        <v>0</v>
      </c>
      <c r="M30" s="765">
        <f t="shared" si="5"/>
        <v>0</v>
      </c>
      <c r="N30" s="765">
        <v>0</v>
      </c>
    </row>
    <row r="31" spans="1:14">
      <c r="A31" s="759"/>
      <c r="B31" s="767" t="s">
        <v>253</v>
      </c>
      <c r="C31" s="767" t="s">
        <v>153</v>
      </c>
      <c r="D31" s="777" t="s">
        <v>265</v>
      </c>
      <c r="E31" s="763">
        <v>8</v>
      </c>
      <c r="F31" s="764">
        <v>0</v>
      </c>
      <c r="G31" s="764">
        <v>0</v>
      </c>
      <c r="H31" s="764">
        <f t="shared" si="4"/>
        <v>0</v>
      </c>
      <c r="I31" s="764">
        <v>0</v>
      </c>
      <c r="J31" s="764">
        <f t="shared" si="1"/>
        <v>0</v>
      </c>
      <c r="K31" s="765">
        <v>0</v>
      </c>
      <c r="L31" s="765">
        <v>0</v>
      </c>
      <c r="M31" s="765">
        <f t="shared" si="5"/>
        <v>0</v>
      </c>
      <c r="N31" s="765">
        <v>0</v>
      </c>
    </row>
    <row r="32" spans="1:14">
      <c r="A32" s="759"/>
      <c r="B32" s="767" t="s">
        <v>258</v>
      </c>
      <c r="C32" s="767"/>
      <c r="D32" s="777" t="s">
        <v>258</v>
      </c>
      <c r="E32" s="763">
        <v>7</v>
      </c>
      <c r="F32" s="764">
        <v>5</v>
      </c>
      <c r="G32" s="764">
        <v>0</v>
      </c>
      <c r="H32" s="764">
        <f t="shared" si="4"/>
        <v>5</v>
      </c>
      <c r="I32" s="764">
        <v>0</v>
      </c>
      <c r="J32" s="764">
        <f t="shared" si="1"/>
        <v>5</v>
      </c>
      <c r="K32" s="765">
        <v>0</v>
      </c>
      <c r="L32" s="765">
        <v>0</v>
      </c>
      <c r="M32" s="765">
        <f t="shared" si="5"/>
        <v>0</v>
      </c>
      <c r="N32" s="765">
        <v>0</v>
      </c>
    </row>
    <row r="33" spans="1:15">
      <c r="A33" s="759"/>
      <c r="B33" s="767" t="s">
        <v>152</v>
      </c>
      <c r="C33" s="767"/>
      <c r="D33" s="777" t="s">
        <v>261</v>
      </c>
      <c r="E33" s="763">
        <v>6</v>
      </c>
      <c r="F33" s="764">
        <v>1</v>
      </c>
      <c r="G33" s="764">
        <v>0</v>
      </c>
      <c r="H33" s="764">
        <f t="shared" si="4"/>
        <v>1</v>
      </c>
      <c r="I33" s="764">
        <v>0</v>
      </c>
      <c r="J33" s="764">
        <f t="shared" si="1"/>
        <v>1</v>
      </c>
      <c r="K33" s="765">
        <v>0</v>
      </c>
      <c r="L33" s="765">
        <v>0</v>
      </c>
      <c r="M33" s="765">
        <f t="shared" si="5"/>
        <v>0</v>
      </c>
      <c r="N33" s="765">
        <v>0</v>
      </c>
    </row>
    <row r="34" spans="1:15">
      <c r="A34" s="759"/>
      <c r="B34" s="767" t="s">
        <v>261</v>
      </c>
      <c r="C34" s="760"/>
      <c r="D34" s="777"/>
      <c r="E34" s="763">
        <v>5</v>
      </c>
      <c r="F34" s="764">
        <v>2</v>
      </c>
      <c r="G34" s="764">
        <v>0</v>
      </c>
      <c r="H34" s="764">
        <f t="shared" si="4"/>
        <v>2</v>
      </c>
      <c r="I34" s="764">
        <v>0</v>
      </c>
      <c r="J34" s="764">
        <f t="shared" si="1"/>
        <v>2</v>
      </c>
      <c r="K34" s="765">
        <v>0</v>
      </c>
      <c r="L34" s="765">
        <v>0</v>
      </c>
      <c r="M34" s="765">
        <f t="shared" si="5"/>
        <v>0</v>
      </c>
      <c r="N34" s="765">
        <v>0</v>
      </c>
    </row>
    <row r="35" spans="1:15">
      <c r="A35" s="759"/>
      <c r="B35" s="767"/>
      <c r="C35" s="767"/>
      <c r="D35" s="777"/>
      <c r="E35" s="763">
        <v>4</v>
      </c>
      <c r="F35" s="764">
        <v>2</v>
      </c>
      <c r="G35" s="764">
        <v>0</v>
      </c>
      <c r="H35" s="764">
        <f t="shared" si="4"/>
        <v>2</v>
      </c>
      <c r="I35" s="764">
        <v>0</v>
      </c>
      <c r="J35" s="764">
        <f t="shared" si="1"/>
        <v>2</v>
      </c>
      <c r="K35" s="765">
        <v>0</v>
      </c>
      <c r="L35" s="765">
        <v>0</v>
      </c>
      <c r="M35" s="765">
        <f t="shared" si="5"/>
        <v>0</v>
      </c>
      <c r="N35" s="765">
        <v>0</v>
      </c>
    </row>
    <row r="36" spans="1:15">
      <c r="A36" s="759"/>
      <c r="B36" s="767"/>
      <c r="C36" s="767" t="s">
        <v>154</v>
      </c>
      <c r="D36" s="777"/>
      <c r="E36" s="763">
        <v>3</v>
      </c>
      <c r="F36" s="764">
        <v>0</v>
      </c>
      <c r="G36" s="764">
        <v>6</v>
      </c>
      <c r="H36" s="764">
        <f t="shared" si="4"/>
        <v>6</v>
      </c>
      <c r="I36" s="764">
        <v>0</v>
      </c>
      <c r="J36" s="764">
        <f t="shared" si="1"/>
        <v>6</v>
      </c>
      <c r="K36" s="765">
        <v>0</v>
      </c>
      <c r="L36" s="765">
        <v>0</v>
      </c>
      <c r="M36" s="765">
        <f t="shared" si="5"/>
        <v>0</v>
      </c>
      <c r="N36" s="765">
        <v>0</v>
      </c>
    </row>
    <row r="37" spans="1:15">
      <c r="A37" s="759"/>
      <c r="B37" s="767"/>
      <c r="C37" s="767"/>
      <c r="D37" s="777"/>
      <c r="E37" s="763">
        <v>2</v>
      </c>
      <c r="F37" s="764">
        <v>0</v>
      </c>
      <c r="G37" s="764">
        <v>2</v>
      </c>
      <c r="H37" s="764">
        <f t="shared" si="4"/>
        <v>2</v>
      </c>
      <c r="I37" s="764">
        <v>0</v>
      </c>
      <c r="J37" s="764">
        <f t="shared" si="1"/>
        <v>2</v>
      </c>
      <c r="K37" s="765">
        <v>0</v>
      </c>
      <c r="L37" s="765">
        <v>0</v>
      </c>
      <c r="M37" s="765">
        <f t="shared" si="5"/>
        <v>0</v>
      </c>
      <c r="N37" s="765">
        <v>0</v>
      </c>
    </row>
    <row r="38" spans="1:15">
      <c r="A38" s="759"/>
      <c r="B38" s="771"/>
      <c r="C38" s="771"/>
      <c r="D38" s="777"/>
      <c r="E38" s="760">
        <v>1</v>
      </c>
      <c r="F38" s="764">
        <v>0</v>
      </c>
      <c r="G38" s="764">
        <v>18</v>
      </c>
      <c r="H38" s="764">
        <f t="shared" si="1"/>
        <v>18</v>
      </c>
      <c r="I38" s="764">
        <v>9</v>
      </c>
      <c r="J38" s="764">
        <f t="shared" si="1"/>
        <v>27</v>
      </c>
      <c r="K38" s="765">
        <v>0</v>
      </c>
      <c r="L38" s="765">
        <v>0</v>
      </c>
      <c r="M38" s="765">
        <f t="shared" si="5"/>
        <v>0</v>
      </c>
      <c r="N38" s="765">
        <v>0</v>
      </c>
    </row>
    <row r="39" spans="1:15">
      <c r="A39" s="759"/>
      <c r="B39" s="772" t="s">
        <v>266</v>
      </c>
      <c r="C39" s="773"/>
      <c r="D39" s="773"/>
      <c r="E39" s="773"/>
      <c r="F39" s="776">
        <f t="shared" ref="F39:N39" si="6">SUM(F26:F38)</f>
        <v>123</v>
      </c>
      <c r="G39" s="764">
        <f t="shared" si="6"/>
        <v>26</v>
      </c>
      <c r="H39" s="764">
        <f>F39+G39</f>
        <v>149</v>
      </c>
      <c r="I39" s="778">
        <f t="shared" si="6"/>
        <v>9</v>
      </c>
      <c r="J39" s="764">
        <f>H39+I39</f>
        <v>158</v>
      </c>
      <c r="K39" s="775">
        <f t="shared" si="6"/>
        <v>46</v>
      </c>
      <c r="L39" s="764">
        <f t="shared" si="6"/>
        <v>5</v>
      </c>
      <c r="M39" s="775">
        <f t="shared" si="6"/>
        <v>51</v>
      </c>
      <c r="N39" s="776">
        <f t="shared" si="6"/>
        <v>5</v>
      </c>
      <c r="O39" s="779"/>
    </row>
    <row r="40" spans="1:15">
      <c r="A40" s="759"/>
      <c r="B40" s="760"/>
      <c r="C40" s="760"/>
      <c r="D40" s="780"/>
      <c r="E40" s="763">
        <v>13</v>
      </c>
      <c r="F40" s="764">
        <v>0</v>
      </c>
      <c r="G40" s="764">
        <v>0</v>
      </c>
      <c r="H40" s="764">
        <f t="shared" si="4"/>
        <v>0</v>
      </c>
      <c r="I40" s="764">
        <v>0</v>
      </c>
      <c r="J40" s="764">
        <f t="shared" si="1"/>
        <v>0</v>
      </c>
      <c r="K40" s="765">
        <v>0</v>
      </c>
      <c r="L40" s="765">
        <v>0</v>
      </c>
      <c r="M40" s="765">
        <f>K40+L40</f>
        <v>0</v>
      </c>
      <c r="N40" s="765">
        <v>0</v>
      </c>
    </row>
    <row r="41" spans="1:15">
      <c r="A41" s="759"/>
      <c r="B41" s="767" t="s">
        <v>154</v>
      </c>
      <c r="C41" s="767" t="s">
        <v>152</v>
      </c>
      <c r="D41" s="777" t="s">
        <v>267</v>
      </c>
      <c r="E41" s="763">
        <v>12</v>
      </c>
      <c r="F41" s="764">
        <v>0</v>
      </c>
      <c r="G41" s="764">
        <v>0</v>
      </c>
      <c r="H41" s="764">
        <f t="shared" si="4"/>
        <v>0</v>
      </c>
      <c r="I41" s="764">
        <v>0</v>
      </c>
      <c r="J41" s="764">
        <f t="shared" si="1"/>
        <v>0</v>
      </c>
      <c r="K41" s="765">
        <v>0</v>
      </c>
      <c r="L41" s="765">
        <v>0</v>
      </c>
      <c r="M41" s="765">
        <f t="shared" ref="M41:M52" si="7">K41+L41</f>
        <v>0</v>
      </c>
      <c r="N41" s="765">
        <v>0</v>
      </c>
    </row>
    <row r="42" spans="1:15">
      <c r="A42" s="759"/>
      <c r="B42" s="767" t="s">
        <v>255</v>
      </c>
      <c r="C42" s="767"/>
      <c r="D42" s="777" t="s">
        <v>255</v>
      </c>
      <c r="E42" s="763">
        <v>11</v>
      </c>
      <c r="F42" s="764">
        <v>0</v>
      </c>
      <c r="G42" s="764">
        <v>0</v>
      </c>
      <c r="H42" s="764">
        <f t="shared" si="4"/>
        <v>0</v>
      </c>
      <c r="I42" s="764">
        <v>0</v>
      </c>
      <c r="J42" s="764">
        <f t="shared" si="1"/>
        <v>0</v>
      </c>
      <c r="K42" s="765">
        <v>0</v>
      </c>
      <c r="L42" s="765">
        <v>0</v>
      </c>
      <c r="M42" s="765">
        <f t="shared" si="7"/>
        <v>0</v>
      </c>
      <c r="N42" s="765">
        <v>0</v>
      </c>
    </row>
    <row r="43" spans="1:15">
      <c r="A43" s="759"/>
      <c r="B43" s="767" t="s">
        <v>268</v>
      </c>
      <c r="C43" s="760"/>
      <c r="D43" s="777" t="s">
        <v>253</v>
      </c>
      <c r="E43" s="763">
        <v>10</v>
      </c>
      <c r="F43" s="764">
        <v>0</v>
      </c>
      <c r="G43" s="764">
        <v>0</v>
      </c>
      <c r="H43" s="764">
        <f t="shared" si="4"/>
        <v>0</v>
      </c>
      <c r="I43" s="764">
        <v>0</v>
      </c>
      <c r="J43" s="764">
        <f t="shared" si="1"/>
        <v>0</v>
      </c>
      <c r="K43" s="765">
        <v>0</v>
      </c>
      <c r="L43" s="765">
        <v>0</v>
      </c>
      <c r="M43" s="765">
        <f t="shared" si="7"/>
        <v>0</v>
      </c>
      <c r="N43" s="765">
        <v>0</v>
      </c>
    </row>
    <row r="44" spans="1:15">
      <c r="A44" s="759"/>
      <c r="B44" s="767" t="s">
        <v>258</v>
      </c>
      <c r="C44" s="767"/>
      <c r="D44" s="777" t="s">
        <v>265</v>
      </c>
      <c r="E44" s="763">
        <v>9</v>
      </c>
      <c r="F44" s="764">
        <v>0</v>
      </c>
      <c r="G44" s="764">
        <v>0</v>
      </c>
      <c r="H44" s="764">
        <f t="shared" si="4"/>
        <v>0</v>
      </c>
      <c r="I44" s="764">
        <v>0</v>
      </c>
      <c r="J44" s="764">
        <f t="shared" si="1"/>
        <v>0</v>
      </c>
      <c r="K44" s="765">
        <v>0</v>
      </c>
      <c r="L44" s="765">
        <v>0</v>
      </c>
      <c r="M44" s="765">
        <f t="shared" si="7"/>
        <v>0</v>
      </c>
      <c r="N44" s="765">
        <v>0</v>
      </c>
    </row>
    <row r="45" spans="1:15">
      <c r="A45" s="759"/>
      <c r="B45" s="767" t="s">
        <v>256</v>
      </c>
      <c r="C45" s="767" t="s">
        <v>153</v>
      </c>
      <c r="D45" s="777" t="s">
        <v>154</v>
      </c>
      <c r="E45" s="763">
        <v>8</v>
      </c>
      <c r="F45" s="764">
        <v>0</v>
      </c>
      <c r="G45" s="764">
        <v>0</v>
      </c>
      <c r="H45" s="764">
        <f t="shared" si="4"/>
        <v>0</v>
      </c>
      <c r="I45" s="764">
        <v>0</v>
      </c>
      <c r="J45" s="764">
        <f t="shared" si="1"/>
        <v>0</v>
      </c>
      <c r="K45" s="765">
        <v>0</v>
      </c>
      <c r="L45" s="765">
        <v>0</v>
      </c>
      <c r="M45" s="765">
        <f t="shared" si="7"/>
        <v>0</v>
      </c>
      <c r="N45" s="765">
        <v>0</v>
      </c>
    </row>
    <row r="46" spans="1:15">
      <c r="A46" s="759"/>
      <c r="B46" s="767" t="s">
        <v>258</v>
      </c>
      <c r="C46" s="767"/>
      <c r="D46" s="777" t="s">
        <v>264</v>
      </c>
      <c r="E46" s="763">
        <v>7</v>
      </c>
      <c r="F46" s="764">
        <v>0</v>
      </c>
      <c r="G46" s="764">
        <v>0</v>
      </c>
      <c r="H46" s="764">
        <f t="shared" si="4"/>
        <v>0</v>
      </c>
      <c r="I46" s="764">
        <v>0</v>
      </c>
      <c r="J46" s="764">
        <f t="shared" si="1"/>
        <v>0</v>
      </c>
      <c r="K46" s="765">
        <v>0</v>
      </c>
      <c r="L46" s="765">
        <v>0</v>
      </c>
      <c r="M46" s="765">
        <f t="shared" si="7"/>
        <v>0</v>
      </c>
      <c r="N46" s="765">
        <v>0</v>
      </c>
    </row>
    <row r="47" spans="1:15">
      <c r="A47" s="759"/>
      <c r="B47" s="767" t="s">
        <v>154</v>
      </c>
      <c r="C47" s="767"/>
      <c r="D47" s="777" t="s">
        <v>239</v>
      </c>
      <c r="E47" s="763">
        <v>6</v>
      </c>
      <c r="F47" s="764">
        <v>0</v>
      </c>
      <c r="G47" s="764">
        <v>0</v>
      </c>
      <c r="H47" s="764">
        <f t="shared" si="4"/>
        <v>0</v>
      </c>
      <c r="I47" s="764">
        <v>0</v>
      </c>
      <c r="J47" s="764">
        <f t="shared" si="1"/>
        <v>0</v>
      </c>
      <c r="K47" s="765">
        <v>0</v>
      </c>
      <c r="L47" s="765">
        <v>0</v>
      </c>
      <c r="M47" s="765">
        <f t="shared" si="7"/>
        <v>0</v>
      </c>
      <c r="N47" s="765">
        <v>0</v>
      </c>
    </row>
    <row r="48" spans="1:15">
      <c r="A48" s="759"/>
      <c r="B48" s="767" t="s">
        <v>259</v>
      </c>
      <c r="C48" s="760"/>
      <c r="D48" s="777" t="s">
        <v>253</v>
      </c>
      <c r="E48" s="763">
        <v>5</v>
      </c>
      <c r="F48" s="764">
        <v>0</v>
      </c>
      <c r="G48" s="764">
        <v>0</v>
      </c>
      <c r="H48" s="764">
        <f t="shared" si="4"/>
        <v>0</v>
      </c>
      <c r="I48" s="764">
        <v>0</v>
      </c>
      <c r="J48" s="764">
        <f t="shared" si="1"/>
        <v>0</v>
      </c>
      <c r="K48" s="765">
        <v>0</v>
      </c>
      <c r="L48" s="765">
        <v>0</v>
      </c>
      <c r="M48" s="765">
        <f t="shared" si="7"/>
        <v>0</v>
      </c>
      <c r="N48" s="765">
        <v>0</v>
      </c>
    </row>
    <row r="49" spans="1:14">
      <c r="A49" s="759"/>
      <c r="B49" s="767"/>
      <c r="C49" s="767"/>
      <c r="D49" s="777" t="s">
        <v>260</v>
      </c>
      <c r="E49" s="763">
        <v>4</v>
      </c>
      <c r="F49" s="764">
        <v>0</v>
      </c>
      <c r="G49" s="764">
        <v>0</v>
      </c>
      <c r="H49" s="764">
        <f t="shared" si="4"/>
        <v>0</v>
      </c>
      <c r="I49" s="764">
        <v>0</v>
      </c>
      <c r="J49" s="764">
        <f t="shared" si="1"/>
        <v>0</v>
      </c>
      <c r="K49" s="765">
        <v>0</v>
      </c>
      <c r="L49" s="765">
        <v>0</v>
      </c>
      <c r="M49" s="765">
        <f t="shared" si="7"/>
        <v>0</v>
      </c>
      <c r="N49" s="765">
        <v>0</v>
      </c>
    </row>
    <row r="50" spans="1:14">
      <c r="A50" s="759"/>
      <c r="B50" s="767"/>
      <c r="C50" s="767" t="s">
        <v>154</v>
      </c>
      <c r="D50" s="777" t="s">
        <v>154</v>
      </c>
      <c r="E50" s="763">
        <v>3</v>
      </c>
      <c r="F50" s="764">
        <v>0</v>
      </c>
      <c r="G50" s="764">
        <v>0</v>
      </c>
      <c r="H50" s="764">
        <f t="shared" si="4"/>
        <v>0</v>
      </c>
      <c r="I50" s="764">
        <v>0</v>
      </c>
      <c r="J50" s="764">
        <f t="shared" si="1"/>
        <v>0</v>
      </c>
      <c r="K50" s="765">
        <v>0</v>
      </c>
      <c r="L50" s="765">
        <v>0</v>
      </c>
      <c r="M50" s="765">
        <f t="shared" si="7"/>
        <v>0</v>
      </c>
      <c r="N50" s="765">
        <v>0</v>
      </c>
    </row>
    <row r="51" spans="1:14">
      <c r="A51" s="759"/>
      <c r="B51" s="767"/>
      <c r="C51" s="767"/>
      <c r="D51" s="777" t="s">
        <v>256</v>
      </c>
      <c r="E51" s="763">
        <v>2</v>
      </c>
      <c r="F51" s="764">
        <v>0</v>
      </c>
      <c r="G51" s="764">
        <v>0</v>
      </c>
      <c r="H51" s="764">
        <f t="shared" si="4"/>
        <v>0</v>
      </c>
      <c r="I51" s="764">
        <v>0</v>
      </c>
      <c r="J51" s="764">
        <f t="shared" si="1"/>
        <v>0</v>
      </c>
      <c r="K51" s="765">
        <v>0</v>
      </c>
      <c r="L51" s="765">
        <v>0</v>
      </c>
      <c r="M51" s="765">
        <f t="shared" si="7"/>
        <v>0</v>
      </c>
      <c r="N51" s="765">
        <v>0</v>
      </c>
    </row>
    <row r="52" spans="1:14">
      <c r="A52" s="759"/>
      <c r="B52" s="771"/>
      <c r="C52" s="777"/>
      <c r="D52" s="771"/>
      <c r="E52" s="760">
        <v>1</v>
      </c>
      <c r="F52" s="781">
        <v>0</v>
      </c>
      <c r="G52" s="781">
        <v>0</v>
      </c>
      <c r="H52" s="781">
        <f t="shared" si="4"/>
        <v>0</v>
      </c>
      <c r="I52" s="781">
        <v>0</v>
      </c>
      <c r="J52" s="781">
        <f t="shared" si="1"/>
        <v>0</v>
      </c>
      <c r="K52" s="782">
        <v>0</v>
      </c>
      <c r="L52" s="782">
        <v>0</v>
      </c>
      <c r="M52" s="782">
        <f t="shared" si="7"/>
        <v>0</v>
      </c>
      <c r="N52" s="782">
        <v>0</v>
      </c>
    </row>
    <row r="53" spans="1:14">
      <c r="B53" s="783" t="s">
        <v>269</v>
      </c>
      <c r="C53" s="783"/>
      <c r="D53" s="783"/>
      <c r="E53" s="783"/>
      <c r="F53" s="764">
        <f t="shared" ref="F53:N53" si="8">SUM(F40:F52)</f>
        <v>0</v>
      </c>
      <c r="G53" s="764">
        <f t="shared" si="8"/>
        <v>0</v>
      </c>
      <c r="H53" s="764">
        <f t="shared" si="8"/>
        <v>0</v>
      </c>
      <c r="I53" s="764">
        <f t="shared" si="8"/>
        <v>0</v>
      </c>
      <c r="J53" s="764">
        <f t="shared" si="8"/>
        <v>0</v>
      </c>
      <c r="K53" s="764">
        <f t="shared" si="8"/>
        <v>0</v>
      </c>
      <c r="L53" s="764">
        <f t="shared" si="8"/>
        <v>0</v>
      </c>
      <c r="M53" s="764">
        <f t="shared" si="8"/>
        <v>0</v>
      </c>
      <c r="N53" s="764">
        <f t="shared" si="8"/>
        <v>0</v>
      </c>
    </row>
    <row r="54" spans="1:14">
      <c r="B54" s="772" t="s">
        <v>270</v>
      </c>
      <c r="C54" s="773"/>
      <c r="D54" s="773"/>
      <c r="E54" s="774"/>
      <c r="F54" s="764">
        <v>0</v>
      </c>
      <c r="G54" s="764">
        <v>0</v>
      </c>
      <c r="H54" s="764">
        <v>0</v>
      </c>
      <c r="I54" s="764">
        <v>0</v>
      </c>
      <c r="J54" s="764">
        <v>0</v>
      </c>
      <c r="K54" s="764">
        <v>0</v>
      </c>
      <c r="L54" s="764">
        <v>0</v>
      </c>
      <c r="M54" s="764">
        <v>0</v>
      </c>
      <c r="N54" s="764">
        <v>0</v>
      </c>
    </row>
    <row r="55" spans="1:14">
      <c r="B55" s="784" t="s">
        <v>17</v>
      </c>
      <c r="C55" s="784"/>
      <c r="D55" s="784"/>
      <c r="E55" s="784"/>
      <c r="F55" s="785">
        <f t="shared" ref="F55:J55" si="9">+F25+F39+F53+F54</f>
        <v>153</v>
      </c>
      <c r="G55" s="785">
        <f t="shared" si="9"/>
        <v>32</v>
      </c>
      <c r="H55" s="785">
        <f t="shared" si="9"/>
        <v>185</v>
      </c>
      <c r="I55" s="785">
        <f t="shared" si="9"/>
        <v>11</v>
      </c>
      <c r="J55" s="785">
        <f t="shared" si="9"/>
        <v>196</v>
      </c>
      <c r="K55" s="785">
        <f>+K25+K39+K53+K54</f>
        <v>61</v>
      </c>
      <c r="L55" s="785">
        <f t="shared" ref="L55:N55" si="10">+L25+L39+L53+L54</f>
        <v>5</v>
      </c>
      <c r="M55" s="785">
        <f t="shared" si="10"/>
        <v>66</v>
      </c>
      <c r="N55" s="785">
        <f t="shared" si="10"/>
        <v>5</v>
      </c>
    </row>
    <row r="56" spans="1:14">
      <c r="B56" s="753"/>
      <c r="C56" s="753"/>
      <c r="D56" s="753"/>
      <c r="E56" s="753"/>
      <c r="F56" s="753"/>
      <c r="G56" s="753"/>
      <c r="H56" s="753"/>
      <c r="I56" s="753"/>
      <c r="J56" s="753"/>
      <c r="K56" s="753"/>
      <c r="L56" s="753"/>
      <c r="M56" s="753"/>
      <c r="N56" s="753"/>
    </row>
    <row r="57" spans="1:14">
      <c r="B57" s="753" t="s">
        <v>287</v>
      </c>
      <c r="C57" s="753"/>
      <c r="D57" s="753"/>
      <c r="E57" s="753"/>
      <c r="F57" s="753"/>
      <c r="G57" s="753"/>
      <c r="H57" s="753"/>
      <c r="I57" s="753"/>
      <c r="J57" s="753"/>
      <c r="K57" s="753"/>
      <c r="L57" s="753"/>
      <c r="M57" s="753"/>
      <c r="N57" s="753"/>
    </row>
    <row r="58" spans="1:14">
      <c r="B58" s="786"/>
    </row>
    <row r="59" spans="1:14">
      <c r="B59" s="786"/>
    </row>
    <row r="60" spans="1:14">
      <c r="B60" s="786"/>
    </row>
    <row r="61" spans="1:14">
      <c r="B61" s="786"/>
    </row>
    <row r="62" spans="1:14">
      <c r="B62" s="786"/>
    </row>
    <row r="63" spans="1:14">
      <c r="B63" s="786"/>
    </row>
    <row r="64" spans="1:14">
      <c r="B64" s="786"/>
    </row>
    <row r="65" spans="2:4">
      <c r="B65" s="786"/>
    </row>
    <row r="66" spans="2:4">
      <c r="B66" s="787"/>
    </row>
    <row r="67" spans="2:4">
      <c r="C67" s="787"/>
      <c r="D67" s="787"/>
    </row>
    <row r="68" spans="2:4">
      <c r="C68" s="787"/>
      <c r="D68" s="787"/>
    </row>
    <row r="69" spans="2:4">
      <c r="C69" s="787"/>
      <c r="D69" s="787"/>
    </row>
    <row r="70" spans="2:4">
      <c r="C70" s="787"/>
      <c r="D70" s="787"/>
    </row>
    <row r="71" spans="2:4">
      <c r="C71" s="787"/>
      <c r="D71" s="787"/>
    </row>
    <row r="72" spans="2:4">
      <c r="C72" s="787"/>
      <c r="D72" s="787"/>
    </row>
    <row r="73" spans="2:4">
      <c r="C73" s="787"/>
    </row>
    <row r="74" spans="2:4">
      <c r="C74" s="787"/>
    </row>
  </sheetData>
  <mergeCells count="16">
    <mergeCell ref="N10:N11"/>
    <mergeCell ref="B25:E25"/>
    <mergeCell ref="B39:E39"/>
    <mergeCell ref="B53:E53"/>
    <mergeCell ref="B54:E54"/>
    <mergeCell ref="B55:E55"/>
    <mergeCell ref="B7:N7"/>
    <mergeCell ref="B9:E11"/>
    <mergeCell ref="F9:J9"/>
    <mergeCell ref="K9:N9"/>
    <mergeCell ref="F10:H10"/>
    <mergeCell ref="I10:I11"/>
    <mergeCell ref="J10:J11"/>
    <mergeCell ref="K10:K11"/>
    <mergeCell ref="L10:L11"/>
    <mergeCell ref="M10:M11"/>
  </mergeCells>
  <pageMargins left="0.78740157499999996" right="0.78740157499999996" top="0.984251969" bottom="0.984251969" header="0.49212598499999999" footer="0.49212598499999999"/>
  <pageSetup paperSize="9" scale="67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2"/>
  <sheetViews>
    <sheetView showGridLines="0" view="pageBreakPreview" zoomScale="115" zoomScaleNormal="100" zoomScaleSheetLayoutView="115" workbookViewId="0">
      <selection activeCell="D29" sqref="D29"/>
    </sheetView>
  </sheetViews>
  <sheetFormatPr defaultColWidth="9.140625" defaultRowHeight="12.75" outlineLevelRow="1"/>
  <cols>
    <col min="1" max="1" width="32" style="1" customWidth="1"/>
    <col min="2" max="4" width="13.42578125" style="2" customWidth="1"/>
    <col min="5" max="5" width="15.140625" style="2" customWidth="1"/>
    <col min="6" max="7" width="13.42578125" style="2" customWidth="1"/>
    <col min="8" max="8" width="16" style="2" customWidth="1"/>
    <col min="9" max="16384" width="9.140625" style="2"/>
  </cols>
  <sheetData>
    <row r="1" spans="1:8" ht="12.75" customHeight="1">
      <c r="A1" s="358" t="s">
        <v>0</v>
      </c>
      <c r="B1" s="358"/>
      <c r="C1" s="358"/>
      <c r="D1" s="358"/>
      <c r="E1" s="358"/>
      <c r="F1" s="358"/>
      <c r="G1" s="358"/>
      <c r="H1" s="358"/>
    </row>
    <row r="2" spans="1:8" ht="12.75" customHeight="1">
      <c r="A2" s="358" t="s">
        <v>19</v>
      </c>
      <c r="B2" s="358"/>
      <c r="C2" s="358"/>
      <c r="D2" s="358"/>
      <c r="E2" s="358"/>
      <c r="F2" s="358"/>
      <c r="G2" s="358"/>
      <c r="H2" s="358"/>
    </row>
    <row r="3" spans="1:8" ht="12.75" customHeight="1">
      <c r="A3" s="5"/>
      <c r="B3" s="5"/>
      <c r="C3" s="5"/>
      <c r="D3" s="5"/>
      <c r="E3" s="5"/>
      <c r="F3" s="5"/>
      <c r="G3" s="5"/>
      <c r="H3" s="5"/>
    </row>
    <row r="4" spans="1:8" ht="12.75" customHeight="1">
      <c r="A4" s="359" t="str">
        <f>'ANEXO I - TAB 1'!A4:M4</f>
        <v>PODER/ÓRGÃO/UNIDADE: JUSTIÇA FEDERAL</v>
      </c>
      <c r="B4" s="359"/>
      <c r="C4" s="359"/>
      <c r="D4" s="359"/>
      <c r="E4" s="359"/>
      <c r="F4" s="359"/>
      <c r="G4" s="359"/>
      <c r="H4" s="359"/>
    </row>
    <row r="5" spans="1:8" s="1" customFormat="1" ht="12.75" customHeight="1">
      <c r="A5" s="219"/>
      <c r="B5" s="219"/>
      <c r="C5" s="219"/>
      <c r="D5" s="219"/>
      <c r="E5" s="220"/>
      <c r="F5" s="220"/>
      <c r="G5" s="360" t="s">
        <v>290</v>
      </c>
      <c r="H5" s="360"/>
    </row>
    <row r="6" spans="1:8" ht="12.75" customHeight="1">
      <c r="A6" s="386" t="s">
        <v>3</v>
      </c>
      <c r="B6" s="387" t="s">
        <v>4</v>
      </c>
      <c r="C6" s="388"/>
      <c r="D6" s="389"/>
      <c r="E6" s="390" t="s">
        <v>5</v>
      </c>
      <c r="F6" s="391"/>
      <c r="G6" s="392"/>
      <c r="H6" s="393" t="s">
        <v>20</v>
      </c>
    </row>
    <row r="7" spans="1:8" ht="12.75" customHeight="1">
      <c r="A7" s="386"/>
      <c r="B7" s="387" t="s">
        <v>7</v>
      </c>
      <c r="C7" s="388" t="s">
        <v>8</v>
      </c>
      <c r="D7" s="389" t="s">
        <v>9</v>
      </c>
      <c r="E7" s="394" t="s">
        <v>180</v>
      </c>
      <c r="F7" s="388" t="s">
        <v>11</v>
      </c>
      <c r="G7" s="395" t="s">
        <v>9</v>
      </c>
      <c r="H7" s="393"/>
    </row>
    <row r="8" spans="1:8">
      <c r="A8" s="386"/>
      <c r="B8" s="387"/>
      <c r="C8" s="388"/>
      <c r="D8" s="389"/>
      <c r="E8" s="394"/>
      <c r="F8" s="388"/>
      <c r="G8" s="395"/>
      <c r="H8" s="393"/>
    </row>
    <row r="9" spans="1:8" ht="12.75" customHeight="1">
      <c r="A9" s="168" t="s">
        <v>177</v>
      </c>
      <c r="B9" s="214">
        <f>'[1]ANEXO I - TAB 2'!B9+'[2]ANEXO I - TAB 2'!B9+'[3]ANEXO I - TAB 2'!B9+'[4]ANEXO I - TAB 2'!B9+'[5]ANEXO I - TAB 2'!B9+'[6]ANEXO I - TAB 2'!B9</f>
        <v>138</v>
      </c>
      <c r="C9" s="215">
        <f>'[1]ANEXO I - TAB 2'!C9+'[2]ANEXO I - TAB 2'!C9+'[3]ANEXO I - TAB 2'!C9+'[4]ANEXO I - TAB 2'!C9+'[5]ANEXO I - TAB 2'!C9+'[6]ANEXO I - TAB 2'!C9</f>
        <v>1</v>
      </c>
      <c r="D9" s="15">
        <f>B9+C9</f>
        <v>139</v>
      </c>
      <c r="E9" s="216">
        <f>'[1]ANEXO I - TAB 2'!E9+'[2]ANEXO I - TAB 2'!E9+'[3]ANEXO I - TAB 2'!E9+'[4]ANEXO I - TAB 2'!E9+'[5]ANEXO I - TAB 2'!E9+'[6]ANEXO I - TAB 2'!E9</f>
        <v>110</v>
      </c>
      <c r="F9" s="215">
        <f>'[1]ANEXO I - TAB 2'!F9+'[2]ANEXO I - TAB 2'!F9+'[3]ANEXO I - TAB 2'!F9+'[4]ANEXO I - TAB 2'!F9+'[5]ANEXO I - TAB 2'!F9+'[6]ANEXO I - TAB 2'!F9</f>
        <v>31</v>
      </c>
      <c r="G9" s="140">
        <f>E9+F9</f>
        <v>141</v>
      </c>
      <c r="H9" s="217">
        <f>'[1]ANEXO I - TAB 2'!H9+'[2]ANEXO I - TAB 2'!H9+'[3]ANEXO I - TAB 2'!H9+'[4]ANEXO I - TAB 2'!H9+'[5]ANEXO I - TAB 2'!H9+'[6]ANEXO I - TAB 2'!H9</f>
        <v>40</v>
      </c>
    </row>
    <row r="10" spans="1:8" ht="12.75" customHeight="1">
      <c r="A10" s="168" t="s">
        <v>178</v>
      </c>
      <c r="B10" s="214">
        <f>'[1]ANEXO I - TAB 2'!B10+'[2]ANEXO I - TAB 2'!B10+'[3]ANEXO I - TAB 2'!B10+'[4]ANEXO I - TAB 2'!B10+'[5]ANEXO I - TAB 2'!B10+'[6]ANEXO I - TAB 2'!B10</f>
        <v>1193</v>
      </c>
      <c r="C10" s="215">
        <f>'[1]ANEXO I - TAB 2'!C10+'[2]ANEXO I - TAB 2'!C10+'[3]ANEXO I - TAB 2'!C10+'[4]ANEXO I - TAB 2'!C10+'[5]ANEXO I - TAB 2'!C10+'[6]ANEXO I - TAB 2'!C10</f>
        <v>16</v>
      </c>
      <c r="D10" s="15">
        <f t="shared" ref="D10:D11" si="0">B10+C10</f>
        <v>1209</v>
      </c>
      <c r="E10" s="216">
        <f>'[1]ANEXO I - TAB 2'!E10+'[2]ANEXO I - TAB 2'!E10+'[3]ANEXO I - TAB 2'!E10+'[4]ANEXO I - TAB 2'!E10+'[5]ANEXO I - TAB 2'!E10+'[6]ANEXO I - TAB 2'!E10</f>
        <v>114</v>
      </c>
      <c r="F10" s="215">
        <f>'[1]ANEXO I - TAB 2'!F10+'[2]ANEXO I - TAB 2'!F10+'[3]ANEXO I - TAB 2'!F10+'[4]ANEXO I - TAB 2'!F10+'[5]ANEXO I - TAB 2'!F10+'[6]ANEXO I - TAB 2'!F10</f>
        <v>52</v>
      </c>
      <c r="G10" s="140">
        <f>E10+F10</f>
        <v>166</v>
      </c>
      <c r="H10" s="217">
        <f>'[1]ANEXO I - TAB 2'!H10+'[2]ANEXO I - TAB 2'!H10+'[3]ANEXO I - TAB 2'!H10+'[4]ANEXO I - TAB 2'!H10+'[5]ANEXO I - TAB 2'!H10+'[6]ANEXO I - TAB 2'!H10</f>
        <v>69</v>
      </c>
    </row>
    <row r="11" spans="1:8" ht="12.75" customHeight="1">
      <c r="A11" s="168" t="s">
        <v>191</v>
      </c>
      <c r="B11" s="214">
        <f>'[1]ANEXO I - TAB 2'!B11+'[2]ANEXO I - TAB 2'!B11+'[3]ANEXO I - TAB 2'!B11+'[4]ANEXO I - TAB 2'!B11+'[5]ANEXO I - TAB 2'!B11+'[6]ANEXO I - TAB 2'!B11</f>
        <v>609</v>
      </c>
      <c r="C11" s="215">
        <f>'[1]ANEXO I - TAB 2'!C11+'[2]ANEXO I - TAB 2'!C11+'[3]ANEXO I - TAB 2'!C11+'[4]ANEXO I - TAB 2'!C11+'[5]ANEXO I - TAB 2'!C11+'[6]ANEXO I - TAB 2'!C11</f>
        <v>375</v>
      </c>
      <c r="D11" s="15">
        <f t="shared" si="0"/>
        <v>984</v>
      </c>
      <c r="E11" s="216">
        <f>'[1]ANEXO I - TAB 2'!E11+'[2]ANEXO I - TAB 2'!E11+'[3]ANEXO I - TAB 2'!E11+'[4]ANEXO I - TAB 2'!E11+'[5]ANEXO I - TAB 2'!E11+'[6]ANEXO I - TAB 2'!E11</f>
        <v>3</v>
      </c>
      <c r="F11" s="215">
        <f>'[1]ANEXO I - TAB 2'!F11+'[2]ANEXO I - TAB 2'!F11+'[3]ANEXO I - TAB 2'!F11+'[4]ANEXO I - TAB 2'!F11+'[5]ANEXO I - TAB 2'!F11+'[6]ANEXO I - TAB 2'!F11</f>
        <v>4</v>
      </c>
      <c r="G11" s="140">
        <f>E11+F11</f>
        <v>7</v>
      </c>
      <c r="H11" s="217">
        <f>'[1]ANEXO I - TAB 2'!H11+'[2]ANEXO I - TAB 2'!H11+'[3]ANEXO I - TAB 2'!H11+'[4]ANEXO I - TAB 2'!H11+'[5]ANEXO I - TAB 2'!H11+'[6]ANEXO I - TAB 2'!H11</f>
        <v>5</v>
      </c>
    </row>
    <row r="12" spans="1:8" s="16" customFormat="1">
      <c r="A12" s="109" t="s">
        <v>17</v>
      </c>
      <c r="B12" s="138">
        <f t="shared" ref="B12:H12" si="1">SUM(B9:B11)</f>
        <v>1940</v>
      </c>
      <c r="C12" s="122">
        <f t="shared" si="1"/>
        <v>392</v>
      </c>
      <c r="D12" s="139">
        <f t="shared" si="1"/>
        <v>2332</v>
      </c>
      <c r="E12" s="137">
        <f t="shared" si="1"/>
        <v>227</v>
      </c>
      <c r="F12" s="122">
        <f t="shared" si="1"/>
        <v>87</v>
      </c>
      <c r="G12" s="121">
        <f t="shared" si="1"/>
        <v>314</v>
      </c>
      <c r="H12" s="167">
        <f t="shared" si="1"/>
        <v>114</v>
      </c>
    </row>
    <row r="13" spans="1:8">
      <c r="A13" s="221" t="s">
        <v>203</v>
      </c>
    </row>
    <row r="14" spans="1:8" hidden="1" outlineLevel="1">
      <c r="A14" s="344" t="s">
        <v>197</v>
      </c>
      <c r="B14" s="2">
        <f>'[1]ANEXO I - TAB 2'!B39</f>
        <v>579</v>
      </c>
      <c r="C14" s="2">
        <f>'[1]ANEXO I - TAB 2'!C39</f>
        <v>111</v>
      </c>
      <c r="D14" s="2">
        <f>'[1]ANEXO I - TAB 2'!D39</f>
        <v>690</v>
      </c>
      <c r="E14" s="2">
        <f>'[1]ANEXO I - TAB 2'!E39</f>
        <v>71</v>
      </c>
      <c r="F14" s="2">
        <f>'[1]ANEXO I - TAB 2'!F39</f>
        <v>28</v>
      </c>
      <c r="G14" s="2">
        <f>'[1]ANEXO I - TAB 2'!G39</f>
        <v>99</v>
      </c>
      <c r="H14" s="2">
        <f>'[1]ANEXO I - TAB 2'!H39</f>
        <v>35</v>
      </c>
    </row>
    <row r="15" spans="1:8" hidden="1" outlineLevel="1">
      <c r="A15" s="344" t="s">
        <v>198</v>
      </c>
      <c r="B15" s="2">
        <f>'[2]ANEXO I - TAB 2'!B39</f>
        <v>299</v>
      </c>
      <c r="C15" s="2">
        <f>'[2]ANEXO I - TAB 2'!C39</f>
        <v>56</v>
      </c>
      <c r="D15" s="2">
        <f>'[2]ANEXO I - TAB 2'!D39</f>
        <v>355</v>
      </c>
      <c r="E15" s="2">
        <f>'[2]ANEXO I - TAB 2'!E39</f>
        <v>40</v>
      </c>
      <c r="F15" s="2">
        <f>'[2]ANEXO I - TAB 2'!F39</f>
        <v>16</v>
      </c>
      <c r="G15" s="2">
        <f>'[2]ANEXO I - TAB 2'!G39</f>
        <v>56</v>
      </c>
      <c r="H15" s="2">
        <f>'[2]ANEXO I - TAB 2'!H39</f>
        <v>25</v>
      </c>
    </row>
    <row r="16" spans="1:8" hidden="1" outlineLevel="1">
      <c r="A16" s="344" t="s">
        <v>199</v>
      </c>
      <c r="B16" s="2">
        <f>'[3]ANEXO I - TAB 2'!B39</f>
        <v>409</v>
      </c>
      <c r="C16" s="2">
        <f>'[3]ANEXO I - TAB 2'!C39</f>
        <v>122</v>
      </c>
      <c r="D16" s="2">
        <f>'[3]ANEXO I - TAB 2'!D39</f>
        <v>531</v>
      </c>
      <c r="E16" s="2">
        <f>'[3]ANEXO I - TAB 2'!E39</f>
        <v>50</v>
      </c>
      <c r="F16" s="2">
        <f>'[3]ANEXO I - TAB 2'!F39</f>
        <v>18</v>
      </c>
      <c r="G16" s="2">
        <f>'[3]ANEXO I - TAB 2'!G39</f>
        <v>68</v>
      </c>
      <c r="H16" s="2">
        <f>'[3]ANEXO I - TAB 2'!H39</f>
        <v>24</v>
      </c>
    </row>
    <row r="17" spans="1:8" hidden="1" outlineLevel="1">
      <c r="A17" s="344" t="s">
        <v>200</v>
      </c>
      <c r="B17" s="2">
        <f>'[4]ANEXO I - TAB 2'!B12</f>
        <v>425</v>
      </c>
      <c r="C17" s="2">
        <f>'[4]ANEXO I - TAB 2'!C12</f>
        <v>32</v>
      </c>
      <c r="D17" s="2">
        <f>'[4]ANEXO I - TAB 2'!D12</f>
        <v>457</v>
      </c>
      <c r="E17" s="2">
        <f>'[4]ANEXO I - TAB 2'!E12</f>
        <v>45</v>
      </c>
      <c r="F17" s="2">
        <f>'[4]ANEXO I - TAB 2'!F12</f>
        <v>15</v>
      </c>
      <c r="G17" s="2">
        <f>'[4]ANEXO I - TAB 2'!G12</f>
        <v>60</v>
      </c>
      <c r="H17" s="2">
        <f>'[4]ANEXO I - TAB 2'!H12</f>
        <v>18</v>
      </c>
    </row>
    <row r="18" spans="1:8" hidden="1" outlineLevel="1">
      <c r="A18" s="344" t="s">
        <v>201</v>
      </c>
      <c r="B18" s="2">
        <f>'[5]ANEXO I - TAB 2'!B39</f>
        <v>228</v>
      </c>
      <c r="C18" s="2">
        <f>'[5]ANEXO I - TAB 2'!C39</f>
        <v>71</v>
      </c>
      <c r="D18" s="2">
        <f>'[5]ANEXO I - TAB 2'!D39</f>
        <v>299</v>
      </c>
      <c r="E18" s="2">
        <f>'[5]ANEXO I - TAB 2'!E39</f>
        <v>21</v>
      </c>
      <c r="F18" s="2">
        <f>'[5]ANEXO I - TAB 2'!F39</f>
        <v>10</v>
      </c>
      <c r="G18" s="2">
        <f>'[5]ANEXO I - TAB 2'!G39</f>
        <v>31</v>
      </c>
      <c r="H18" s="2">
        <f>'[5]ANEXO I - TAB 2'!H39</f>
        <v>12</v>
      </c>
    </row>
    <row r="19" spans="1:8" ht="12.75" hidden="1" customHeight="1" outlineLevel="1">
      <c r="A19" s="344" t="s">
        <v>202</v>
      </c>
      <c r="B19" s="2">
        <f>'[6]ANEXO I - TAB 2'!B39</f>
        <v>0</v>
      </c>
      <c r="C19" s="2">
        <f>'[6]ANEXO I - TAB 2'!C39</f>
        <v>0</v>
      </c>
      <c r="D19" s="2">
        <f>'[6]ANEXO I - TAB 2'!D39</f>
        <v>0</v>
      </c>
      <c r="E19" s="2">
        <f>'[6]ANEXO I - TAB 2'!E39</f>
        <v>0</v>
      </c>
      <c r="F19" s="2">
        <f>'[6]ANEXO I - TAB 2'!F39</f>
        <v>0</v>
      </c>
      <c r="G19" s="2">
        <f>'[6]ANEXO I - TAB 2'!G39</f>
        <v>0</v>
      </c>
      <c r="H19" s="2">
        <f>'[6]ANEXO I - TAB 2'!H39</f>
        <v>0</v>
      </c>
    </row>
    <row r="20" spans="1:8" ht="12.75" hidden="1" customHeight="1" outlineLevel="1">
      <c r="B20" s="2">
        <f>SUM(B14:B19)</f>
        <v>1940</v>
      </c>
      <c r="C20" s="2">
        <f t="shared" ref="C20:H20" si="2">SUM(C14:C19)</f>
        <v>392</v>
      </c>
      <c r="D20" s="2">
        <f t="shared" si="2"/>
        <v>2332</v>
      </c>
      <c r="E20" s="2">
        <f t="shared" si="2"/>
        <v>227</v>
      </c>
      <c r="F20" s="2">
        <f t="shared" si="2"/>
        <v>87</v>
      </c>
      <c r="G20" s="2">
        <f t="shared" si="2"/>
        <v>314</v>
      </c>
      <c r="H20" s="2">
        <f t="shared" si="2"/>
        <v>114</v>
      </c>
    </row>
    <row r="21" spans="1:8" hidden="1" outlineLevel="1">
      <c r="B21" s="336">
        <f>+B20-B12</f>
        <v>0</v>
      </c>
      <c r="C21" s="336">
        <f t="shared" ref="C21:H21" si="3">+C20-C12</f>
        <v>0</v>
      </c>
      <c r="D21" s="336">
        <f t="shared" si="3"/>
        <v>0</v>
      </c>
      <c r="E21" s="336">
        <f t="shared" si="3"/>
        <v>0</v>
      </c>
      <c r="F21" s="336">
        <f t="shared" si="3"/>
        <v>0</v>
      </c>
      <c r="G21" s="336">
        <f t="shared" si="3"/>
        <v>0</v>
      </c>
      <c r="H21" s="336">
        <f t="shared" si="3"/>
        <v>0</v>
      </c>
    </row>
    <row r="22" spans="1:8" collapsed="1"/>
  </sheetData>
  <mergeCells count="14">
    <mergeCell ref="A1:H1"/>
    <mergeCell ref="A2:H2"/>
    <mergeCell ref="A4:H4"/>
    <mergeCell ref="G5:H5"/>
    <mergeCell ref="A6:A8"/>
    <mergeCell ref="B6:D6"/>
    <mergeCell ref="E6:G6"/>
    <mergeCell ref="H6:H8"/>
    <mergeCell ref="B7:B8"/>
    <mergeCell ref="C7:C8"/>
    <mergeCell ref="D7:D8"/>
    <mergeCell ref="E7:E8"/>
    <mergeCell ref="F7:F8"/>
    <mergeCell ref="G7:G8"/>
  </mergeCells>
  <phoneticPr fontId="0" type="noConversion"/>
  <pageMargins left="0.78749999999999998" right="0.51180555555555551" top="0.78749999999999998" bottom="0.78749999999999998" header="0.51180555555555551" footer="0.51180555555555551"/>
  <pageSetup paperSize="9" firstPageNumber="0" orientation="landscape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6"/>
  <sheetViews>
    <sheetView workbookViewId="0">
      <selection activeCell="F21" sqref="F21"/>
    </sheetView>
  </sheetViews>
  <sheetFormatPr defaultColWidth="9.140625" defaultRowHeight="12.75"/>
  <cols>
    <col min="1" max="1" width="40.5703125" style="17" customWidth="1"/>
    <col min="2" max="2" width="73.28515625" style="7" customWidth="1"/>
    <col min="3" max="3" width="15.140625" style="18" customWidth="1"/>
    <col min="4" max="4" width="15.140625" style="7" customWidth="1"/>
    <col min="5" max="5" width="15.140625" style="19" customWidth="1"/>
    <col min="6" max="6" width="13.5703125" style="18" customWidth="1"/>
    <col min="7" max="7" width="15.42578125" style="7" customWidth="1"/>
    <col min="8" max="8" width="12.28515625" style="20" customWidth="1"/>
    <col min="9" max="9" width="15.140625" style="17" customWidth="1"/>
    <col min="10" max="16384" width="9.140625" style="7"/>
  </cols>
  <sheetData>
    <row r="1" spans="1:11" ht="12.75" customHeight="1">
      <c r="A1" s="358" t="s">
        <v>0</v>
      </c>
      <c r="B1" s="358"/>
      <c r="C1" s="358"/>
      <c r="D1" s="358"/>
      <c r="E1" s="358"/>
      <c r="F1" s="358"/>
      <c r="G1" s="358"/>
      <c r="H1" s="358"/>
      <c r="I1" s="358"/>
      <c r="J1" s="13"/>
      <c r="K1" s="13"/>
    </row>
    <row r="2" spans="1:11" ht="12.75" customHeight="1">
      <c r="A2" s="358" t="s">
        <v>21</v>
      </c>
      <c r="B2" s="358"/>
      <c r="C2" s="358"/>
      <c r="D2" s="358"/>
      <c r="E2" s="358"/>
      <c r="F2" s="358"/>
      <c r="G2" s="358"/>
      <c r="H2" s="358"/>
      <c r="I2" s="358"/>
      <c r="J2" s="13"/>
      <c r="K2" s="13"/>
    </row>
    <row r="3" spans="1:11" ht="12.75" customHeight="1">
      <c r="A3" s="4"/>
      <c r="B3" s="5"/>
      <c r="C3" s="5"/>
      <c r="D3" s="5"/>
      <c r="E3" s="21"/>
      <c r="F3" s="5"/>
      <c r="G3" s="5"/>
      <c r="H3" s="5"/>
      <c r="I3" s="5"/>
      <c r="J3" s="5"/>
      <c r="K3" s="5"/>
    </row>
    <row r="4" spans="1:11" ht="12.75" customHeight="1">
      <c r="A4" s="397" t="s">
        <v>144</v>
      </c>
      <c r="B4" s="397"/>
      <c r="C4" s="397"/>
      <c r="D4" s="397"/>
      <c r="E4" s="397"/>
      <c r="F4" s="397"/>
      <c r="G4" s="397"/>
      <c r="H4" s="397"/>
      <c r="I4" s="397"/>
      <c r="J4" s="23"/>
      <c r="K4" s="23"/>
    </row>
    <row r="5" spans="1:11" s="17" customFormat="1" ht="13.5" customHeight="1">
      <c r="A5" s="22"/>
      <c r="B5" s="22"/>
      <c r="C5" s="22"/>
      <c r="D5" s="22"/>
      <c r="E5" s="21"/>
      <c r="H5" s="398" t="s">
        <v>2</v>
      </c>
      <c r="I5" s="398"/>
    </row>
    <row r="6" spans="1:11" s="5" customFormat="1" ht="15.75" customHeight="1">
      <c r="A6" s="386" t="s">
        <v>22</v>
      </c>
      <c r="B6" s="395"/>
      <c r="C6" s="393" t="s">
        <v>23</v>
      </c>
      <c r="D6" s="393"/>
      <c r="E6" s="393"/>
      <c r="F6" s="396" t="s">
        <v>5</v>
      </c>
      <c r="G6" s="396"/>
      <c r="H6" s="396"/>
      <c r="I6" s="396" t="s">
        <v>24</v>
      </c>
    </row>
    <row r="7" spans="1:11" s="5" customFormat="1" ht="25.5">
      <c r="A7" s="114" t="s">
        <v>25</v>
      </c>
      <c r="B7" s="113" t="s">
        <v>26</v>
      </c>
      <c r="C7" s="130" t="s">
        <v>7</v>
      </c>
      <c r="D7" s="112" t="s">
        <v>8</v>
      </c>
      <c r="E7" s="131" t="s">
        <v>9</v>
      </c>
      <c r="F7" s="130" t="s">
        <v>27</v>
      </c>
      <c r="G7" s="112" t="s">
        <v>11</v>
      </c>
      <c r="H7" s="108" t="s">
        <v>9</v>
      </c>
      <c r="I7" s="396"/>
    </row>
    <row r="8" spans="1:11" ht="13.5" customHeight="1" thickBot="1">
      <c r="A8" s="401" t="s">
        <v>28</v>
      </c>
      <c r="B8" s="402"/>
      <c r="C8" s="24"/>
      <c r="D8" s="25"/>
      <c r="E8" s="26">
        <f>SUM(C8:D8)</f>
        <v>0</v>
      </c>
      <c r="F8" s="24"/>
      <c r="G8" s="27"/>
      <c r="H8" s="28">
        <f>F8+G8</f>
        <v>0</v>
      </c>
      <c r="I8" s="29"/>
    </row>
    <row r="9" spans="1:11" ht="15" customHeight="1">
      <c r="A9" s="403" t="s">
        <v>29</v>
      </c>
      <c r="B9" s="142" t="s">
        <v>30</v>
      </c>
      <c r="C9" s="30"/>
      <c r="D9" s="31"/>
      <c r="E9" s="32">
        <f t="shared" ref="E9:E34" si="0">SUM(C9:D9)</f>
        <v>0</v>
      </c>
      <c r="F9" s="30"/>
      <c r="G9" s="33"/>
      <c r="H9" s="34">
        <f t="shared" ref="H9:H34" si="1">F9+G9</f>
        <v>0</v>
      </c>
      <c r="I9" s="35"/>
      <c r="K9" s="36"/>
    </row>
    <row r="10" spans="1:11" ht="15">
      <c r="A10" s="403"/>
      <c r="B10" s="143" t="s">
        <v>31</v>
      </c>
      <c r="C10" s="37"/>
      <c r="D10" s="38"/>
      <c r="E10" s="39">
        <f t="shared" si="0"/>
        <v>0</v>
      </c>
      <c r="F10" s="37"/>
      <c r="G10" s="40"/>
      <c r="H10" s="41">
        <f t="shared" si="1"/>
        <v>0</v>
      </c>
      <c r="I10" s="42"/>
      <c r="K10" s="36"/>
    </row>
    <row r="11" spans="1:11" ht="15">
      <c r="A11" s="403"/>
      <c r="B11" s="144" t="s">
        <v>32</v>
      </c>
      <c r="C11" s="43"/>
      <c r="D11" s="44"/>
      <c r="E11" s="45">
        <f t="shared" si="0"/>
        <v>0</v>
      </c>
      <c r="F11" s="43"/>
      <c r="G11" s="46"/>
      <c r="H11" s="47">
        <f t="shared" si="1"/>
        <v>0</v>
      </c>
      <c r="I11" s="48"/>
      <c r="K11" s="36"/>
    </row>
    <row r="12" spans="1:11" ht="15" customHeight="1">
      <c r="A12" s="399" t="s">
        <v>33</v>
      </c>
      <c r="B12" s="145" t="s">
        <v>34</v>
      </c>
      <c r="C12" s="49"/>
      <c r="D12" s="50"/>
      <c r="E12" s="51">
        <f t="shared" si="0"/>
        <v>0</v>
      </c>
      <c r="F12" s="49"/>
      <c r="G12" s="52"/>
      <c r="H12" s="53">
        <f t="shared" si="1"/>
        <v>0</v>
      </c>
      <c r="I12" s="54"/>
      <c r="K12" s="36"/>
    </row>
    <row r="13" spans="1:11" ht="15">
      <c r="A13" s="399"/>
      <c r="B13" s="143" t="s">
        <v>35</v>
      </c>
      <c r="C13" s="37"/>
      <c r="D13" s="38"/>
      <c r="E13" s="39">
        <f t="shared" si="0"/>
        <v>0</v>
      </c>
      <c r="F13" s="37"/>
      <c r="G13" s="40"/>
      <c r="H13" s="41">
        <f t="shared" si="1"/>
        <v>0</v>
      </c>
      <c r="I13" s="42"/>
      <c r="K13" s="36"/>
    </row>
    <row r="14" spans="1:11" ht="15">
      <c r="A14" s="399"/>
      <c r="B14" s="144" t="s">
        <v>36</v>
      </c>
      <c r="C14" s="43"/>
      <c r="D14" s="44"/>
      <c r="E14" s="45">
        <f t="shared" si="0"/>
        <v>0</v>
      </c>
      <c r="F14" s="43"/>
      <c r="G14" s="46"/>
      <c r="H14" s="47">
        <f t="shared" si="1"/>
        <v>0</v>
      </c>
      <c r="I14" s="48"/>
      <c r="K14" s="36"/>
    </row>
    <row r="15" spans="1:11" ht="15">
      <c r="A15" s="141" t="s">
        <v>37</v>
      </c>
      <c r="B15" s="146" t="s">
        <v>38</v>
      </c>
      <c r="C15" s="55"/>
      <c r="D15" s="56"/>
      <c r="E15" s="57">
        <f t="shared" si="0"/>
        <v>0</v>
      </c>
      <c r="F15" s="55"/>
      <c r="G15" s="58"/>
      <c r="H15" s="59">
        <f t="shared" si="1"/>
        <v>0</v>
      </c>
      <c r="I15" s="60"/>
      <c r="K15" s="36"/>
    </row>
    <row r="16" spans="1:11" ht="22.5" customHeight="1">
      <c r="A16" s="399" t="s">
        <v>39</v>
      </c>
      <c r="B16" s="145" t="s">
        <v>40</v>
      </c>
      <c r="C16" s="49"/>
      <c r="D16" s="50"/>
      <c r="E16" s="51">
        <f t="shared" si="0"/>
        <v>0</v>
      </c>
      <c r="F16" s="49"/>
      <c r="G16" s="52"/>
      <c r="H16" s="53">
        <f t="shared" si="1"/>
        <v>0</v>
      </c>
      <c r="I16" s="54"/>
      <c r="K16" s="36"/>
    </row>
    <row r="17" spans="1:11" ht="15">
      <c r="A17" s="399"/>
      <c r="B17" s="144" t="s">
        <v>41</v>
      </c>
      <c r="C17" s="43"/>
      <c r="D17" s="44"/>
      <c r="E17" s="45">
        <f t="shared" si="0"/>
        <v>0</v>
      </c>
      <c r="F17" s="43"/>
      <c r="G17" s="46"/>
      <c r="H17" s="47">
        <f t="shared" si="1"/>
        <v>0</v>
      </c>
      <c r="I17" s="48"/>
      <c r="K17" s="36"/>
    </row>
    <row r="18" spans="1:11" ht="15" customHeight="1">
      <c r="A18" s="399" t="s">
        <v>42</v>
      </c>
      <c r="B18" s="145" t="s">
        <v>43</v>
      </c>
      <c r="C18" s="49"/>
      <c r="D18" s="50"/>
      <c r="E18" s="51">
        <f t="shared" si="0"/>
        <v>0</v>
      </c>
      <c r="F18" s="49"/>
      <c r="G18" s="52"/>
      <c r="H18" s="53">
        <f t="shared" si="1"/>
        <v>0</v>
      </c>
      <c r="I18" s="54"/>
      <c r="K18" s="36"/>
    </row>
    <row r="19" spans="1:11" ht="15">
      <c r="A19" s="399"/>
      <c r="B19" s="143" t="s">
        <v>44</v>
      </c>
      <c r="C19" s="61"/>
      <c r="D19" s="62"/>
      <c r="E19" s="63">
        <f t="shared" si="0"/>
        <v>0</v>
      </c>
      <c r="F19" s="61"/>
      <c r="G19" s="64"/>
      <c r="H19" s="65">
        <f t="shared" si="1"/>
        <v>0</v>
      </c>
      <c r="I19" s="66"/>
      <c r="K19" s="36"/>
    </row>
    <row r="20" spans="1:11" ht="25.5">
      <c r="A20" s="399"/>
      <c r="B20" s="143" t="s">
        <v>45</v>
      </c>
      <c r="C20" s="37"/>
      <c r="D20" s="38"/>
      <c r="E20" s="63">
        <f t="shared" si="0"/>
        <v>0</v>
      </c>
      <c r="F20" s="37"/>
      <c r="G20" s="40"/>
      <c r="H20" s="65">
        <f t="shared" si="1"/>
        <v>0</v>
      </c>
      <c r="I20" s="42"/>
      <c r="K20" s="36"/>
    </row>
    <row r="21" spans="1:11" ht="25.5">
      <c r="A21" s="399"/>
      <c r="B21" s="143" t="s">
        <v>46</v>
      </c>
      <c r="C21" s="37"/>
      <c r="D21" s="38"/>
      <c r="E21" s="63">
        <f t="shared" si="0"/>
        <v>0</v>
      </c>
      <c r="F21" s="37"/>
      <c r="G21" s="40"/>
      <c r="H21" s="65">
        <f t="shared" si="1"/>
        <v>0</v>
      </c>
      <c r="I21" s="42"/>
      <c r="K21" s="36"/>
    </row>
    <row r="22" spans="1:11" ht="15">
      <c r="A22" s="399"/>
      <c r="B22" s="143" t="s">
        <v>47</v>
      </c>
      <c r="C22" s="37"/>
      <c r="D22" s="38"/>
      <c r="E22" s="63">
        <f t="shared" si="0"/>
        <v>0</v>
      </c>
      <c r="F22" s="37"/>
      <c r="G22" s="40"/>
      <c r="H22" s="65">
        <f t="shared" si="1"/>
        <v>0</v>
      </c>
      <c r="I22" s="42"/>
      <c r="K22" s="36"/>
    </row>
    <row r="23" spans="1:11" ht="15">
      <c r="A23" s="399"/>
      <c r="B23" s="144" t="s">
        <v>48</v>
      </c>
      <c r="C23" s="43"/>
      <c r="D23" s="44"/>
      <c r="E23" s="67">
        <f t="shared" si="0"/>
        <v>0</v>
      </c>
      <c r="F23" s="43"/>
      <c r="G23" s="46"/>
      <c r="H23" s="65">
        <f t="shared" si="1"/>
        <v>0</v>
      </c>
      <c r="I23" s="48"/>
      <c r="K23" s="36"/>
    </row>
    <row r="24" spans="1:11" ht="15" customHeight="1">
      <c r="A24" s="399" t="s">
        <v>49</v>
      </c>
      <c r="B24" s="145" t="s">
        <v>50</v>
      </c>
      <c r="C24" s="49"/>
      <c r="D24" s="50"/>
      <c r="E24" s="68">
        <f t="shared" si="0"/>
        <v>0</v>
      </c>
      <c r="F24" s="49"/>
      <c r="G24" s="52"/>
      <c r="H24" s="53">
        <f t="shared" si="1"/>
        <v>0</v>
      </c>
      <c r="I24" s="54"/>
      <c r="K24" s="36"/>
    </row>
    <row r="25" spans="1:11" ht="15">
      <c r="A25" s="399"/>
      <c r="B25" s="143" t="s">
        <v>51</v>
      </c>
      <c r="C25" s="37"/>
      <c r="D25" s="38"/>
      <c r="E25" s="63">
        <f t="shared" si="0"/>
        <v>0</v>
      </c>
      <c r="F25" s="37"/>
      <c r="G25" s="40"/>
      <c r="H25" s="65">
        <f t="shared" si="1"/>
        <v>0</v>
      </c>
      <c r="I25" s="42"/>
      <c r="K25" s="36"/>
    </row>
    <row r="26" spans="1:11" ht="15">
      <c r="A26" s="399"/>
      <c r="B26" s="143" t="s">
        <v>52</v>
      </c>
      <c r="C26" s="37"/>
      <c r="D26" s="38"/>
      <c r="E26" s="63">
        <f t="shared" si="0"/>
        <v>0</v>
      </c>
      <c r="F26" s="37"/>
      <c r="G26" s="40"/>
      <c r="H26" s="65">
        <f t="shared" si="1"/>
        <v>0</v>
      </c>
      <c r="I26" s="42"/>
      <c r="K26" s="36"/>
    </row>
    <row r="27" spans="1:11" ht="15">
      <c r="A27" s="399"/>
      <c r="B27" s="143" t="s">
        <v>53</v>
      </c>
      <c r="C27" s="37"/>
      <c r="D27" s="38"/>
      <c r="E27" s="63">
        <f t="shared" si="0"/>
        <v>0</v>
      </c>
      <c r="F27" s="37"/>
      <c r="G27" s="40"/>
      <c r="H27" s="65">
        <f t="shared" si="1"/>
        <v>0</v>
      </c>
      <c r="I27" s="42"/>
      <c r="K27" s="36"/>
    </row>
    <row r="28" spans="1:11" ht="15">
      <c r="A28" s="399"/>
      <c r="B28" s="143" t="s">
        <v>54</v>
      </c>
      <c r="C28" s="37"/>
      <c r="D28" s="38"/>
      <c r="E28" s="63">
        <f t="shared" si="0"/>
        <v>0</v>
      </c>
      <c r="F28" s="37"/>
      <c r="G28" s="40"/>
      <c r="H28" s="65">
        <f t="shared" si="1"/>
        <v>0</v>
      </c>
      <c r="I28" s="42"/>
      <c r="K28" s="36"/>
    </row>
    <row r="29" spans="1:11" ht="15">
      <c r="A29" s="399"/>
      <c r="B29" s="144" t="s">
        <v>55</v>
      </c>
      <c r="C29" s="43"/>
      <c r="D29" s="44"/>
      <c r="E29" s="67">
        <f t="shared" si="0"/>
        <v>0</v>
      </c>
      <c r="F29" s="43"/>
      <c r="G29" s="46"/>
      <c r="H29" s="65">
        <f t="shared" si="1"/>
        <v>0</v>
      </c>
      <c r="I29" s="48"/>
      <c r="K29" s="36"/>
    </row>
    <row r="30" spans="1:11" ht="15" customHeight="1">
      <c r="A30" s="400" t="s">
        <v>56</v>
      </c>
      <c r="B30" s="145" t="s">
        <v>57</v>
      </c>
      <c r="C30" s="49"/>
      <c r="D30" s="50"/>
      <c r="E30" s="68">
        <f t="shared" si="0"/>
        <v>0</v>
      </c>
      <c r="F30" s="49"/>
      <c r="G30" s="52"/>
      <c r="H30" s="53">
        <f t="shared" si="1"/>
        <v>0</v>
      </c>
      <c r="I30" s="54"/>
      <c r="K30" s="36"/>
    </row>
    <row r="31" spans="1:11" ht="15">
      <c r="A31" s="400"/>
      <c r="B31" s="143" t="s">
        <v>58</v>
      </c>
      <c r="C31" s="37"/>
      <c r="D31" s="38"/>
      <c r="E31" s="63">
        <f t="shared" si="0"/>
        <v>0</v>
      </c>
      <c r="F31" s="37"/>
      <c r="G31" s="40"/>
      <c r="H31" s="65">
        <f t="shared" si="1"/>
        <v>0</v>
      </c>
      <c r="I31" s="42"/>
      <c r="K31" s="36"/>
    </row>
    <row r="32" spans="1:11" ht="25.5">
      <c r="A32" s="400"/>
      <c r="B32" s="143" t="s">
        <v>59</v>
      </c>
      <c r="C32" s="37"/>
      <c r="D32" s="38"/>
      <c r="E32" s="63">
        <f t="shared" si="0"/>
        <v>0</v>
      </c>
      <c r="F32" s="37"/>
      <c r="G32" s="40"/>
      <c r="H32" s="65">
        <f t="shared" si="1"/>
        <v>0</v>
      </c>
      <c r="I32" s="42"/>
      <c r="K32" s="36"/>
    </row>
    <row r="33" spans="1:11" ht="25.5">
      <c r="A33" s="400"/>
      <c r="B33" s="143" t="s">
        <v>60</v>
      </c>
      <c r="C33" s="37"/>
      <c r="D33" s="38"/>
      <c r="E33" s="63">
        <f t="shared" si="0"/>
        <v>0</v>
      </c>
      <c r="F33" s="37"/>
      <c r="G33" s="40"/>
      <c r="H33" s="65">
        <f t="shared" si="1"/>
        <v>0</v>
      </c>
      <c r="I33" s="42"/>
      <c r="K33" s="36"/>
    </row>
    <row r="34" spans="1:11" ht="25.5">
      <c r="A34" s="400"/>
      <c r="B34" s="147" t="s">
        <v>61</v>
      </c>
      <c r="C34" s="69"/>
      <c r="D34" s="70"/>
      <c r="E34" s="71">
        <f t="shared" si="0"/>
        <v>0</v>
      </c>
      <c r="F34" s="69"/>
      <c r="G34" s="72"/>
      <c r="H34" s="73">
        <f t="shared" si="1"/>
        <v>0</v>
      </c>
      <c r="I34" s="74"/>
      <c r="K34" s="36"/>
    </row>
    <row r="35" spans="1:11" ht="17.25" customHeight="1">
      <c r="A35" s="394" t="s">
        <v>17</v>
      </c>
      <c r="B35" s="389"/>
      <c r="C35" s="132">
        <f>SUM(C8:C34)</f>
        <v>0</v>
      </c>
      <c r="D35" s="133">
        <f t="shared" ref="D35:I35" si="2">SUM(D9:D34)</f>
        <v>0</v>
      </c>
      <c r="E35" s="134">
        <f t="shared" si="2"/>
        <v>0</v>
      </c>
      <c r="F35" s="132">
        <f t="shared" si="2"/>
        <v>0</v>
      </c>
      <c r="G35" s="135">
        <f t="shared" si="2"/>
        <v>0</v>
      </c>
      <c r="H35" s="135">
        <f t="shared" si="2"/>
        <v>0</v>
      </c>
      <c r="I35" s="136">
        <f t="shared" si="2"/>
        <v>0</v>
      </c>
    </row>
    <row r="36" spans="1:11">
      <c r="A36" s="75" t="s">
        <v>18</v>
      </c>
    </row>
  </sheetData>
  <sheetProtection selectLockedCells="1" selectUnlockedCells="1"/>
  <mergeCells count="16">
    <mergeCell ref="A18:A23"/>
    <mergeCell ref="A24:A29"/>
    <mergeCell ref="A30:A34"/>
    <mergeCell ref="A35:B35"/>
    <mergeCell ref="A8:B8"/>
    <mergeCell ref="A9:A11"/>
    <mergeCell ref="A12:A14"/>
    <mergeCell ref="A16:A17"/>
    <mergeCell ref="A6:B6"/>
    <mergeCell ref="C6:E6"/>
    <mergeCell ref="F6:H6"/>
    <mergeCell ref="I6:I7"/>
    <mergeCell ref="A1:I1"/>
    <mergeCell ref="A2:I2"/>
    <mergeCell ref="A4:I4"/>
    <mergeCell ref="H5:I5"/>
  </mergeCells>
  <phoneticPr fontId="0" type="noConversion"/>
  <pageMargins left="0.59027777777777779" right="0.19652777777777777" top="0.59027777777777779" bottom="0.59027777777777779" header="0.51180555555555551" footer="0.51180555555555551"/>
  <pageSetup paperSize="9" scale="65" firstPageNumber="0" orientation="landscape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61"/>
  <sheetViews>
    <sheetView showGridLines="0" view="pageBreakPreview" zoomScaleNormal="100" zoomScaleSheetLayoutView="100" workbookViewId="0">
      <selection activeCell="Q24" sqref="Q24"/>
    </sheetView>
  </sheetViews>
  <sheetFormatPr defaultColWidth="9.140625" defaultRowHeight="12.75" outlineLevelRow="1" outlineLevelCol="1"/>
  <cols>
    <col min="1" max="1" width="10.42578125" style="1" customWidth="1"/>
    <col min="2" max="2" width="11" style="1" customWidth="1"/>
    <col min="3" max="3" width="9.140625" style="2" customWidth="1"/>
    <col min="4" max="4" width="12.7109375" style="2" customWidth="1"/>
    <col min="5" max="5" width="15.28515625" style="2" hidden="1" customWidth="1" outlineLevel="1"/>
    <col min="6" max="6" width="15.28515625" style="2" customWidth="1" collapsed="1"/>
    <col min="7" max="12" width="9.85546875" style="2" customWidth="1"/>
    <col min="13" max="13" width="10.42578125" style="2" customWidth="1"/>
    <col min="14" max="14" width="10.7109375" style="2" customWidth="1"/>
    <col min="15" max="15" width="11.85546875" style="2" customWidth="1"/>
    <col min="16" max="21" width="9.85546875" style="2" customWidth="1"/>
    <col min="22" max="22" width="10.7109375" style="2" customWidth="1"/>
    <col min="23" max="23" width="11.5703125" style="2" customWidth="1"/>
    <col min="24" max="24" width="9.140625" style="1"/>
    <col min="25" max="16384" width="9.140625" style="2"/>
  </cols>
  <sheetData>
    <row r="1" spans="1:24" s="225" customFormat="1" ht="12.75" customHeight="1">
      <c r="A1" s="424" t="s">
        <v>62</v>
      </c>
      <c r="B1" s="424"/>
      <c r="C1" s="424"/>
      <c r="D1" s="424"/>
      <c r="E1" s="424"/>
      <c r="F1" s="424"/>
      <c r="G1" s="424"/>
      <c r="H1" s="424"/>
      <c r="I1" s="424"/>
      <c r="J1" s="424"/>
      <c r="K1" s="424"/>
      <c r="L1" s="424"/>
      <c r="M1" s="424"/>
      <c r="N1" s="424"/>
      <c r="O1" s="424"/>
      <c r="P1" s="424"/>
      <c r="Q1" s="424"/>
      <c r="R1" s="424"/>
      <c r="S1" s="424"/>
      <c r="T1" s="424"/>
      <c r="U1" s="424"/>
      <c r="V1" s="424"/>
      <c r="W1" s="424"/>
      <c r="X1" s="239"/>
    </row>
    <row r="2" spans="1:24" s="225" customFormat="1" ht="12.75" customHeight="1">
      <c r="A2" s="424" t="s">
        <v>63</v>
      </c>
      <c r="B2" s="424"/>
      <c r="C2" s="424"/>
      <c r="D2" s="424"/>
      <c r="E2" s="424"/>
      <c r="F2" s="424"/>
      <c r="G2" s="424"/>
      <c r="H2" s="424"/>
      <c r="I2" s="424"/>
      <c r="J2" s="424"/>
      <c r="K2" s="424"/>
      <c r="L2" s="424"/>
      <c r="M2" s="424"/>
      <c r="N2" s="424"/>
      <c r="O2" s="424"/>
      <c r="P2" s="424"/>
      <c r="Q2" s="424"/>
      <c r="R2" s="424"/>
      <c r="S2" s="424"/>
      <c r="T2" s="424"/>
      <c r="U2" s="424"/>
      <c r="V2" s="424"/>
      <c r="W2" s="424"/>
      <c r="X2" s="239"/>
    </row>
    <row r="3" spans="1:24" s="225" customFormat="1" ht="12.75" customHeight="1">
      <c r="A3" s="230"/>
      <c r="B3" s="230"/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0"/>
      <c r="P3" s="230"/>
      <c r="Q3" s="230"/>
      <c r="R3" s="230"/>
      <c r="S3" s="230"/>
      <c r="T3" s="230"/>
      <c r="U3" s="230"/>
      <c r="V3" s="230"/>
      <c r="W3" s="230"/>
      <c r="X3" s="239"/>
    </row>
    <row r="4" spans="1:24" s="225" customFormat="1" ht="12.75" customHeight="1">
      <c r="A4" s="359" t="str">
        <f>'ANEXO I - TAB 2'!A4:H4</f>
        <v>PODER/ÓRGÃO/UNIDADE: JUSTIÇA FEDERAL</v>
      </c>
      <c r="B4" s="359"/>
      <c r="C4" s="359"/>
      <c r="D4" s="359"/>
      <c r="E4" s="359"/>
      <c r="F4" s="359"/>
      <c r="G4" s="359"/>
      <c r="H4" s="359"/>
      <c r="I4" s="359"/>
      <c r="J4" s="359"/>
      <c r="K4" s="359"/>
      <c r="L4" s="359"/>
      <c r="M4" s="359"/>
      <c r="N4" s="359"/>
      <c r="O4" s="359"/>
      <c r="P4" s="359"/>
      <c r="Q4" s="359"/>
      <c r="R4" s="359"/>
      <c r="S4" s="359"/>
      <c r="T4" s="359"/>
      <c r="U4" s="359"/>
      <c r="V4" s="359"/>
      <c r="W4" s="359"/>
      <c r="X4" s="239"/>
    </row>
    <row r="5" spans="1:24" s="225" customFormat="1" ht="12.75" customHeight="1">
      <c r="A5" s="423" t="s">
        <v>226</v>
      </c>
      <c r="B5" s="423"/>
      <c r="C5" s="423"/>
      <c r="D5" s="423"/>
      <c r="E5" s="423"/>
      <c r="F5" s="423"/>
      <c r="G5" s="423"/>
      <c r="H5" s="423"/>
      <c r="I5" s="423"/>
      <c r="J5" s="423"/>
      <c r="K5" s="423"/>
      <c r="L5" s="423"/>
      <c r="M5" s="423"/>
      <c r="N5" s="423"/>
      <c r="O5" s="423"/>
      <c r="P5" s="423"/>
      <c r="Q5" s="423"/>
      <c r="R5" s="423"/>
      <c r="S5" s="423"/>
      <c r="T5" s="423"/>
      <c r="U5" s="423"/>
      <c r="V5" s="423"/>
      <c r="W5" s="423"/>
      <c r="X5" s="239"/>
    </row>
    <row r="6" spans="1:24" s="225" customFormat="1" ht="13.5" thickBot="1">
      <c r="B6" s="240"/>
      <c r="C6" s="240"/>
      <c r="D6" s="240"/>
      <c r="G6" s="240"/>
      <c r="H6" s="345"/>
      <c r="I6" s="240"/>
      <c r="J6" s="240"/>
      <c r="K6" s="240"/>
      <c r="L6" s="240"/>
      <c r="M6" s="240"/>
      <c r="N6" s="240"/>
      <c r="O6" s="240"/>
      <c r="P6" s="240"/>
      <c r="Q6" s="240"/>
      <c r="R6" s="240"/>
      <c r="S6" s="240"/>
      <c r="T6" s="240"/>
      <c r="U6" s="240"/>
      <c r="V6" s="241"/>
      <c r="W6" s="242">
        <v>1</v>
      </c>
      <c r="X6" s="239"/>
    </row>
    <row r="7" spans="1:24" s="225" customFormat="1" ht="13.5" hidden="1" outlineLevel="1" thickBot="1">
      <c r="B7" s="240"/>
      <c r="C7" s="240"/>
      <c r="D7" s="240"/>
      <c r="E7" s="335">
        <v>1.07</v>
      </c>
      <c r="F7" s="346">
        <v>1.22</v>
      </c>
      <c r="G7" s="240"/>
      <c r="H7" s="345"/>
      <c r="I7" s="240"/>
      <c r="J7" s="240"/>
      <c r="K7" s="240"/>
      <c r="L7" s="240"/>
      <c r="M7" s="240"/>
      <c r="N7" s="240"/>
      <c r="O7" s="240"/>
      <c r="P7" s="240"/>
      <c r="Q7" s="240"/>
      <c r="R7" s="240"/>
      <c r="S7" s="240"/>
      <c r="T7" s="240"/>
      <c r="U7" s="240"/>
      <c r="V7" s="241"/>
      <c r="W7" s="242"/>
      <c r="X7" s="239"/>
    </row>
    <row r="8" spans="1:24" s="244" customFormat="1" ht="21.75" customHeight="1" collapsed="1" thickBot="1">
      <c r="A8" s="425" t="s">
        <v>3</v>
      </c>
      <c r="B8" s="426"/>
      <c r="C8" s="426"/>
      <c r="D8" s="427"/>
      <c r="E8" s="420" t="s">
        <v>159</v>
      </c>
      <c r="F8" s="420" t="s">
        <v>159</v>
      </c>
      <c r="G8" s="428" t="s">
        <v>65</v>
      </c>
      <c r="H8" s="428"/>
      <c r="I8" s="428"/>
      <c r="J8" s="428"/>
      <c r="K8" s="428"/>
      <c r="L8" s="428"/>
      <c r="M8" s="428"/>
      <c r="N8" s="428"/>
      <c r="O8" s="428"/>
      <c r="P8" s="428"/>
      <c r="Q8" s="428"/>
      <c r="R8" s="429"/>
      <c r="S8" s="429"/>
      <c r="T8" s="429"/>
      <c r="U8" s="429"/>
      <c r="V8" s="429"/>
      <c r="W8" s="429"/>
      <c r="X8" s="243"/>
    </row>
    <row r="9" spans="1:24" s="244" customFormat="1" ht="21.75" customHeight="1" thickBot="1">
      <c r="A9" s="404" t="s">
        <v>156</v>
      </c>
      <c r="B9" s="404" t="s">
        <v>157</v>
      </c>
      <c r="C9" s="404" t="s">
        <v>12</v>
      </c>
      <c r="D9" s="404" t="s">
        <v>158</v>
      </c>
      <c r="E9" s="421"/>
      <c r="F9" s="421"/>
      <c r="G9" s="425" t="s">
        <v>4</v>
      </c>
      <c r="H9" s="426"/>
      <c r="I9" s="426"/>
      <c r="J9" s="426"/>
      <c r="K9" s="426"/>
      <c r="L9" s="426"/>
      <c r="M9" s="426"/>
      <c r="N9" s="426"/>
      <c r="O9" s="426"/>
      <c r="P9" s="435"/>
      <c r="Q9" s="436"/>
      <c r="R9" s="406" t="s">
        <v>66</v>
      </c>
      <c r="S9" s="406"/>
      <c r="T9" s="406"/>
      <c r="U9" s="406"/>
      <c r="V9" s="406"/>
      <c r="W9" s="406"/>
      <c r="X9" s="243"/>
    </row>
    <row r="10" spans="1:24" s="244" customFormat="1" ht="17.25" customHeight="1" thickBot="1">
      <c r="A10" s="405"/>
      <c r="B10" s="405"/>
      <c r="C10" s="405"/>
      <c r="D10" s="405"/>
      <c r="E10" s="421"/>
      <c r="F10" s="421"/>
      <c r="G10" s="407" t="s">
        <v>67</v>
      </c>
      <c r="H10" s="407"/>
      <c r="I10" s="408"/>
      <c r="J10" s="437" t="s">
        <v>68</v>
      </c>
      <c r="K10" s="437"/>
      <c r="L10" s="437"/>
      <c r="M10" s="438"/>
      <c r="N10" s="438"/>
      <c r="O10" s="438"/>
      <c r="P10" s="438"/>
      <c r="Q10" s="438"/>
      <c r="R10" s="409" t="s">
        <v>67</v>
      </c>
      <c r="S10" s="409"/>
      <c r="T10" s="409"/>
      <c r="U10" s="430" t="s">
        <v>68</v>
      </c>
      <c r="V10" s="430"/>
      <c r="W10" s="430"/>
      <c r="X10" s="243"/>
    </row>
    <row r="11" spans="1:24" s="244" customFormat="1" ht="26.25" customHeight="1" thickBot="1">
      <c r="A11" s="405"/>
      <c r="B11" s="405"/>
      <c r="C11" s="405"/>
      <c r="D11" s="405"/>
      <c r="E11" s="422"/>
      <c r="F11" s="422"/>
      <c r="G11" s="431" t="s">
        <v>227</v>
      </c>
      <c r="H11" s="415" t="s">
        <v>161</v>
      </c>
      <c r="I11" s="415" t="s">
        <v>9</v>
      </c>
      <c r="J11" s="417" t="s">
        <v>162</v>
      </c>
      <c r="K11" s="418"/>
      <c r="L11" s="418"/>
      <c r="M11" s="418"/>
      <c r="N11" s="418"/>
      <c r="O11" s="418"/>
      <c r="P11" s="412" t="s">
        <v>175</v>
      </c>
      <c r="Q11" s="412" t="s">
        <v>176</v>
      </c>
      <c r="R11" s="415" t="s">
        <v>227</v>
      </c>
      <c r="S11" s="415" t="s">
        <v>161</v>
      </c>
      <c r="T11" s="415" t="s">
        <v>9</v>
      </c>
      <c r="U11" s="432" t="s">
        <v>162</v>
      </c>
      <c r="V11" s="433"/>
      <c r="W11" s="434"/>
      <c r="X11" s="243"/>
    </row>
    <row r="12" spans="1:24" s="244" customFormat="1" ht="26.25" customHeight="1" thickBot="1">
      <c r="A12" s="405"/>
      <c r="B12" s="405"/>
      <c r="C12" s="405"/>
      <c r="D12" s="405"/>
      <c r="E12" s="410" t="s">
        <v>160</v>
      </c>
      <c r="F12" s="410" t="s">
        <v>160</v>
      </c>
      <c r="G12" s="415"/>
      <c r="H12" s="415"/>
      <c r="I12" s="415"/>
      <c r="J12" s="419" t="s">
        <v>163</v>
      </c>
      <c r="K12" s="414"/>
      <c r="L12" s="414"/>
      <c r="M12" s="245" t="s">
        <v>166</v>
      </c>
      <c r="N12" s="245" t="s">
        <v>164</v>
      </c>
      <c r="O12" s="246" t="s">
        <v>165</v>
      </c>
      <c r="P12" s="413"/>
      <c r="Q12" s="413"/>
      <c r="R12" s="415"/>
      <c r="S12" s="415"/>
      <c r="T12" s="415"/>
      <c r="U12" s="247" t="s">
        <v>166</v>
      </c>
      <c r="V12" s="247" t="s">
        <v>164</v>
      </c>
      <c r="W12" s="248" t="s">
        <v>165</v>
      </c>
      <c r="X12" s="243"/>
    </row>
    <row r="13" spans="1:24" s="244" customFormat="1" ht="28.5" customHeight="1" thickBot="1">
      <c r="A13" s="405"/>
      <c r="B13" s="405"/>
      <c r="C13" s="405"/>
      <c r="D13" s="405"/>
      <c r="E13" s="411"/>
      <c r="F13" s="411"/>
      <c r="G13" s="416"/>
      <c r="H13" s="416"/>
      <c r="I13" s="416"/>
      <c r="J13" s="249" t="s">
        <v>172</v>
      </c>
      <c r="K13" s="249" t="s">
        <v>173</v>
      </c>
      <c r="L13" s="249" t="s">
        <v>174</v>
      </c>
      <c r="M13" s="250" t="s">
        <v>167</v>
      </c>
      <c r="N13" s="251">
        <v>0.1</v>
      </c>
      <c r="O13" s="252">
        <v>0.125</v>
      </c>
      <c r="P13" s="414"/>
      <c r="Q13" s="414"/>
      <c r="R13" s="416"/>
      <c r="S13" s="416"/>
      <c r="T13" s="416"/>
      <c r="U13" s="253" t="s">
        <v>167</v>
      </c>
      <c r="V13" s="254">
        <v>0.1</v>
      </c>
      <c r="W13" s="255">
        <v>0.125</v>
      </c>
      <c r="X13" s="243"/>
    </row>
    <row r="14" spans="1:24" s="225" customFormat="1" ht="12.75" customHeight="1">
      <c r="A14" s="441" t="s">
        <v>151</v>
      </c>
      <c r="B14" s="441" t="s">
        <v>155</v>
      </c>
      <c r="C14" s="449" t="s">
        <v>152</v>
      </c>
      <c r="D14" s="297">
        <v>13</v>
      </c>
      <c r="E14" s="298">
        <v>6957.41</v>
      </c>
      <c r="F14" s="298">
        <f t="shared" ref="F14:F52" si="0">ROUND(E14*$E$7,2)</f>
        <v>7444.43</v>
      </c>
      <c r="G14" s="298">
        <f t="shared" ref="G14:G52" si="1">ROUND(F14*$F$7,2)</f>
        <v>9082.2000000000007</v>
      </c>
      <c r="H14" s="298">
        <v>59.87</v>
      </c>
      <c r="I14" s="298">
        <f>F14+G14+H14</f>
        <v>16586.5</v>
      </c>
      <c r="J14" s="298">
        <f>F14*1%</f>
        <v>74.444299999999998</v>
      </c>
      <c r="K14" s="298">
        <f>F14*2%</f>
        <v>148.8886</v>
      </c>
      <c r="L14" s="298">
        <f>F14*3%</f>
        <v>223.3329</v>
      </c>
      <c r="M14" s="298">
        <f>F14*7.5%</f>
        <v>558.33225000000004</v>
      </c>
      <c r="N14" s="298">
        <f>F14*10%</f>
        <v>744.4430000000001</v>
      </c>
      <c r="O14" s="298">
        <f>F14*12.5%</f>
        <v>930.55375000000004</v>
      </c>
      <c r="P14" s="298">
        <f>F14*35%</f>
        <v>2605.5504999999998</v>
      </c>
      <c r="Q14" s="298">
        <f>F14*35%</f>
        <v>2605.5504999999998</v>
      </c>
      <c r="R14" s="298">
        <f>F14*$F$7</f>
        <v>9082.2046000000009</v>
      </c>
      <c r="S14" s="298">
        <v>59.87</v>
      </c>
      <c r="T14" s="298">
        <f>F14+R14+S14</f>
        <v>16586.5046</v>
      </c>
      <c r="U14" s="298">
        <f>F14*7.5%</f>
        <v>558.33225000000004</v>
      </c>
      <c r="V14" s="298">
        <f>F14*10%</f>
        <v>744.4430000000001</v>
      </c>
      <c r="W14" s="298">
        <f>F14*12.5%</f>
        <v>930.55375000000004</v>
      </c>
      <c r="X14" s="239"/>
    </row>
    <row r="15" spans="1:24" s="225" customFormat="1" ht="12.75" customHeight="1">
      <c r="A15" s="442"/>
      <c r="B15" s="442"/>
      <c r="C15" s="450"/>
      <c r="D15" s="299">
        <v>12</v>
      </c>
      <c r="E15" s="300">
        <v>6754.77</v>
      </c>
      <c r="F15" s="298">
        <f t="shared" si="0"/>
        <v>7227.6</v>
      </c>
      <c r="G15" s="298">
        <f t="shared" si="1"/>
        <v>8817.67</v>
      </c>
      <c r="H15" s="298">
        <v>59.87</v>
      </c>
      <c r="I15" s="298">
        <f t="shared" ref="I15:I52" si="2">F15+G15+H15</f>
        <v>16105.140000000001</v>
      </c>
      <c r="J15" s="298">
        <f t="shared" ref="J15:J52" si="3">F15*1%</f>
        <v>72.27600000000001</v>
      </c>
      <c r="K15" s="298">
        <f t="shared" ref="K15:K52" si="4">F15*2%</f>
        <v>144.55200000000002</v>
      </c>
      <c r="L15" s="298">
        <f t="shared" ref="L15:L52" si="5">F15*3%</f>
        <v>216.828</v>
      </c>
      <c r="M15" s="298">
        <f t="shared" ref="M15:M52" si="6">F15*7.5%</f>
        <v>542.07000000000005</v>
      </c>
      <c r="N15" s="298">
        <f t="shared" ref="N15:N52" si="7">F15*10%</f>
        <v>722.7600000000001</v>
      </c>
      <c r="O15" s="298">
        <f t="shared" ref="O15:O52" si="8">F15*12.5%</f>
        <v>903.45</v>
      </c>
      <c r="P15" s="298">
        <f t="shared" ref="P15:P26" si="9">F15*35%</f>
        <v>2529.66</v>
      </c>
      <c r="Q15" s="298">
        <f t="shared" ref="Q15:Q39" si="10">F15*35%</f>
        <v>2529.66</v>
      </c>
      <c r="R15" s="298">
        <f t="shared" ref="R15:R52" si="11">F15*$F$7</f>
        <v>8817.6720000000005</v>
      </c>
      <c r="S15" s="298">
        <v>59.87</v>
      </c>
      <c r="T15" s="298">
        <f t="shared" ref="T15:T52" si="12">F15+R15+S15</f>
        <v>16105.142000000002</v>
      </c>
      <c r="U15" s="298">
        <f t="shared" ref="U15:U52" si="13">F15*7.5%</f>
        <v>542.07000000000005</v>
      </c>
      <c r="V15" s="298">
        <f t="shared" ref="V15:V52" si="14">F15*10%</f>
        <v>722.7600000000001</v>
      </c>
      <c r="W15" s="298">
        <f t="shared" ref="W15:W52" si="15">F15*12.5%</f>
        <v>903.45</v>
      </c>
      <c r="X15" s="239"/>
    </row>
    <row r="16" spans="1:24" s="225" customFormat="1" ht="12.75" customHeight="1">
      <c r="A16" s="442"/>
      <c r="B16" s="442"/>
      <c r="C16" s="451"/>
      <c r="D16" s="301">
        <v>11</v>
      </c>
      <c r="E16" s="302">
        <v>6558.03</v>
      </c>
      <c r="F16" s="298">
        <f t="shared" si="0"/>
        <v>7017.09</v>
      </c>
      <c r="G16" s="298">
        <f t="shared" si="1"/>
        <v>8560.85</v>
      </c>
      <c r="H16" s="298">
        <v>59.87</v>
      </c>
      <c r="I16" s="298">
        <f t="shared" si="2"/>
        <v>15637.810000000001</v>
      </c>
      <c r="J16" s="298">
        <f t="shared" si="3"/>
        <v>70.170900000000003</v>
      </c>
      <c r="K16" s="298">
        <f t="shared" si="4"/>
        <v>140.34180000000001</v>
      </c>
      <c r="L16" s="298">
        <f t="shared" si="5"/>
        <v>210.5127</v>
      </c>
      <c r="M16" s="298">
        <f t="shared" si="6"/>
        <v>526.28174999999999</v>
      </c>
      <c r="N16" s="298">
        <f t="shared" si="7"/>
        <v>701.70900000000006</v>
      </c>
      <c r="O16" s="298">
        <f t="shared" si="8"/>
        <v>877.13625000000002</v>
      </c>
      <c r="P16" s="298">
        <f t="shared" si="9"/>
        <v>2455.9814999999999</v>
      </c>
      <c r="Q16" s="298">
        <f t="shared" si="10"/>
        <v>2455.9814999999999</v>
      </c>
      <c r="R16" s="298">
        <f t="shared" si="11"/>
        <v>8560.8498</v>
      </c>
      <c r="S16" s="298">
        <v>59.87</v>
      </c>
      <c r="T16" s="298">
        <f t="shared" si="12"/>
        <v>15637.809800000001</v>
      </c>
      <c r="U16" s="298">
        <f t="shared" si="13"/>
        <v>526.28174999999999</v>
      </c>
      <c r="V16" s="298">
        <f t="shared" si="14"/>
        <v>701.70900000000006</v>
      </c>
      <c r="W16" s="298">
        <f t="shared" si="15"/>
        <v>877.13625000000002</v>
      </c>
      <c r="X16" s="239"/>
    </row>
    <row r="17" spans="1:24" s="225" customFormat="1" ht="12.75" customHeight="1">
      <c r="A17" s="442"/>
      <c r="B17" s="442"/>
      <c r="C17" s="452" t="s">
        <v>153</v>
      </c>
      <c r="D17" s="303">
        <v>10</v>
      </c>
      <c r="E17" s="298">
        <v>6367.02</v>
      </c>
      <c r="F17" s="298">
        <f t="shared" si="0"/>
        <v>6812.71</v>
      </c>
      <c r="G17" s="298">
        <f t="shared" si="1"/>
        <v>8311.51</v>
      </c>
      <c r="H17" s="298">
        <v>59.87</v>
      </c>
      <c r="I17" s="298">
        <f t="shared" si="2"/>
        <v>15184.090000000002</v>
      </c>
      <c r="J17" s="298">
        <f t="shared" si="3"/>
        <v>68.127099999999999</v>
      </c>
      <c r="K17" s="298">
        <f t="shared" si="4"/>
        <v>136.2542</v>
      </c>
      <c r="L17" s="298">
        <f t="shared" si="5"/>
        <v>204.38129999999998</v>
      </c>
      <c r="M17" s="298">
        <f t="shared" si="6"/>
        <v>510.95324999999997</v>
      </c>
      <c r="N17" s="298">
        <f t="shared" si="7"/>
        <v>681.27100000000007</v>
      </c>
      <c r="O17" s="298">
        <f t="shared" si="8"/>
        <v>851.58875</v>
      </c>
      <c r="P17" s="298">
        <f t="shared" si="9"/>
        <v>2384.4485</v>
      </c>
      <c r="Q17" s="298">
        <f t="shared" si="10"/>
        <v>2384.4485</v>
      </c>
      <c r="R17" s="298">
        <f t="shared" si="11"/>
        <v>8311.5061999999998</v>
      </c>
      <c r="S17" s="298">
        <v>59.87</v>
      </c>
      <c r="T17" s="298">
        <f t="shared" si="12"/>
        <v>15184.0862</v>
      </c>
      <c r="U17" s="298">
        <f t="shared" si="13"/>
        <v>510.95324999999997</v>
      </c>
      <c r="V17" s="298">
        <f t="shared" si="14"/>
        <v>681.27100000000007</v>
      </c>
      <c r="W17" s="298">
        <f t="shared" si="15"/>
        <v>851.58875</v>
      </c>
      <c r="X17" s="239"/>
    </row>
    <row r="18" spans="1:24" s="225" customFormat="1" ht="12.75" customHeight="1">
      <c r="A18" s="442"/>
      <c r="B18" s="442"/>
      <c r="C18" s="450"/>
      <c r="D18" s="299">
        <v>9</v>
      </c>
      <c r="E18" s="300">
        <v>6181.57</v>
      </c>
      <c r="F18" s="298">
        <f t="shared" si="0"/>
        <v>6614.28</v>
      </c>
      <c r="G18" s="298">
        <f t="shared" si="1"/>
        <v>8069.42</v>
      </c>
      <c r="H18" s="298">
        <v>59.87</v>
      </c>
      <c r="I18" s="298">
        <f t="shared" si="2"/>
        <v>14743.570000000002</v>
      </c>
      <c r="J18" s="298">
        <f t="shared" si="3"/>
        <v>66.142799999999994</v>
      </c>
      <c r="K18" s="298">
        <f t="shared" si="4"/>
        <v>132.28559999999999</v>
      </c>
      <c r="L18" s="298">
        <f t="shared" si="5"/>
        <v>198.42839999999998</v>
      </c>
      <c r="M18" s="298">
        <f t="shared" si="6"/>
        <v>496.07099999999997</v>
      </c>
      <c r="N18" s="298">
        <f t="shared" si="7"/>
        <v>661.428</v>
      </c>
      <c r="O18" s="298">
        <f t="shared" si="8"/>
        <v>826.78499999999997</v>
      </c>
      <c r="P18" s="298">
        <f t="shared" si="9"/>
        <v>2314.9979999999996</v>
      </c>
      <c r="Q18" s="298">
        <f t="shared" si="10"/>
        <v>2314.9979999999996</v>
      </c>
      <c r="R18" s="298">
        <f t="shared" si="11"/>
        <v>8069.4215999999997</v>
      </c>
      <c r="S18" s="298">
        <v>59.87</v>
      </c>
      <c r="T18" s="298">
        <f t="shared" si="12"/>
        <v>14743.571600000001</v>
      </c>
      <c r="U18" s="298">
        <f t="shared" si="13"/>
        <v>496.07099999999997</v>
      </c>
      <c r="V18" s="298">
        <f t="shared" si="14"/>
        <v>661.428</v>
      </c>
      <c r="W18" s="298">
        <f t="shared" si="15"/>
        <v>826.78499999999997</v>
      </c>
      <c r="X18" s="239"/>
    </row>
    <row r="19" spans="1:24" s="225" customFormat="1" ht="12.75" customHeight="1">
      <c r="A19" s="442"/>
      <c r="B19" s="442"/>
      <c r="C19" s="450"/>
      <c r="D19" s="299">
        <v>8</v>
      </c>
      <c r="E19" s="300">
        <v>5848.22</v>
      </c>
      <c r="F19" s="298">
        <f t="shared" si="0"/>
        <v>6257.6</v>
      </c>
      <c r="G19" s="298">
        <f t="shared" si="1"/>
        <v>7634.27</v>
      </c>
      <c r="H19" s="298">
        <v>59.87</v>
      </c>
      <c r="I19" s="298">
        <f t="shared" si="2"/>
        <v>13951.740000000002</v>
      </c>
      <c r="J19" s="298">
        <f t="shared" si="3"/>
        <v>62.576000000000008</v>
      </c>
      <c r="K19" s="298">
        <f t="shared" si="4"/>
        <v>125.15200000000002</v>
      </c>
      <c r="L19" s="298">
        <f t="shared" si="5"/>
        <v>187.72800000000001</v>
      </c>
      <c r="M19" s="298">
        <f t="shared" si="6"/>
        <v>469.32</v>
      </c>
      <c r="N19" s="298">
        <f t="shared" si="7"/>
        <v>625.7600000000001</v>
      </c>
      <c r="O19" s="298">
        <f t="shared" si="8"/>
        <v>782.2</v>
      </c>
      <c r="P19" s="298">
        <f t="shared" si="9"/>
        <v>2190.16</v>
      </c>
      <c r="Q19" s="298">
        <f t="shared" si="10"/>
        <v>2190.16</v>
      </c>
      <c r="R19" s="298">
        <f t="shared" si="11"/>
        <v>7634.2719999999999</v>
      </c>
      <c r="S19" s="298">
        <v>59.87</v>
      </c>
      <c r="T19" s="298">
        <f t="shared" si="12"/>
        <v>13951.742</v>
      </c>
      <c r="U19" s="298">
        <f t="shared" si="13"/>
        <v>469.32</v>
      </c>
      <c r="V19" s="298">
        <f t="shared" si="14"/>
        <v>625.7600000000001</v>
      </c>
      <c r="W19" s="298">
        <f t="shared" si="15"/>
        <v>782.2</v>
      </c>
      <c r="X19" s="239"/>
    </row>
    <row r="20" spans="1:24" s="225" customFormat="1" ht="12.75" customHeight="1">
      <c r="A20" s="442"/>
      <c r="B20" s="442"/>
      <c r="C20" s="450"/>
      <c r="D20" s="299">
        <v>7</v>
      </c>
      <c r="E20" s="300">
        <v>5677.88</v>
      </c>
      <c r="F20" s="298">
        <f t="shared" si="0"/>
        <v>6075.33</v>
      </c>
      <c r="G20" s="298">
        <f t="shared" si="1"/>
        <v>7411.9</v>
      </c>
      <c r="H20" s="298">
        <v>59.87</v>
      </c>
      <c r="I20" s="298">
        <f t="shared" si="2"/>
        <v>13547.1</v>
      </c>
      <c r="J20" s="298">
        <f t="shared" si="3"/>
        <v>60.753300000000003</v>
      </c>
      <c r="K20" s="298">
        <f t="shared" si="4"/>
        <v>121.50660000000001</v>
      </c>
      <c r="L20" s="298">
        <f t="shared" si="5"/>
        <v>182.25989999999999</v>
      </c>
      <c r="M20" s="298">
        <f t="shared" si="6"/>
        <v>455.64974999999998</v>
      </c>
      <c r="N20" s="298">
        <f t="shared" si="7"/>
        <v>607.53300000000002</v>
      </c>
      <c r="O20" s="298">
        <f t="shared" si="8"/>
        <v>759.41624999999999</v>
      </c>
      <c r="P20" s="298">
        <f t="shared" si="9"/>
        <v>2126.3654999999999</v>
      </c>
      <c r="Q20" s="298">
        <f t="shared" si="10"/>
        <v>2126.3654999999999</v>
      </c>
      <c r="R20" s="298">
        <f t="shared" si="11"/>
        <v>7411.9025999999994</v>
      </c>
      <c r="S20" s="298">
        <v>59.87</v>
      </c>
      <c r="T20" s="298">
        <f t="shared" si="12"/>
        <v>13547.1026</v>
      </c>
      <c r="U20" s="298">
        <f t="shared" si="13"/>
        <v>455.64974999999998</v>
      </c>
      <c r="V20" s="298">
        <f t="shared" si="14"/>
        <v>607.53300000000002</v>
      </c>
      <c r="W20" s="298">
        <f t="shared" si="15"/>
        <v>759.41624999999999</v>
      </c>
      <c r="X20" s="239"/>
    </row>
    <row r="21" spans="1:24" s="225" customFormat="1" ht="12.75" customHeight="1">
      <c r="A21" s="442"/>
      <c r="B21" s="442"/>
      <c r="C21" s="453"/>
      <c r="D21" s="301">
        <v>6</v>
      </c>
      <c r="E21" s="302">
        <v>5512.51</v>
      </c>
      <c r="F21" s="298">
        <f t="shared" si="0"/>
        <v>5898.39</v>
      </c>
      <c r="G21" s="298">
        <f t="shared" si="1"/>
        <v>7196.04</v>
      </c>
      <c r="H21" s="298">
        <v>59.87</v>
      </c>
      <c r="I21" s="298">
        <f t="shared" si="2"/>
        <v>13154.300000000001</v>
      </c>
      <c r="J21" s="298">
        <f t="shared" si="3"/>
        <v>58.983900000000006</v>
      </c>
      <c r="K21" s="298">
        <f t="shared" si="4"/>
        <v>117.96780000000001</v>
      </c>
      <c r="L21" s="298">
        <f t="shared" si="5"/>
        <v>176.95170000000002</v>
      </c>
      <c r="M21" s="298">
        <f t="shared" si="6"/>
        <v>442.37925000000001</v>
      </c>
      <c r="N21" s="298">
        <f t="shared" si="7"/>
        <v>589.83900000000006</v>
      </c>
      <c r="O21" s="298">
        <f t="shared" si="8"/>
        <v>737.29875000000004</v>
      </c>
      <c r="P21" s="298">
        <f t="shared" si="9"/>
        <v>2064.4364999999998</v>
      </c>
      <c r="Q21" s="298">
        <f t="shared" si="10"/>
        <v>2064.4364999999998</v>
      </c>
      <c r="R21" s="298">
        <f t="shared" si="11"/>
        <v>7196.0358000000006</v>
      </c>
      <c r="S21" s="298">
        <v>59.87</v>
      </c>
      <c r="T21" s="298">
        <f t="shared" si="12"/>
        <v>13154.295800000002</v>
      </c>
      <c r="U21" s="298">
        <f t="shared" si="13"/>
        <v>442.37925000000001</v>
      </c>
      <c r="V21" s="298">
        <f t="shared" si="14"/>
        <v>589.83900000000006</v>
      </c>
      <c r="W21" s="298">
        <f t="shared" si="15"/>
        <v>737.29875000000004</v>
      </c>
      <c r="X21" s="239"/>
    </row>
    <row r="22" spans="1:24" s="225" customFormat="1" ht="12.75" customHeight="1">
      <c r="A22" s="442"/>
      <c r="B22" s="442"/>
      <c r="C22" s="454" t="s">
        <v>154</v>
      </c>
      <c r="D22" s="303">
        <v>5</v>
      </c>
      <c r="E22" s="298">
        <v>5351.95</v>
      </c>
      <c r="F22" s="298">
        <f t="shared" si="0"/>
        <v>5726.59</v>
      </c>
      <c r="G22" s="298">
        <f t="shared" si="1"/>
        <v>6986.44</v>
      </c>
      <c r="H22" s="298">
        <v>59.87</v>
      </c>
      <c r="I22" s="298">
        <f t="shared" si="2"/>
        <v>12772.9</v>
      </c>
      <c r="J22" s="298">
        <f t="shared" si="3"/>
        <v>57.265900000000002</v>
      </c>
      <c r="K22" s="298">
        <f t="shared" si="4"/>
        <v>114.5318</v>
      </c>
      <c r="L22" s="298">
        <f t="shared" si="5"/>
        <v>171.79769999999999</v>
      </c>
      <c r="M22" s="298">
        <f t="shared" si="6"/>
        <v>429.49425000000002</v>
      </c>
      <c r="N22" s="298">
        <f t="shared" si="7"/>
        <v>572.65899999999999</v>
      </c>
      <c r="O22" s="298">
        <f t="shared" si="8"/>
        <v>715.82375000000002</v>
      </c>
      <c r="P22" s="298">
        <f t="shared" si="9"/>
        <v>2004.3064999999999</v>
      </c>
      <c r="Q22" s="298">
        <f t="shared" si="10"/>
        <v>2004.3064999999999</v>
      </c>
      <c r="R22" s="298">
        <f t="shared" si="11"/>
        <v>6986.4398000000001</v>
      </c>
      <c r="S22" s="298">
        <v>59.87</v>
      </c>
      <c r="T22" s="298">
        <f t="shared" si="12"/>
        <v>12772.899800000001</v>
      </c>
      <c r="U22" s="298">
        <f t="shared" si="13"/>
        <v>429.49425000000002</v>
      </c>
      <c r="V22" s="298">
        <f t="shared" si="14"/>
        <v>572.65899999999999</v>
      </c>
      <c r="W22" s="298">
        <f t="shared" si="15"/>
        <v>715.82375000000002</v>
      </c>
      <c r="X22" s="239"/>
    </row>
    <row r="23" spans="1:24" s="225" customFormat="1" ht="12.75" customHeight="1">
      <c r="A23" s="442"/>
      <c r="B23" s="442"/>
      <c r="C23" s="450"/>
      <c r="D23" s="299">
        <v>4</v>
      </c>
      <c r="E23" s="300">
        <v>5196.07</v>
      </c>
      <c r="F23" s="298">
        <f t="shared" si="0"/>
        <v>5559.79</v>
      </c>
      <c r="G23" s="298">
        <f t="shared" si="1"/>
        <v>6782.94</v>
      </c>
      <c r="H23" s="298">
        <v>59.87</v>
      </c>
      <c r="I23" s="298">
        <f t="shared" si="2"/>
        <v>12402.6</v>
      </c>
      <c r="J23" s="298">
        <f t="shared" si="3"/>
        <v>55.597900000000003</v>
      </c>
      <c r="K23" s="298">
        <f t="shared" si="4"/>
        <v>111.19580000000001</v>
      </c>
      <c r="L23" s="298">
        <f t="shared" si="5"/>
        <v>166.7937</v>
      </c>
      <c r="M23" s="298">
        <f t="shared" si="6"/>
        <v>416.98424999999997</v>
      </c>
      <c r="N23" s="298">
        <f t="shared" si="7"/>
        <v>555.97900000000004</v>
      </c>
      <c r="O23" s="298">
        <f t="shared" si="8"/>
        <v>694.97375</v>
      </c>
      <c r="P23" s="298">
        <f t="shared" si="9"/>
        <v>1945.9264999999998</v>
      </c>
      <c r="Q23" s="298">
        <f t="shared" si="10"/>
        <v>1945.9264999999998</v>
      </c>
      <c r="R23" s="298">
        <f t="shared" si="11"/>
        <v>6782.9438</v>
      </c>
      <c r="S23" s="298">
        <v>59.87</v>
      </c>
      <c r="T23" s="298">
        <f t="shared" si="12"/>
        <v>12402.603800000001</v>
      </c>
      <c r="U23" s="298">
        <f t="shared" si="13"/>
        <v>416.98424999999997</v>
      </c>
      <c r="V23" s="298">
        <f t="shared" si="14"/>
        <v>555.97900000000004</v>
      </c>
      <c r="W23" s="298">
        <f t="shared" si="15"/>
        <v>694.97375</v>
      </c>
      <c r="X23" s="239"/>
    </row>
    <row r="24" spans="1:24" s="225" customFormat="1" ht="12.75" customHeight="1">
      <c r="A24" s="442"/>
      <c r="B24" s="442"/>
      <c r="C24" s="450"/>
      <c r="D24" s="299">
        <v>3</v>
      </c>
      <c r="E24" s="300">
        <v>4915.8599999999997</v>
      </c>
      <c r="F24" s="298">
        <f t="shared" si="0"/>
        <v>5259.97</v>
      </c>
      <c r="G24" s="298">
        <f t="shared" si="1"/>
        <v>6417.16</v>
      </c>
      <c r="H24" s="298">
        <v>59.87</v>
      </c>
      <c r="I24" s="298">
        <f t="shared" si="2"/>
        <v>11737.000000000002</v>
      </c>
      <c r="J24" s="298">
        <f t="shared" si="3"/>
        <v>52.599700000000006</v>
      </c>
      <c r="K24" s="298">
        <f t="shared" si="4"/>
        <v>105.19940000000001</v>
      </c>
      <c r="L24" s="298">
        <f t="shared" si="5"/>
        <v>157.79910000000001</v>
      </c>
      <c r="M24" s="298">
        <f t="shared" si="6"/>
        <v>394.49775</v>
      </c>
      <c r="N24" s="298">
        <f t="shared" si="7"/>
        <v>525.99700000000007</v>
      </c>
      <c r="O24" s="298">
        <f t="shared" si="8"/>
        <v>657.49625000000003</v>
      </c>
      <c r="P24" s="298">
        <f t="shared" si="9"/>
        <v>1840.9894999999999</v>
      </c>
      <c r="Q24" s="298">
        <f t="shared" si="10"/>
        <v>1840.9894999999999</v>
      </c>
      <c r="R24" s="298">
        <f t="shared" si="11"/>
        <v>6417.1634000000004</v>
      </c>
      <c r="S24" s="298">
        <v>59.87</v>
      </c>
      <c r="T24" s="298">
        <f t="shared" si="12"/>
        <v>11737.003400000001</v>
      </c>
      <c r="U24" s="298">
        <f t="shared" si="13"/>
        <v>394.49775</v>
      </c>
      <c r="V24" s="298">
        <f t="shared" si="14"/>
        <v>525.99700000000007</v>
      </c>
      <c r="W24" s="298">
        <f t="shared" si="15"/>
        <v>657.49625000000003</v>
      </c>
      <c r="X24" s="239"/>
    </row>
    <row r="25" spans="1:24" s="225" customFormat="1" ht="12.75" customHeight="1">
      <c r="A25" s="442"/>
      <c r="B25" s="442"/>
      <c r="C25" s="450"/>
      <c r="D25" s="304">
        <v>2</v>
      </c>
      <c r="E25" s="300">
        <v>4772.68</v>
      </c>
      <c r="F25" s="298">
        <f t="shared" si="0"/>
        <v>5106.7700000000004</v>
      </c>
      <c r="G25" s="298">
        <f t="shared" si="1"/>
        <v>6230.26</v>
      </c>
      <c r="H25" s="298">
        <v>59.87</v>
      </c>
      <c r="I25" s="298">
        <f t="shared" si="2"/>
        <v>11396.900000000001</v>
      </c>
      <c r="J25" s="298">
        <f t="shared" si="3"/>
        <v>51.067700000000002</v>
      </c>
      <c r="K25" s="298">
        <f t="shared" si="4"/>
        <v>102.1354</v>
      </c>
      <c r="L25" s="298">
        <f t="shared" si="5"/>
        <v>153.20310000000001</v>
      </c>
      <c r="M25" s="298">
        <f t="shared" si="6"/>
        <v>383.00775000000004</v>
      </c>
      <c r="N25" s="298">
        <f t="shared" si="7"/>
        <v>510.67700000000008</v>
      </c>
      <c r="O25" s="298">
        <f t="shared" si="8"/>
        <v>638.34625000000005</v>
      </c>
      <c r="P25" s="298">
        <f t="shared" si="9"/>
        <v>1787.3695</v>
      </c>
      <c r="Q25" s="298">
        <f t="shared" si="10"/>
        <v>1787.3695</v>
      </c>
      <c r="R25" s="298">
        <f t="shared" si="11"/>
        <v>6230.2594000000008</v>
      </c>
      <c r="S25" s="298">
        <v>59.87</v>
      </c>
      <c r="T25" s="298">
        <f t="shared" si="12"/>
        <v>11396.899400000002</v>
      </c>
      <c r="U25" s="298">
        <f t="shared" si="13"/>
        <v>383.00775000000004</v>
      </c>
      <c r="V25" s="298">
        <f t="shared" si="14"/>
        <v>510.67700000000008</v>
      </c>
      <c r="W25" s="298">
        <f t="shared" si="15"/>
        <v>638.34625000000005</v>
      </c>
      <c r="X25" s="239"/>
    </row>
    <row r="26" spans="1:24" s="225" customFormat="1" ht="12.75" customHeight="1">
      <c r="A26" s="442"/>
      <c r="B26" s="442"/>
      <c r="C26" s="451"/>
      <c r="D26" s="305">
        <v>1</v>
      </c>
      <c r="E26" s="306">
        <v>4633.67</v>
      </c>
      <c r="F26" s="298">
        <f t="shared" si="0"/>
        <v>4958.03</v>
      </c>
      <c r="G26" s="298">
        <f t="shared" si="1"/>
        <v>6048.8</v>
      </c>
      <c r="H26" s="298">
        <v>59.87</v>
      </c>
      <c r="I26" s="298">
        <f t="shared" si="2"/>
        <v>11066.7</v>
      </c>
      <c r="J26" s="298">
        <f t="shared" si="3"/>
        <v>49.580300000000001</v>
      </c>
      <c r="K26" s="298">
        <f t="shared" si="4"/>
        <v>99.160600000000002</v>
      </c>
      <c r="L26" s="298">
        <f t="shared" si="5"/>
        <v>148.74089999999998</v>
      </c>
      <c r="M26" s="298">
        <f t="shared" si="6"/>
        <v>371.85224999999997</v>
      </c>
      <c r="N26" s="298">
        <f t="shared" si="7"/>
        <v>495.803</v>
      </c>
      <c r="O26" s="298">
        <f t="shared" si="8"/>
        <v>619.75374999999997</v>
      </c>
      <c r="P26" s="298">
        <f t="shared" si="9"/>
        <v>1735.3104999999998</v>
      </c>
      <c r="Q26" s="298">
        <f t="shared" si="10"/>
        <v>1735.3104999999998</v>
      </c>
      <c r="R26" s="298">
        <f t="shared" si="11"/>
        <v>6048.7965999999997</v>
      </c>
      <c r="S26" s="298">
        <v>59.87</v>
      </c>
      <c r="T26" s="298">
        <f t="shared" si="12"/>
        <v>11066.696600000001</v>
      </c>
      <c r="U26" s="298">
        <f t="shared" si="13"/>
        <v>371.85224999999997</v>
      </c>
      <c r="V26" s="298">
        <f t="shared" si="14"/>
        <v>495.803</v>
      </c>
      <c r="W26" s="298">
        <f t="shared" si="15"/>
        <v>619.75374999999997</v>
      </c>
      <c r="X26" s="239"/>
    </row>
    <row r="27" spans="1:24" s="225" customFormat="1" ht="12.75" customHeight="1">
      <c r="A27" s="441" t="s">
        <v>168</v>
      </c>
      <c r="B27" s="441" t="s">
        <v>169</v>
      </c>
      <c r="C27" s="449" t="s">
        <v>152</v>
      </c>
      <c r="D27" s="307">
        <v>13</v>
      </c>
      <c r="E27" s="308">
        <v>4240.47</v>
      </c>
      <c r="F27" s="298">
        <f t="shared" si="0"/>
        <v>4537.3</v>
      </c>
      <c r="G27" s="298">
        <f t="shared" si="1"/>
        <v>5535.51</v>
      </c>
      <c r="H27" s="298">
        <v>59.87</v>
      </c>
      <c r="I27" s="298">
        <f t="shared" si="2"/>
        <v>10132.680000000002</v>
      </c>
      <c r="J27" s="298">
        <f t="shared" si="3"/>
        <v>45.373000000000005</v>
      </c>
      <c r="K27" s="298">
        <f t="shared" si="4"/>
        <v>90.746000000000009</v>
      </c>
      <c r="L27" s="298">
        <f t="shared" si="5"/>
        <v>136.119</v>
      </c>
      <c r="M27" s="298">
        <f t="shared" si="6"/>
        <v>340.29750000000001</v>
      </c>
      <c r="N27" s="298">
        <f t="shared" si="7"/>
        <v>453.73</v>
      </c>
      <c r="O27" s="298">
        <f t="shared" si="8"/>
        <v>567.16250000000002</v>
      </c>
      <c r="P27" s="298"/>
      <c r="Q27" s="298">
        <f t="shared" si="10"/>
        <v>1588.0550000000001</v>
      </c>
      <c r="R27" s="298">
        <f t="shared" si="11"/>
        <v>5535.5060000000003</v>
      </c>
      <c r="S27" s="298">
        <v>59.87</v>
      </c>
      <c r="T27" s="298">
        <f t="shared" si="12"/>
        <v>10132.676000000001</v>
      </c>
      <c r="U27" s="298">
        <f t="shared" si="13"/>
        <v>340.29750000000001</v>
      </c>
      <c r="V27" s="298">
        <f t="shared" si="14"/>
        <v>453.73</v>
      </c>
      <c r="W27" s="298">
        <f t="shared" si="15"/>
        <v>567.16250000000002</v>
      </c>
      <c r="X27" s="239"/>
    </row>
    <row r="28" spans="1:24" s="225" customFormat="1" ht="12.75" customHeight="1">
      <c r="A28" s="442"/>
      <c r="B28" s="442"/>
      <c r="C28" s="450"/>
      <c r="D28" s="307">
        <v>12</v>
      </c>
      <c r="E28" s="308">
        <v>4116.96</v>
      </c>
      <c r="F28" s="298">
        <f t="shared" si="0"/>
        <v>4405.1499999999996</v>
      </c>
      <c r="G28" s="298">
        <f t="shared" si="1"/>
        <v>5374.28</v>
      </c>
      <c r="H28" s="298">
        <v>59.87</v>
      </c>
      <c r="I28" s="298">
        <f t="shared" si="2"/>
        <v>9839.3000000000011</v>
      </c>
      <c r="J28" s="298">
        <f t="shared" si="3"/>
        <v>44.051499999999997</v>
      </c>
      <c r="K28" s="298">
        <f t="shared" si="4"/>
        <v>88.102999999999994</v>
      </c>
      <c r="L28" s="298">
        <f t="shared" si="5"/>
        <v>132.15449999999998</v>
      </c>
      <c r="M28" s="298">
        <f t="shared" si="6"/>
        <v>330.38624999999996</v>
      </c>
      <c r="N28" s="298">
        <f t="shared" si="7"/>
        <v>440.51499999999999</v>
      </c>
      <c r="O28" s="298">
        <f t="shared" si="8"/>
        <v>550.64374999999995</v>
      </c>
      <c r="P28" s="298"/>
      <c r="Q28" s="298">
        <f t="shared" si="10"/>
        <v>1541.8024999999998</v>
      </c>
      <c r="R28" s="298">
        <f t="shared" si="11"/>
        <v>5374.2829999999994</v>
      </c>
      <c r="S28" s="298">
        <v>59.87</v>
      </c>
      <c r="T28" s="298">
        <f t="shared" si="12"/>
        <v>9839.3029999999999</v>
      </c>
      <c r="U28" s="298">
        <f t="shared" si="13"/>
        <v>330.38624999999996</v>
      </c>
      <c r="V28" s="298">
        <f t="shared" si="14"/>
        <v>440.51499999999999</v>
      </c>
      <c r="W28" s="298">
        <f t="shared" si="15"/>
        <v>550.64374999999995</v>
      </c>
      <c r="X28" s="239"/>
    </row>
    <row r="29" spans="1:24" s="225" customFormat="1" ht="12.75" customHeight="1">
      <c r="A29" s="442"/>
      <c r="B29" s="442"/>
      <c r="C29" s="451"/>
      <c r="D29" s="307">
        <v>11</v>
      </c>
      <c r="E29" s="308">
        <v>3997.05</v>
      </c>
      <c r="F29" s="298">
        <f t="shared" si="0"/>
        <v>4276.84</v>
      </c>
      <c r="G29" s="298">
        <f t="shared" si="1"/>
        <v>5217.74</v>
      </c>
      <c r="H29" s="298">
        <v>59.87</v>
      </c>
      <c r="I29" s="298">
        <f t="shared" si="2"/>
        <v>9554.4500000000007</v>
      </c>
      <c r="J29" s="298">
        <f t="shared" si="3"/>
        <v>42.7684</v>
      </c>
      <c r="K29" s="298">
        <f t="shared" si="4"/>
        <v>85.536799999999999</v>
      </c>
      <c r="L29" s="298">
        <f t="shared" si="5"/>
        <v>128.30520000000001</v>
      </c>
      <c r="M29" s="298">
        <f t="shared" si="6"/>
        <v>320.76299999999998</v>
      </c>
      <c r="N29" s="298">
        <f t="shared" si="7"/>
        <v>427.68400000000003</v>
      </c>
      <c r="O29" s="298">
        <f t="shared" si="8"/>
        <v>534.60500000000002</v>
      </c>
      <c r="P29" s="298"/>
      <c r="Q29" s="298">
        <f t="shared" si="10"/>
        <v>1496.894</v>
      </c>
      <c r="R29" s="298">
        <f t="shared" si="11"/>
        <v>5217.7448000000004</v>
      </c>
      <c r="S29" s="298">
        <v>59.87</v>
      </c>
      <c r="T29" s="298">
        <f t="shared" si="12"/>
        <v>9554.4548000000013</v>
      </c>
      <c r="U29" s="298">
        <f t="shared" si="13"/>
        <v>320.76299999999998</v>
      </c>
      <c r="V29" s="298">
        <f t="shared" si="14"/>
        <v>427.68400000000003</v>
      </c>
      <c r="W29" s="298">
        <f t="shared" si="15"/>
        <v>534.60500000000002</v>
      </c>
      <c r="X29" s="239"/>
    </row>
    <row r="30" spans="1:24" s="225" customFormat="1" ht="12.75" customHeight="1">
      <c r="A30" s="442"/>
      <c r="B30" s="442"/>
      <c r="C30" s="452" t="s">
        <v>153</v>
      </c>
      <c r="D30" s="307">
        <v>10</v>
      </c>
      <c r="E30" s="308">
        <v>3880.63</v>
      </c>
      <c r="F30" s="298">
        <f t="shared" si="0"/>
        <v>4152.2700000000004</v>
      </c>
      <c r="G30" s="298">
        <f t="shared" si="1"/>
        <v>5065.7700000000004</v>
      </c>
      <c r="H30" s="298">
        <v>59.87</v>
      </c>
      <c r="I30" s="298">
        <f t="shared" si="2"/>
        <v>9277.9100000000017</v>
      </c>
      <c r="J30" s="298">
        <f t="shared" si="3"/>
        <v>41.522700000000007</v>
      </c>
      <c r="K30" s="298">
        <f t="shared" si="4"/>
        <v>83.045400000000015</v>
      </c>
      <c r="L30" s="298">
        <f t="shared" si="5"/>
        <v>124.56810000000002</v>
      </c>
      <c r="M30" s="298">
        <f t="shared" si="6"/>
        <v>311.42025000000001</v>
      </c>
      <c r="N30" s="298">
        <f t="shared" si="7"/>
        <v>415.22700000000009</v>
      </c>
      <c r="O30" s="298">
        <f t="shared" si="8"/>
        <v>519.03375000000005</v>
      </c>
      <c r="P30" s="298"/>
      <c r="Q30" s="298">
        <f t="shared" si="10"/>
        <v>1453.2945</v>
      </c>
      <c r="R30" s="298">
        <f t="shared" si="11"/>
        <v>5065.7694000000001</v>
      </c>
      <c r="S30" s="298">
        <v>59.87</v>
      </c>
      <c r="T30" s="298">
        <f t="shared" si="12"/>
        <v>9277.9094000000023</v>
      </c>
      <c r="U30" s="298">
        <f t="shared" si="13"/>
        <v>311.42025000000001</v>
      </c>
      <c r="V30" s="298">
        <f t="shared" si="14"/>
        <v>415.22700000000009</v>
      </c>
      <c r="W30" s="298">
        <f t="shared" si="15"/>
        <v>519.03375000000005</v>
      </c>
      <c r="X30" s="239"/>
    </row>
    <row r="31" spans="1:24" s="225" customFormat="1" ht="12.75" customHeight="1">
      <c r="A31" s="442"/>
      <c r="B31" s="442"/>
      <c r="C31" s="450"/>
      <c r="D31" s="307">
        <v>9</v>
      </c>
      <c r="E31" s="308">
        <v>3767.6</v>
      </c>
      <c r="F31" s="298">
        <f t="shared" si="0"/>
        <v>4031.33</v>
      </c>
      <c r="G31" s="298">
        <f t="shared" si="1"/>
        <v>4918.22</v>
      </c>
      <c r="H31" s="298">
        <v>59.87</v>
      </c>
      <c r="I31" s="298">
        <f t="shared" si="2"/>
        <v>9009.42</v>
      </c>
      <c r="J31" s="298">
        <f t="shared" si="3"/>
        <v>40.313299999999998</v>
      </c>
      <c r="K31" s="298">
        <f t="shared" si="4"/>
        <v>80.626599999999996</v>
      </c>
      <c r="L31" s="298">
        <f t="shared" si="5"/>
        <v>120.93989999999999</v>
      </c>
      <c r="M31" s="298">
        <f t="shared" si="6"/>
        <v>302.34974999999997</v>
      </c>
      <c r="N31" s="298">
        <f t="shared" si="7"/>
        <v>403.13300000000004</v>
      </c>
      <c r="O31" s="298">
        <f t="shared" si="8"/>
        <v>503.91624999999999</v>
      </c>
      <c r="P31" s="298"/>
      <c r="Q31" s="298">
        <f t="shared" si="10"/>
        <v>1410.9654999999998</v>
      </c>
      <c r="R31" s="298">
        <f t="shared" si="11"/>
        <v>4918.2226000000001</v>
      </c>
      <c r="S31" s="298">
        <v>59.87</v>
      </c>
      <c r="T31" s="298">
        <f t="shared" si="12"/>
        <v>9009.4225999999999</v>
      </c>
      <c r="U31" s="298">
        <f t="shared" si="13"/>
        <v>302.34974999999997</v>
      </c>
      <c r="V31" s="298">
        <f t="shared" si="14"/>
        <v>403.13300000000004</v>
      </c>
      <c r="W31" s="298">
        <f t="shared" si="15"/>
        <v>503.91624999999999</v>
      </c>
      <c r="X31" s="239"/>
    </row>
    <row r="32" spans="1:24" s="225" customFormat="1" ht="12.75" customHeight="1">
      <c r="A32" s="442"/>
      <c r="B32" s="442"/>
      <c r="C32" s="450"/>
      <c r="D32" s="307">
        <v>8</v>
      </c>
      <c r="E32" s="308">
        <v>3564.43</v>
      </c>
      <c r="F32" s="298">
        <f t="shared" si="0"/>
        <v>3813.94</v>
      </c>
      <c r="G32" s="298">
        <f t="shared" si="1"/>
        <v>4653.01</v>
      </c>
      <c r="H32" s="298">
        <v>59.87</v>
      </c>
      <c r="I32" s="298">
        <f t="shared" si="2"/>
        <v>8526.8200000000015</v>
      </c>
      <c r="J32" s="298">
        <f t="shared" si="3"/>
        <v>38.139400000000002</v>
      </c>
      <c r="K32" s="298">
        <f t="shared" si="4"/>
        <v>76.278800000000004</v>
      </c>
      <c r="L32" s="298">
        <f t="shared" si="5"/>
        <v>114.4182</v>
      </c>
      <c r="M32" s="298">
        <f t="shared" si="6"/>
        <v>286.0455</v>
      </c>
      <c r="N32" s="298">
        <f t="shared" si="7"/>
        <v>381.39400000000001</v>
      </c>
      <c r="O32" s="298">
        <f t="shared" si="8"/>
        <v>476.74250000000001</v>
      </c>
      <c r="P32" s="298"/>
      <c r="Q32" s="298">
        <f t="shared" si="10"/>
        <v>1334.8789999999999</v>
      </c>
      <c r="R32" s="298">
        <f t="shared" si="11"/>
        <v>4653.0068000000001</v>
      </c>
      <c r="S32" s="298">
        <v>59.87</v>
      </c>
      <c r="T32" s="298">
        <f t="shared" si="12"/>
        <v>8526.8168000000005</v>
      </c>
      <c r="U32" s="298">
        <f t="shared" si="13"/>
        <v>286.0455</v>
      </c>
      <c r="V32" s="298">
        <f t="shared" si="14"/>
        <v>381.39400000000001</v>
      </c>
      <c r="W32" s="298">
        <f t="shared" si="15"/>
        <v>476.74250000000001</v>
      </c>
      <c r="X32" s="239"/>
    </row>
    <row r="33" spans="1:24" s="225" customFormat="1" ht="12.75" customHeight="1">
      <c r="A33" s="442"/>
      <c r="B33" s="442"/>
      <c r="C33" s="450"/>
      <c r="D33" s="307">
        <v>7</v>
      </c>
      <c r="E33" s="308">
        <v>3460.61</v>
      </c>
      <c r="F33" s="298">
        <f t="shared" si="0"/>
        <v>3702.85</v>
      </c>
      <c r="G33" s="298">
        <f t="shared" si="1"/>
        <v>4517.4799999999996</v>
      </c>
      <c r="H33" s="298">
        <v>59.87</v>
      </c>
      <c r="I33" s="298">
        <f t="shared" si="2"/>
        <v>8280.2000000000007</v>
      </c>
      <c r="J33" s="298">
        <f t="shared" si="3"/>
        <v>37.028500000000001</v>
      </c>
      <c r="K33" s="298">
        <f t="shared" si="4"/>
        <v>74.057000000000002</v>
      </c>
      <c r="L33" s="298">
        <f t="shared" si="5"/>
        <v>111.0855</v>
      </c>
      <c r="M33" s="298">
        <f t="shared" si="6"/>
        <v>277.71375</v>
      </c>
      <c r="N33" s="298">
        <f t="shared" si="7"/>
        <v>370.28500000000003</v>
      </c>
      <c r="O33" s="298">
        <f t="shared" si="8"/>
        <v>462.85624999999999</v>
      </c>
      <c r="P33" s="298"/>
      <c r="Q33" s="298">
        <f t="shared" si="10"/>
        <v>1295.9974999999999</v>
      </c>
      <c r="R33" s="298">
        <f t="shared" si="11"/>
        <v>4517.4769999999999</v>
      </c>
      <c r="S33" s="298">
        <v>59.87</v>
      </c>
      <c r="T33" s="298">
        <f t="shared" si="12"/>
        <v>8280.1970000000001</v>
      </c>
      <c r="U33" s="298">
        <f t="shared" si="13"/>
        <v>277.71375</v>
      </c>
      <c r="V33" s="298">
        <f t="shared" si="14"/>
        <v>370.28500000000003</v>
      </c>
      <c r="W33" s="298">
        <f t="shared" si="15"/>
        <v>462.85624999999999</v>
      </c>
      <c r="X33" s="239"/>
    </row>
    <row r="34" spans="1:24" s="225" customFormat="1" ht="12.75" customHeight="1">
      <c r="A34" s="442"/>
      <c r="B34" s="442"/>
      <c r="C34" s="453"/>
      <c r="D34" s="307">
        <v>6</v>
      </c>
      <c r="E34" s="308">
        <v>3359.82</v>
      </c>
      <c r="F34" s="298">
        <f t="shared" si="0"/>
        <v>3595.01</v>
      </c>
      <c r="G34" s="298">
        <f t="shared" si="1"/>
        <v>4385.91</v>
      </c>
      <c r="H34" s="298">
        <v>59.87</v>
      </c>
      <c r="I34" s="298">
        <f t="shared" si="2"/>
        <v>8040.79</v>
      </c>
      <c r="J34" s="298">
        <f t="shared" si="3"/>
        <v>35.950100000000006</v>
      </c>
      <c r="K34" s="298">
        <f t="shared" si="4"/>
        <v>71.900200000000012</v>
      </c>
      <c r="L34" s="298">
        <f t="shared" si="5"/>
        <v>107.8503</v>
      </c>
      <c r="M34" s="298">
        <f t="shared" si="6"/>
        <v>269.62574999999998</v>
      </c>
      <c r="N34" s="298">
        <f t="shared" si="7"/>
        <v>359.50100000000003</v>
      </c>
      <c r="O34" s="298">
        <f t="shared" si="8"/>
        <v>449.37625000000003</v>
      </c>
      <c r="P34" s="298"/>
      <c r="Q34" s="298">
        <f t="shared" si="10"/>
        <v>1258.2535</v>
      </c>
      <c r="R34" s="298">
        <f t="shared" si="11"/>
        <v>4385.9121999999998</v>
      </c>
      <c r="S34" s="298">
        <v>59.87</v>
      </c>
      <c r="T34" s="298">
        <f t="shared" si="12"/>
        <v>8040.7921999999999</v>
      </c>
      <c r="U34" s="298">
        <f t="shared" si="13"/>
        <v>269.62574999999998</v>
      </c>
      <c r="V34" s="298">
        <f t="shared" si="14"/>
        <v>359.50100000000003</v>
      </c>
      <c r="W34" s="298">
        <f t="shared" si="15"/>
        <v>449.37625000000003</v>
      </c>
      <c r="X34" s="239"/>
    </row>
    <row r="35" spans="1:24" s="225" customFormat="1" ht="12.75" customHeight="1">
      <c r="A35" s="442"/>
      <c r="B35" s="442"/>
      <c r="C35" s="454" t="s">
        <v>154</v>
      </c>
      <c r="D35" s="307">
        <v>5</v>
      </c>
      <c r="E35" s="308">
        <v>3261.96</v>
      </c>
      <c r="F35" s="298">
        <f t="shared" si="0"/>
        <v>3490.3</v>
      </c>
      <c r="G35" s="298">
        <f t="shared" si="1"/>
        <v>4258.17</v>
      </c>
      <c r="H35" s="298">
        <v>59.87</v>
      </c>
      <c r="I35" s="298">
        <f t="shared" si="2"/>
        <v>7808.34</v>
      </c>
      <c r="J35" s="298">
        <f t="shared" si="3"/>
        <v>34.903000000000006</v>
      </c>
      <c r="K35" s="298">
        <f t="shared" si="4"/>
        <v>69.806000000000012</v>
      </c>
      <c r="L35" s="298">
        <f t="shared" si="5"/>
        <v>104.709</v>
      </c>
      <c r="M35" s="298">
        <f t="shared" si="6"/>
        <v>261.77249999999998</v>
      </c>
      <c r="N35" s="298">
        <f t="shared" si="7"/>
        <v>349.03000000000003</v>
      </c>
      <c r="O35" s="298">
        <f t="shared" si="8"/>
        <v>436.28750000000002</v>
      </c>
      <c r="P35" s="298"/>
      <c r="Q35" s="298">
        <f t="shared" si="10"/>
        <v>1221.605</v>
      </c>
      <c r="R35" s="298">
        <f t="shared" si="11"/>
        <v>4258.1660000000002</v>
      </c>
      <c r="S35" s="298">
        <v>59.87</v>
      </c>
      <c r="T35" s="298">
        <f t="shared" si="12"/>
        <v>7808.3360000000002</v>
      </c>
      <c r="U35" s="298">
        <f t="shared" si="13"/>
        <v>261.77249999999998</v>
      </c>
      <c r="V35" s="298">
        <f t="shared" si="14"/>
        <v>349.03000000000003</v>
      </c>
      <c r="W35" s="298">
        <f t="shared" si="15"/>
        <v>436.28750000000002</v>
      </c>
      <c r="X35" s="239"/>
    </row>
    <row r="36" spans="1:24" s="225" customFormat="1" ht="12.75" customHeight="1">
      <c r="A36" s="442"/>
      <c r="B36" s="442"/>
      <c r="C36" s="450"/>
      <c r="D36" s="307">
        <v>4</v>
      </c>
      <c r="E36" s="308">
        <v>3166.95</v>
      </c>
      <c r="F36" s="298">
        <f t="shared" si="0"/>
        <v>3388.64</v>
      </c>
      <c r="G36" s="298">
        <f t="shared" si="1"/>
        <v>4134.1400000000003</v>
      </c>
      <c r="H36" s="298">
        <v>59.87</v>
      </c>
      <c r="I36" s="298">
        <f t="shared" si="2"/>
        <v>7582.6500000000005</v>
      </c>
      <c r="J36" s="298">
        <f t="shared" si="3"/>
        <v>33.886400000000002</v>
      </c>
      <c r="K36" s="298">
        <f t="shared" si="4"/>
        <v>67.772800000000004</v>
      </c>
      <c r="L36" s="298">
        <f t="shared" si="5"/>
        <v>101.6592</v>
      </c>
      <c r="M36" s="298">
        <f t="shared" si="6"/>
        <v>254.14799999999997</v>
      </c>
      <c r="N36" s="298">
        <f t="shared" si="7"/>
        <v>338.86400000000003</v>
      </c>
      <c r="O36" s="298">
        <f t="shared" si="8"/>
        <v>423.58</v>
      </c>
      <c r="P36" s="298"/>
      <c r="Q36" s="298">
        <f t="shared" si="10"/>
        <v>1186.0239999999999</v>
      </c>
      <c r="R36" s="298">
        <f t="shared" si="11"/>
        <v>4134.1408000000001</v>
      </c>
      <c r="S36" s="298">
        <v>59.87</v>
      </c>
      <c r="T36" s="298">
        <f t="shared" si="12"/>
        <v>7582.6508000000003</v>
      </c>
      <c r="U36" s="298">
        <f t="shared" si="13"/>
        <v>254.14799999999997</v>
      </c>
      <c r="V36" s="298">
        <f t="shared" si="14"/>
        <v>338.86400000000003</v>
      </c>
      <c r="W36" s="298">
        <f t="shared" si="15"/>
        <v>423.58</v>
      </c>
      <c r="X36" s="239"/>
    </row>
    <row r="37" spans="1:24" s="225" customFormat="1" ht="12.75" customHeight="1">
      <c r="A37" s="442"/>
      <c r="B37" s="442"/>
      <c r="C37" s="450"/>
      <c r="D37" s="307">
        <v>3</v>
      </c>
      <c r="E37" s="308">
        <v>2996.17</v>
      </c>
      <c r="F37" s="298">
        <f t="shared" si="0"/>
        <v>3205.9</v>
      </c>
      <c r="G37" s="298">
        <f t="shared" si="1"/>
        <v>3911.2</v>
      </c>
      <c r="H37" s="298">
        <v>59.87</v>
      </c>
      <c r="I37" s="298">
        <f t="shared" si="2"/>
        <v>7176.97</v>
      </c>
      <c r="J37" s="298">
        <f t="shared" si="3"/>
        <v>32.059000000000005</v>
      </c>
      <c r="K37" s="298">
        <f t="shared" si="4"/>
        <v>64.118000000000009</v>
      </c>
      <c r="L37" s="298">
        <f t="shared" si="5"/>
        <v>96.176999999999992</v>
      </c>
      <c r="M37" s="298">
        <f t="shared" si="6"/>
        <v>240.4425</v>
      </c>
      <c r="N37" s="298">
        <f t="shared" si="7"/>
        <v>320.59000000000003</v>
      </c>
      <c r="O37" s="298">
        <f t="shared" si="8"/>
        <v>400.73750000000001</v>
      </c>
      <c r="P37" s="298"/>
      <c r="Q37" s="298">
        <f t="shared" si="10"/>
        <v>1122.0650000000001</v>
      </c>
      <c r="R37" s="298">
        <f t="shared" si="11"/>
        <v>3911.1979999999999</v>
      </c>
      <c r="S37" s="298">
        <v>59.87</v>
      </c>
      <c r="T37" s="298">
        <f t="shared" si="12"/>
        <v>7176.9679999999998</v>
      </c>
      <c r="U37" s="298">
        <f t="shared" si="13"/>
        <v>240.4425</v>
      </c>
      <c r="V37" s="298">
        <f t="shared" si="14"/>
        <v>320.59000000000003</v>
      </c>
      <c r="W37" s="298">
        <f t="shared" si="15"/>
        <v>400.73750000000001</v>
      </c>
      <c r="X37" s="239"/>
    </row>
    <row r="38" spans="1:24" s="225" customFormat="1" ht="12.75" customHeight="1">
      <c r="A38" s="442"/>
      <c r="B38" s="442"/>
      <c r="C38" s="450"/>
      <c r="D38" s="303">
        <v>2</v>
      </c>
      <c r="E38" s="298">
        <v>2908.9</v>
      </c>
      <c r="F38" s="298">
        <f t="shared" si="0"/>
        <v>3112.52</v>
      </c>
      <c r="G38" s="298">
        <f t="shared" si="1"/>
        <v>3797.27</v>
      </c>
      <c r="H38" s="298">
        <v>59.87</v>
      </c>
      <c r="I38" s="298">
        <f t="shared" si="2"/>
        <v>6969.66</v>
      </c>
      <c r="J38" s="298">
        <f t="shared" si="3"/>
        <v>31.1252</v>
      </c>
      <c r="K38" s="298">
        <f t="shared" si="4"/>
        <v>62.250399999999999</v>
      </c>
      <c r="L38" s="298">
        <f t="shared" si="5"/>
        <v>93.375599999999991</v>
      </c>
      <c r="M38" s="298">
        <f t="shared" si="6"/>
        <v>233.43899999999999</v>
      </c>
      <c r="N38" s="298">
        <f t="shared" si="7"/>
        <v>311.25200000000001</v>
      </c>
      <c r="O38" s="298">
        <f t="shared" si="8"/>
        <v>389.065</v>
      </c>
      <c r="P38" s="298"/>
      <c r="Q38" s="298">
        <f t="shared" si="10"/>
        <v>1089.3819999999998</v>
      </c>
      <c r="R38" s="298">
        <f t="shared" si="11"/>
        <v>3797.2743999999998</v>
      </c>
      <c r="S38" s="298">
        <v>59.87</v>
      </c>
      <c r="T38" s="298">
        <f t="shared" si="12"/>
        <v>6969.6643999999997</v>
      </c>
      <c r="U38" s="298">
        <f t="shared" si="13"/>
        <v>233.43899999999999</v>
      </c>
      <c r="V38" s="298">
        <f t="shared" si="14"/>
        <v>311.25200000000001</v>
      </c>
      <c r="W38" s="298">
        <f t="shared" si="15"/>
        <v>389.065</v>
      </c>
      <c r="X38" s="239"/>
    </row>
    <row r="39" spans="1:24" s="225" customFormat="1" ht="12.75" customHeight="1" thickBot="1">
      <c r="A39" s="442"/>
      <c r="B39" s="442"/>
      <c r="C39" s="451"/>
      <c r="D39" s="309">
        <v>1</v>
      </c>
      <c r="E39" s="310">
        <v>2824.17</v>
      </c>
      <c r="F39" s="298">
        <f t="shared" si="0"/>
        <v>3021.86</v>
      </c>
      <c r="G39" s="298">
        <f t="shared" si="1"/>
        <v>3686.67</v>
      </c>
      <c r="H39" s="298">
        <v>59.87</v>
      </c>
      <c r="I39" s="298">
        <f t="shared" si="2"/>
        <v>6768.4000000000005</v>
      </c>
      <c r="J39" s="298">
        <f t="shared" si="3"/>
        <v>30.218600000000002</v>
      </c>
      <c r="K39" s="298">
        <f t="shared" si="4"/>
        <v>60.437200000000004</v>
      </c>
      <c r="L39" s="298">
        <f t="shared" si="5"/>
        <v>90.655799999999999</v>
      </c>
      <c r="M39" s="298">
        <f t="shared" si="6"/>
        <v>226.6395</v>
      </c>
      <c r="N39" s="298">
        <f t="shared" si="7"/>
        <v>302.18600000000004</v>
      </c>
      <c r="O39" s="298">
        <f t="shared" si="8"/>
        <v>377.73250000000002</v>
      </c>
      <c r="P39" s="298"/>
      <c r="Q39" s="298">
        <f t="shared" si="10"/>
        <v>1057.6510000000001</v>
      </c>
      <c r="R39" s="298">
        <f t="shared" si="11"/>
        <v>3686.6692000000003</v>
      </c>
      <c r="S39" s="298">
        <v>59.87</v>
      </c>
      <c r="T39" s="298">
        <f t="shared" si="12"/>
        <v>6768.3992000000007</v>
      </c>
      <c r="U39" s="298">
        <f t="shared" si="13"/>
        <v>226.6395</v>
      </c>
      <c r="V39" s="298">
        <f t="shared" si="14"/>
        <v>302.18600000000004</v>
      </c>
      <c r="W39" s="298">
        <f t="shared" si="15"/>
        <v>377.73250000000002</v>
      </c>
      <c r="X39" s="239"/>
    </row>
    <row r="40" spans="1:24" s="225" customFormat="1" ht="12.75" customHeight="1">
      <c r="A40" s="441" t="s">
        <v>170</v>
      </c>
      <c r="B40" s="441" t="s">
        <v>171</v>
      </c>
      <c r="C40" s="443" t="s">
        <v>152</v>
      </c>
      <c r="D40" s="299">
        <v>13</v>
      </c>
      <c r="E40" s="300">
        <v>2511.37</v>
      </c>
      <c r="F40" s="298">
        <f t="shared" si="0"/>
        <v>2687.17</v>
      </c>
      <c r="G40" s="298">
        <f t="shared" si="1"/>
        <v>3278.35</v>
      </c>
      <c r="H40" s="298">
        <v>59.87</v>
      </c>
      <c r="I40" s="298">
        <f t="shared" si="2"/>
        <v>6025.39</v>
      </c>
      <c r="J40" s="298">
        <f t="shared" si="3"/>
        <v>26.871700000000001</v>
      </c>
      <c r="K40" s="298">
        <f t="shared" si="4"/>
        <v>53.743400000000001</v>
      </c>
      <c r="L40" s="298">
        <f t="shared" si="5"/>
        <v>80.615099999999998</v>
      </c>
      <c r="M40" s="298">
        <f t="shared" si="6"/>
        <v>201.53774999999999</v>
      </c>
      <c r="N40" s="298">
        <f t="shared" si="7"/>
        <v>268.71700000000004</v>
      </c>
      <c r="O40" s="298">
        <f t="shared" si="8"/>
        <v>335.89625000000001</v>
      </c>
      <c r="P40" s="298"/>
      <c r="Q40" s="298"/>
      <c r="R40" s="298">
        <f t="shared" si="11"/>
        <v>3278.3474000000001</v>
      </c>
      <c r="S40" s="298">
        <v>59.87</v>
      </c>
      <c r="T40" s="298">
        <f t="shared" si="12"/>
        <v>6025.3874000000005</v>
      </c>
      <c r="U40" s="298">
        <f t="shared" si="13"/>
        <v>201.53774999999999</v>
      </c>
      <c r="V40" s="298">
        <f t="shared" si="14"/>
        <v>268.71700000000004</v>
      </c>
      <c r="W40" s="298">
        <f t="shared" si="15"/>
        <v>335.89625000000001</v>
      </c>
      <c r="X40" s="239"/>
    </row>
    <row r="41" spans="1:24" s="225" customFormat="1" ht="12.75" customHeight="1">
      <c r="A41" s="442"/>
      <c r="B41" s="442"/>
      <c r="C41" s="443"/>
      <c r="D41" s="299">
        <v>12</v>
      </c>
      <c r="E41" s="300">
        <v>2403.23</v>
      </c>
      <c r="F41" s="298">
        <f t="shared" si="0"/>
        <v>2571.46</v>
      </c>
      <c r="G41" s="298">
        <f t="shared" si="1"/>
        <v>3137.18</v>
      </c>
      <c r="H41" s="298">
        <v>59.87</v>
      </c>
      <c r="I41" s="298">
        <f t="shared" si="2"/>
        <v>5768.5099999999993</v>
      </c>
      <c r="J41" s="298">
        <f t="shared" si="3"/>
        <v>25.714600000000001</v>
      </c>
      <c r="K41" s="298">
        <f t="shared" si="4"/>
        <v>51.429200000000002</v>
      </c>
      <c r="L41" s="298">
        <f t="shared" si="5"/>
        <v>77.143799999999999</v>
      </c>
      <c r="M41" s="298">
        <f t="shared" si="6"/>
        <v>192.8595</v>
      </c>
      <c r="N41" s="298">
        <f t="shared" si="7"/>
        <v>257.14600000000002</v>
      </c>
      <c r="O41" s="298">
        <f t="shared" si="8"/>
        <v>321.4325</v>
      </c>
      <c r="P41" s="298"/>
      <c r="Q41" s="298"/>
      <c r="R41" s="298">
        <f t="shared" si="11"/>
        <v>3137.1812</v>
      </c>
      <c r="S41" s="298">
        <v>59.87</v>
      </c>
      <c r="T41" s="298">
        <f t="shared" si="12"/>
        <v>5768.5111999999999</v>
      </c>
      <c r="U41" s="298">
        <f t="shared" si="13"/>
        <v>192.8595</v>
      </c>
      <c r="V41" s="298">
        <f t="shared" si="14"/>
        <v>257.14600000000002</v>
      </c>
      <c r="W41" s="298">
        <f t="shared" si="15"/>
        <v>321.4325</v>
      </c>
      <c r="X41" s="239"/>
    </row>
    <row r="42" spans="1:24" s="225" customFormat="1" ht="12.75" customHeight="1">
      <c r="A42" s="442"/>
      <c r="B42" s="442"/>
      <c r="C42" s="444"/>
      <c r="D42" s="301">
        <v>11</v>
      </c>
      <c r="E42" s="302">
        <v>2299.7399999999998</v>
      </c>
      <c r="F42" s="298">
        <f t="shared" si="0"/>
        <v>2460.7199999999998</v>
      </c>
      <c r="G42" s="298">
        <f t="shared" si="1"/>
        <v>3002.08</v>
      </c>
      <c r="H42" s="298">
        <v>59.87</v>
      </c>
      <c r="I42" s="298">
        <f t="shared" si="2"/>
        <v>5522.6699999999992</v>
      </c>
      <c r="J42" s="298">
        <f t="shared" si="3"/>
        <v>24.607199999999999</v>
      </c>
      <c r="K42" s="298">
        <f t="shared" si="4"/>
        <v>49.214399999999998</v>
      </c>
      <c r="L42" s="298">
        <f t="shared" si="5"/>
        <v>73.821599999999989</v>
      </c>
      <c r="M42" s="298">
        <f t="shared" si="6"/>
        <v>184.55399999999997</v>
      </c>
      <c r="N42" s="298">
        <f t="shared" si="7"/>
        <v>246.072</v>
      </c>
      <c r="O42" s="298">
        <f t="shared" si="8"/>
        <v>307.58999999999997</v>
      </c>
      <c r="P42" s="298"/>
      <c r="Q42" s="298"/>
      <c r="R42" s="298">
        <f t="shared" si="11"/>
        <v>3002.0783999999999</v>
      </c>
      <c r="S42" s="298">
        <v>59.87</v>
      </c>
      <c r="T42" s="298">
        <f t="shared" si="12"/>
        <v>5522.6683999999996</v>
      </c>
      <c r="U42" s="298">
        <f t="shared" si="13"/>
        <v>184.55399999999997</v>
      </c>
      <c r="V42" s="298">
        <f t="shared" si="14"/>
        <v>246.072</v>
      </c>
      <c r="W42" s="298">
        <f t="shared" si="15"/>
        <v>307.58999999999997</v>
      </c>
      <c r="X42" s="239"/>
    </row>
    <row r="43" spans="1:24" s="225" customFormat="1" ht="12.75" customHeight="1">
      <c r="A43" s="442"/>
      <c r="B43" s="442"/>
      <c r="C43" s="445" t="s">
        <v>153</v>
      </c>
      <c r="D43" s="303">
        <v>10</v>
      </c>
      <c r="E43" s="298">
        <v>2200.71</v>
      </c>
      <c r="F43" s="298">
        <f t="shared" si="0"/>
        <v>2354.7600000000002</v>
      </c>
      <c r="G43" s="298">
        <f t="shared" si="1"/>
        <v>2872.81</v>
      </c>
      <c r="H43" s="298">
        <v>59.87</v>
      </c>
      <c r="I43" s="298">
        <f t="shared" si="2"/>
        <v>5287.44</v>
      </c>
      <c r="J43" s="298">
        <f t="shared" si="3"/>
        <v>23.547600000000003</v>
      </c>
      <c r="K43" s="298">
        <f t="shared" si="4"/>
        <v>47.095200000000006</v>
      </c>
      <c r="L43" s="298">
        <f t="shared" si="5"/>
        <v>70.642800000000008</v>
      </c>
      <c r="M43" s="298">
        <f t="shared" si="6"/>
        <v>176.607</v>
      </c>
      <c r="N43" s="298">
        <f t="shared" si="7"/>
        <v>235.47600000000003</v>
      </c>
      <c r="O43" s="298">
        <f t="shared" si="8"/>
        <v>294.34500000000003</v>
      </c>
      <c r="P43" s="298"/>
      <c r="Q43" s="298"/>
      <c r="R43" s="298">
        <f t="shared" si="11"/>
        <v>2872.8072000000002</v>
      </c>
      <c r="S43" s="298">
        <v>59.87</v>
      </c>
      <c r="T43" s="298">
        <f t="shared" si="12"/>
        <v>5287.4372000000003</v>
      </c>
      <c r="U43" s="298">
        <f t="shared" si="13"/>
        <v>176.607</v>
      </c>
      <c r="V43" s="298">
        <f t="shared" si="14"/>
        <v>235.47600000000003</v>
      </c>
      <c r="W43" s="298">
        <f t="shared" si="15"/>
        <v>294.34500000000003</v>
      </c>
      <c r="X43" s="239"/>
    </row>
    <row r="44" spans="1:24" s="225" customFormat="1" ht="12.75" customHeight="1">
      <c r="A44" s="442"/>
      <c r="B44" s="442"/>
      <c r="C44" s="446"/>
      <c r="D44" s="299">
        <v>9</v>
      </c>
      <c r="E44" s="300">
        <v>2105.94</v>
      </c>
      <c r="F44" s="298">
        <f t="shared" si="0"/>
        <v>2253.36</v>
      </c>
      <c r="G44" s="298">
        <f t="shared" si="1"/>
        <v>2749.1</v>
      </c>
      <c r="H44" s="298">
        <v>59.87</v>
      </c>
      <c r="I44" s="298">
        <f t="shared" si="2"/>
        <v>5062.33</v>
      </c>
      <c r="J44" s="298">
        <f t="shared" si="3"/>
        <v>22.533600000000003</v>
      </c>
      <c r="K44" s="298">
        <f t="shared" si="4"/>
        <v>45.067200000000007</v>
      </c>
      <c r="L44" s="298">
        <f t="shared" si="5"/>
        <v>67.600800000000007</v>
      </c>
      <c r="M44" s="298">
        <f t="shared" si="6"/>
        <v>169.00200000000001</v>
      </c>
      <c r="N44" s="298">
        <f t="shared" si="7"/>
        <v>225.33600000000001</v>
      </c>
      <c r="O44" s="298">
        <f t="shared" si="8"/>
        <v>281.67</v>
      </c>
      <c r="P44" s="298"/>
      <c r="Q44" s="298"/>
      <c r="R44" s="298">
        <f t="shared" si="11"/>
        <v>2749.0992000000001</v>
      </c>
      <c r="S44" s="298">
        <v>59.87</v>
      </c>
      <c r="T44" s="298">
        <f t="shared" si="12"/>
        <v>5062.3292000000001</v>
      </c>
      <c r="U44" s="298">
        <f t="shared" si="13"/>
        <v>169.00200000000001</v>
      </c>
      <c r="V44" s="298">
        <f t="shared" si="14"/>
        <v>225.33600000000001</v>
      </c>
      <c r="W44" s="298">
        <f t="shared" si="15"/>
        <v>281.67</v>
      </c>
      <c r="X44" s="239"/>
    </row>
    <row r="45" spans="1:24" s="225" customFormat="1" ht="12.75" customHeight="1">
      <c r="A45" s="442"/>
      <c r="B45" s="442"/>
      <c r="C45" s="446"/>
      <c r="D45" s="299">
        <v>8</v>
      </c>
      <c r="E45" s="300">
        <v>1992.37</v>
      </c>
      <c r="F45" s="298">
        <f t="shared" si="0"/>
        <v>2131.84</v>
      </c>
      <c r="G45" s="298">
        <f t="shared" si="1"/>
        <v>2600.84</v>
      </c>
      <c r="H45" s="298">
        <v>59.87</v>
      </c>
      <c r="I45" s="298">
        <f t="shared" si="2"/>
        <v>4792.55</v>
      </c>
      <c r="J45" s="298">
        <f t="shared" si="3"/>
        <v>21.3184</v>
      </c>
      <c r="K45" s="298">
        <f t="shared" si="4"/>
        <v>42.636800000000001</v>
      </c>
      <c r="L45" s="298">
        <f t="shared" si="5"/>
        <v>63.955200000000005</v>
      </c>
      <c r="M45" s="298">
        <f t="shared" si="6"/>
        <v>159.88800000000001</v>
      </c>
      <c r="N45" s="298">
        <f t="shared" si="7"/>
        <v>213.18400000000003</v>
      </c>
      <c r="O45" s="298">
        <f t="shared" si="8"/>
        <v>266.48</v>
      </c>
      <c r="P45" s="298"/>
      <c r="Q45" s="298"/>
      <c r="R45" s="298">
        <f t="shared" si="11"/>
        <v>2600.8448000000003</v>
      </c>
      <c r="S45" s="298">
        <v>59.87</v>
      </c>
      <c r="T45" s="298">
        <f t="shared" si="12"/>
        <v>4792.5548000000008</v>
      </c>
      <c r="U45" s="298">
        <f t="shared" si="13"/>
        <v>159.88800000000001</v>
      </c>
      <c r="V45" s="298">
        <f t="shared" si="14"/>
        <v>213.18400000000003</v>
      </c>
      <c r="W45" s="298">
        <f t="shared" si="15"/>
        <v>266.48</v>
      </c>
      <c r="X45" s="239"/>
    </row>
    <row r="46" spans="1:24" s="225" customFormat="1" ht="12.75" customHeight="1">
      <c r="A46" s="442"/>
      <c r="B46" s="442"/>
      <c r="C46" s="446"/>
      <c r="D46" s="299">
        <v>7</v>
      </c>
      <c r="E46" s="300">
        <v>1906.58</v>
      </c>
      <c r="F46" s="298">
        <f t="shared" si="0"/>
        <v>2040.04</v>
      </c>
      <c r="G46" s="298">
        <f t="shared" si="1"/>
        <v>2488.85</v>
      </c>
      <c r="H46" s="298">
        <v>59.87</v>
      </c>
      <c r="I46" s="298">
        <f t="shared" si="2"/>
        <v>4588.7599999999993</v>
      </c>
      <c r="J46" s="298">
        <f t="shared" si="3"/>
        <v>20.400400000000001</v>
      </c>
      <c r="K46" s="298">
        <f t="shared" si="4"/>
        <v>40.800800000000002</v>
      </c>
      <c r="L46" s="298">
        <f t="shared" si="5"/>
        <v>61.2012</v>
      </c>
      <c r="M46" s="298">
        <f t="shared" si="6"/>
        <v>153.00299999999999</v>
      </c>
      <c r="N46" s="298">
        <f t="shared" si="7"/>
        <v>204.00400000000002</v>
      </c>
      <c r="O46" s="298">
        <f t="shared" si="8"/>
        <v>255.005</v>
      </c>
      <c r="P46" s="298"/>
      <c r="Q46" s="298"/>
      <c r="R46" s="298">
        <f t="shared" si="11"/>
        <v>2488.8487999999998</v>
      </c>
      <c r="S46" s="298">
        <v>59.87</v>
      </c>
      <c r="T46" s="298">
        <f t="shared" si="12"/>
        <v>4588.7587999999996</v>
      </c>
      <c r="U46" s="298">
        <f t="shared" si="13"/>
        <v>153.00299999999999</v>
      </c>
      <c r="V46" s="298">
        <f t="shared" si="14"/>
        <v>204.00400000000002</v>
      </c>
      <c r="W46" s="298">
        <f t="shared" si="15"/>
        <v>255.005</v>
      </c>
      <c r="X46" s="239"/>
    </row>
    <row r="47" spans="1:24" s="225" customFormat="1" ht="12.75" customHeight="1">
      <c r="A47" s="442"/>
      <c r="B47" s="442"/>
      <c r="C47" s="447"/>
      <c r="D47" s="301">
        <v>6</v>
      </c>
      <c r="E47" s="302">
        <v>1824.48</v>
      </c>
      <c r="F47" s="298">
        <f t="shared" si="0"/>
        <v>1952.19</v>
      </c>
      <c r="G47" s="298">
        <f t="shared" si="1"/>
        <v>2381.67</v>
      </c>
      <c r="H47" s="298">
        <v>59.87</v>
      </c>
      <c r="I47" s="298">
        <f t="shared" si="2"/>
        <v>4393.7300000000005</v>
      </c>
      <c r="J47" s="298">
        <f t="shared" si="3"/>
        <v>19.521900000000002</v>
      </c>
      <c r="K47" s="298">
        <f t="shared" si="4"/>
        <v>39.043800000000005</v>
      </c>
      <c r="L47" s="298">
        <f t="shared" si="5"/>
        <v>58.5657</v>
      </c>
      <c r="M47" s="298">
        <f t="shared" si="6"/>
        <v>146.41425000000001</v>
      </c>
      <c r="N47" s="298">
        <f t="shared" si="7"/>
        <v>195.21900000000002</v>
      </c>
      <c r="O47" s="298">
        <f t="shared" si="8"/>
        <v>244.02375000000001</v>
      </c>
      <c r="P47" s="298"/>
      <c r="Q47" s="298"/>
      <c r="R47" s="298">
        <f t="shared" si="11"/>
        <v>2381.6718000000001</v>
      </c>
      <c r="S47" s="298">
        <v>59.87</v>
      </c>
      <c r="T47" s="298">
        <f t="shared" si="12"/>
        <v>4393.7318000000005</v>
      </c>
      <c r="U47" s="298">
        <f t="shared" si="13"/>
        <v>146.41425000000001</v>
      </c>
      <c r="V47" s="298">
        <f t="shared" si="14"/>
        <v>195.21900000000002</v>
      </c>
      <c r="W47" s="298">
        <f t="shared" si="15"/>
        <v>244.02375000000001</v>
      </c>
      <c r="X47" s="239"/>
    </row>
    <row r="48" spans="1:24" s="225" customFormat="1" ht="12.75" customHeight="1">
      <c r="A48" s="442"/>
      <c r="B48" s="442"/>
      <c r="C48" s="445" t="s">
        <v>154</v>
      </c>
      <c r="D48" s="303">
        <v>5</v>
      </c>
      <c r="E48" s="298">
        <v>1745.91</v>
      </c>
      <c r="F48" s="298">
        <f t="shared" si="0"/>
        <v>1868.12</v>
      </c>
      <c r="G48" s="298">
        <f t="shared" si="1"/>
        <v>2279.11</v>
      </c>
      <c r="H48" s="298">
        <v>59.87</v>
      </c>
      <c r="I48" s="298">
        <f t="shared" si="2"/>
        <v>4207.0999999999995</v>
      </c>
      <c r="J48" s="298">
        <f t="shared" si="3"/>
        <v>18.6812</v>
      </c>
      <c r="K48" s="298">
        <f t="shared" si="4"/>
        <v>37.362400000000001</v>
      </c>
      <c r="L48" s="298">
        <f t="shared" si="5"/>
        <v>56.043599999999998</v>
      </c>
      <c r="M48" s="298">
        <f t="shared" si="6"/>
        <v>140.10899999999998</v>
      </c>
      <c r="N48" s="298">
        <f t="shared" si="7"/>
        <v>186.81200000000001</v>
      </c>
      <c r="O48" s="298">
        <f t="shared" si="8"/>
        <v>233.51499999999999</v>
      </c>
      <c r="P48" s="298"/>
      <c r="Q48" s="298"/>
      <c r="R48" s="298">
        <f t="shared" si="11"/>
        <v>2279.1063999999997</v>
      </c>
      <c r="S48" s="298">
        <v>59.87</v>
      </c>
      <c r="T48" s="298">
        <f t="shared" si="12"/>
        <v>4207.0963999999994</v>
      </c>
      <c r="U48" s="298">
        <f t="shared" si="13"/>
        <v>140.10899999999998</v>
      </c>
      <c r="V48" s="298">
        <f t="shared" si="14"/>
        <v>186.81200000000001</v>
      </c>
      <c r="W48" s="298">
        <f t="shared" si="15"/>
        <v>233.51499999999999</v>
      </c>
      <c r="X48" s="239"/>
    </row>
    <row r="49" spans="1:24" s="225" customFormat="1" ht="12.75" customHeight="1">
      <c r="A49" s="442"/>
      <c r="B49" s="442"/>
      <c r="C49" s="446"/>
      <c r="D49" s="299">
        <v>4</v>
      </c>
      <c r="E49" s="300">
        <v>1670.73</v>
      </c>
      <c r="F49" s="298">
        <f t="shared" si="0"/>
        <v>1787.68</v>
      </c>
      <c r="G49" s="298">
        <f t="shared" si="1"/>
        <v>2180.9699999999998</v>
      </c>
      <c r="H49" s="298">
        <v>59.87</v>
      </c>
      <c r="I49" s="298">
        <f t="shared" si="2"/>
        <v>4028.5199999999995</v>
      </c>
      <c r="J49" s="298">
        <f t="shared" si="3"/>
        <v>17.876799999999999</v>
      </c>
      <c r="K49" s="298">
        <f t="shared" si="4"/>
        <v>35.753599999999999</v>
      </c>
      <c r="L49" s="298">
        <f t="shared" si="5"/>
        <v>53.630400000000002</v>
      </c>
      <c r="M49" s="298">
        <f t="shared" si="6"/>
        <v>134.07599999999999</v>
      </c>
      <c r="N49" s="298">
        <f t="shared" si="7"/>
        <v>178.76800000000003</v>
      </c>
      <c r="O49" s="298">
        <f t="shared" si="8"/>
        <v>223.46</v>
      </c>
      <c r="P49" s="298"/>
      <c r="Q49" s="298"/>
      <c r="R49" s="298">
        <f t="shared" si="11"/>
        <v>2180.9695999999999</v>
      </c>
      <c r="S49" s="298">
        <v>59.87</v>
      </c>
      <c r="T49" s="298">
        <f t="shared" si="12"/>
        <v>4028.5195999999996</v>
      </c>
      <c r="U49" s="298">
        <f t="shared" si="13"/>
        <v>134.07599999999999</v>
      </c>
      <c r="V49" s="298">
        <f t="shared" si="14"/>
        <v>178.76800000000003</v>
      </c>
      <c r="W49" s="298">
        <f t="shared" si="15"/>
        <v>223.46</v>
      </c>
      <c r="X49" s="239"/>
    </row>
    <row r="50" spans="1:24" s="225" customFormat="1" ht="12.75" customHeight="1">
      <c r="A50" s="442"/>
      <c r="B50" s="442"/>
      <c r="C50" s="446"/>
      <c r="D50" s="299">
        <v>3</v>
      </c>
      <c r="E50" s="300">
        <v>1580.63</v>
      </c>
      <c r="F50" s="298">
        <f t="shared" si="0"/>
        <v>1691.27</v>
      </c>
      <c r="G50" s="298">
        <f t="shared" si="1"/>
        <v>2063.35</v>
      </c>
      <c r="H50" s="298">
        <v>59.87</v>
      </c>
      <c r="I50" s="298">
        <f t="shared" si="2"/>
        <v>3814.49</v>
      </c>
      <c r="J50" s="298">
        <f t="shared" si="3"/>
        <v>16.912700000000001</v>
      </c>
      <c r="K50" s="298">
        <f t="shared" si="4"/>
        <v>33.825400000000002</v>
      </c>
      <c r="L50" s="298">
        <f t="shared" si="5"/>
        <v>50.738099999999996</v>
      </c>
      <c r="M50" s="298">
        <f t="shared" si="6"/>
        <v>126.84524999999999</v>
      </c>
      <c r="N50" s="298">
        <f t="shared" si="7"/>
        <v>169.12700000000001</v>
      </c>
      <c r="O50" s="298">
        <f t="shared" si="8"/>
        <v>211.40875</v>
      </c>
      <c r="P50" s="298"/>
      <c r="Q50" s="298"/>
      <c r="R50" s="298">
        <f t="shared" si="11"/>
        <v>2063.3494000000001</v>
      </c>
      <c r="S50" s="298">
        <v>59.87</v>
      </c>
      <c r="T50" s="298">
        <f t="shared" si="12"/>
        <v>3814.4893999999999</v>
      </c>
      <c r="U50" s="298">
        <f t="shared" si="13"/>
        <v>126.84524999999999</v>
      </c>
      <c r="V50" s="298">
        <f t="shared" si="14"/>
        <v>169.12700000000001</v>
      </c>
      <c r="W50" s="298">
        <f t="shared" si="15"/>
        <v>211.40875</v>
      </c>
      <c r="X50" s="239"/>
    </row>
    <row r="51" spans="1:24" s="225" customFormat="1" ht="12.75" customHeight="1">
      <c r="A51" s="442"/>
      <c r="B51" s="442"/>
      <c r="C51" s="446"/>
      <c r="D51" s="299">
        <v>2</v>
      </c>
      <c r="E51" s="300">
        <v>1512.57</v>
      </c>
      <c r="F51" s="298">
        <f t="shared" si="0"/>
        <v>1618.45</v>
      </c>
      <c r="G51" s="298">
        <f t="shared" si="1"/>
        <v>1974.51</v>
      </c>
      <c r="H51" s="298">
        <v>59.87</v>
      </c>
      <c r="I51" s="298">
        <f t="shared" si="2"/>
        <v>3652.83</v>
      </c>
      <c r="J51" s="298">
        <f t="shared" si="3"/>
        <v>16.1845</v>
      </c>
      <c r="K51" s="298">
        <f t="shared" si="4"/>
        <v>32.369</v>
      </c>
      <c r="L51" s="298">
        <f t="shared" si="5"/>
        <v>48.5535</v>
      </c>
      <c r="M51" s="298">
        <f t="shared" si="6"/>
        <v>121.38374999999999</v>
      </c>
      <c r="N51" s="298">
        <f t="shared" si="7"/>
        <v>161.84500000000003</v>
      </c>
      <c r="O51" s="298">
        <f t="shared" si="8"/>
        <v>202.30625000000001</v>
      </c>
      <c r="P51" s="298"/>
      <c r="Q51" s="298"/>
      <c r="R51" s="298">
        <f t="shared" si="11"/>
        <v>1974.509</v>
      </c>
      <c r="S51" s="298">
        <v>59.87</v>
      </c>
      <c r="T51" s="298">
        <f t="shared" si="12"/>
        <v>3652.8289999999997</v>
      </c>
      <c r="U51" s="298">
        <f t="shared" si="13"/>
        <v>121.38374999999999</v>
      </c>
      <c r="V51" s="298">
        <f t="shared" si="14"/>
        <v>161.84500000000003</v>
      </c>
      <c r="W51" s="298">
        <f t="shared" si="15"/>
        <v>202.30625000000001</v>
      </c>
      <c r="X51" s="239"/>
    </row>
    <row r="52" spans="1:24" s="225" customFormat="1" ht="12.75" customHeight="1" thickBot="1">
      <c r="A52" s="442"/>
      <c r="B52" s="442"/>
      <c r="C52" s="448"/>
      <c r="D52" s="309">
        <v>1</v>
      </c>
      <c r="E52" s="311">
        <v>1447.43</v>
      </c>
      <c r="F52" s="298">
        <f t="shared" si="0"/>
        <v>1548.75</v>
      </c>
      <c r="G52" s="298">
        <f t="shared" si="1"/>
        <v>1889.48</v>
      </c>
      <c r="H52" s="298">
        <v>59.87</v>
      </c>
      <c r="I52" s="298">
        <f t="shared" si="2"/>
        <v>3498.1</v>
      </c>
      <c r="J52" s="298">
        <f t="shared" si="3"/>
        <v>15.487500000000001</v>
      </c>
      <c r="K52" s="298">
        <f t="shared" si="4"/>
        <v>30.975000000000001</v>
      </c>
      <c r="L52" s="298">
        <f t="shared" si="5"/>
        <v>46.462499999999999</v>
      </c>
      <c r="M52" s="298">
        <f t="shared" si="6"/>
        <v>116.15625</v>
      </c>
      <c r="N52" s="298">
        <f t="shared" si="7"/>
        <v>154.875</v>
      </c>
      <c r="O52" s="298">
        <f t="shared" si="8"/>
        <v>193.59375</v>
      </c>
      <c r="P52" s="298"/>
      <c r="Q52" s="298"/>
      <c r="R52" s="298">
        <f t="shared" si="11"/>
        <v>1889.4749999999999</v>
      </c>
      <c r="S52" s="298">
        <v>59.87</v>
      </c>
      <c r="T52" s="298">
        <f t="shared" si="12"/>
        <v>3498.0949999999998</v>
      </c>
      <c r="U52" s="298">
        <f t="shared" si="13"/>
        <v>116.15625</v>
      </c>
      <c r="V52" s="298">
        <f t="shared" si="14"/>
        <v>154.875</v>
      </c>
      <c r="W52" s="298">
        <f t="shared" si="15"/>
        <v>193.59375</v>
      </c>
      <c r="X52" s="239"/>
    </row>
    <row r="53" spans="1:24" s="225" customFormat="1" ht="12.75" hidden="1" customHeight="1" thickBot="1">
      <c r="A53" s="312"/>
      <c r="B53" s="313"/>
      <c r="C53" s="314"/>
      <c r="D53" s="315"/>
      <c r="E53" s="316"/>
      <c r="F53" s="317"/>
      <c r="G53" s="317"/>
      <c r="H53" s="318"/>
      <c r="I53" s="318"/>
      <c r="J53" s="318"/>
      <c r="K53" s="318"/>
      <c r="L53" s="318"/>
      <c r="M53" s="318"/>
      <c r="N53" s="318"/>
      <c r="O53" s="319"/>
      <c r="P53" s="320"/>
      <c r="Q53" s="320"/>
      <c r="R53" s="317"/>
      <c r="S53" s="317"/>
      <c r="T53" s="317"/>
      <c r="U53" s="317"/>
      <c r="V53" s="318"/>
      <c r="W53" s="321"/>
      <c r="X53" s="239"/>
    </row>
    <row r="54" spans="1:24" s="225" customFormat="1">
      <c r="A54" s="256" t="s">
        <v>195</v>
      </c>
      <c r="B54" s="239"/>
      <c r="X54" s="239"/>
    </row>
    <row r="55" spans="1:24" s="225" customFormat="1" ht="12.75" customHeight="1">
      <c r="A55" s="439" t="s">
        <v>69</v>
      </c>
      <c r="B55" s="439"/>
      <c r="C55" s="439"/>
      <c r="D55" s="439"/>
      <c r="E55" s="439"/>
      <c r="F55" s="439"/>
      <c r="G55" s="439"/>
      <c r="H55" s="439"/>
      <c r="I55" s="439"/>
      <c r="J55" s="439"/>
      <c r="K55" s="439"/>
      <c r="L55" s="439"/>
      <c r="M55" s="439"/>
      <c r="N55" s="439"/>
      <c r="O55" s="439"/>
      <c r="P55" s="439"/>
      <c r="Q55" s="439"/>
      <c r="R55" s="439"/>
      <c r="S55" s="439"/>
      <c r="T55" s="439"/>
      <c r="U55" s="439"/>
      <c r="V55" s="439"/>
      <c r="W55" s="439"/>
      <c r="X55" s="239"/>
    </row>
    <row r="56" spans="1:24" s="225" customFormat="1">
      <c r="A56" s="440"/>
      <c r="B56" s="440"/>
      <c r="C56" s="440"/>
      <c r="D56" s="440"/>
      <c r="E56" s="440"/>
      <c r="F56" s="440"/>
      <c r="G56" s="440"/>
      <c r="H56" s="440"/>
      <c r="I56" s="440"/>
      <c r="J56" s="440"/>
      <c r="K56" s="440"/>
      <c r="L56" s="440"/>
      <c r="M56" s="440"/>
      <c r="N56" s="440"/>
      <c r="O56" s="440"/>
      <c r="P56" s="440"/>
      <c r="Q56" s="440"/>
      <c r="R56" s="440"/>
      <c r="S56" s="440"/>
      <c r="T56" s="440"/>
      <c r="U56" s="440"/>
      <c r="V56" s="440"/>
      <c r="W56" s="440"/>
      <c r="X56" s="239"/>
    </row>
    <row r="57" spans="1:24" s="225" customFormat="1">
      <c r="A57" s="239"/>
      <c r="B57" s="239"/>
      <c r="X57" s="239"/>
    </row>
    <row r="58" spans="1:24" s="225" customFormat="1">
      <c r="A58" s="239"/>
      <c r="B58" s="239"/>
      <c r="X58" s="239"/>
    </row>
    <row r="59" spans="1:24" s="225" customFormat="1">
      <c r="A59" s="239"/>
      <c r="B59" s="239"/>
      <c r="X59" s="239"/>
    </row>
    <row r="60" spans="1:24" s="225" customFormat="1">
      <c r="A60" s="239"/>
      <c r="B60" s="239"/>
      <c r="X60" s="239"/>
    </row>
    <row r="61" spans="1:24" s="225" customFormat="1">
      <c r="A61" s="239"/>
      <c r="B61" s="239"/>
      <c r="X61" s="239"/>
    </row>
  </sheetData>
  <mergeCells count="48">
    <mergeCell ref="A27:A39"/>
    <mergeCell ref="B27:B39"/>
    <mergeCell ref="C27:C29"/>
    <mergeCell ref="C30:C34"/>
    <mergeCell ref="C35:C39"/>
    <mergeCell ref="C14:C16"/>
    <mergeCell ref="C17:C21"/>
    <mergeCell ref="C22:C26"/>
    <mergeCell ref="B14:B26"/>
    <mergeCell ref="A14:A26"/>
    <mergeCell ref="A55:W55"/>
    <mergeCell ref="A56:W56"/>
    <mergeCell ref="A40:A52"/>
    <mergeCell ref="B40:B52"/>
    <mergeCell ref="C40:C42"/>
    <mergeCell ref="C43:C47"/>
    <mergeCell ref="C48:C52"/>
    <mergeCell ref="A5:W5"/>
    <mergeCell ref="A1:W1"/>
    <mergeCell ref="A2:W2"/>
    <mergeCell ref="A4:W4"/>
    <mergeCell ref="A8:D8"/>
    <mergeCell ref="G8:W8"/>
    <mergeCell ref="E8:E11"/>
    <mergeCell ref="U10:W10"/>
    <mergeCell ref="G11:G13"/>
    <mergeCell ref="U11:W11"/>
    <mergeCell ref="G9:Q9"/>
    <mergeCell ref="R11:R13"/>
    <mergeCell ref="S11:S13"/>
    <mergeCell ref="T11:T13"/>
    <mergeCell ref="J10:Q10"/>
    <mergeCell ref="Q11:Q13"/>
    <mergeCell ref="A9:A13"/>
    <mergeCell ref="B9:B13"/>
    <mergeCell ref="C9:C13"/>
    <mergeCell ref="D9:D13"/>
    <mergeCell ref="R9:W9"/>
    <mergeCell ref="G10:I10"/>
    <mergeCell ref="R10:T10"/>
    <mergeCell ref="E12:E13"/>
    <mergeCell ref="P11:P13"/>
    <mergeCell ref="H11:H13"/>
    <mergeCell ref="I11:I13"/>
    <mergeCell ref="J11:O11"/>
    <mergeCell ref="J12:L12"/>
    <mergeCell ref="F8:F11"/>
    <mergeCell ref="F12:F13"/>
  </mergeCells>
  <phoneticPr fontId="0" type="noConversion"/>
  <pageMargins left="0.59027777777777779" right="0.19652777777777777" top="0.39374999999999999" bottom="0.39374999999999999" header="0.51180555555555551" footer="0.51180555555555551"/>
  <pageSetup paperSize="9" scale="61" firstPageNumber="0" orientation="landscape" horizontalDpi="300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A1:K35"/>
  <sheetViews>
    <sheetView showGridLines="0" view="pageBreakPreview" zoomScale="115" zoomScaleNormal="100" zoomScaleSheetLayoutView="115" workbookViewId="0">
      <selection activeCell="G45" sqref="G45"/>
    </sheetView>
  </sheetViews>
  <sheetFormatPr defaultColWidth="9.140625" defaultRowHeight="12.75"/>
  <cols>
    <col min="1" max="1" width="61.140625" style="78" customWidth="1"/>
    <col min="2" max="3" width="17" style="79" customWidth="1"/>
    <col min="4" max="16384" width="9.140625" style="79"/>
  </cols>
  <sheetData>
    <row r="1" spans="1:4" s="2" customFormat="1" ht="12.75" customHeight="1">
      <c r="A1" s="358" t="s">
        <v>62</v>
      </c>
      <c r="B1" s="358"/>
      <c r="C1" s="358"/>
      <c r="D1" s="13"/>
    </row>
    <row r="2" spans="1:4" s="2" customFormat="1" ht="12.75" customHeight="1">
      <c r="A2" s="358" t="s">
        <v>19</v>
      </c>
      <c r="B2" s="358"/>
      <c r="C2" s="358"/>
    </row>
    <row r="3" spans="1:4" s="2" customFormat="1" ht="12.75" customHeight="1">
      <c r="A3" s="5"/>
      <c r="B3" s="5"/>
      <c r="C3" s="5"/>
    </row>
    <row r="4" spans="1:4" s="2" customFormat="1" ht="12.75" customHeight="1">
      <c r="A4" s="359" t="str">
        <f>'ANEXO I - TAB 2'!A4:H4</f>
        <v>PODER/ÓRGÃO/UNIDADE: JUSTIÇA FEDERAL</v>
      </c>
      <c r="B4" s="359"/>
      <c r="C4" s="359"/>
    </row>
    <row r="5" spans="1:4" s="1" customFormat="1">
      <c r="A5" s="332" t="s">
        <v>228</v>
      </c>
      <c r="B5" s="327"/>
      <c r="C5" s="333">
        <v>1</v>
      </c>
    </row>
    <row r="6" spans="1:4" s="2" customFormat="1" ht="12.75" customHeight="1">
      <c r="A6" s="394" t="s">
        <v>3</v>
      </c>
      <c r="B6" s="388" t="s">
        <v>70</v>
      </c>
      <c r="C6" s="395"/>
    </row>
    <row r="7" spans="1:4" s="2" customFormat="1">
      <c r="A7" s="394"/>
      <c r="B7" s="210" t="s">
        <v>4</v>
      </c>
      <c r="C7" s="212" t="s">
        <v>66</v>
      </c>
    </row>
    <row r="8" spans="1:4" s="2" customFormat="1" ht="12.75" customHeight="1">
      <c r="A8" s="169" t="s">
        <v>177</v>
      </c>
      <c r="B8" s="296">
        <v>30471.11</v>
      </c>
      <c r="C8" s="296">
        <v>30471.11</v>
      </c>
    </row>
    <row r="9" spans="1:4" s="2" customFormat="1" ht="12.75" customHeight="1">
      <c r="A9" s="169" t="s">
        <v>178</v>
      </c>
      <c r="B9" s="296">
        <v>28947.55</v>
      </c>
      <c r="C9" s="296">
        <v>28947.55</v>
      </c>
    </row>
    <row r="10" spans="1:4" s="2" customFormat="1" ht="12.75" customHeight="1">
      <c r="A10" s="169" t="s">
        <v>179</v>
      </c>
      <c r="B10" s="296">
        <v>27500.17</v>
      </c>
      <c r="C10" s="296">
        <v>27500.17</v>
      </c>
    </row>
    <row r="11" spans="1:4" s="2" customFormat="1" ht="12.75" hidden="1" customHeight="1">
      <c r="A11" s="77"/>
      <c r="B11" s="14"/>
      <c r="C11" s="14"/>
    </row>
    <row r="12" spans="1:4" s="2" customFormat="1" ht="12.75" hidden="1" customHeight="1">
      <c r="A12" s="77"/>
      <c r="B12" s="14"/>
      <c r="C12" s="14"/>
    </row>
    <row r="13" spans="1:4" s="2" customFormat="1" ht="12.75" hidden="1" customHeight="1">
      <c r="A13" s="77"/>
      <c r="B13" s="14"/>
      <c r="C13" s="14"/>
    </row>
    <row r="14" spans="1:4" s="2" customFormat="1" ht="12.75" hidden="1" customHeight="1">
      <c r="A14" s="77"/>
      <c r="B14" s="14"/>
      <c r="C14" s="14"/>
    </row>
    <row r="15" spans="1:4" s="2" customFormat="1" ht="12.75" hidden="1" customHeight="1">
      <c r="A15" s="77"/>
      <c r="B15" s="14"/>
      <c r="C15" s="14"/>
    </row>
    <row r="16" spans="1:4" s="2" customFormat="1" ht="12.75" hidden="1" customHeight="1">
      <c r="A16" s="77"/>
      <c r="B16" s="14"/>
      <c r="C16" s="14"/>
    </row>
    <row r="17" spans="1:3" s="2" customFormat="1" ht="12.75" hidden="1" customHeight="1">
      <c r="A17" s="77"/>
      <c r="B17" s="14"/>
      <c r="C17" s="14"/>
    </row>
    <row r="18" spans="1:3" s="2" customFormat="1" ht="12.75" hidden="1" customHeight="1">
      <c r="A18" s="77"/>
      <c r="B18" s="14"/>
      <c r="C18" s="14"/>
    </row>
    <row r="19" spans="1:3" s="2" customFormat="1" ht="12.75" hidden="1" customHeight="1">
      <c r="A19" s="77"/>
      <c r="B19" s="14"/>
      <c r="C19" s="14"/>
    </row>
    <row r="20" spans="1:3" s="2" customFormat="1" ht="12.75" hidden="1" customHeight="1">
      <c r="A20" s="77"/>
      <c r="B20" s="14"/>
      <c r="C20" s="14"/>
    </row>
    <row r="21" spans="1:3" s="2" customFormat="1" ht="12.75" hidden="1" customHeight="1">
      <c r="A21" s="77"/>
      <c r="B21" s="14"/>
      <c r="C21" s="14"/>
    </row>
    <row r="22" spans="1:3" s="2" customFormat="1" ht="12.75" hidden="1" customHeight="1">
      <c r="A22" s="77"/>
      <c r="B22" s="14"/>
      <c r="C22" s="14"/>
    </row>
    <row r="23" spans="1:3" s="2" customFormat="1" ht="12.75" hidden="1" customHeight="1">
      <c r="A23" s="77"/>
      <c r="B23" s="14"/>
      <c r="C23" s="14"/>
    </row>
    <row r="24" spans="1:3" s="2" customFormat="1" ht="12.75" hidden="1" customHeight="1">
      <c r="A24" s="77"/>
      <c r="B24" s="14"/>
      <c r="C24" s="14"/>
    </row>
    <row r="25" spans="1:3" s="2" customFormat="1" ht="12.75" hidden="1" customHeight="1">
      <c r="A25" s="77"/>
      <c r="B25" s="14"/>
      <c r="C25" s="14"/>
    </row>
    <row r="26" spans="1:3" s="2" customFormat="1" ht="12.75" hidden="1" customHeight="1">
      <c r="A26" s="77"/>
      <c r="B26" s="14"/>
      <c r="C26" s="14"/>
    </row>
    <row r="27" spans="1:3" s="2" customFormat="1" ht="12.75" hidden="1" customHeight="1">
      <c r="A27" s="77"/>
      <c r="B27" s="14"/>
      <c r="C27" s="14"/>
    </row>
    <row r="28" spans="1:3" s="2" customFormat="1" ht="12.75" hidden="1" customHeight="1">
      <c r="A28" s="77"/>
      <c r="B28" s="14"/>
      <c r="C28" s="14"/>
    </row>
    <row r="29" spans="1:3" s="2" customFormat="1" ht="12.75" hidden="1" customHeight="1">
      <c r="A29" s="77"/>
      <c r="B29" s="14"/>
      <c r="C29" s="14"/>
    </row>
    <row r="30" spans="1:3" s="2" customFormat="1" ht="12.75" hidden="1" customHeight="1">
      <c r="A30" s="77"/>
      <c r="B30" s="14"/>
      <c r="C30" s="14"/>
    </row>
    <row r="31" spans="1:3" s="2" customFormat="1" ht="12.75" hidden="1" customHeight="1">
      <c r="A31" s="77"/>
      <c r="B31" s="14"/>
      <c r="C31" s="14"/>
    </row>
    <row r="32" spans="1:3" s="2" customFormat="1">
      <c r="A32" s="221" t="s">
        <v>196</v>
      </c>
    </row>
    <row r="33" spans="1:11">
      <c r="A33" s="330" t="s">
        <v>69</v>
      </c>
      <c r="B33" s="80"/>
      <c r="C33" s="80"/>
      <c r="D33" s="80"/>
      <c r="E33" s="80"/>
      <c r="F33" s="80"/>
      <c r="G33" s="80"/>
      <c r="H33" s="80"/>
      <c r="I33" s="80"/>
      <c r="J33" s="80"/>
      <c r="K33" s="80"/>
    </row>
    <row r="34" spans="1:11">
      <c r="A34" s="331" t="s">
        <v>145</v>
      </c>
      <c r="B34" s="81"/>
      <c r="C34" s="81"/>
      <c r="D34" s="81"/>
      <c r="E34" s="81"/>
      <c r="F34" s="81"/>
      <c r="G34" s="81"/>
      <c r="H34" s="81"/>
      <c r="I34" s="81"/>
      <c r="J34" s="81"/>
      <c r="K34" s="81"/>
    </row>
    <row r="35" spans="1:11">
      <c r="A35" s="334"/>
    </row>
  </sheetData>
  <sheetProtection password="C3CC" sheet="1" objects="1" scenarios="1"/>
  <mergeCells count="5">
    <mergeCell ref="A1:C1"/>
    <mergeCell ref="A2:C2"/>
    <mergeCell ref="A4:C4"/>
    <mergeCell ref="A6:A7"/>
    <mergeCell ref="B6:C6"/>
  </mergeCells>
  <phoneticPr fontId="0" type="noConversion"/>
  <pageMargins left="0.59027777777777779" right="0.39374999999999999" top="0.59027777777777779" bottom="0.59027777777777779" header="0.51180555555555551" footer="0.51180555555555551"/>
  <pageSetup paperSize="9" firstPageNumber="0" orientation="landscape" horizontalDpi="300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8"/>
  <sheetViews>
    <sheetView workbookViewId="0">
      <selection activeCell="H26" sqref="H26"/>
    </sheetView>
  </sheetViews>
  <sheetFormatPr defaultColWidth="9.140625" defaultRowHeight="12.75"/>
  <cols>
    <col min="1" max="1" width="27.85546875" style="1" customWidth="1"/>
    <col min="2" max="2" width="45.7109375" style="2" customWidth="1"/>
    <col min="3" max="3" width="7.85546875" style="1" customWidth="1"/>
    <col min="4" max="4" width="10.5703125" style="2" customWidth="1"/>
    <col min="5" max="5" width="12.85546875" style="2" customWidth="1"/>
    <col min="6" max="6" width="11.28515625" style="2" customWidth="1"/>
    <col min="7" max="7" width="7" style="2" customWidth="1"/>
    <col min="8" max="8" width="11.5703125" style="2" customWidth="1"/>
    <col min="9" max="9" width="8.7109375" style="2" customWidth="1"/>
    <col min="10" max="10" width="10.85546875" style="2" customWidth="1"/>
    <col min="11" max="11" width="11" style="2" customWidth="1"/>
    <col min="12" max="12" width="7.5703125" style="2" customWidth="1"/>
    <col min="13" max="13" width="13.5703125" style="2" customWidth="1"/>
    <col min="14" max="14" width="10.7109375" style="2" customWidth="1"/>
    <col min="15" max="15" width="10.85546875" style="2" customWidth="1"/>
    <col min="16" max="16" width="8.7109375" style="2" customWidth="1"/>
    <col min="17" max="17" width="8.5703125" style="2" customWidth="1"/>
    <col min="18" max="18" width="8.7109375" style="2" customWidth="1"/>
    <col min="19" max="16384" width="9.140625" style="2"/>
  </cols>
  <sheetData>
    <row r="1" spans="1:18" ht="12.75" customHeight="1">
      <c r="A1" s="358" t="s">
        <v>62</v>
      </c>
      <c r="B1" s="358"/>
      <c r="C1" s="358"/>
      <c r="D1" s="358"/>
      <c r="E1" s="358"/>
      <c r="F1" s="358"/>
      <c r="G1" s="358"/>
      <c r="H1" s="358"/>
      <c r="I1" s="358"/>
      <c r="J1" s="358"/>
      <c r="K1" s="358"/>
      <c r="L1" s="358"/>
      <c r="M1" s="358"/>
      <c r="N1" s="358"/>
      <c r="O1" s="358"/>
      <c r="P1" s="358"/>
      <c r="Q1" s="358"/>
      <c r="R1" s="358"/>
    </row>
    <row r="2" spans="1:18" s="7" customFormat="1" ht="12.75" customHeight="1">
      <c r="A2" s="358" t="s">
        <v>21</v>
      </c>
      <c r="B2" s="358"/>
      <c r="C2" s="358"/>
      <c r="D2" s="358"/>
      <c r="E2" s="358"/>
      <c r="F2" s="358"/>
      <c r="G2" s="358"/>
      <c r="H2" s="358"/>
      <c r="I2" s="358"/>
      <c r="J2" s="358"/>
      <c r="K2" s="358"/>
      <c r="L2" s="358"/>
      <c r="M2" s="358"/>
      <c r="N2" s="358"/>
      <c r="O2" s="358"/>
      <c r="P2" s="358"/>
      <c r="Q2" s="358"/>
      <c r="R2" s="358"/>
    </row>
    <row r="3" spans="1:18">
      <c r="A3" s="6"/>
      <c r="B3" s="6"/>
    </row>
    <row r="4" spans="1:18" ht="12.75" customHeight="1">
      <c r="A4" s="455" t="s">
        <v>144</v>
      </c>
      <c r="B4" s="455"/>
      <c r="C4" s="455"/>
    </row>
    <row r="5" spans="1:18" ht="12.75" customHeight="1">
      <c r="A5" s="456" t="s">
        <v>64</v>
      </c>
      <c r="B5" s="456"/>
      <c r="C5" s="6"/>
    </row>
    <row r="6" spans="1:18" ht="13.5" customHeight="1">
      <c r="A6" s="2"/>
      <c r="P6" s="76"/>
      <c r="Q6" s="82"/>
      <c r="R6" s="76">
        <v>1</v>
      </c>
    </row>
    <row r="7" spans="1:18" s="16" customFormat="1" ht="12.75" customHeight="1" thickBot="1">
      <c r="A7" s="394" t="s">
        <v>22</v>
      </c>
      <c r="B7" s="388"/>
      <c r="C7" s="466" t="s">
        <v>71</v>
      </c>
      <c r="D7" s="466"/>
      <c r="E7" s="466"/>
      <c r="F7" s="466"/>
      <c r="G7" s="466"/>
      <c r="H7" s="466"/>
      <c r="I7" s="466"/>
      <c r="J7" s="466"/>
      <c r="K7" s="466"/>
      <c r="L7" s="466"/>
      <c r="M7" s="466"/>
      <c r="N7" s="466"/>
      <c r="O7" s="466"/>
      <c r="P7" s="466"/>
      <c r="Q7" s="466"/>
      <c r="R7" s="467"/>
    </row>
    <row r="8" spans="1:18" s="16" customFormat="1" ht="25.5" customHeight="1" thickTop="1">
      <c r="A8" s="464"/>
      <c r="B8" s="465"/>
      <c r="C8" s="459" t="s">
        <v>72</v>
      </c>
      <c r="D8" s="458" t="s">
        <v>73</v>
      </c>
      <c r="E8" s="458" t="s">
        <v>74</v>
      </c>
      <c r="F8" s="458" t="s">
        <v>75</v>
      </c>
      <c r="G8" s="457" t="s">
        <v>76</v>
      </c>
      <c r="H8" s="457"/>
      <c r="I8" s="457"/>
      <c r="J8" s="457"/>
      <c r="K8" s="457"/>
      <c r="L8" s="457"/>
      <c r="M8" s="458" t="s">
        <v>77</v>
      </c>
      <c r="N8" s="457" t="s">
        <v>78</v>
      </c>
      <c r="O8" s="457"/>
      <c r="P8" s="457" t="s">
        <v>79</v>
      </c>
      <c r="Q8" s="457"/>
      <c r="R8" s="460" t="s">
        <v>9</v>
      </c>
    </row>
    <row r="9" spans="1:18" s="16" customFormat="1" ht="31.5">
      <c r="A9" s="148" t="s">
        <v>25</v>
      </c>
      <c r="B9" s="112" t="s">
        <v>26</v>
      </c>
      <c r="C9" s="459"/>
      <c r="D9" s="458"/>
      <c r="E9" s="458"/>
      <c r="F9" s="458"/>
      <c r="G9" s="115" t="s">
        <v>80</v>
      </c>
      <c r="H9" s="115" t="s">
        <v>81</v>
      </c>
      <c r="I9" s="115" t="s">
        <v>82</v>
      </c>
      <c r="J9" s="115" t="s">
        <v>83</v>
      </c>
      <c r="K9" s="115" t="s">
        <v>84</v>
      </c>
      <c r="L9" s="115" t="s">
        <v>85</v>
      </c>
      <c r="M9" s="458"/>
      <c r="N9" s="115" t="s">
        <v>86</v>
      </c>
      <c r="O9" s="115" t="s">
        <v>87</v>
      </c>
      <c r="P9" s="115" t="s">
        <v>88</v>
      </c>
      <c r="Q9" s="115" t="s">
        <v>89</v>
      </c>
      <c r="R9" s="460"/>
    </row>
    <row r="10" spans="1:18" ht="13.5" customHeight="1" thickBot="1">
      <c r="A10" s="401" t="s">
        <v>28</v>
      </c>
      <c r="B10" s="463"/>
      <c r="C10" s="149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4">
        <f>SUM(C10:Q10)</f>
        <v>0</v>
      </c>
    </row>
    <row r="11" spans="1:18" ht="12.75" customHeight="1">
      <c r="A11" s="403" t="s">
        <v>29</v>
      </c>
      <c r="B11" s="150" t="s">
        <v>30</v>
      </c>
      <c r="C11" s="151"/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6">
        <f t="shared" ref="R11:R36" si="0">SUM(C11:Q11)</f>
        <v>0</v>
      </c>
    </row>
    <row r="12" spans="1:18">
      <c r="A12" s="403"/>
      <c r="B12" s="152" t="s">
        <v>31</v>
      </c>
      <c r="C12" s="153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8">
        <f t="shared" si="0"/>
        <v>0</v>
      </c>
    </row>
    <row r="13" spans="1:18">
      <c r="A13" s="403"/>
      <c r="B13" s="154" t="s">
        <v>32</v>
      </c>
      <c r="C13" s="155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90">
        <f t="shared" si="0"/>
        <v>0</v>
      </c>
    </row>
    <row r="14" spans="1:18" ht="12.75" customHeight="1">
      <c r="A14" s="399" t="s">
        <v>33</v>
      </c>
      <c r="B14" s="150" t="s">
        <v>34</v>
      </c>
      <c r="C14" s="156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6">
        <f t="shared" si="0"/>
        <v>0</v>
      </c>
    </row>
    <row r="15" spans="1:18">
      <c r="A15" s="399"/>
      <c r="B15" s="152" t="s">
        <v>35</v>
      </c>
      <c r="C15" s="15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8">
        <f t="shared" si="0"/>
        <v>0</v>
      </c>
    </row>
    <row r="16" spans="1:18">
      <c r="A16" s="399"/>
      <c r="B16" s="154" t="s">
        <v>36</v>
      </c>
      <c r="C16" s="158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90">
        <f t="shared" si="0"/>
        <v>0</v>
      </c>
    </row>
    <row r="17" spans="1:18">
      <c r="A17" s="141" t="s">
        <v>37</v>
      </c>
      <c r="B17" s="159" t="s">
        <v>38</v>
      </c>
      <c r="C17" s="160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2">
        <f t="shared" si="0"/>
        <v>0</v>
      </c>
    </row>
    <row r="18" spans="1:18" ht="12.75" customHeight="1">
      <c r="A18" s="399" t="s">
        <v>39</v>
      </c>
      <c r="B18" s="150" t="s">
        <v>40</v>
      </c>
      <c r="C18" s="156"/>
      <c r="D18" s="85"/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6">
        <f t="shared" si="0"/>
        <v>0</v>
      </c>
    </row>
    <row r="19" spans="1:18">
      <c r="A19" s="399"/>
      <c r="B19" s="154" t="s">
        <v>41</v>
      </c>
      <c r="C19" s="158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90">
        <f t="shared" si="0"/>
        <v>0</v>
      </c>
    </row>
    <row r="20" spans="1:18" ht="12.75" customHeight="1">
      <c r="A20" s="399" t="s">
        <v>42</v>
      </c>
      <c r="B20" s="150" t="s">
        <v>43</v>
      </c>
      <c r="C20" s="156"/>
      <c r="D20" s="85"/>
      <c r="E20" s="85"/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6">
        <f t="shared" si="0"/>
        <v>0</v>
      </c>
    </row>
    <row r="21" spans="1:18" ht="25.5">
      <c r="A21" s="399"/>
      <c r="B21" s="152" t="s">
        <v>44</v>
      </c>
      <c r="C21" s="15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8">
        <f t="shared" si="0"/>
        <v>0</v>
      </c>
    </row>
    <row r="22" spans="1:18" ht="38.25">
      <c r="A22" s="399"/>
      <c r="B22" s="152" t="s">
        <v>45</v>
      </c>
      <c r="C22" s="153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8">
        <f t="shared" si="0"/>
        <v>0</v>
      </c>
    </row>
    <row r="23" spans="1:18" ht="38.25">
      <c r="A23" s="399"/>
      <c r="B23" s="152" t="s">
        <v>46</v>
      </c>
      <c r="C23" s="153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8">
        <f t="shared" si="0"/>
        <v>0</v>
      </c>
    </row>
    <row r="24" spans="1:18" ht="25.5">
      <c r="A24" s="399"/>
      <c r="B24" s="152" t="s">
        <v>47</v>
      </c>
      <c r="C24" s="153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8">
        <f t="shared" si="0"/>
        <v>0</v>
      </c>
    </row>
    <row r="25" spans="1:18">
      <c r="A25" s="399"/>
      <c r="B25" s="154" t="s">
        <v>48</v>
      </c>
      <c r="C25" s="155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90">
        <f t="shared" si="0"/>
        <v>0</v>
      </c>
    </row>
    <row r="26" spans="1:18" ht="12.75" customHeight="1">
      <c r="A26" s="400" t="s">
        <v>49</v>
      </c>
      <c r="B26" s="150" t="s">
        <v>50</v>
      </c>
      <c r="C26" s="156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6">
        <f t="shared" si="0"/>
        <v>0</v>
      </c>
    </row>
    <row r="27" spans="1:18">
      <c r="A27" s="400"/>
      <c r="B27" s="152" t="s">
        <v>51</v>
      </c>
      <c r="C27" s="15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8">
        <f t="shared" si="0"/>
        <v>0</v>
      </c>
    </row>
    <row r="28" spans="1:18">
      <c r="A28" s="400"/>
      <c r="B28" s="152" t="s">
        <v>52</v>
      </c>
      <c r="C28" s="15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8">
        <f t="shared" si="0"/>
        <v>0</v>
      </c>
    </row>
    <row r="29" spans="1:18">
      <c r="A29" s="400"/>
      <c r="B29" s="152" t="s">
        <v>53</v>
      </c>
      <c r="C29" s="15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8">
        <f t="shared" si="0"/>
        <v>0</v>
      </c>
    </row>
    <row r="30" spans="1:18">
      <c r="A30" s="400"/>
      <c r="B30" s="152" t="s">
        <v>54</v>
      </c>
      <c r="C30" s="15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8">
        <f t="shared" si="0"/>
        <v>0</v>
      </c>
    </row>
    <row r="31" spans="1:18">
      <c r="A31" s="400"/>
      <c r="B31" s="161" t="s">
        <v>55</v>
      </c>
      <c r="C31" s="162"/>
      <c r="D31" s="93"/>
      <c r="E31" s="93"/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4">
        <f t="shared" si="0"/>
        <v>0</v>
      </c>
    </row>
    <row r="32" spans="1:18" ht="12.75" customHeight="1">
      <c r="A32" s="462" t="s">
        <v>56</v>
      </c>
      <c r="B32" s="150" t="s">
        <v>57</v>
      </c>
      <c r="C32" s="156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6">
        <f t="shared" si="0"/>
        <v>0</v>
      </c>
    </row>
    <row r="33" spans="1:18">
      <c r="A33" s="462"/>
      <c r="B33" s="152" t="s">
        <v>58</v>
      </c>
      <c r="C33" s="15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8">
        <f t="shared" si="0"/>
        <v>0</v>
      </c>
    </row>
    <row r="34" spans="1:18" ht="51">
      <c r="A34" s="462"/>
      <c r="B34" s="152" t="s">
        <v>59</v>
      </c>
      <c r="C34" s="15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8">
        <f t="shared" si="0"/>
        <v>0</v>
      </c>
    </row>
    <row r="35" spans="1:18" ht="51">
      <c r="A35" s="462"/>
      <c r="B35" s="152" t="s">
        <v>60</v>
      </c>
      <c r="C35" s="15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8">
        <f t="shared" si="0"/>
        <v>0</v>
      </c>
    </row>
    <row r="36" spans="1:18" ht="38.25">
      <c r="A36" s="462"/>
      <c r="B36" s="163" t="s">
        <v>61</v>
      </c>
      <c r="C36" s="164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6">
        <f t="shared" si="0"/>
        <v>0</v>
      </c>
    </row>
    <row r="37" spans="1:18" s="100" customFormat="1" ht="11.25">
      <c r="A37" s="75" t="s">
        <v>90</v>
      </c>
      <c r="B37" s="97"/>
      <c r="C37" s="98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</row>
    <row r="38" spans="1:18" s="100" customFormat="1" ht="11.25">
      <c r="A38" s="101" t="s">
        <v>69</v>
      </c>
      <c r="B38" s="97"/>
      <c r="C38" s="98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</row>
    <row r="39" spans="1:18" s="100" customFormat="1" ht="12.75" customHeight="1">
      <c r="A39" s="461" t="s">
        <v>145</v>
      </c>
      <c r="B39" s="461"/>
      <c r="C39" s="461"/>
      <c r="D39" s="461"/>
      <c r="E39" s="461"/>
      <c r="F39" s="461"/>
      <c r="G39" s="461"/>
      <c r="H39" s="461"/>
      <c r="I39" s="461"/>
      <c r="J39" s="461"/>
      <c r="K39" s="461"/>
      <c r="L39" s="461"/>
      <c r="M39" s="461"/>
      <c r="N39" s="461"/>
      <c r="O39" s="461"/>
      <c r="P39" s="461"/>
      <c r="Q39" s="461"/>
      <c r="R39" s="461"/>
    </row>
    <row r="40" spans="1:18" s="100" customFormat="1" ht="12.75" customHeight="1">
      <c r="A40" s="461" t="s">
        <v>146</v>
      </c>
      <c r="B40" s="461"/>
      <c r="C40" s="461"/>
      <c r="D40" s="461"/>
      <c r="E40" s="461"/>
      <c r="F40" s="461"/>
      <c r="G40" s="461"/>
      <c r="H40" s="461"/>
      <c r="I40" s="461"/>
      <c r="J40" s="461"/>
      <c r="K40" s="461"/>
      <c r="L40" s="461"/>
      <c r="M40" s="461"/>
      <c r="N40" s="461"/>
      <c r="O40" s="461"/>
      <c r="P40" s="461"/>
      <c r="Q40" s="461"/>
      <c r="R40" s="461"/>
    </row>
    <row r="41" spans="1:18" s="100" customFormat="1" ht="12.75" customHeight="1">
      <c r="A41" s="461" t="s">
        <v>91</v>
      </c>
      <c r="B41" s="461"/>
      <c r="C41" s="461"/>
      <c r="D41" s="461"/>
      <c r="E41" s="461"/>
      <c r="F41" s="461"/>
      <c r="G41" s="461"/>
      <c r="H41" s="461"/>
      <c r="I41" s="461"/>
      <c r="J41" s="461"/>
      <c r="K41" s="461"/>
      <c r="L41" s="461"/>
      <c r="M41" s="461"/>
      <c r="N41" s="461"/>
      <c r="O41" s="461"/>
      <c r="P41" s="461"/>
      <c r="Q41" s="461"/>
      <c r="R41" s="461"/>
    </row>
    <row r="42" spans="1:18" s="100" customFormat="1" ht="12.75" customHeight="1">
      <c r="A42" s="461" t="s">
        <v>92</v>
      </c>
      <c r="B42" s="461"/>
      <c r="C42" s="461"/>
      <c r="D42" s="461"/>
      <c r="E42" s="461"/>
      <c r="F42" s="461"/>
      <c r="G42" s="461"/>
      <c r="H42" s="461"/>
      <c r="I42" s="461"/>
      <c r="J42" s="461"/>
      <c r="K42" s="461"/>
      <c r="L42" s="461"/>
      <c r="M42" s="461"/>
      <c r="N42" s="461"/>
      <c r="O42" s="461"/>
      <c r="P42" s="461"/>
      <c r="Q42" s="461"/>
      <c r="R42" s="461"/>
    </row>
    <row r="43" spans="1:18" s="100" customFormat="1" ht="12.75" customHeight="1">
      <c r="A43" s="461" t="s">
        <v>93</v>
      </c>
      <c r="B43" s="461"/>
      <c r="C43" s="461"/>
      <c r="D43" s="461"/>
      <c r="E43" s="461"/>
      <c r="F43" s="461"/>
      <c r="G43" s="461"/>
      <c r="H43" s="461"/>
      <c r="I43" s="461"/>
      <c r="J43" s="461"/>
      <c r="K43" s="461"/>
      <c r="L43" s="461"/>
      <c r="M43" s="461"/>
      <c r="N43" s="461"/>
      <c r="O43" s="461"/>
      <c r="P43" s="461"/>
      <c r="Q43" s="461"/>
      <c r="R43" s="461"/>
    </row>
    <row r="44" spans="1:18" s="100" customFormat="1" ht="12.75" customHeight="1">
      <c r="A44" s="461" t="s">
        <v>94</v>
      </c>
      <c r="B44" s="461"/>
      <c r="C44" s="461"/>
      <c r="D44" s="461"/>
      <c r="E44" s="461"/>
      <c r="F44" s="461"/>
      <c r="G44" s="461"/>
      <c r="H44" s="461"/>
      <c r="I44" s="461"/>
      <c r="J44" s="461"/>
      <c r="K44" s="461"/>
      <c r="L44" s="461"/>
      <c r="M44" s="461"/>
      <c r="N44" s="461"/>
      <c r="O44" s="461"/>
      <c r="P44" s="461"/>
      <c r="Q44" s="461"/>
      <c r="R44" s="461"/>
    </row>
    <row r="45" spans="1:18" s="100" customFormat="1" ht="12.75" customHeight="1">
      <c r="A45" s="461" t="s">
        <v>95</v>
      </c>
      <c r="B45" s="461"/>
      <c r="C45" s="461"/>
      <c r="D45" s="461"/>
      <c r="E45" s="461"/>
      <c r="F45" s="461"/>
      <c r="G45" s="461"/>
      <c r="H45" s="461"/>
      <c r="I45" s="461"/>
      <c r="J45" s="461"/>
      <c r="K45" s="461"/>
      <c r="L45" s="461"/>
      <c r="M45" s="461"/>
      <c r="N45" s="461"/>
      <c r="O45" s="461"/>
      <c r="P45" s="461"/>
      <c r="Q45" s="461"/>
      <c r="R45" s="461"/>
    </row>
    <row r="46" spans="1:18" s="100" customFormat="1" ht="12.75" customHeight="1">
      <c r="A46" s="461" t="s">
        <v>96</v>
      </c>
      <c r="B46" s="461"/>
      <c r="C46" s="461"/>
      <c r="D46" s="461"/>
      <c r="E46" s="461"/>
      <c r="F46" s="461"/>
      <c r="G46" s="461"/>
      <c r="H46" s="461"/>
      <c r="I46" s="461"/>
      <c r="J46" s="461"/>
      <c r="K46" s="461"/>
      <c r="L46" s="461"/>
      <c r="M46" s="461"/>
      <c r="N46" s="461"/>
      <c r="O46" s="461"/>
      <c r="P46" s="461"/>
      <c r="Q46" s="461"/>
      <c r="R46" s="461"/>
    </row>
    <row r="47" spans="1:18" s="100" customFormat="1" ht="12.75" customHeight="1">
      <c r="A47" s="461" t="s">
        <v>97</v>
      </c>
      <c r="B47" s="461"/>
      <c r="C47" s="461"/>
      <c r="D47" s="461"/>
      <c r="E47" s="461"/>
      <c r="F47" s="461"/>
      <c r="G47" s="461"/>
      <c r="H47" s="461"/>
      <c r="I47" s="461"/>
      <c r="J47" s="461"/>
      <c r="K47" s="461"/>
      <c r="L47" s="461"/>
      <c r="M47" s="461"/>
      <c r="N47" s="461"/>
      <c r="O47" s="461"/>
      <c r="P47" s="461"/>
      <c r="Q47" s="461"/>
      <c r="R47" s="461"/>
    </row>
    <row r="48" spans="1:18" s="100" customFormat="1" ht="12.75" customHeight="1">
      <c r="A48" s="461" t="s">
        <v>98</v>
      </c>
      <c r="B48" s="461"/>
      <c r="C48" s="461"/>
      <c r="D48" s="461"/>
      <c r="E48" s="461"/>
      <c r="F48" s="461"/>
      <c r="G48" s="461"/>
      <c r="H48" s="461"/>
      <c r="I48" s="461"/>
      <c r="J48" s="461"/>
      <c r="K48" s="461"/>
      <c r="L48" s="461"/>
      <c r="M48" s="461"/>
      <c r="N48" s="461"/>
      <c r="O48" s="461"/>
      <c r="P48" s="461"/>
      <c r="Q48" s="461"/>
      <c r="R48" s="461"/>
    </row>
  </sheetData>
  <sheetProtection selectLockedCells="1" selectUnlockedCells="1"/>
  <mergeCells count="32">
    <mergeCell ref="A45:R45"/>
    <mergeCell ref="A46:R46"/>
    <mergeCell ref="A47:R47"/>
    <mergeCell ref="A48:R48"/>
    <mergeCell ref="A41:R41"/>
    <mergeCell ref="A42:R42"/>
    <mergeCell ref="A43:R43"/>
    <mergeCell ref="A44:R44"/>
    <mergeCell ref="A10:B10"/>
    <mergeCell ref="A11:A13"/>
    <mergeCell ref="A14:A16"/>
    <mergeCell ref="A7:B8"/>
    <mergeCell ref="C7:R7"/>
    <mergeCell ref="A39:R39"/>
    <mergeCell ref="A40:R40"/>
    <mergeCell ref="A18:A19"/>
    <mergeCell ref="A20:A25"/>
    <mergeCell ref="A26:A31"/>
    <mergeCell ref="A32:A36"/>
    <mergeCell ref="A1:R1"/>
    <mergeCell ref="A2:R2"/>
    <mergeCell ref="A4:C4"/>
    <mergeCell ref="A5:B5"/>
    <mergeCell ref="G8:L8"/>
    <mergeCell ref="M8:M9"/>
    <mergeCell ref="N8:O8"/>
    <mergeCell ref="P8:Q8"/>
    <mergeCell ref="C8:C9"/>
    <mergeCell ref="D8:D9"/>
    <mergeCell ref="E8:E9"/>
    <mergeCell ref="F8:F9"/>
    <mergeCell ref="R8:R9"/>
  </mergeCells>
  <phoneticPr fontId="0" type="noConversion"/>
  <pageMargins left="0.39374999999999999" right="0.39374999999999999" top="0.39374999999999999" bottom="0.39374999999999999" header="0.51180555555555551" footer="0.51180555555555551"/>
  <pageSetup paperSize="9" scale="60" firstPageNumber="0" orientation="landscape" horizontalDpi="300" vertic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9"/>
  <sheetViews>
    <sheetView showGridLines="0" view="pageBreakPreview" zoomScale="115" zoomScaleNormal="100" zoomScaleSheetLayoutView="115" workbookViewId="0">
      <selection activeCell="B6" sqref="B6:G6"/>
    </sheetView>
  </sheetViews>
  <sheetFormatPr defaultColWidth="9.140625" defaultRowHeight="12.75" outlineLevelRow="1"/>
  <cols>
    <col min="1" max="1" width="41.7109375" style="1" customWidth="1"/>
    <col min="2" max="2" width="14.140625" style="1" customWidth="1"/>
    <col min="3" max="3" width="15.5703125" style="2" customWidth="1"/>
    <col min="4" max="4" width="15.42578125" style="2" customWidth="1"/>
    <col min="5" max="5" width="13.42578125" style="2" customWidth="1"/>
    <col min="6" max="6" width="14.7109375" style="2" customWidth="1"/>
    <col min="7" max="7" width="13.42578125" style="2" customWidth="1"/>
    <col min="8" max="16384" width="9.140625" style="2"/>
  </cols>
  <sheetData>
    <row r="1" spans="1:7" s="225" customFormat="1" ht="12.75" customHeight="1">
      <c r="A1" s="424" t="s">
        <v>99</v>
      </c>
      <c r="B1" s="424"/>
      <c r="C1" s="424"/>
      <c r="D1" s="424"/>
      <c r="E1" s="424"/>
      <c r="F1" s="424"/>
      <c r="G1" s="424"/>
    </row>
    <row r="2" spans="1:7" s="225" customFormat="1" ht="12.75" customHeight="1">
      <c r="A2" s="424" t="s">
        <v>1</v>
      </c>
      <c r="B2" s="424"/>
      <c r="C2" s="424"/>
      <c r="D2" s="424"/>
      <c r="E2" s="424"/>
      <c r="F2" s="424"/>
      <c r="G2" s="424"/>
    </row>
    <row r="3" spans="1:7" s="223" customFormat="1" ht="12.75" customHeight="1">
      <c r="A3" s="224"/>
      <c r="B3" s="224"/>
      <c r="C3" s="224"/>
      <c r="D3" s="224"/>
      <c r="E3" s="224"/>
    </row>
    <row r="4" spans="1:7" s="223" customFormat="1" ht="12.75" customHeight="1">
      <c r="A4" s="359" t="str">
        <f>'ANEXO I - TAB 1'!A4:M4</f>
        <v>PODER/ÓRGÃO/UNIDADE: JUSTIÇA FEDERAL</v>
      </c>
      <c r="B4" s="359"/>
      <c r="C4" s="359"/>
      <c r="D4" s="359"/>
      <c r="E4" s="359"/>
      <c r="F4" s="359"/>
      <c r="G4" s="359"/>
    </row>
    <row r="5" spans="1:7" s="220" customFormat="1" ht="12.75" customHeight="1">
      <c r="A5" s="219"/>
      <c r="B5" s="219"/>
      <c r="F5" s="858" t="s">
        <v>290</v>
      </c>
      <c r="G5" s="858"/>
    </row>
    <row r="6" spans="1:7" s="20" customFormat="1" ht="12.75" customHeight="1">
      <c r="A6" s="394" t="s">
        <v>100</v>
      </c>
      <c r="B6" s="388" t="s">
        <v>101</v>
      </c>
      <c r="C6" s="388"/>
      <c r="D6" s="388"/>
      <c r="E6" s="388"/>
      <c r="F6" s="388"/>
      <c r="G6" s="388"/>
    </row>
    <row r="7" spans="1:7" s="20" customFormat="1" ht="12.75" customHeight="1">
      <c r="A7" s="394"/>
      <c r="B7" s="388" t="s">
        <v>102</v>
      </c>
      <c r="C7" s="388"/>
      <c r="D7" s="388"/>
      <c r="E7" s="388"/>
      <c r="F7" s="388" t="s">
        <v>103</v>
      </c>
      <c r="G7" s="388" t="s">
        <v>9</v>
      </c>
    </row>
    <row r="8" spans="1:7" s="20" customFormat="1" ht="13.5" customHeight="1">
      <c r="A8" s="394"/>
      <c r="B8" s="388" t="s">
        <v>104</v>
      </c>
      <c r="C8" s="388"/>
      <c r="D8" s="388" t="s">
        <v>105</v>
      </c>
      <c r="E8" s="388" t="s">
        <v>16</v>
      </c>
      <c r="F8" s="388"/>
      <c r="G8" s="388"/>
    </row>
    <row r="9" spans="1:7" s="7" customFormat="1" ht="12.75" customHeight="1">
      <c r="A9" s="394"/>
      <c r="B9" s="125" t="s">
        <v>106</v>
      </c>
      <c r="C9" s="125" t="s">
        <v>107</v>
      </c>
      <c r="D9" s="388"/>
      <c r="E9" s="388"/>
      <c r="F9" s="388"/>
      <c r="G9" s="388"/>
    </row>
    <row r="10" spans="1:7" s="7" customFormat="1" ht="12.75" customHeight="1">
      <c r="A10" s="322" t="s">
        <v>181</v>
      </c>
      <c r="B10" s="222">
        <f>'[1]ANEXO III - TAB 1'!B10+'[2]ANEXO III - TAB 1'!B10+'[3]ANEXO III - TAB 1'!B10+'[4]ANEXO III - TAB 1'!B10+'[5]ANEXO III - TAB 1'!B10+'[6]ANEXO III - TAB 1'!B10</f>
        <v>5</v>
      </c>
      <c r="C10" s="222">
        <f>'[1]ANEXO III - TAB 1'!C10+'[2]ANEXO III - TAB 1'!C10+'[3]ANEXO III - TAB 1'!C10+'[4]ANEXO III - TAB 1'!C10+'[5]ANEXO III - TAB 1'!C10+'[6]ANEXO III - TAB 1'!C10</f>
        <v>1</v>
      </c>
      <c r="D10" s="222">
        <f>'[1]ANEXO III - TAB 1'!D10+'[2]ANEXO III - TAB 1'!D10+'[3]ANEXO III - TAB 1'!D10+'[4]ANEXO III - TAB 1'!D10+'[5]ANEXO III - TAB 1'!D10+'[6]ANEXO III - TAB 1'!D10</f>
        <v>1</v>
      </c>
      <c r="E10" s="10">
        <f>SUM(B10:D10)</f>
        <v>7</v>
      </c>
      <c r="F10" s="222">
        <f>'[1]ANEXO III - TAB 1'!F10+'[2]ANEXO III - TAB 1'!F10+'[3]ANEXO III - TAB 1'!F10+'[4]ANEXO III - TAB 1'!F10+'[5]ANEXO III - TAB 1'!F10+'[6]ANEXO III - TAB 1'!F10</f>
        <v>0</v>
      </c>
      <c r="G10" s="10">
        <f t="shared" ref="G10:G38" si="0">E10+F10</f>
        <v>7</v>
      </c>
    </row>
    <row r="11" spans="1:7" s="7" customFormat="1" ht="12.75" customHeight="1">
      <c r="A11" s="322" t="s">
        <v>182</v>
      </c>
      <c r="B11" s="222">
        <f>'[1]ANEXO III - TAB 1'!B11+'[2]ANEXO III - TAB 1'!B11+'[3]ANEXO III - TAB 1'!B11+'[4]ANEXO III - TAB 1'!B11+'[5]ANEXO III - TAB 1'!B11+'[6]ANEXO III - TAB 1'!B11</f>
        <v>1040</v>
      </c>
      <c r="C11" s="222">
        <f>'[1]ANEXO III - TAB 1'!C11+'[2]ANEXO III - TAB 1'!C11+'[3]ANEXO III - TAB 1'!C11+'[4]ANEXO III - TAB 1'!C11+'[5]ANEXO III - TAB 1'!C11+'[6]ANEXO III - TAB 1'!C11</f>
        <v>66</v>
      </c>
      <c r="D11" s="222">
        <f>'[1]ANEXO III - TAB 1'!D11+'[2]ANEXO III - TAB 1'!D11+'[3]ANEXO III - TAB 1'!D11+'[4]ANEXO III - TAB 1'!D11+'[5]ANEXO III - TAB 1'!D11+'[6]ANEXO III - TAB 1'!D11</f>
        <v>103</v>
      </c>
      <c r="E11" s="10">
        <f t="shared" ref="E11:E38" si="1">SUM(B11:D11)</f>
        <v>1209</v>
      </c>
      <c r="F11" s="222">
        <f>'[1]ANEXO III - TAB 1'!F11+'[2]ANEXO III - TAB 1'!F11+'[3]ANEXO III - TAB 1'!F11+'[4]ANEXO III - TAB 1'!F11+'[5]ANEXO III - TAB 1'!F11+'[6]ANEXO III - TAB 1'!F11</f>
        <v>3</v>
      </c>
      <c r="G11" s="10">
        <f t="shared" si="0"/>
        <v>1212</v>
      </c>
    </row>
    <row r="12" spans="1:7" s="7" customFormat="1" ht="12.75" customHeight="1">
      <c r="A12" s="322" t="s">
        <v>183</v>
      </c>
      <c r="B12" s="222">
        <f>'[1]ANEXO III - TAB 1'!B12+'[2]ANEXO III - TAB 1'!B12+'[3]ANEXO III - TAB 1'!B12+'[4]ANEXO III - TAB 1'!B12+'[5]ANEXO III - TAB 1'!B12+'[6]ANEXO III - TAB 1'!B12</f>
        <v>247</v>
      </c>
      <c r="C12" s="222">
        <f>'[1]ANEXO III - TAB 1'!C12+'[2]ANEXO III - TAB 1'!C12+'[3]ANEXO III - TAB 1'!C12+'[4]ANEXO III - TAB 1'!C12+'[5]ANEXO III - TAB 1'!C12+'[6]ANEXO III - TAB 1'!C12</f>
        <v>72</v>
      </c>
      <c r="D12" s="222">
        <f>'[1]ANEXO III - TAB 1'!D12+'[2]ANEXO III - TAB 1'!D12+'[3]ANEXO III - TAB 1'!D12+'[4]ANEXO III - TAB 1'!D12+'[5]ANEXO III - TAB 1'!D12+'[6]ANEXO III - TAB 1'!D12</f>
        <v>50</v>
      </c>
      <c r="E12" s="10">
        <f t="shared" si="1"/>
        <v>369</v>
      </c>
      <c r="F12" s="222">
        <f>'[1]ANEXO III - TAB 1'!F12+'[2]ANEXO III - TAB 1'!F12+'[3]ANEXO III - TAB 1'!F12+'[4]ANEXO III - TAB 1'!F12+'[5]ANEXO III - TAB 1'!F12+'[6]ANEXO III - TAB 1'!F12</f>
        <v>2</v>
      </c>
      <c r="G12" s="10">
        <f t="shared" si="0"/>
        <v>371</v>
      </c>
    </row>
    <row r="13" spans="1:7" s="7" customFormat="1" ht="12.75" customHeight="1">
      <c r="A13" s="322" t="s">
        <v>184</v>
      </c>
      <c r="B13" s="222">
        <f>'[1]ANEXO III - TAB 1'!B13+'[2]ANEXO III - TAB 1'!B13+'[3]ANEXO III - TAB 1'!B13+'[4]ANEXO III - TAB 1'!B13+'[5]ANEXO III - TAB 1'!B13+'[6]ANEXO III - TAB 1'!B13</f>
        <v>195</v>
      </c>
      <c r="C13" s="222">
        <f>'[1]ANEXO III - TAB 1'!C13+'[2]ANEXO III - TAB 1'!C13+'[3]ANEXO III - TAB 1'!C13+'[4]ANEXO III - TAB 1'!C13+'[5]ANEXO III - TAB 1'!C13+'[6]ANEXO III - TAB 1'!C13</f>
        <v>90</v>
      </c>
      <c r="D13" s="222">
        <f>'[1]ANEXO III - TAB 1'!D13+'[2]ANEXO III - TAB 1'!D13+'[3]ANEXO III - TAB 1'!D13+'[4]ANEXO III - TAB 1'!D13+'[5]ANEXO III - TAB 1'!D13+'[6]ANEXO III - TAB 1'!D13</f>
        <v>46</v>
      </c>
      <c r="E13" s="10">
        <f t="shared" si="1"/>
        <v>331</v>
      </c>
      <c r="F13" s="222">
        <f>'[1]ANEXO III - TAB 1'!F13+'[2]ANEXO III - TAB 1'!F13+'[3]ANEXO III - TAB 1'!F13+'[4]ANEXO III - TAB 1'!F13+'[5]ANEXO III - TAB 1'!F13+'[6]ANEXO III - TAB 1'!F13</f>
        <v>3</v>
      </c>
      <c r="G13" s="10">
        <f t="shared" si="0"/>
        <v>334</v>
      </c>
    </row>
    <row r="14" spans="1:7" s="7" customFormat="1" ht="12.75" customHeight="1">
      <c r="A14" s="322" t="s">
        <v>185</v>
      </c>
      <c r="B14" s="222">
        <f>'[1]ANEXO III - TAB 1'!B14+'[2]ANEXO III - TAB 1'!B14+'[3]ANEXO III - TAB 1'!B14+'[4]ANEXO III - TAB 1'!B14+'[5]ANEXO III - TAB 1'!B14+'[6]ANEXO III - TAB 1'!B14</f>
        <v>663</v>
      </c>
      <c r="C14" s="222">
        <f>'[1]ANEXO III - TAB 1'!C14+'[2]ANEXO III - TAB 1'!C14+'[3]ANEXO III - TAB 1'!C14+'[4]ANEXO III - TAB 1'!C14+'[5]ANEXO III - TAB 1'!C14+'[6]ANEXO III - TAB 1'!C14</f>
        <v>101</v>
      </c>
      <c r="D14" s="222">
        <f>'[1]ANEXO III - TAB 1'!D14+'[2]ANEXO III - TAB 1'!D14+'[3]ANEXO III - TAB 1'!D14+'[4]ANEXO III - TAB 1'!D14+'[5]ANEXO III - TAB 1'!D14+'[6]ANEXO III - TAB 1'!D14</f>
        <v>0</v>
      </c>
      <c r="E14" s="10">
        <f t="shared" si="1"/>
        <v>764</v>
      </c>
      <c r="F14" s="222">
        <f>'[1]ANEXO III - TAB 1'!F14+'[2]ANEXO III - TAB 1'!F14+'[3]ANEXO III - TAB 1'!F14+'[4]ANEXO III - TAB 1'!F14+'[5]ANEXO III - TAB 1'!F14+'[6]ANEXO III - TAB 1'!F14</f>
        <v>9</v>
      </c>
      <c r="G14" s="10">
        <f t="shared" si="0"/>
        <v>773</v>
      </c>
    </row>
    <row r="15" spans="1:7" s="7" customFormat="1" ht="12.75" customHeight="1">
      <c r="A15" s="322" t="s">
        <v>186</v>
      </c>
      <c r="B15" s="222">
        <f>'[1]ANEXO III - TAB 1'!B15+'[2]ANEXO III - TAB 1'!B15+'[3]ANEXO III - TAB 1'!B15+'[4]ANEXO III - TAB 1'!B15+'[5]ANEXO III - TAB 1'!B15+'[6]ANEXO III - TAB 1'!B15</f>
        <v>7741</v>
      </c>
      <c r="C15" s="222">
        <f>'[1]ANEXO III - TAB 1'!C15+'[2]ANEXO III - TAB 1'!C15+'[3]ANEXO III - TAB 1'!C15+'[4]ANEXO III - TAB 1'!C15+'[5]ANEXO III - TAB 1'!C15+'[6]ANEXO III - TAB 1'!C15</f>
        <v>586</v>
      </c>
      <c r="D15" s="222">
        <f>'[1]ANEXO III - TAB 1'!D15+'[2]ANEXO III - TAB 1'!D15+'[3]ANEXO III - TAB 1'!D15+'[4]ANEXO III - TAB 1'!D15+'[5]ANEXO III - TAB 1'!D15+'[6]ANEXO III - TAB 1'!D15</f>
        <v>0</v>
      </c>
      <c r="E15" s="10">
        <f t="shared" si="1"/>
        <v>8327</v>
      </c>
      <c r="F15" s="222">
        <f>'[1]ANEXO III - TAB 1'!F15+'[2]ANEXO III - TAB 1'!F15+'[3]ANEXO III - TAB 1'!F15+'[4]ANEXO III - TAB 1'!F15+'[5]ANEXO III - TAB 1'!F15+'[6]ANEXO III - TAB 1'!F15</f>
        <v>131</v>
      </c>
      <c r="G15" s="10">
        <f t="shared" si="0"/>
        <v>8458</v>
      </c>
    </row>
    <row r="16" spans="1:7" s="7" customFormat="1" ht="12.75" customHeight="1">
      <c r="A16" s="322" t="s">
        <v>187</v>
      </c>
      <c r="B16" s="222">
        <f>'[1]ANEXO III - TAB 1'!B16+'[2]ANEXO III - TAB 1'!B16+'[3]ANEXO III - TAB 1'!B16+'[4]ANEXO III - TAB 1'!B16+'[5]ANEXO III - TAB 1'!B16+'[6]ANEXO III - TAB 1'!B16</f>
        <v>3781</v>
      </c>
      <c r="C16" s="222">
        <f>'[1]ANEXO III - TAB 1'!C16+'[2]ANEXO III - TAB 1'!C16+'[3]ANEXO III - TAB 1'!C16+'[4]ANEXO III - TAB 1'!C16+'[5]ANEXO III - TAB 1'!C16+'[6]ANEXO III - TAB 1'!C16</f>
        <v>387</v>
      </c>
      <c r="D16" s="222">
        <f>'[1]ANEXO III - TAB 1'!D16+'[2]ANEXO III - TAB 1'!D16+'[3]ANEXO III - TAB 1'!D16+'[4]ANEXO III - TAB 1'!D16+'[5]ANEXO III - TAB 1'!D16+'[6]ANEXO III - TAB 1'!D16</f>
        <v>0</v>
      </c>
      <c r="E16" s="10">
        <f t="shared" si="1"/>
        <v>4168</v>
      </c>
      <c r="F16" s="222">
        <f>'[1]ANEXO III - TAB 1'!F16+'[2]ANEXO III - TAB 1'!F16+'[3]ANEXO III - TAB 1'!F16+'[4]ANEXO III - TAB 1'!F16+'[5]ANEXO III - TAB 1'!F16+'[6]ANEXO III - TAB 1'!F16</f>
        <v>92</v>
      </c>
      <c r="G16" s="10">
        <f t="shared" si="0"/>
        <v>4260</v>
      </c>
    </row>
    <row r="17" spans="1:7" s="7" customFormat="1" ht="12.75" customHeight="1">
      <c r="A17" s="322" t="s">
        <v>188</v>
      </c>
      <c r="B17" s="222">
        <f>'[1]ANEXO III - TAB 1'!B17+'[2]ANEXO III - TAB 1'!B17+'[3]ANEXO III - TAB 1'!B17+'[4]ANEXO III - TAB 1'!B17+'[5]ANEXO III - TAB 1'!B17+'[6]ANEXO III - TAB 1'!B17</f>
        <v>2625</v>
      </c>
      <c r="C17" s="222">
        <f>'[1]ANEXO III - TAB 1'!C17+'[2]ANEXO III - TAB 1'!C17+'[3]ANEXO III - TAB 1'!C17+'[4]ANEXO III - TAB 1'!C17+'[5]ANEXO III - TAB 1'!C17+'[6]ANEXO III - TAB 1'!C17</f>
        <v>873</v>
      </c>
      <c r="D17" s="222">
        <f>'[1]ANEXO III - TAB 1'!D17+'[2]ANEXO III - TAB 1'!D17+'[3]ANEXO III - TAB 1'!D17+'[4]ANEXO III - TAB 1'!D17+'[5]ANEXO III - TAB 1'!D17+'[6]ANEXO III - TAB 1'!D17</f>
        <v>0</v>
      </c>
      <c r="E17" s="10">
        <f t="shared" si="1"/>
        <v>3498</v>
      </c>
      <c r="F17" s="222">
        <f>'[1]ANEXO III - TAB 1'!F17+'[2]ANEXO III - TAB 1'!F17+'[3]ANEXO III - TAB 1'!F17+'[4]ANEXO III - TAB 1'!F17+'[5]ANEXO III - TAB 1'!F17+'[6]ANEXO III - TAB 1'!F17</f>
        <v>177</v>
      </c>
      <c r="G17" s="10">
        <f t="shared" si="0"/>
        <v>3675</v>
      </c>
    </row>
    <row r="18" spans="1:7" s="7" customFormat="1" ht="12.75" customHeight="1">
      <c r="A18" s="322" t="s">
        <v>189</v>
      </c>
      <c r="B18" s="222">
        <f>'[1]ANEXO III - TAB 1'!B18+'[2]ANEXO III - TAB 1'!B18+'[3]ANEXO III - TAB 1'!B18+'[4]ANEXO III - TAB 1'!B18+'[5]ANEXO III - TAB 1'!B18+'[6]ANEXO III - TAB 1'!B18</f>
        <v>2104</v>
      </c>
      <c r="C18" s="222">
        <f>'[1]ANEXO III - TAB 1'!C18+'[2]ANEXO III - TAB 1'!C18+'[3]ANEXO III - TAB 1'!C18+'[4]ANEXO III - TAB 1'!C18+'[5]ANEXO III - TAB 1'!C18+'[6]ANEXO III - TAB 1'!C18</f>
        <v>92</v>
      </c>
      <c r="D18" s="222">
        <f>'[1]ANEXO III - TAB 1'!D18+'[2]ANEXO III - TAB 1'!D18+'[3]ANEXO III - TAB 1'!D18+'[4]ANEXO III - TAB 1'!D18+'[5]ANEXO III - TAB 1'!D18+'[6]ANEXO III - TAB 1'!D18</f>
        <v>0</v>
      </c>
      <c r="E18" s="10">
        <f t="shared" si="1"/>
        <v>2196</v>
      </c>
      <c r="F18" s="222">
        <f>'[1]ANEXO III - TAB 1'!F18+'[2]ANEXO III - TAB 1'!F18+'[3]ANEXO III - TAB 1'!F18+'[4]ANEXO III - TAB 1'!F18+'[5]ANEXO III - TAB 1'!F18+'[6]ANEXO III - TAB 1'!F18</f>
        <v>300</v>
      </c>
      <c r="G18" s="10">
        <f t="shared" si="0"/>
        <v>2496</v>
      </c>
    </row>
    <row r="19" spans="1:7" s="7" customFormat="1" ht="12.75" customHeight="1">
      <c r="A19" s="322" t="s">
        <v>190</v>
      </c>
      <c r="B19" s="222">
        <f>'[1]ANEXO III - TAB 1'!B19+'[2]ANEXO III - TAB 1'!B19+'[3]ANEXO III - TAB 1'!B19+'[4]ANEXO III - TAB 1'!B19+'[5]ANEXO III - TAB 1'!B19+'[6]ANEXO III - TAB 1'!B19</f>
        <v>241</v>
      </c>
      <c r="C19" s="222">
        <f>'[1]ANEXO III - TAB 1'!C19+'[2]ANEXO III - TAB 1'!C19+'[3]ANEXO III - TAB 1'!C19+'[4]ANEXO III - TAB 1'!C19+'[5]ANEXO III - TAB 1'!C19+'[6]ANEXO III - TAB 1'!C19</f>
        <v>24</v>
      </c>
      <c r="D19" s="222">
        <f>'[1]ANEXO III - TAB 1'!D19+'[2]ANEXO III - TAB 1'!D19+'[3]ANEXO III - TAB 1'!D19+'[4]ANEXO III - TAB 1'!D19+'[5]ANEXO III - TAB 1'!D19+'[6]ANEXO III - TAB 1'!D19</f>
        <v>0</v>
      </c>
      <c r="E19" s="10">
        <f t="shared" si="1"/>
        <v>265</v>
      </c>
      <c r="F19" s="222">
        <f>'[1]ANEXO III - TAB 1'!F19+'[2]ANEXO III - TAB 1'!F19+'[3]ANEXO III - TAB 1'!F19+'[4]ANEXO III - TAB 1'!F19+'[5]ANEXO III - TAB 1'!F19+'[6]ANEXO III - TAB 1'!F19</f>
        <v>9</v>
      </c>
      <c r="G19" s="10">
        <f t="shared" si="0"/>
        <v>274</v>
      </c>
    </row>
    <row r="20" spans="1:7" s="7" customFormat="1" ht="12.75" hidden="1" customHeight="1">
      <c r="A20" s="11"/>
      <c r="B20" s="222">
        <f>'[1]ANEXO III - TAB 1'!B20+'[2]ANEXO III - TAB 1'!B20+'[3]ANEXO III - TAB 1'!B20+'[4]ANEXO III - TAB 1'!B20+'[5]ANEXO III - TAB 1'!B20+'[6]ANEXO III - TAB 1'!B20</f>
        <v>3991</v>
      </c>
      <c r="C20" s="222">
        <f>'[1]ANEXO III - TAB 1'!C20+'[2]ANEXO III - TAB 1'!C20+'[3]ANEXO III - TAB 1'!C20+'[4]ANEXO III - TAB 1'!C20+'[5]ANEXO III - TAB 1'!C20+'[6]ANEXO III - TAB 1'!C20</f>
        <v>0</v>
      </c>
      <c r="D20" s="222">
        <f>'[1]ANEXO III - TAB 1'!D20+'[2]ANEXO III - TAB 1'!D20+'[3]ANEXO III - TAB 1'!D20+'[4]ANEXO III - TAB 1'!D20+'[5]ANEXO III - TAB 1'!D20+'[6]ANEXO III - TAB 1'!D20</f>
        <v>6</v>
      </c>
      <c r="E20" s="10">
        <f t="shared" si="1"/>
        <v>3997</v>
      </c>
      <c r="F20" s="222">
        <f>'[1]ANEXO III - TAB 1'!F20+'[2]ANEXO III - TAB 1'!F20+'[3]ANEXO III - TAB 1'!F20+'[4]ANEXO III - TAB 1'!F20+'[5]ANEXO III - TAB 1'!F20+'[6]ANEXO III - TAB 1'!F20</f>
        <v>125</v>
      </c>
      <c r="G20" s="10">
        <f t="shared" si="0"/>
        <v>4122</v>
      </c>
    </row>
    <row r="21" spans="1:7" s="7" customFormat="1" ht="12.75" hidden="1" customHeight="1">
      <c r="A21" s="11"/>
      <c r="B21" s="222">
        <f>'[1]ANEXO III - TAB 1'!B21+'[2]ANEXO III - TAB 1'!B21+'[3]ANEXO III - TAB 1'!B21+'[4]ANEXO III - TAB 1'!B21+'[5]ANEXO III - TAB 1'!B21+'[6]ANEXO III - TAB 1'!B21</f>
        <v>0</v>
      </c>
      <c r="C21" s="222">
        <f>'[1]ANEXO III - TAB 1'!C21+'[2]ANEXO III - TAB 1'!C21+'[3]ANEXO III - TAB 1'!C21+'[4]ANEXO III - TAB 1'!C21+'[5]ANEXO III - TAB 1'!C21+'[6]ANEXO III - TAB 1'!C21</f>
        <v>0</v>
      </c>
      <c r="D21" s="222">
        <f>'[1]ANEXO III - TAB 1'!D21+'[2]ANEXO III - TAB 1'!D21+'[3]ANEXO III - TAB 1'!D21+'[4]ANEXO III - TAB 1'!D21+'[5]ANEXO III - TAB 1'!D21+'[6]ANEXO III - TAB 1'!D21</f>
        <v>0</v>
      </c>
      <c r="E21" s="10">
        <f t="shared" si="1"/>
        <v>0</v>
      </c>
      <c r="F21" s="222">
        <f>'[1]ANEXO III - TAB 1'!F21+'[2]ANEXO III - TAB 1'!F21+'[3]ANEXO III - TAB 1'!F21+'[4]ANEXO III - TAB 1'!F21+'[5]ANEXO III - TAB 1'!F21+'[6]ANEXO III - TAB 1'!F21</f>
        <v>0</v>
      </c>
      <c r="G21" s="10">
        <f t="shared" si="0"/>
        <v>0</v>
      </c>
    </row>
    <row r="22" spans="1:7" s="7" customFormat="1" ht="12.75" hidden="1" customHeight="1">
      <c r="A22" s="11"/>
      <c r="B22" s="222">
        <f>'[1]ANEXO III - TAB 1'!B22+'[2]ANEXO III - TAB 1'!B22+'[3]ANEXO III - TAB 1'!B22+'[4]ANEXO III - TAB 1'!B22+'[5]ANEXO III - TAB 1'!B22+'[6]ANEXO III - TAB 1'!B22</f>
        <v>0</v>
      </c>
      <c r="C22" s="222">
        <f>'[1]ANEXO III - TAB 1'!C22+'[2]ANEXO III - TAB 1'!C22+'[3]ANEXO III - TAB 1'!C22+'[4]ANEXO III - TAB 1'!C22+'[5]ANEXO III - TAB 1'!C22+'[6]ANEXO III - TAB 1'!C22</f>
        <v>0</v>
      </c>
      <c r="D22" s="222">
        <f>'[1]ANEXO III - TAB 1'!D22+'[2]ANEXO III - TAB 1'!D22+'[3]ANEXO III - TAB 1'!D22+'[4]ANEXO III - TAB 1'!D22+'[5]ANEXO III - TAB 1'!D22+'[6]ANEXO III - TAB 1'!D22</f>
        <v>0</v>
      </c>
      <c r="E22" s="10">
        <f t="shared" si="1"/>
        <v>0</v>
      </c>
      <c r="F22" s="222">
        <f>'[1]ANEXO III - TAB 1'!F22+'[2]ANEXO III - TAB 1'!F22+'[3]ANEXO III - TAB 1'!F22+'[4]ANEXO III - TAB 1'!F22+'[5]ANEXO III - TAB 1'!F22+'[6]ANEXO III - TAB 1'!F22</f>
        <v>0</v>
      </c>
      <c r="G22" s="10">
        <f t="shared" si="0"/>
        <v>0</v>
      </c>
    </row>
    <row r="23" spans="1:7" s="7" customFormat="1" ht="12.75" hidden="1" customHeight="1">
      <c r="A23" s="11"/>
      <c r="B23" s="222">
        <f>'[1]ANEXO III - TAB 1'!B23+'[2]ANEXO III - TAB 1'!B23+'[3]ANEXO III - TAB 1'!B23+'[4]ANEXO III - TAB 1'!B23+'[5]ANEXO III - TAB 1'!B23+'[6]ANEXO III - TAB 1'!B23</f>
        <v>0</v>
      </c>
      <c r="C23" s="222">
        <f>'[1]ANEXO III - TAB 1'!C23+'[2]ANEXO III - TAB 1'!C23+'[3]ANEXO III - TAB 1'!C23+'[4]ANEXO III - TAB 1'!C23+'[5]ANEXO III - TAB 1'!C23+'[6]ANEXO III - TAB 1'!C23</f>
        <v>0</v>
      </c>
      <c r="D23" s="222">
        <f>'[1]ANEXO III - TAB 1'!D23+'[2]ANEXO III - TAB 1'!D23+'[3]ANEXO III - TAB 1'!D23+'[4]ANEXO III - TAB 1'!D23+'[5]ANEXO III - TAB 1'!D23+'[6]ANEXO III - TAB 1'!D23</f>
        <v>0</v>
      </c>
      <c r="E23" s="10">
        <f t="shared" si="1"/>
        <v>0</v>
      </c>
      <c r="F23" s="222">
        <f>'[1]ANEXO III - TAB 1'!F23+'[2]ANEXO III - TAB 1'!F23+'[3]ANEXO III - TAB 1'!F23+'[4]ANEXO III - TAB 1'!F23+'[5]ANEXO III - TAB 1'!F23+'[6]ANEXO III - TAB 1'!F23</f>
        <v>0</v>
      </c>
      <c r="G23" s="10">
        <f t="shared" si="0"/>
        <v>0</v>
      </c>
    </row>
    <row r="24" spans="1:7" s="7" customFormat="1" ht="12.75" hidden="1" customHeight="1">
      <c r="A24" s="11"/>
      <c r="B24" s="222">
        <f>'[1]ANEXO III - TAB 1'!B24+'[2]ANEXO III - TAB 1'!B24+'[3]ANEXO III - TAB 1'!B24+'[4]ANEXO III - TAB 1'!B24+'[5]ANEXO III - TAB 1'!B24+'[6]ANEXO III - TAB 1'!B24</f>
        <v>0</v>
      </c>
      <c r="C24" s="222">
        <f>'[1]ANEXO III - TAB 1'!C24+'[2]ANEXO III - TAB 1'!C24+'[3]ANEXO III - TAB 1'!C24+'[4]ANEXO III - TAB 1'!C24+'[5]ANEXO III - TAB 1'!C24+'[6]ANEXO III - TAB 1'!C24</f>
        <v>0</v>
      </c>
      <c r="D24" s="222">
        <f>'[1]ANEXO III - TAB 1'!D24+'[2]ANEXO III - TAB 1'!D24+'[3]ANEXO III - TAB 1'!D24+'[4]ANEXO III - TAB 1'!D24+'[5]ANEXO III - TAB 1'!D24+'[6]ANEXO III - TAB 1'!D24</f>
        <v>0</v>
      </c>
      <c r="E24" s="10">
        <f t="shared" si="1"/>
        <v>0</v>
      </c>
      <c r="F24" s="222">
        <f>'[1]ANEXO III - TAB 1'!F24+'[2]ANEXO III - TAB 1'!F24+'[3]ANEXO III - TAB 1'!F24+'[4]ANEXO III - TAB 1'!F24+'[5]ANEXO III - TAB 1'!F24+'[6]ANEXO III - TAB 1'!F24</f>
        <v>0</v>
      </c>
      <c r="G24" s="10">
        <f t="shared" si="0"/>
        <v>0</v>
      </c>
    </row>
    <row r="25" spans="1:7" s="7" customFormat="1" ht="12.75" hidden="1" customHeight="1">
      <c r="A25" s="11"/>
      <c r="B25" s="222">
        <f>'[1]ANEXO III - TAB 1'!B25+'[2]ANEXO III - TAB 1'!B25+'[3]ANEXO III - TAB 1'!B25+'[4]ANEXO III - TAB 1'!B25+'[5]ANEXO III - TAB 1'!B25+'[6]ANEXO III - TAB 1'!B25</f>
        <v>0</v>
      </c>
      <c r="C25" s="222">
        <f>'[1]ANEXO III - TAB 1'!C25+'[2]ANEXO III - TAB 1'!C25+'[3]ANEXO III - TAB 1'!C25+'[4]ANEXO III - TAB 1'!C25+'[5]ANEXO III - TAB 1'!C25+'[6]ANEXO III - TAB 1'!C25</f>
        <v>0</v>
      </c>
      <c r="D25" s="222">
        <f>'[1]ANEXO III - TAB 1'!D25+'[2]ANEXO III - TAB 1'!D25+'[3]ANEXO III - TAB 1'!D25+'[4]ANEXO III - TAB 1'!D25+'[5]ANEXO III - TAB 1'!D25+'[6]ANEXO III - TAB 1'!D25</f>
        <v>0</v>
      </c>
      <c r="E25" s="10">
        <f t="shared" si="1"/>
        <v>0</v>
      </c>
      <c r="F25" s="222">
        <f>'[1]ANEXO III - TAB 1'!F25+'[2]ANEXO III - TAB 1'!F25+'[3]ANEXO III - TAB 1'!F25+'[4]ANEXO III - TAB 1'!F25+'[5]ANEXO III - TAB 1'!F25+'[6]ANEXO III - TAB 1'!F25</f>
        <v>0</v>
      </c>
      <c r="G25" s="10">
        <f t="shared" si="0"/>
        <v>0</v>
      </c>
    </row>
    <row r="26" spans="1:7" s="7" customFormat="1" ht="12.75" hidden="1" customHeight="1">
      <c r="A26" s="11"/>
      <c r="B26" s="222">
        <f>'[1]ANEXO III - TAB 1'!B26+'[2]ANEXO III - TAB 1'!B26+'[3]ANEXO III - TAB 1'!B26+'[4]ANEXO III - TAB 1'!B26+'[5]ANEXO III - TAB 1'!B26+'[6]ANEXO III - TAB 1'!B26</f>
        <v>0</v>
      </c>
      <c r="C26" s="222">
        <f>'[1]ANEXO III - TAB 1'!C26+'[2]ANEXO III - TAB 1'!C26+'[3]ANEXO III - TAB 1'!C26+'[4]ANEXO III - TAB 1'!C26+'[5]ANEXO III - TAB 1'!C26+'[6]ANEXO III - TAB 1'!C26</f>
        <v>0</v>
      </c>
      <c r="D26" s="222">
        <f>'[1]ANEXO III - TAB 1'!D26+'[2]ANEXO III - TAB 1'!D26+'[3]ANEXO III - TAB 1'!D26+'[4]ANEXO III - TAB 1'!D26+'[5]ANEXO III - TAB 1'!D26+'[6]ANEXO III - TAB 1'!D26</f>
        <v>0</v>
      </c>
      <c r="E26" s="10">
        <f t="shared" si="1"/>
        <v>0</v>
      </c>
      <c r="F26" s="222">
        <f>'[1]ANEXO III - TAB 1'!F26+'[2]ANEXO III - TAB 1'!F26+'[3]ANEXO III - TAB 1'!F26+'[4]ANEXO III - TAB 1'!F26+'[5]ANEXO III - TAB 1'!F26+'[6]ANEXO III - TAB 1'!F26</f>
        <v>0</v>
      </c>
      <c r="G26" s="10">
        <f t="shared" si="0"/>
        <v>0</v>
      </c>
    </row>
    <row r="27" spans="1:7" s="7" customFormat="1" ht="12.75" hidden="1" customHeight="1">
      <c r="A27" s="11"/>
      <c r="B27" s="222">
        <f>'[1]ANEXO III - TAB 1'!B27+'[2]ANEXO III - TAB 1'!B27+'[3]ANEXO III - TAB 1'!B27+'[4]ANEXO III - TAB 1'!B27+'[5]ANEXO III - TAB 1'!B27+'[6]ANEXO III - TAB 1'!B27</f>
        <v>0</v>
      </c>
      <c r="C27" s="222">
        <f>'[1]ANEXO III - TAB 1'!C27+'[2]ANEXO III - TAB 1'!C27+'[3]ANEXO III - TAB 1'!C27+'[4]ANEXO III - TAB 1'!C27+'[5]ANEXO III - TAB 1'!C27+'[6]ANEXO III - TAB 1'!C27</f>
        <v>0</v>
      </c>
      <c r="D27" s="222">
        <f>'[1]ANEXO III - TAB 1'!D27+'[2]ANEXO III - TAB 1'!D27+'[3]ANEXO III - TAB 1'!D27+'[4]ANEXO III - TAB 1'!D27+'[5]ANEXO III - TAB 1'!D27+'[6]ANEXO III - TAB 1'!D27</f>
        <v>0</v>
      </c>
      <c r="E27" s="10">
        <f t="shared" si="1"/>
        <v>0</v>
      </c>
      <c r="F27" s="222">
        <f>'[1]ANEXO III - TAB 1'!F27+'[2]ANEXO III - TAB 1'!F27+'[3]ANEXO III - TAB 1'!F27+'[4]ANEXO III - TAB 1'!F27+'[5]ANEXO III - TAB 1'!F27+'[6]ANEXO III - TAB 1'!F27</f>
        <v>0</v>
      </c>
      <c r="G27" s="10">
        <f t="shared" si="0"/>
        <v>0</v>
      </c>
    </row>
    <row r="28" spans="1:7" s="7" customFormat="1" ht="12.75" hidden="1" customHeight="1">
      <c r="A28" s="11"/>
      <c r="B28" s="222">
        <f>'[1]ANEXO III - TAB 1'!B28+'[2]ANEXO III - TAB 1'!B28+'[3]ANEXO III - TAB 1'!B28+'[4]ANEXO III - TAB 1'!B28+'[5]ANEXO III - TAB 1'!B28+'[6]ANEXO III - TAB 1'!B28</f>
        <v>0</v>
      </c>
      <c r="C28" s="222">
        <f>'[1]ANEXO III - TAB 1'!C28+'[2]ANEXO III - TAB 1'!C28+'[3]ANEXO III - TAB 1'!C28+'[4]ANEXO III - TAB 1'!C28+'[5]ANEXO III - TAB 1'!C28+'[6]ANEXO III - TAB 1'!C28</f>
        <v>0</v>
      </c>
      <c r="D28" s="222">
        <f>'[1]ANEXO III - TAB 1'!D28+'[2]ANEXO III - TAB 1'!D28+'[3]ANEXO III - TAB 1'!D28+'[4]ANEXO III - TAB 1'!D28+'[5]ANEXO III - TAB 1'!D28+'[6]ANEXO III - TAB 1'!D28</f>
        <v>0</v>
      </c>
      <c r="E28" s="10">
        <f t="shared" si="1"/>
        <v>0</v>
      </c>
      <c r="F28" s="222">
        <f>'[1]ANEXO III - TAB 1'!F28+'[2]ANEXO III - TAB 1'!F28+'[3]ANEXO III - TAB 1'!F28+'[4]ANEXO III - TAB 1'!F28+'[5]ANEXO III - TAB 1'!F28+'[6]ANEXO III - TAB 1'!F28</f>
        <v>0</v>
      </c>
      <c r="G28" s="10">
        <f t="shared" si="0"/>
        <v>0</v>
      </c>
    </row>
    <row r="29" spans="1:7" s="7" customFormat="1" ht="12.75" hidden="1" customHeight="1">
      <c r="A29" s="11"/>
      <c r="B29" s="222">
        <f>'[1]ANEXO III - TAB 1'!B29+'[2]ANEXO III - TAB 1'!B29+'[3]ANEXO III - TAB 1'!B29+'[4]ANEXO III - TAB 1'!B29+'[5]ANEXO III - TAB 1'!B29+'[6]ANEXO III - TAB 1'!B29</f>
        <v>0</v>
      </c>
      <c r="C29" s="222">
        <f>'[1]ANEXO III - TAB 1'!C29+'[2]ANEXO III - TAB 1'!C29+'[3]ANEXO III - TAB 1'!C29+'[4]ANEXO III - TAB 1'!C29+'[5]ANEXO III - TAB 1'!C29+'[6]ANEXO III - TAB 1'!C29</f>
        <v>0</v>
      </c>
      <c r="D29" s="222">
        <f>'[1]ANEXO III - TAB 1'!D29+'[2]ANEXO III - TAB 1'!D29+'[3]ANEXO III - TAB 1'!D29+'[4]ANEXO III - TAB 1'!D29+'[5]ANEXO III - TAB 1'!D29+'[6]ANEXO III - TAB 1'!D29</f>
        <v>0</v>
      </c>
      <c r="E29" s="10">
        <f t="shared" si="1"/>
        <v>0</v>
      </c>
      <c r="F29" s="222">
        <f>'[1]ANEXO III - TAB 1'!F29+'[2]ANEXO III - TAB 1'!F29+'[3]ANEXO III - TAB 1'!F29+'[4]ANEXO III - TAB 1'!F29+'[5]ANEXO III - TAB 1'!F29+'[6]ANEXO III - TAB 1'!F29</f>
        <v>0</v>
      </c>
      <c r="G29" s="10">
        <f t="shared" si="0"/>
        <v>0</v>
      </c>
    </row>
    <row r="30" spans="1:7" s="7" customFormat="1" ht="12.75" hidden="1" customHeight="1">
      <c r="A30" s="11"/>
      <c r="B30" s="222">
        <f>'[1]ANEXO III - TAB 1'!B30+'[2]ANEXO III - TAB 1'!B30+'[3]ANEXO III - TAB 1'!B30+'[4]ANEXO III - TAB 1'!B30+'[5]ANEXO III - TAB 1'!B30+'[6]ANEXO III - TAB 1'!B30</f>
        <v>0</v>
      </c>
      <c r="C30" s="222">
        <f>'[1]ANEXO III - TAB 1'!C30+'[2]ANEXO III - TAB 1'!C30+'[3]ANEXO III - TAB 1'!C30+'[4]ANEXO III - TAB 1'!C30+'[5]ANEXO III - TAB 1'!C30+'[6]ANEXO III - TAB 1'!C30</f>
        <v>0</v>
      </c>
      <c r="D30" s="222">
        <f>'[1]ANEXO III - TAB 1'!D30+'[2]ANEXO III - TAB 1'!D30+'[3]ANEXO III - TAB 1'!D30+'[4]ANEXO III - TAB 1'!D30+'[5]ANEXO III - TAB 1'!D30+'[6]ANEXO III - TAB 1'!D30</f>
        <v>0</v>
      </c>
      <c r="E30" s="10">
        <f t="shared" si="1"/>
        <v>0</v>
      </c>
      <c r="F30" s="222">
        <f>'[1]ANEXO III - TAB 1'!F30+'[2]ANEXO III - TAB 1'!F30+'[3]ANEXO III - TAB 1'!F30+'[4]ANEXO III - TAB 1'!F30+'[5]ANEXO III - TAB 1'!F30+'[6]ANEXO III - TAB 1'!F30</f>
        <v>0</v>
      </c>
      <c r="G30" s="10">
        <f t="shared" si="0"/>
        <v>0</v>
      </c>
    </row>
    <row r="31" spans="1:7" s="7" customFormat="1" ht="12.75" hidden="1" customHeight="1">
      <c r="A31" s="11"/>
      <c r="B31" s="222">
        <f>'[1]ANEXO III - TAB 1'!B31+'[2]ANEXO III - TAB 1'!B31+'[3]ANEXO III - TAB 1'!B31+'[4]ANEXO III - TAB 1'!B31+'[5]ANEXO III - TAB 1'!B31+'[6]ANEXO III - TAB 1'!B31</f>
        <v>0</v>
      </c>
      <c r="C31" s="222">
        <f>'[1]ANEXO III - TAB 1'!C31+'[2]ANEXO III - TAB 1'!C31+'[3]ANEXO III - TAB 1'!C31+'[4]ANEXO III - TAB 1'!C31+'[5]ANEXO III - TAB 1'!C31+'[6]ANEXO III - TAB 1'!C31</f>
        <v>0</v>
      </c>
      <c r="D31" s="222">
        <f>'[1]ANEXO III - TAB 1'!D31+'[2]ANEXO III - TAB 1'!D31+'[3]ANEXO III - TAB 1'!D31+'[4]ANEXO III - TAB 1'!D31+'[5]ANEXO III - TAB 1'!D31+'[6]ANEXO III - TAB 1'!D31</f>
        <v>0</v>
      </c>
      <c r="E31" s="10">
        <f t="shared" si="1"/>
        <v>0</v>
      </c>
      <c r="F31" s="222">
        <f>'[1]ANEXO III - TAB 1'!F31+'[2]ANEXO III - TAB 1'!F31+'[3]ANEXO III - TAB 1'!F31+'[4]ANEXO III - TAB 1'!F31+'[5]ANEXO III - TAB 1'!F31+'[6]ANEXO III - TAB 1'!F31</f>
        <v>0</v>
      </c>
      <c r="G31" s="10">
        <f t="shared" si="0"/>
        <v>0</v>
      </c>
    </row>
    <row r="32" spans="1:7" s="7" customFormat="1" ht="12.75" hidden="1" customHeight="1">
      <c r="A32" s="11"/>
      <c r="B32" s="222">
        <f>'[1]ANEXO III - TAB 1'!B32+'[2]ANEXO III - TAB 1'!B32+'[3]ANEXO III - TAB 1'!B32+'[4]ANEXO III - TAB 1'!B32+'[5]ANEXO III - TAB 1'!B32+'[6]ANEXO III - TAB 1'!B32</f>
        <v>0</v>
      </c>
      <c r="C32" s="222">
        <f>'[1]ANEXO III - TAB 1'!C32+'[2]ANEXO III - TAB 1'!C32+'[3]ANEXO III - TAB 1'!C32+'[4]ANEXO III - TAB 1'!C32+'[5]ANEXO III - TAB 1'!C32+'[6]ANEXO III - TAB 1'!C32</f>
        <v>0</v>
      </c>
      <c r="D32" s="222">
        <f>'[1]ANEXO III - TAB 1'!D32+'[2]ANEXO III - TAB 1'!D32+'[3]ANEXO III - TAB 1'!D32+'[4]ANEXO III - TAB 1'!D32+'[5]ANEXO III - TAB 1'!D32+'[6]ANEXO III - TAB 1'!D32</f>
        <v>0</v>
      </c>
      <c r="E32" s="10">
        <f t="shared" si="1"/>
        <v>0</v>
      </c>
      <c r="F32" s="222">
        <f>'[1]ANEXO III - TAB 1'!F32+'[2]ANEXO III - TAB 1'!F32+'[3]ANEXO III - TAB 1'!F32+'[4]ANEXO III - TAB 1'!F32+'[5]ANEXO III - TAB 1'!F32+'[6]ANEXO III - TAB 1'!F32</f>
        <v>0</v>
      </c>
      <c r="G32" s="10">
        <f t="shared" si="0"/>
        <v>0</v>
      </c>
    </row>
    <row r="33" spans="1:7" s="7" customFormat="1" ht="12.75" hidden="1" customHeight="1">
      <c r="A33" s="11"/>
      <c r="B33" s="222">
        <f>'[1]ANEXO III - TAB 1'!B33+'[2]ANEXO III - TAB 1'!B33+'[3]ANEXO III - TAB 1'!B33+'[4]ANEXO III - TAB 1'!B33+'[5]ANEXO III - TAB 1'!B33+'[6]ANEXO III - TAB 1'!B33</f>
        <v>0</v>
      </c>
      <c r="C33" s="222">
        <f>'[1]ANEXO III - TAB 1'!C33+'[2]ANEXO III - TAB 1'!C33+'[3]ANEXO III - TAB 1'!C33+'[4]ANEXO III - TAB 1'!C33+'[5]ANEXO III - TAB 1'!C33+'[6]ANEXO III - TAB 1'!C33</f>
        <v>0</v>
      </c>
      <c r="D33" s="222">
        <f>'[1]ANEXO III - TAB 1'!D33+'[2]ANEXO III - TAB 1'!D33+'[3]ANEXO III - TAB 1'!D33+'[4]ANEXO III - TAB 1'!D33+'[5]ANEXO III - TAB 1'!D33+'[6]ANEXO III - TAB 1'!D33</f>
        <v>0</v>
      </c>
      <c r="E33" s="10">
        <f t="shared" si="1"/>
        <v>0</v>
      </c>
      <c r="F33" s="222">
        <f>'[1]ANEXO III - TAB 1'!F33+'[2]ANEXO III - TAB 1'!F33+'[3]ANEXO III - TAB 1'!F33+'[4]ANEXO III - TAB 1'!F33+'[5]ANEXO III - TAB 1'!F33+'[6]ANEXO III - TAB 1'!F33</f>
        <v>0</v>
      </c>
      <c r="G33" s="10">
        <f t="shared" si="0"/>
        <v>0</v>
      </c>
    </row>
    <row r="34" spans="1:7" s="7" customFormat="1" ht="12.75" hidden="1" customHeight="1">
      <c r="A34" s="11"/>
      <c r="B34" s="222">
        <f>'[1]ANEXO III - TAB 1'!B34+'[2]ANEXO III - TAB 1'!B34+'[3]ANEXO III - TAB 1'!B34+'[4]ANEXO III - TAB 1'!B34+'[5]ANEXO III - TAB 1'!B34+'[6]ANEXO III - TAB 1'!B34</f>
        <v>0</v>
      </c>
      <c r="C34" s="222">
        <f>'[1]ANEXO III - TAB 1'!C34+'[2]ANEXO III - TAB 1'!C34+'[3]ANEXO III - TAB 1'!C34+'[4]ANEXO III - TAB 1'!C34+'[5]ANEXO III - TAB 1'!C34+'[6]ANEXO III - TAB 1'!C34</f>
        <v>0</v>
      </c>
      <c r="D34" s="222">
        <f>'[1]ANEXO III - TAB 1'!D34+'[2]ANEXO III - TAB 1'!D34+'[3]ANEXO III - TAB 1'!D34+'[4]ANEXO III - TAB 1'!D34+'[5]ANEXO III - TAB 1'!D34+'[6]ANEXO III - TAB 1'!D34</f>
        <v>0</v>
      </c>
      <c r="E34" s="10">
        <f t="shared" si="1"/>
        <v>0</v>
      </c>
      <c r="F34" s="222">
        <f>'[1]ANEXO III - TAB 1'!F34+'[2]ANEXO III - TAB 1'!F34+'[3]ANEXO III - TAB 1'!F34+'[4]ANEXO III - TAB 1'!F34+'[5]ANEXO III - TAB 1'!F34+'[6]ANEXO III - TAB 1'!F34</f>
        <v>0</v>
      </c>
      <c r="G34" s="10">
        <f t="shared" si="0"/>
        <v>0</v>
      </c>
    </row>
    <row r="35" spans="1:7" s="7" customFormat="1" ht="12.75" hidden="1" customHeight="1">
      <c r="A35" s="11"/>
      <c r="B35" s="222">
        <f>'[1]ANEXO III - TAB 1'!B35+'[2]ANEXO III - TAB 1'!B35+'[3]ANEXO III - TAB 1'!B35+'[4]ANEXO III - TAB 1'!B35+'[5]ANEXO III - TAB 1'!B35+'[6]ANEXO III - TAB 1'!B35</f>
        <v>0</v>
      </c>
      <c r="C35" s="222">
        <f>'[1]ANEXO III - TAB 1'!C35+'[2]ANEXO III - TAB 1'!C35+'[3]ANEXO III - TAB 1'!C35+'[4]ANEXO III - TAB 1'!C35+'[5]ANEXO III - TAB 1'!C35+'[6]ANEXO III - TAB 1'!C35</f>
        <v>0</v>
      </c>
      <c r="D35" s="222">
        <f>'[1]ANEXO III - TAB 1'!D35+'[2]ANEXO III - TAB 1'!D35+'[3]ANEXO III - TAB 1'!D35+'[4]ANEXO III - TAB 1'!D35+'[5]ANEXO III - TAB 1'!D35+'[6]ANEXO III - TAB 1'!D35</f>
        <v>0</v>
      </c>
      <c r="E35" s="10">
        <f t="shared" si="1"/>
        <v>0</v>
      </c>
      <c r="F35" s="222">
        <f>'[1]ANEXO III - TAB 1'!F35+'[2]ANEXO III - TAB 1'!F35+'[3]ANEXO III - TAB 1'!F35+'[4]ANEXO III - TAB 1'!F35+'[5]ANEXO III - TAB 1'!F35+'[6]ANEXO III - TAB 1'!F35</f>
        <v>0</v>
      </c>
      <c r="G35" s="10">
        <f t="shared" si="0"/>
        <v>0</v>
      </c>
    </row>
    <row r="36" spans="1:7" s="7" customFormat="1" ht="12.75" hidden="1" customHeight="1">
      <c r="A36" s="11"/>
      <c r="B36" s="222">
        <f>'[1]ANEXO III - TAB 1'!B36+'[2]ANEXO III - TAB 1'!B36+'[3]ANEXO III - TAB 1'!B36+'[4]ANEXO III - TAB 1'!B36+'[5]ANEXO III - TAB 1'!B36+'[6]ANEXO III - TAB 1'!B36</f>
        <v>0</v>
      </c>
      <c r="C36" s="222">
        <f>'[1]ANEXO III - TAB 1'!C36+'[2]ANEXO III - TAB 1'!C36+'[3]ANEXO III - TAB 1'!C36+'[4]ANEXO III - TAB 1'!C36+'[5]ANEXO III - TAB 1'!C36+'[6]ANEXO III - TAB 1'!C36</f>
        <v>0</v>
      </c>
      <c r="D36" s="222">
        <f>'[1]ANEXO III - TAB 1'!D36+'[2]ANEXO III - TAB 1'!D36+'[3]ANEXO III - TAB 1'!D36+'[4]ANEXO III - TAB 1'!D36+'[5]ANEXO III - TAB 1'!D36+'[6]ANEXO III - TAB 1'!D36</f>
        <v>0</v>
      </c>
      <c r="E36" s="10">
        <f t="shared" si="1"/>
        <v>0</v>
      </c>
      <c r="F36" s="222">
        <f>'[1]ANEXO III - TAB 1'!F36+'[2]ANEXO III - TAB 1'!F36+'[3]ANEXO III - TAB 1'!F36+'[4]ANEXO III - TAB 1'!F36+'[5]ANEXO III - TAB 1'!F36+'[6]ANEXO III - TAB 1'!F36</f>
        <v>0</v>
      </c>
      <c r="G36" s="10">
        <f t="shared" si="0"/>
        <v>0</v>
      </c>
    </row>
    <row r="37" spans="1:7" s="7" customFormat="1" ht="12.75" hidden="1" customHeight="1">
      <c r="A37" s="11"/>
      <c r="B37" s="222">
        <f>'[1]ANEXO III - TAB 1'!B37+'[2]ANEXO III - TAB 1'!B37+'[3]ANEXO III - TAB 1'!B37+'[4]ANEXO III - TAB 1'!B37+'[5]ANEXO III - TAB 1'!B37+'[6]ANEXO III - TAB 1'!B37</f>
        <v>0</v>
      </c>
      <c r="C37" s="222">
        <f>'[1]ANEXO III - TAB 1'!C37+'[2]ANEXO III - TAB 1'!C37+'[3]ANEXO III - TAB 1'!C37+'[4]ANEXO III - TAB 1'!C37+'[5]ANEXO III - TAB 1'!C37+'[6]ANEXO III - TAB 1'!C37</f>
        <v>0</v>
      </c>
      <c r="D37" s="222">
        <f>'[1]ANEXO III - TAB 1'!D37+'[2]ANEXO III - TAB 1'!D37+'[3]ANEXO III - TAB 1'!D37+'[4]ANEXO III - TAB 1'!D37+'[5]ANEXO III - TAB 1'!D37+'[6]ANEXO III - TAB 1'!D37</f>
        <v>0</v>
      </c>
      <c r="E37" s="10">
        <f t="shared" si="1"/>
        <v>0</v>
      </c>
      <c r="F37" s="222">
        <f>'[1]ANEXO III - TAB 1'!F37+'[2]ANEXO III - TAB 1'!F37+'[3]ANEXO III - TAB 1'!F37+'[4]ANEXO III - TAB 1'!F37+'[5]ANEXO III - TAB 1'!F37+'[6]ANEXO III - TAB 1'!F37</f>
        <v>0</v>
      </c>
      <c r="G37" s="10">
        <f t="shared" si="0"/>
        <v>0</v>
      </c>
    </row>
    <row r="38" spans="1:7" s="7" customFormat="1" ht="12.75" hidden="1" customHeight="1">
      <c r="A38" s="11"/>
      <c r="B38" s="222">
        <f>'[1]ANEXO III - TAB 1'!B38+'[2]ANEXO III - TAB 1'!B38+'[3]ANEXO III - TAB 1'!B38+'[4]ANEXO III - TAB 1'!B38+'[5]ANEXO III - TAB 1'!B38+'[6]ANEXO III - TAB 1'!B38</f>
        <v>0</v>
      </c>
      <c r="C38" s="222">
        <f>'[1]ANEXO III - TAB 1'!C38+'[2]ANEXO III - TAB 1'!C38+'[3]ANEXO III - TAB 1'!C38+'[4]ANEXO III - TAB 1'!C38+'[5]ANEXO III - TAB 1'!C38+'[6]ANEXO III - TAB 1'!C38</f>
        <v>0</v>
      </c>
      <c r="D38" s="222">
        <f>'[1]ANEXO III - TAB 1'!D38+'[2]ANEXO III - TAB 1'!D38+'[3]ANEXO III - TAB 1'!D38+'[4]ANEXO III - TAB 1'!D38+'[5]ANEXO III - TAB 1'!D38+'[6]ANEXO III - TAB 1'!D38</f>
        <v>0</v>
      </c>
      <c r="E38" s="10">
        <f t="shared" si="1"/>
        <v>0</v>
      </c>
      <c r="F38" s="222">
        <f>'[1]ANEXO III - TAB 1'!F38+'[2]ANEXO III - TAB 1'!F38+'[3]ANEXO III - TAB 1'!F38+'[4]ANEXO III - TAB 1'!F38+'[5]ANEXO III - TAB 1'!F38+'[6]ANEXO III - TAB 1'!F38</f>
        <v>0</v>
      </c>
      <c r="G38" s="10">
        <f t="shared" si="0"/>
        <v>0</v>
      </c>
    </row>
    <row r="39" spans="1:7" s="7" customFormat="1">
      <c r="A39" s="114" t="s">
        <v>9</v>
      </c>
      <c r="B39" s="125">
        <f>SUM(B10:B19)</f>
        <v>18642</v>
      </c>
      <c r="C39" s="125">
        <f>SUM(C10:C19)</f>
        <v>2292</v>
      </c>
      <c r="D39" s="125">
        <f t="shared" ref="D39:G39" si="2">SUM(D10:D19)</f>
        <v>200</v>
      </c>
      <c r="E39" s="125">
        <f t="shared" si="2"/>
        <v>21134</v>
      </c>
      <c r="F39" s="125">
        <f t="shared" si="2"/>
        <v>726</v>
      </c>
      <c r="G39" s="125">
        <f t="shared" si="2"/>
        <v>21860</v>
      </c>
    </row>
    <row r="40" spans="1:7" s="223" customFormat="1">
      <c r="A40" s="221" t="str">
        <f>'ANEXO I - TAB 2'!A13</f>
        <v>Fonte: Tribunais Regionais Federais e Secretaria do Conselho da Justiça Federal</v>
      </c>
      <c r="B40" s="220"/>
    </row>
    <row r="41" spans="1:7" hidden="1" outlineLevel="1">
      <c r="A41" s="2" t="s">
        <v>197</v>
      </c>
      <c r="B41" s="2">
        <f>'[1]ANEXO III - TAB 1'!B39</f>
        <v>5358</v>
      </c>
      <c r="C41" s="2">
        <f>'[1]ANEXO III - TAB 1'!C39</f>
        <v>845</v>
      </c>
      <c r="D41" s="2">
        <f>'[1]ANEXO III - TAB 1'!D39</f>
        <v>57</v>
      </c>
      <c r="E41" s="2">
        <f>'[1]ANEXO III - TAB 1'!E39</f>
        <v>6260</v>
      </c>
      <c r="F41" s="2">
        <f>'[1]ANEXO III - TAB 1'!F39</f>
        <v>287</v>
      </c>
      <c r="G41" s="2">
        <f>'[1]ANEXO III - TAB 1'!G39</f>
        <v>6547</v>
      </c>
    </row>
    <row r="42" spans="1:7" hidden="1" outlineLevel="1">
      <c r="A42" s="2" t="s">
        <v>198</v>
      </c>
      <c r="B42" s="2">
        <f>'[2]ANEXO III - TAB 1'!B39</f>
        <v>2977</v>
      </c>
      <c r="C42" s="2">
        <f>'[2]ANEXO III - TAB 1'!C39</f>
        <v>1</v>
      </c>
      <c r="D42" s="2">
        <f>'[2]ANEXO III - TAB 1'!D39</f>
        <v>62</v>
      </c>
      <c r="E42" s="2">
        <f>'[2]ANEXO III - TAB 1'!E39</f>
        <v>3040</v>
      </c>
      <c r="F42" s="2">
        <f>'[2]ANEXO III - TAB 1'!F39</f>
        <v>89</v>
      </c>
      <c r="G42" s="2">
        <f>'[2]ANEXO III - TAB 1'!G39</f>
        <v>3129</v>
      </c>
    </row>
    <row r="43" spans="1:7" hidden="1" outlineLevel="1">
      <c r="A43" s="2" t="s">
        <v>199</v>
      </c>
      <c r="B43" s="2">
        <f>'[3]ANEXO III - TAB 1'!B39</f>
        <v>3126</v>
      </c>
      <c r="C43" s="2">
        <f>'[3]ANEXO III - TAB 1'!C39</f>
        <v>1441</v>
      </c>
      <c r="D43" s="2">
        <f>'[3]ANEXO III - TAB 1'!D39</f>
        <v>21</v>
      </c>
      <c r="E43" s="2">
        <f>'[3]ANEXO III - TAB 1'!E39</f>
        <v>4588</v>
      </c>
      <c r="F43" s="2">
        <f>'[3]ANEXO III - TAB 1'!F39</f>
        <v>134</v>
      </c>
      <c r="G43" s="2">
        <f>'[3]ANEXO III - TAB 1'!G39</f>
        <v>4722</v>
      </c>
    </row>
    <row r="44" spans="1:7" hidden="1" outlineLevel="1">
      <c r="A44" s="2" t="s">
        <v>200</v>
      </c>
      <c r="B44" s="2">
        <f>'[4]ANEXO III - TAB 1'!B20</f>
        <v>3991</v>
      </c>
      <c r="C44" s="2">
        <f>'[4]ANEXO III - TAB 1'!C20</f>
        <v>0</v>
      </c>
      <c r="D44" s="2">
        <f>'[4]ANEXO III - TAB 1'!D20</f>
        <v>6</v>
      </c>
      <c r="E44" s="2">
        <f>'[4]ANEXO III - TAB 1'!E20</f>
        <v>3997</v>
      </c>
      <c r="F44" s="2">
        <f>'[4]ANEXO III - TAB 1'!F20</f>
        <v>125</v>
      </c>
      <c r="G44" s="2">
        <f>'[4]ANEXO III - TAB 1'!G20</f>
        <v>4122</v>
      </c>
    </row>
    <row r="45" spans="1:7" hidden="1" outlineLevel="1">
      <c r="A45" s="2" t="s">
        <v>201</v>
      </c>
      <c r="B45" s="2">
        <f>'[5]ANEXO III - TAB 1'!B39</f>
        <v>3010</v>
      </c>
      <c r="C45" s="2">
        <f>'[5]ANEXO III - TAB 1'!C39</f>
        <v>5</v>
      </c>
      <c r="D45" s="2">
        <f>'[5]ANEXO III - TAB 1'!D39</f>
        <v>43</v>
      </c>
      <c r="E45" s="2">
        <f>'[5]ANEXO III - TAB 1'!E39</f>
        <v>3058</v>
      </c>
      <c r="F45" s="2">
        <f>'[5]ANEXO III - TAB 1'!F39</f>
        <v>87</v>
      </c>
      <c r="G45" s="2">
        <f>'[5]ANEXO III - TAB 1'!G39</f>
        <v>3145</v>
      </c>
    </row>
    <row r="46" spans="1:7" hidden="1" outlineLevel="1">
      <c r="A46" s="2" t="s">
        <v>202</v>
      </c>
      <c r="B46" s="2">
        <f>'[6]ANEXO III - TAB 1'!B39</f>
        <v>180</v>
      </c>
      <c r="C46" s="2">
        <f>'[6]ANEXO III - TAB 1'!C39</f>
        <v>0</v>
      </c>
      <c r="D46" s="2">
        <f>'[6]ANEXO III - TAB 1'!D39</f>
        <v>11</v>
      </c>
      <c r="E46" s="2">
        <f>'[6]ANEXO III - TAB 1'!E39</f>
        <v>191</v>
      </c>
      <c r="F46" s="2">
        <f>'[6]ANEXO III - TAB 1'!F39</f>
        <v>4</v>
      </c>
      <c r="G46" s="2">
        <f>'[6]ANEXO III - TAB 1'!G39</f>
        <v>195</v>
      </c>
    </row>
    <row r="47" spans="1:7" hidden="1" outlineLevel="1">
      <c r="B47" s="1">
        <f>SUM(B41:B46)</f>
        <v>18642</v>
      </c>
      <c r="C47" s="1">
        <f t="shared" ref="C47:G47" si="3">SUM(C41:C46)</f>
        <v>2292</v>
      </c>
      <c r="D47" s="1">
        <f t="shared" si="3"/>
        <v>200</v>
      </c>
      <c r="E47" s="1">
        <f t="shared" si="3"/>
        <v>21134</v>
      </c>
      <c r="F47" s="1">
        <f t="shared" si="3"/>
        <v>726</v>
      </c>
      <c r="G47" s="1">
        <f t="shared" si="3"/>
        <v>21860</v>
      </c>
    </row>
    <row r="48" spans="1:7" hidden="1" outlineLevel="1">
      <c r="B48" s="347">
        <f>+B47-B39</f>
        <v>0</v>
      </c>
      <c r="C48" s="347">
        <f t="shared" ref="C48:G48" si="4">+C47-C39</f>
        <v>0</v>
      </c>
      <c r="D48" s="347">
        <f t="shared" si="4"/>
        <v>0</v>
      </c>
      <c r="E48" s="347">
        <f t="shared" si="4"/>
        <v>0</v>
      </c>
      <c r="F48" s="347">
        <f t="shared" si="4"/>
        <v>0</v>
      </c>
      <c r="G48" s="347">
        <f t="shared" si="4"/>
        <v>0</v>
      </c>
    </row>
    <row r="49" collapsed="1"/>
  </sheetData>
  <mergeCells count="12">
    <mergeCell ref="A1:G1"/>
    <mergeCell ref="A2:G2"/>
    <mergeCell ref="A4:G4"/>
    <mergeCell ref="F5:G5"/>
    <mergeCell ref="A6:A9"/>
    <mergeCell ref="B6:G6"/>
    <mergeCell ref="B7:E7"/>
    <mergeCell ref="F7:F9"/>
    <mergeCell ref="G7:G9"/>
    <mergeCell ref="B8:C8"/>
    <mergeCell ref="D8:D9"/>
    <mergeCell ref="E8:E9"/>
  </mergeCells>
  <phoneticPr fontId="0" type="noConversion"/>
  <pageMargins left="0.78749999999999998" right="0.39374999999999999" top="0.59027777777777779" bottom="0.59027777777777779" header="0.51180555555555551" footer="0.51180555555555551"/>
  <pageSetup paperSize="9" firstPageNumber="0" orientation="landscape" horizontalDpi="300" vertic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9"/>
  <sheetViews>
    <sheetView showGridLines="0" view="pageBreakPreview" topLeftCell="A4" zoomScale="115" zoomScaleNormal="100" zoomScaleSheetLayoutView="115" workbookViewId="0">
      <selection activeCell="C13" sqref="C13"/>
    </sheetView>
  </sheetViews>
  <sheetFormatPr defaultColWidth="9.140625" defaultRowHeight="12.75"/>
  <cols>
    <col min="1" max="1" width="54.85546875" style="1" customWidth="1"/>
    <col min="2" max="2" width="11.5703125" style="2" customWidth="1"/>
    <col min="3" max="3" width="13.42578125" style="2" customWidth="1"/>
    <col min="4" max="4" width="9.140625" style="1"/>
    <col min="5" max="16384" width="9.140625" style="2"/>
  </cols>
  <sheetData>
    <row r="1" spans="1:4" ht="12.75" customHeight="1">
      <c r="A1" s="358" t="s">
        <v>108</v>
      </c>
      <c r="B1" s="358"/>
      <c r="C1" s="358"/>
    </row>
    <row r="2" spans="1:4" ht="12.75" customHeight="1">
      <c r="A2" s="358" t="s">
        <v>63</v>
      </c>
      <c r="B2" s="358"/>
      <c r="C2" s="358"/>
    </row>
    <row r="3" spans="1:4" ht="12.75" customHeight="1">
      <c r="A3" s="5"/>
      <c r="B3" s="5"/>
    </row>
    <row r="4" spans="1:4" ht="12.75" customHeight="1">
      <c r="A4" s="359" t="str">
        <f>'ANEXO I - TAB 1'!A4:M4</f>
        <v>PODER/ÓRGÃO/UNIDADE: JUSTIÇA FEDERAL</v>
      </c>
      <c r="B4" s="359"/>
    </row>
    <row r="5" spans="1:4" ht="12.75" customHeight="1">
      <c r="A5" s="324" t="s">
        <v>228</v>
      </c>
      <c r="B5" s="323"/>
    </row>
    <row r="6" spans="1:4" s="1" customFormat="1" ht="12.75" customHeight="1">
      <c r="C6" s="102">
        <v>1</v>
      </c>
    </row>
    <row r="7" spans="1:4" s="20" customFormat="1" ht="12.75" customHeight="1">
      <c r="A7" s="394" t="s">
        <v>100</v>
      </c>
      <c r="B7" s="388" t="s">
        <v>109</v>
      </c>
      <c r="C7" s="388"/>
      <c r="D7" s="103"/>
    </row>
    <row r="8" spans="1:4" s="20" customFormat="1" ht="41.25" customHeight="1">
      <c r="A8" s="394"/>
      <c r="B8" s="388" t="s">
        <v>110</v>
      </c>
      <c r="C8" s="388" t="s">
        <v>111</v>
      </c>
      <c r="D8" s="103"/>
    </row>
    <row r="9" spans="1:4" s="20" customFormat="1">
      <c r="A9" s="394"/>
      <c r="B9" s="388"/>
      <c r="C9" s="388"/>
      <c r="D9" s="103"/>
    </row>
    <row r="10" spans="1:4" ht="12.75" customHeight="1">
      <c r="A10" s="322" t="s">
        <v>181</v>
      </c>
      <c r="B10" s="296">
        <v>14607.74</v>
      </c>
      <c r="C10" s="296">
        <v>9495.0300000000007</v>
      </c>
    </row>
    <row r="11" spans="1:4" ht="12.75" customHeight="1">
      <c r="A11" s="322" t="s">
        <v>182</v>
      </c>
      <c r="B11" s="296">
        <v>12940.02</v>
      </c>
      <c r="C11" s="296">
        <v>8411.01</v>
      </c>
    </row>
    <row r="12" spans="1:4" ht="12.75" customHeight="1">
      <c r="A12" s="322" t="s">
        <v>183</v>
      </c>
      <c r="B12" s="296">
        <v>11382.88</v>
      </c>
      <c r="C12" s="296">
        <v>7398.87</v>
      </c>
    </row>
    <row r="13" spans="1:4" ht="12.75" customHeight="1">
      <c r="A13" s="322" t="s">
        <v>184</v>
      </c>
      <c r="B13" s="296">
        <v>9216.74</v>
      </c>
      <c r="C13" s="296">
        <v>5990.88</v>
      </c>
    </row>
    <row r="14" spans="1:4" ht="12.75" customHeight="1">
      <c r="A14" s="322" t="s">
        <v>185</v>
      </c>
      <c r="B14" s="296">
        <v>3072.36</v>
      </c>
      <c r="C14" s="296">
        <v>3072.36</v>
      </c>
    </row>
    <row r="15" spans="1:4" ht="12.75" customHeight="1">
      <c r="A15" s="322" t="s">
        <v>186</v>
      </c>
      <c r="B15" s="296">
        <v>2232.038</v>
      </c>
      <c r="C15" s="296">
        <v>2232.038</v>
      </c>
    </row>
    <row r="16" spans="1:4" ht="12.75" customHeight="1">
      <c r="A16" s="322" t="s">
        <v>187</v>
      </c>
      <c r="B16" s="296">
        <v>1939.89</v>
      </c>
      <c r="C16" s="296">
        <v>1939.89</v>
      </c>
    </row>
    <row r="17" spans="1:3" ht="12.75" customHeight="1">
      <c r="A17" s="322" t="s">
        <v>188</v>
      </c>
      <c r="B17" s="296">
        <v>1379.07</v>
      </c>
      <c r="C17" s="296">
        <v>1379.07</v>
      </c>
    </row>
    <row r="18" spans="1:3" ht="12.75" customHeight="1">
      <c r="A18" s="322" t="s">
        <v>189</v>
      </c>
      <c r="B18" s="296">
        <v>1185.05</v>
      </c>
      <c r="C18" s="296">
        <v>1185.05</v>
      </c>
    </row>
    <row r="19" spans="1:3" ht="12.75" customHeight="1">
      <c r="A19" s="322" t="s">
        <v>190</v>
      </c>
      <c r="B19" s="296">
        <v>1019.17</v>
      </c>
      <c r="C19" s="296">
        <v>1019.17</v>
      </c>
    </row>
    <row r="20" spans="1:3" ht="12.75" hidden="1" customHeight="1">
      <c r="A20" s="77"/>
      <c r="B20" s="174"/>
      <c r="C20" s="174"/>
    </row>
    <row r="21" spans="1:3" ht="12.75" hidden="1" customHeight="1">
      <c r="A21" s="77"/>
      <c r="B21" s="174"/>
      <c r="C21" s="174"/>
    </row>
    <row r="22" spans="1:3" ht="12.75" hidden="1" customHeight="1">
      <c r="A22" s="77"/>
      <c r="B22" s="174"/>
      <c r="C22" s="174"/>
    </row>
    <row r="23" spans="1:3" ht="12.75" hidden="1" customHeight="1">
      <c r="A23" s="77"/>
      <c r="B23" s="174"/>
      <c r="C23" s="174"/>
    </row>
    <row r="24" spans="1:3" ht="12.75" hidden="1" customHeight="1">
      <c r="A24" s="77"/>
      <c r="B24" s="174"/>
      <c r="C24" s="174"/>
    </row>
    <row r="25" spans="1:3" ht="12.75" hidden="1" customHeight="1">
      <c r="A25" s="77"/>
      <c r="B25" s="174"/>
      <c r="C25" s="174"/>
    </row>
    <row r="26" spans="1:3" ht="12.75" hidden="1" customHeight="1">
      <c r="A26" s="77"/>
      <c r="B26" s="174"/>
      <c r="C26" s="174"/>
    </row>
    <row r="27" spans="1:3" ht="12.75" hidden="1" customHeight="1">
      <c r="A27" s="77"/>
      <c r="B27" s="174"/>
      <c r="C27" s="174"/>
    </row>
    <row r="28" spans="1:3" ht="12.75" hidden="1" customHeight="1">
      <c r="A28" s="77"/>
      <c r="B28" s="174"/>
      <c r="C28" s="174"/>
    </row>
    <row r="29" spans="1:3" ht="12.75" hidden="1" customHeight="1">
      <c r="A29" s="77"/>
      <c r="B29" s="174"/>
      <c r="C29" s="174"/>
    </row>
    <row r="30" spans="1:3" ht="12.75" hidden="1" customHeight="1">
      <c r="A30" s="77"/>
      <c r="B30" s="174"/>
      <c r="C30" s="174"/>
    </row>
    <row r="31" spans="1:3" ht="12.75" hidden="1" customHeight="1">
      <c r="A31" s="77"/>
      <c r="B31" s="174"/>
      <c r="C31" s="174"/>
    </row>
    <row r="32" spans="1:3" ht="12.75" hidden="1" customHeight="1">
      <c r="A32" s="77"/>
      <c r="B32" s="174"/>
      <c r="C32" s="174"/>
    </row>
    <row r="33" spans="1:7" ht="12.75" hidden="1" customHeight="1">
      <c r="A33" s="77"/>
      <c r="B33" s="174"/>
      <c r="C33" s="174"/>
    </row>
    <row r="34" spans="1:7" ht="12.75" hidden="1" customHeight="1">
      <c r="A34" s="77"/>
      <c r="B34" s="174"/>
      <c r="C34" s="174"/>
    </row>
    <row r="35" spans="1:7" ht="12.75" hidden="1" customHeight="1">
      <c r="A35" s="77"/>
      <c r="B35" s="174"/>
      <c r="C35" s="174"/>
    </row>
    <row r="36" spans="1:7">
      <c r="A36" s="218"/>
      <c r="B36" s="175"/>
      <c r="C36" s="175"/>
    </row>
    <row r="37" spans="1:7">
      <c r="A37" s="221" t="s">
        <v>195</v>
      </c>
    </row>
    <row r="38" spans="1:7" s="79" customFormat="1">
      <c r="A38" s="330" t="s">
        <v>69</v>
      </c>
      <c r="B38" s="80"/>
      <c r="C38" s="80"/>
      <c r="D38" s="80"/>
      <c r="E38" s="80"/>
      <c r="F38" s="80"/>
      <c r="G38" s="80"/>
    </row>
    <row r="39" spans="1:7" s="79" customFormat="1">
      <c r="A39" s="331" t="s">
        <v>147</v>
      </c>
      <c r="B39" s="81"/>
      <c r="C39" s="81"/>
      <c r="D39" s="81"/>
      <c r="E39" s="81"/>
      <c r="F39" s="81"/>
      <c r="G39" s="81"/>
    </row>
  </sheetData>
  <sheetProtection password="C3CC" sheet="1" objects="1" scenarios="1"/>
  <mergeCells count="7">
    <mergeCell ref="A1:C1"/>
    <mergeCell ref="A2:C2"/>
    <mergeCell ref="A4:B4"/>
    <mergeCell ref="A7:A9"/>
    <mergeCell ref="B7:C7"/>
    <mergeCell ref="B8:B9"/>
    <mergeCell ref="C8:C9"/>
  </mergeCells>
  <phoneticPr fontId="0" type="noConversion"/>
  <printOptions horizontalCentered="1"/>
  <pageMargins left="0.78740157480314965" right="0.59055118110236227" top="0.59055118110236227" bottom="0.59055118110236227" header="0.51181102362204722" footer="0.51181102362204722"/>
  <pageSetup paperSize="9" firstPageNumber="0" orientation="landscape" horizontalDpi="300" verticalDpi="3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0"/>
  <sheetViews>
    <sheetView showGridLines="0" view="pageBreakPreview" zoomScale="145" zoomScaleNormal="100" zoomScaleSheetLayoutView="145" workbookViewId="0">
      <selection activeCell="B16" sqref="B16"/>
    </sheetView>
  </sheetViews>
  <sheetFormatPr defaultColWidth="9.140625" defaultRowHeight="12.75"/>
  <cols>
    <col min="1" max="1" width="86.28515625" style="1" customWidth="1"/>
    <col min="2" max="2" width="25.7109375" style="2" customWidth="1"/>
    <col min="3" max="3" width="9.140625" style="1"/>
    <col min="4" max="16384" width="9.140625" style="2"/>
  </cols>
  <sheetData>
    <row r="1" spans="1:2" ht="12.75" customHeight="1">
      <c r="A1" s="358" t="s">
        <v>112</v>
      </c>
      <c r="B1" s="358"/>
    </row>
    <row r="2" spans="1:2">
      <c r="A2" s="358" t="s">
        <v>1</v>
      </c>
      <c r="B2" s="358"/>
    </row>
    <row r="3" spans="1:2">
      <c r="A3" s="104"/>
      <c r="B3" s="105"/>
    </row>
    <row r="4" spans="1:2" ht="12.75" customHeight="1">
      <c r="A4" s="423" t="str">
        <f>'ANEXO I - TAB 2'!A4:H4</f>
        <v>PODER/ÓRGÃO/UNIDADE: JUSTIÇA FEDERAL</v>
      </c>
      <c r="B4" s="423"/>
    </row>
    <row r="5" spans="1:2">
      <c r="A5" s="213"/>
      <c r="B5" s="327" t="s">
        <v>290</v>
      </c>
    </row>
    <row r="6" spans="1:2">
      <c r="A6" s="211" t="s">
        <v>113</v>
      </c>
      <c r="B6" s="212" t="s">
        <v>101</v>
      </c>
    </row>
    <row r="7" spans="1:2" ht="33.6" customHeight="1">
      <c r="A7" s="325" t="s">
        <v>192</v>
      </c>
      <c r="B7" s="226">
        <v>0</v>
      </c>
    </row>
    <row r="8" spans="1:2" ht="34.15" customHeight="1">
      <c r="A8" s="326" t="s">
        <v>114</v>
      </c>
      <c r="B8" s="226">
        <v>0</v>
      </c>
    </row>
    <row r="9" spans="1:2">
      <c r="A9" s="218" t="s">
        <v>115</v>
      </c>
      <c r="B9" s="121">
        <f>SUM(B7:B8)</f>
        <v>0</v>
      </c>
    </row>
    <row r="10" spans="1:2">
      <c r="A10" s="221" t="str">
        <f>'ANEXO III - TAB 1'!A40</f>
        <v>Fonte: Tribunais Regionais Federais e Secretaria do Conselho da Justiça Federal</v>
      </c>
    </row>
  </sheetData>
  <sheetProtection password="C3CC" sheet="1" objects="1" scenarios="1"/>
  <mergeCells count="3">
    <mergeCell ref="A1:B1"/>
    <mergeCell ref="A2:B2"/>
    <mergeCell ref="A4:B4"/>
  </mergeCells>
  <phoneticPr fontId="0" type="noConversion"/>
  <pageMargins left="0.78749999999999998" right="0.59027777777777779" top="0.59027777777777779" bottom="0.59027777777777779" header="0.51180555555555551" footer="0.51180555555555551"/>
  <pageSetup paperSize="9" firstPageNumber="0" pageOrder="overThenDown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N52"/>
  <sheetViews>
    <sheetView showGridLines="0" workbookViewId="0">
      <selection activeCell="H37" sqref="H37:H49"/>
    </sheetView>
  </sheetViews>
  <sheetFormatPr defaultRowHeight="15"/>
  <cols>
    <col min="1" max="1" width="11.140625" style="571" customWidth="1"/>
    <col min="2" max="2" width="11.85546875" style="571" customWidth="1"/>
    <col min="3" max="3" width="12.140625" style="496" customWidth="1"/>
    <col min="4" max="4" width="18" style="496" customWidth="1"/>
    <col min="5" max="5" width="14.28515625" style="496" customWidth="1"/>
    <col min="6" max="6" width="13.42578125" style="496" customWidth="1"/>
    <col min="7" max="7" width="14.85546875" style="572" customWidth="1"/>
    <col min="8" max="8" width="13.85546875" style="573" customWidth="1"/>
    <col min="9" max="9" width="13.85546875" style="496" customWidth="1"/>
    <col min="10" max="10" width="14.7109375" style="496" customWidth="1"/>
    <col min="11" max="11" width="14.28515625" style="496" customWidth="1"/>
    <col min="12" max="12" width="14.42578125" style="496" customWidth="1"/>
    <col min="13" max="13" width="18.5703125" style="496" customWidth="1"/>
    <col min="14" max="14" width="9.140625" style="496"/>
    <col min="15" max="16384" width="9.140625" style="497"/>
  </cols>
  <sheetData>
    <row r="1" spans="1:14" ht="12.75" customHeight="1">
      <c r="A1" s="495" t="s">
        <v>0</v>
      </c>
      <c r="B1" s="495"/>
      <c r="C1" s="495"/>
      <c r="D1" s="495"/>
      <c r="E1" s="495"/>
      <c r="F1" s="495"/>
      <c r="G1" s="495"/>
      <c r="H1" s="495"/>
      <c r="I1" s="495"/>
      <c r="J1" s="495"/>
      <c r="K1" s="495"/>
      <c r="L1" s="495"/>
      <c r="M1" s="495"/>
    </row>
    <row r="2" spans="1:14" ht="12.75" customHeight="1">
      <c r="A2" s="495" t="s">
        <v>1</v>
      </c>
      <c r="B2" s="495"/>
      <c r="C2" s="495"/>
      <c r="D2" s="495"/>
      <c r="E2" s="495"/>
      <c r="F2" s="495"/>
      <c r="G2" s="495"/>
      <c r="H2" s="495"/>
      <c r="I2" s="495"/>
      <c r="J2" s="495"/>
      <c r="K2" s="495"/>
      <c r="L2" s="495"/>
      <c r="M2" s="495"/>
    </row>
    <row r="3" spans="1:14" ht="12.75" customHeight="1">
      <c r="A3" s="498"/>
      <c r="B3" s="498"/>
      <c r="C3" s="498"/>
      <c r="D3" s="498"/>
      <c r="E3" s="498"/>
      <c r="F3" s="498"/>
      <c r="G3" s="498"/>
      <c r="H3" s="498"/>
      <c r="I3" s="498"/>
      <c r="J3" s="498"/>
      <c r="K3" s="498"/>
      <c r="L3" s="498"/>
      <c r="M3" s="498"/>
    </row>
    <row r="4" spans="1:14" ht="12.75" customHeight="1">
      <c r="A4" s="499" t="s">
        <v>230</v>
      </c>
      <c r="B4" s="499"/>
      <c r="C4" s="499"/>
      <c r="D4" s="499"/>
      <c r="E4" s="499"/>
      <c r="F4" s="499"/>
      <c r="G4" s="499"/>
      <c r="H4" s="499"/>
      <c r="I4" s="499"/>
      <c r="J4" s="499"/>
      <c r="K4" s="499"/>
      <c r="L4" s="499"/>
      <c r="M4" s="499"/>
      <c r="N4" s="500"/>
    </row>
    <row r="5" spans="1:14" ht="12.75" customHeight="1" thickBot="1">
      <c r="A5" s="501"/>
      <c r="B5" s="501"/>
      <c r="C5" s="501"/>
      <c r="D5" s="501"/>
      <c r="E5" s="501"/>
      <c r="F5" s="501"/>
      <c r="G5" s="501"/>
      <c r="H5" s="502"/>
      <c r="I5" s="501"/>
      <c r="J5" s="503"/>
      <c r="K5" s="503"/>
      <c r="L5" s="504" t="s">
        <v>231</v>
      </c>
      <c r="M5" s="504"/>
      <c r="N5" s="503"/>
    </row>
    <row r="6" spans="1:14" ht="12.75" customHeight="1" thickTop="1">
      <c r="A6" s="505" t="s">
        <v>3</v>
      </c>
      <c r="B6" s="506"/>
      <c r="C6" s="506"/>
      <c r="D6" s="507"/>
      <c r="E6" s="505" t="s">
        <v>4</v>
      </c>
      <c r="F6" s="506"/>
      <c r="G6" s="506"/>
      <c r="H6" s="506"/>
      <c r="I6" s="507"/>
      <c r="J6" s="508" t="s">
        <v>5</v>
      </c>
      <c r="K6" s="509"/>
      <c r="L6" s="510"/>
      <c r="M6" s="511" t="s">
        <v>6</v>
      </c>
    </row>
    <row r="7" spans="1:14" ht="21" customHeight="1">
      <c r="A7" s="512"/>
      <c r="B7" s="513"/>
      <c r="C7" s="513"/>
      <c r="D7" s="514"/>
      <c r="E7" s="515" t="s">
        <v>7</v>
      </c>
      <c r="F7" s="516"/>
      <c r="G7" s="516"/>
      <c r="H7" s="516" t="s">
        <v>8</v>
      </c>
      <c r="I7" s="517" t="s">
        <v>9</v>
      </c>
      <c r="J7" s="515" t="s">
        <v>10</v>
      </c>
      <c r="K7" s="516" t="s">
        <v>11</v>
      </c>
      <c r="L7" s="518" t="s">
        <v>9</v>
      </c>
      <c r="M7" s="519"/>
    </row>
    <row r="8" spans="1:14" ht="44.45" customHeight="1" thickBot="1">
      <c r="A8" s="520" t="s">
        <v>156</v>
      </c>
      <c r="B8" s="521" t="s">
        <v>157</v>
      </c>
      <c r="C8" s="521" t="s">
        <v>12</v>
      </c>
      <c r="D8" s="522" t="s">
        <v>13</v>
      </c>
      <c r="E8" s="523" t="s">
        <v>14</v>
      </c>
      <c r="F8" s="524" t="s">
        <v>15</v>
      </c>
      <c r="G8" s="525" t="s">
        <v>16</v>
      </c>
      <c r="H8" s="516"/>
      <c r="I8" s="517"/>
      <c r="J8" s="515"/>
      <c r="K8" s="516"/>
      <c r="L8" s="518"/>
      <c r="M8" s="519"/>
    </row>
    <row r="9" spans="1:14" ht="12.75" customHeight="1">
      <c r="A9" s="526" t="s">
        <v>151</v>
      </c>
      <c r="B9" s="527" t="s">
        <v>155</v>
      </c>
      <c r="C9" s="528" t="s">
        <v>152</v>
      </c>
      <c r="D9" s="178">
        <v>13</v>
      </c>
      <c r="E9" s="529">
        <v>190</v>
      </c>
      <c r="F9" s="530"/>
      <c r="G9" s="531">
        <f>E9+F9</f>
        <v>190</v>
      </c>
      <c r="H9" s="790">
        <v>25</v>
      </c>
      <c r="I9" s="532">
        <f>G9+H9</f>
        <v>215</v>
      </c>
      <c r="J9" s="533">
        <v>150</v>
      </c>
      <c r="K9" s="534">
        <v>7</v>
      </c>
      <c r="L9" s="531">
        <f>J9+K9</f>
        <v>157</v>
      </c>
      <c r="M9" s="535">
        <v>7</v>
      </c>
      <c r="N9" s="536"/>
    </row>
    <row r="10" spans="1:14" ht="12.75" customHeight="1">
      <c r="A10" s="537"/>
      <c r="B10" s="538"/>
      <c r="C10" s="539"/>
      <c r="D10" s="181">
        <v>12</v>
      </c>
      <c r="E10" s="540">
        <v>1</v>
      </c>
      <c r="F10" s="530"/>
      <c r="G10" s="531">
        <f t="shared" ref="G10:G21" si="0">E10+F10</f>
        <v>1</v>
      </c>
      <c r="H10" s="791"/>
      <c r="I10" s="541">
        <f t="shared" ref="I10:I49" si="1">G10+H10</f>
        <v>1</v>
      </c>
      <c r="J10" s="533"/>
      <c r="K10" s="534"/>
      <c r="L10" s="531">
        <f t="shared" ref="L10:L21" si="2">J10+K10</f>
        <v>0</v>
      </c>
      <c r="M10" s="535"/>
      <c r="N10" s="536"/>
    </row>
    <row r="11" spans="1:14" ht="12.75" customHeight="1">
      <c r="A11" s="537"/>
      <c r="B11" s="538"/>
      <c r="C11" s="542"/>
      <c r="D11" s="184">
        <v>11</v>
      </c>
      <c r="E11" s="540">
        <v>1</v>
      </c>
      <c r="F11" s="530"/>
      <c r="G11" s="531">
        <f t="shared" si="0"/>
        <v>1</v>
      </c>
      <c r="H11" s="791"/>
      <c r="I11" s="543">
        <f t="shared" si="1"/>
        <v>1</v>
      </c>
      <c r="J11" s="533"/>
      <c r="K11" s="534"/>
      <c r="L11" s="531">
        <f t="shared" si="2"/>
        <v>0</v>
      </c>
      <c r="M11" s="535"/>
      <c r="N11" s="536"/>
    </row>
    <row r="12" spans="1:14" ht="12.75" customHeight="1">
      <c r="A12" s="537"/>
      <c r="B12" s="538"/>
      <c r="C12" s="544" t="s">
        <v>153</v>
      </c>
      <c r="D12" s="178">
        <v>10</v>
      </c>
      <c r="E12" s="540">
        <v>2</v>
      </c>
      <c r="F12" s="530"/>
      <c r="G12" s="531">
        <f t="shared" si="0"/>
        <v>2</v>
      </c>
      <c r="H12" s="791"/>
      <c r="I12" s="532">
        <f t="shared" si="1"/>
        <v>2</v>
      </c>
      <c r="J12" s="533">
        <v>1</v>
      </c>
      <c r="K12" s="534"/>
      <c r="L12" s="531">
        <f t="shared" si="2"/>
        <v>1</v>
      </c>
      <c r="M12" s="535"/>
      <c r="N12" s="536"/>
    </row>
    <row r="13" spans="1:14" ht="12.75" customHeight="1">
      <c r="A13" s="537"/>
      <c r="B13" s="538"/>
      <c r="C13" s="539"/>
      <c r="D13" s="181">
        <v>9</v>
      </c>
      <c r="E13" s="540">
        <v>3</v>
      </c>
      <c r="F13" s="530"/>
      <c r="G13" s="531">
        <f t="shared" si="0"/>
        <v>3</v>
      </c>
      <c r="H13" s="791"/>
      <c r="I13" s="541">
        <f t="shared" si="1"/>
        <v>3</v>
      </c>
      <c r="J13" s="533"/>
      <c r="K13" s="534"/>
      <c r="L13" s="531">
        <f t="shared" si="2"/>
        <v>0</v>
      </c>
      <c r="M13" s="535"/>
      <c r="N13" s="536"/>
    </row>
    <row r="14" spans="1:14" ht="12.75" customHeight="1">
      <c r="A14" s="537"/>
      <c r="B14" s="538"/>
      <c r="C14" s="539"/>
      <c r="D14" s="181">
        <v>8</v>
      </c>
      <c r="E14" s="540">
        <v>8</v>
      </c>
      <c r="F14" s="530"/>
      <c r="G14" s="531">
        <f t="shared" si="0"/>
        <v>8</v>
      </c>
      <c r="H14" s="791"/>
      <c r="I14" s="541">
        <f t="shared" si="1"/>
        <v>8</v>
      </c>
      <c r="J14" s="533"/>
      <c r="K14" s="534"/>
      <c r="L14" s="531">
        <f t="shared" si="2"/>
        <v>0</v>
      </c>
      <c r="M14" s="535"/>
      <c r="N14" s="536"/>
    </row>
    <row r="15" spans="1:14" ht="12.75" customHeight="1">
      <c r="A15" s="537"/>
      <c r="B15" s="538"/>
      <c r="C15" s="539"/>
      <c r="D15" s="187">
        <v>7</v>
      </c>
      <c r="E15" s="540">
        <v>24</v>
      </c>
      <c r="F15" s="530"/>
      <c r="G15" s="531">
        <f t="shared" si="0"/>
        <v>24</v>
      </c>
      <c r="H15" s="791"/>
      <c r="I15" s="545">
        <f t="shared" si="1"/>
        <v>24</v>
      </c>
      <c r="J15" s="533"/>
      <c r="K15" s="534"/>
      <c r="L15" s="531">
        <f t="shared" si="2"/>
        <v>0</v>
      </c>
      <c r="M15" s="535"/>
      <c r="N15" s="536"/>
    </row>
    <row r="16" spans="1:14" ht="12.75" customHeight="1">
      <c r="A16" s="537"/>
      <c r="B16" s="538"/>
      <c r="C16" s="542"/>
      <c r="D16" s="184">
        <v>6</v>
      </c>
      <c r="E16" s="540">
        <v>10</v>
      </c>
      <c r="F16" s="530"/>
      <c r="G16" s="531">
        <f t="shared" si="0"/>
        <v>10</v>
      </c>
      <c r="H16" s="791"/>
      <c r="I16" s="543">
        <f t="shared" si="1"/>
        <v>10</v>
      </c>
      <c r="J16" s="533">
        <v>1</v>
      </c>
      <c r="K16" s="534"/>
      <c r="L16" s="531">
        <f t="shared" si="2"/>
        <v>1</v>
      </c>
      <c r="M16" s="535"/>
      <c r="N16" s="536"/>
    </row>
    <row r="17" spans="1:14" ht="12.75" customHeight="1">
      <c r="A17" s="537"/>
      <c r="B17" s="538"/>
      <c r="C17" s="544" t="s">
        <v>154</v>
      </c>
      <c r="D17" s="178">
        <v>5</v>
      </c>
      <c r="E17" s="540">
        <v>15</v>
      </c>
      <c r="F17" s="530"/>
      <c r="G17" s="531">
        <f t="shared" si="0"/>
        <v>15</v>
      </c>
      <c r="H17" s="791"/>
      <c r="I17" s="532">
        <f t="shared" si="1"/>
        <v>15</v>
      </c>
      <c r="J17" s="533"/>
      <c r="K17" s="534">
        <v>1</v>
      </c>
      <c r="L17" s="531">
        <f t="shared" si="2"/>
        <v>1</v>
      </c>
      <c r="M17" s="535">
        <v>1</v>
      </c>
      <c r="N17" s="536"/>
    </row>
    <row r="18" spans="1:14" ht="12.75" customHeight="1">
      <c r="A18" s="537"/>
      <c r="B18" s="538"/>
      <c r="C18" s="539"/>
      <c r="D18" s="181">
        <v>4</v>
      </c>
      <c r="E18" s="540">
        <v>4</v>
      </c>
      <c r="F18" s="530"/>
      <c r="G18" s="531">
        <f t="shared" si="0"/>
        <v>4</v>
      </c>
      <c r="H18" s="791"/>
      <c r="I18" s="541">
        <f t="shared" si="1"/>
        <v>4</v>
      </c>
      <c r="J18" s="533"/>
      <c r="K18" s="534"/>
      <c r="L18" s="531">
        <f t="shared" si="2"/>
        <v>0</v>
      </c>
      <c r="M18" s="535"/>
      <c r="N18" s="536"/>
    </row>
    <row r="19" spans="1:14" ht="12.75" customHeight="1">
      <c r="A19" s="537"/>
      <c r="B19" s="538"/>
      <c r="C19" s="539"/>
      <c r="D19" s="181">
        <v>3</v>
      </c>
      <c r="E19" s="530"/>
      <c r="F19" s="546">
        <v>16</v>
      </c>
      <c r="G19" s="531">
        <f t="shared" si="0"/>
        <v>16</v>
      </c>
      <c r="H19" s="791"/>
      <c r="I19" s="541">
        <f t="shared" si="1"/>
        <v>16</v>
      </c>
      <c r="J19" s="533"/>
      <c r="K19" s="534"/>
      <c r="L19" s="531">
        <f t="shared" si="2"/>
        <v>0</v>
      </c>
      <c r="M19" s="535"/>
      <c r="N19" s="536"/>
    </row>
    <row r="20" spans="1:14" ht="12.75" customHeight="1">
      <c r="A20" s="537"/>
      <c r="B20" s="538"/>
      <c r="C20" s="539"/>
      <c r="D20" s="181">
        <v>2</v>
      </c>
      <c r="E20" s="530"/>
      <c r="F20" s="546">
        <v>32</v>
      </c>
      <c r="G20" s="531">
        <f t="shared" si="0"/>
        <v>32</v>
      </c>
      <c r="H20" s="791"/>
      <c r="I20" s="545">
        <f t="shared" si="1"/>
        <v>32</v>
      </c>
      <c r="J20" s="533"/>
      <c r="K20" s="534"/>
      <c r="L20" s="531">
        <f t="shared" si="2"/>
        <v>0</v>
      </c>
      <c r="M20" s="535"/>
      <c r="N20" s="536"/>
    </row>
    <row r="21" spans="1:14" ht="12.75" customHeight="1">
      <c r="A21" s="537"/>
      <c r="B21" s="538"/>
      <c r="C21" s="539"/>
      <c r="D21" s="187">
        <v>1</v>
      </c>
      <c r="E21" s="530"/>
      <c r="F21" s="546">
        <v>2</v>
      </c>
      <c r="G21" s="531">
        <f t="shared" si="0"/>
        <v>2</v>
      </c>
      <c r="H21" s="792"/>
      <c r="I21" s="547">
        <f t="shared" si="1"/>
        <v>2</v>
      </c>
      <c r="J21" s="533"/>
      <c r="K21" s="534"/>
      <c r="L21" s="531">
        <f t="shared" si="2"/>
        <v>0</v>
      </c>
      <c r="M21" s="535"/>
      <c r="N21" s="536"/>
    </row>
    <row r="22" spans="1:14" ht="12.75" customHeight="1">
      <c r="A22" s="548"/>
      <c r="B22" s="549"/>
      <c r="C22" s="550"/>
      <c r="D22" s="551" t="s">
        <v>194</v>
      </c>
      <c r="E22" s="552">
        <f>SUM(E9:E21)</f>
        <v>258</v>
      </c>
      <c r="F22" s="552">
        <f>SUM(F9:F21)</f>
        <v>50</v>
      </c>
      <c r="G22" s="552">
        <f t="shared" ref="G22:N22" si="3">SUM(G9:G21)</f>
        <v>308</v>
      </c>
      <c r="H22" s="552">
        <f t="shared" si="3"/>
        <v>25</v>
      </c>
      <c r="I22" s="552">
        <f t="shared" si="3"/>
        <v>333</v>
      </c>
      <c r="J22" s="552">
        <f t="shared" si="3"/>
        <v>152</v>
      </c>
      <c r="K22" s="552">
        <f t="shared" si="3"/>
        <v>8</v>
      </c>
      <c r="L22" s="552">
        <f t="shared" si="3"/>
        <v>160</v>
      </c>
      <c r="M22" s="552">
        <f t="shared" si="3"/>
        <v>8</v>
      </c>
      <c r="N22" s="553"/>
    </row>
    <row r="23" spans="1:14" ht="12.75" customHeight="1">
      <c r="A23" s="526" t="s">
        <v>168</v>
      </c>
      <c r="B23" s="527" t="s">
        <v>169</v>
      </c>
      <c r="C23" s="528" t="s">
        <v>152</v>
      </c>
      <c r="D23" s="178">
        <v>13</v>
      </c>
      <c r="E23" s="554">
        <v>537</v>
      </c>
      <c r="F23" s="530"/>
      <c r="G23" s="531">
        <f>E23+F23</f>
        <v>537</v>
      </c>
      <c r="H23" s="790">
        <v>67</v>
      </c>
      <c r="I23" s="555">
        <f t="shared" si="1"/>
        <v>604</v>
      </c>
      <c r="J23" s="533">
        <v>171</v>
      </c>
      <c r="K23" s="534">
        <v>13</v>
      </c>
      <c r="L23" s="531">
        <f>J23+K23</f>
        <v>184</v>
      </c>
      <c r="M23" s="535">
        <v>17</v>
      </c>
      <c r="N23" s="536"/>
    </row>
    <row r="24" spans="1:14" ht="12.75" customHeight="1">
      <c r="A24" s="537"/>
      <c r="B24" s="538"/>
      <c r="C24" s="539"/>
      <c r="D24" s="181">
        <v>12</v>
      </c>
      <c r="E24" s="556">
        <v>0</v>
      </c>
      <c r="F24" s="530"/>
      <c r="G24" s="531">
        <f t="shared" ref="G24:G35" si="4">E24+F24</f>
        <v>0</v>
      </c>
      <c r="H24" s="791"/>
      <c r="I24" s="557">
        <f t="shared" si="1"/>
        <v>0</v>
      </c>
      <c r="J24" s="533"/>
      <c r="K24" s="534"/>
      <c r="L24" s="531">
        <f t="shared" ref="L24:L35" si="5">J24+K24</f>
        <v>0</v>
      </c>
      <c r="M24" s="535"/>
      <c r="N24" s="536"/>
    </row>
    <row r="25" spans="1:14" ht="12.75" customHeight="1">
      <c r="A25" s="537"/>
      <c r="B25" s="538"/>
      <c r="C25" s="542"/>
      <c r="D25" s="184">
        <v>11</v>
      </c>
      <c r="E25" s="556">
        <v>5</v>
      </c>
      <c r="F25" s="530"/>
      <c r="G25" s="531">
        <f t="shared" si="4"/>
        <v>5</v>
      </c>
      <c r="H25" s="791"/>
      <c r="I25" s="547">
        <f t="shared" si="1"/>
        <v>5</v>
      </c>
      <c r="J25" s="533"/>
      <c r="K25" s="534"/>
      <c r="L25" s="531">
        <f t="shared" si="5"/>
        <v>0</v>
      </c>
      <c r="M25" s="535"/>
      <c r="N25" s="536"/>
    </row>
    <row r="26" spans="1:14" ht="12.75" customHeight="1">
      <c r="A26" s="537"/>
      <c r="B26" s="538"/>
      <c r="C26" s="544" t="s">
        <v>153</v>
      </c>
      <c r="D26" s="178">
        <v>10</v>
      </c>
      <c r="E26" s="556">
        <v>2</v>
      </c>
      <c r="F26" s="530"/>
      <c r="G26" s="531">
        <f t="shared" si="4"/>
        <v>2</v>
      </c>
      <c r="H26" s="791"/>
      <c r="I26" s="555">
        <f t="shared" si="1"/>
        <v>2</v>
      </c>
      <c r="J26" s="533"/>
      <c r="K26" s="534"/>
      <c r="L26" s="531">
        <f t="shared" si="5"/>
        <v>0</v>
      </c>
      <c r="M26" s="535"/>
      <c r="N26" s="536"/>
    </row>
    <row r="27" spans="1:14" ht="12.75" customHeight="1">
      <c r="A27" s="537"/>
      <c r="B27" s="538"/>
      <c r="C27" s="539"/>
      <c r="D27" s="181">
        <v>9</v>
      </c>
      <c r="E27" s="556">
        <v>4</v>
      </c>
      <c r="F27" s="530"/>
      <c r="G27" s="531">
        <f t="shared" si="4"/>
        <v>4</v>
      </c>
      <c r="H27" s="791"/>
      <c r="I27" s="557">
        <f t="shared" si="1"/>
        <v>4</v>
      </c>
      <c r="J27" s="533"/>
      <c r="K27" s="534"/>
      <c r="L27" s="531">
        <f t="shared" si="5"/>
        <v>0</v>
      </c>
      <c r="M27" s="535"/>
      <c r="N27" s="536"/>
    </row>
    <row r="28" spans="1:14" ht="12.75" customHeight="1">
      <c r="A28" s="537"/>
      <c r="B28" s="538"/>
      <c r="C28" s="539"/>
      <c r="D28" s="181">
        <v>8</v>
      </c>
      <c r="E28" s="556">
        <v>6</v>
      </c>
      <c r="F28" s="530"/>
      <c r="G28" s="531">
        <f t="shared" si="4"/>
        <v>6</v>
      </c>
      <c r="H28" s="791"/>
      <c r="I28" s="557">
        <f t="shared" si="1"/>
        <v>6</v>
      </c>
      <c r="J28" s="533"/>
      <c r="K28" s="534">
        <v>1</v>
      </c>
      <c r="L28" s="531">
        <f t="shared" si="5"/>
        <v>1</v>
      </c>
      <c r="M28" s="535"/>
      <c r="N28" s="536"/>
    </row>
    <row r="29" spans="1:14" ht="12.75" customHeight="1">
      <c r="A29" s="537"/>
      <c r="B29" s="538"/>
      <c r="C29" s="539"/>
      <c r="D29" s="181">
        <v>7</v>
      </c>
      <c r="E29" s="556">
        <v>9</v>
      </c>
      <c r="F29" s="530"/>
      <c r="G29" s="531">
        <f t="shared" si="4"/>
        <v>9</v>
      </c>
      <c r="H29" s="791"/>
      <c r="I29" s="557">
        <f t="shared" si="1"/>
        <v>9</v>
      </c>
      <c r="J29" s="533"/>
      <c r="K29" s="534"/>
      <c r="L29" s="531">
        <f t="shared" si="5"/>
        <v>0</v>
      </c>
      <c r="M29" s="535"/>
      <c r="N29" s="536"/>
    </row>
    <row r="30" spans="1:14" ht="12.75" customHeight="1">
      <c r="A30" s="537"/>
      <c r="B30" s="538"/>
      <c r="C30" s="542"/>
      <c r="D30" s="184">
        <v>6</v>
      </c>
      <c r="E30" s="556">
        <v>9</v>
      </c>
      <c r="F30" s="530"/>
      <c r="G30" s="531">
        <f t="shared" si="4"/>
        <v>9</v>
      </c>
      <c r="H30" s="791"/>
      <c r="I30" s="547">
        <f t="shared" si="1"/>
        <v>9</v>
      </c>
      <c r="J30" s="533">
        <v>1</v>
      </c>
      <c r="K30" s="534"/>
      <c r="L30" s="531">
        <f t="shared" si="5"/>
        <v>1</v>
      </c>
      <c r="M30" s="535"/>
      <c r="N30" s="536"/>
    </row>
    <row r="31" spans="1:14" ht="12.75" customHeight="1">
      <c r="A31" s="537"/>
      <c r="B31" s="538"/>
      <c r="C31" s="544" t="s">
        <v>154</v>
      </c>
      <c r="D31" s="178">
        <v>5</v>
      </c>
      <c r="E31" s="556">
        <v>15</v>
      </c>
      <c r="F31" s="530"/>
      <c r="G31" s="531">
        <f t="shared" si="4"/>
        <v>15</v>
      </c>
      <c r="H31" s="791"/>
      <c r="I31" s="555">
        <f t="shared" si="1"/>
        <v>15</v>
      </c>
      <c r="J31" s="533"/>
      <c r="K31" s="534"/>
      <c r="L31" s="531">
        <f t="shared" si="5"/>
        <v>0</v>
      </c>
      <c r="M31" s="535"/>
      <c r="N31" s="536"/>
    </row>
    <row r="32" spans="1:14" ht="12.75" customHeight="1">
      <c r="A32" s="537"/>
      <c r="B32" s="538"/>
      <c r="C32" s="539"/>
      <c r="D32" s="181">
        <v>4</v>
      </c>
      <c r="E32" s="556">
        <v>8</v>
      </c>
      <c r="F32" s="530"/>
      <c r="G32" s="531">
        <f t="shared" si="4"/>
        <v>8</v>
      </c>
      <c r="H32" s="791"/>
      <c r="I32" s="557">
        <f t="shared" si="1"/>
        <v>8</v>
      </c>
      <c r="J32" s="533"/>
      <c r="K32" s="534"/>
      <c r="L32" s="531">
        <f t="shared" si="5"/>
        <v>0</v>
      </c>
      <c r="M32" s="535"/>
      <c r="N32" s="536"/>
    </row>
    <row r="33" spans="1:14" ht="12.75" customHeight="1">
      <c r="A33" s="537"/>
      <c r="B33" s="538"/>
      <c r="C33" s="539"/>
      <c r="D33" s="181">
        <v>3</v>
      </c>
      <c r="E33" s="530"/>
      <c r="F33" s="546">
        <v>13</v>
      </c>
      <c r="G33" s="531">
        <f t="shared" si="4"/>
        <v>13</v>
      </c>
      <c r="H33" s="791"/>
      <c r="I33" s="557">
        <f t="shared" si="1"/>
        <v>13</v>
      </c>
      <c r="J33" s="533"/>
      <c r="K33" s="534"/>
      <c r="L33" s="531">
        <f t="shared" si="5"/>
        <v>0</v>
      </c>
      <c r="M33" s="535"/>
      <c r="N33" s="536"/>
    </row>
    <row r="34" spans="1:14" ht="12.75" customHeight="1">
      <c r="A34" s="537"/>
      <c r="B34" s="538"/>
      <c r="C34" s="539"/>
      <c r="D34" s="181">
        <v>2</v>
      </c>
      <c r="E34" s="530"/>
      <c r="F34" s="546">
        <v>24</v>
      </c>
      <c r="G34" s="531">
        <f t="shared" si="4"/>
        <v>24</v>
      </c>
      <c r="H34" s="791"/>
      <c r="I34" s="558">
        <f t="shared" si="1"/>
        <v>24</v>
      </c>
      <c r="J34" s="533"/>
      <c r="K34" s="534"/>
      <c r="L34" s="531">
        <f t="shared" si="5"/>
        <v>0</v>
      </c>
      <c r="M34" s="535"/>
      <c r="N34" s="536"/>
    </row>
    <row r="35" spans="1:14" ht="12.75" customHeight="1">
      <c r="A35" s="537"/>
      <c r="B35" s="538"/>
      <c r="C35" s="559"/>
      <c r="D35" s="184">
        <v>1</v>
      </c>
      <c r="E35" s="530"/>
      <c r="F35" s="546">
        <v>6</v>
      </c>
      <c r="G35" s="531">
        <f t="shared" si="4"/>
        <v>6</v>
      </c>
      <c r="H35" s="792"/>
      <c r="I35" s="547">
        <f t="shared" si="1"/>
        <v>6</v>
      </c>
      <c r="J35" s="533"/>
      <c r="K35" s="534"/>
      <c r="L35" s="531">
        <f t="shared" si="5"/>
        <v>0</v>
      </c>
      <c r="M35" s="535"/>
      <c r="N35" s="536"/>
    </row>
    <row r="36" spans="1:14" ht="12.75" customHeight="1">
      <c r="A36" s="548"/>
      <c r="B36" s="549"/>
      <c r="C36" s="550"/>
      <c r="D36" s="551" t="s">
        <v>194</v>
      </c>
      <c r="E36" s="552">
        <f>SUM(E23:E35)</f>
        <v>595</v>
      </c>
      <c r="F36" s="552">
        <f>SUM(F23:F35)</f>
        <v>43</v>
      </c>
      <c r="G36" s="552">
        <f t="shared" ref="G36:N36" si="6">SUM(G23:G35)</f>
        <v>638</v>
      </c>
      <c r="H36" s="552">
        <f t="shared" si="6"/>
        <v>67</v>
      </c>
      <c r="I36" s="552">
        <f t="shared" si="6"/>
        <v>705</v>
      </c>
      <c r="J36" s="552">
        <f t="shared" si="6"/>
        <v>172</v>
      </c>
      <c r="K36" s="552">
        <f t="shared" si="6"/>
        <v>14</v>
      </c>
      <c r="L36" s="552">
        <f t="shared" si="6"/>
        <v>186</v>
      </c>
      <c r="M36" s="552">
        <f t="shared" si="6"/>
        <v>17</v>
      </c>
      <c r="N36" s="553"/>
    </row>
    <row r="37" spans="1:14" ht="12.75" customHeight="1">
      <c r="A37" s="526" t="s">
        <v>170</v>
      </c>
      <c r="B37" s="527" t="s">
        <v>171</v>
      </c>
      <c r="C37" s="528" t="s">
        <v>152</v>
      </c>
      <c r="D37" s="178">
        <v>13</v>
      </c>
      <c r="E37" s="546">
        <v>16</v>
      </c>
      <c r="F37" s="530"/>
      <c r="G37" s="531">
        <f>E37+F37</f>
        <v>16</v>
      </c>
      <c r="H37" s="793">
        <v>0</v>
      </c>
      <c r="I37" s="555">
        <f t="shared" si="1"/>
        <v>16</v>
      </c>
      <c r="J37" s="533"/>
      <c r="K37" s="534"/>
      <c r="L37" s="534">
        <v>0</v>
      </c>
      <c r="M37" s="535"/>
      <c r="N37" s="536"/>
    </row>
    <row r="38" spans="1:14" ht="12.75" customHeight="1">
      <c r="A38" s="537"/>
      <c r="B38" s="538"/>
      <c r="C38" s="539"/>
      <c r="D38" s="181">
        <v>12</v>
      </c>
      <c r="E38" s="546">
        <v>2</v>
      </c>
      <c r="F38" s="530"/>
      <c r="G38" s="531">
        <f t="shared" ref="G38:G49" si="7">E38+F38</f>
        <v>2</v>
      </c>
      <c r="H38" s="794"/>
      <c r="I38" s="555">
        <f t="shared" si="1"/>
        <v>2</v>
      </c>
      <c r="J38" s="533"/>
      <c r="K38" s="534"/>
      <c r="L38" s="534">
        <v>0</v>
      </c>
      <c r="M38" s="535"/>
      <c r="N38" s="536"/>
    </row>
    <row r="39" spans="1:14" ht="12.75" customHeight="1">
      <c r="A39" s="537"/>
      <c r="B39" s="538"/>
      <c r="C39" s="542"/>
      <c r="D39" s="184">
        <v>11</v>
      </c>
      <c r="E39" s="546">
        <v>1</v>
      </c>
      <c r="F39" s="530"/>
      <c r="G39" s="531">
        <f t="shared" si="7"/>
        <v>1</v>
      </c>
      <c r="H39" s="794"/>
      <c r="I39" s="555">
        <f t="shared" si="1"/>
        <v>1</v>
      </c>
      <c r="J39" s="533"/>
      <c r="K39" s="534"/>
      <c r="L39" s="534">
        <v>0</v>
      </c>
      <c r="M39" s="535"/>
      <c r="N39" s="536"/>
    </row>
    <row r="40" spans="1:14" ht="12.75" customHeight="1">
      <c r="A40" s="537"/>
      <c r="B40" s="538"/>
      <c r="C40" s="544" t="s">
        <v>153</v>
      </c>
      <c r="D40" s="178">
        <v>10</v>
      </c>
      <c r="E40" s="560"/>
      <c r="F40" s="546"/>
      <c r="G40" s="531">
        <f t="shared" si="7"/>
        <v>0</v>
      </c>
      <c r="H40" s="794"/>
      <c r="I40" s="555">
        <f t="shared" si="1"/>
        <v>0</v>
      </c>
      <c r="J40" s="533"/>
      <c r="K40" s="534"/>
      <c r="L40" s="534">
        <v>0</v>
      </c>
      <c r="M40" s="535"/>
      <c r="N40" s="536"/>
    </row>
    <row r="41" spans="1:14" ht="12.75" customHeight="1">
      <c r="A41" s="537"/>
      <c r="B41" s="538"/>
      <c r="C41" s="539"/>
      <c r="D41" s="181">
        <v>9</v>
      </c>
      <c r="E41" s="560"/>
      <c r="F41" s="546"/>
      <c r="G41" s="531">
        <f t="shared" si="7"/>
        <v>0</v>
      </c>
      <c r="H41" s="794"/>
      <c r="I41" s="555">
        <f t="shared" si="1"/>
        <v>0</v>
      </c>
      <c r="J41" s="533"/>
      <c r="K41" s="534"/>
      <c r="L41" s="534">
        <v>0</v>
      </c>
      <c r="M41" s="535"/>
      <c r="N41" s="536"/>
    </row>
    <row r="42" spans="1:14" ht="12.75" customHeight="1">
      <c r="A42" s="537"/>
      <c r="B42" s="538"/>
      <c r="C42" s="539"/>
      <c r="D42" s="181">
        <v>8</v>
      </c>
      <c r="E42" s="560"/>
      <c r="F42" s="546"/>
      <c r="G42" s="531">
        <f t="shared" si="7"/>
        <v>0</v>
      </c>
      <c r="H42" s="794"/>
      <c r="I42" s="555">
        <f t="shared" si="1"/>
        <v>0</v>
      </c>
      <c r="J42" s="533"/>
      <c r="K42" s="534"/>
      <c r="L42" s="534">
        <v>0</v>
      </c>
      <c r="M42" s="535"/>
      <c r="N42" s="536"/>
    </row>
    <row r="43" spans="1:14" ht="12.75" customHeight="1">
      <c r="A43" s="537"/>
      <c r="B43" s="538"/>
      <c r="C43" s="539"/>
      <c r="D43" s="181">
        <v>7</v>
      </c>
      <c r="E43" s="560"/>
      <c r="F43" s="546"/>
      <c r="G43" s="531">
        <f t="shared" si="7"/>
        <v>0</v>
      </c>
      <c r="H43" s="794"/>
      <c r="I43" s="555">
        <f t="shared" si="1"/>
        <v>0</v>
      </c>
      <c r="J43" s="533"/>
      <c r="K43" s="534"/>
      <c r="L43" s="534">
        <v>0</v>
      </c>
      <c r="M43" s="535"/>
      <c r="N43" s="536"/>
    </row>
    <row r="44" spans="1:14" ht="12.75" customHeight="1">
      <c r="A44" s="537"/>
      <c r="B44" s="538"/>
      <c r="C44" s="542"/>
      <c r="D44" s="184">
        <v>6</v>
      </c>
      <c r="E44" s="546"/>
      <c r="F44" s="546"/>
      <c r="G44" s="531">
        <f t="shared" si="7"/>
        <v>0</v>
      </c>
      <c r="H44" s="794"/>
      <c r="I44" s="555">
        <f t="shared" si="1"/>
        <v>0</v>
      </c>
      <c r="J44" s="533"/>
      <c r="K44" s="534"/>
      <c r="L44" s="534">
        <v>0</v>
      </c>
      <c r="M44" s="535"/>
      <c r="N44" s="536"/>
    </row>
    <row r="45" spans="1:14" ht="12.75" customHeight="1">
      <c r="A45" s="537"/>
      <c r="B45" s="538"/>
      <c r="C45" s="544" t="s">
        <v>154</v>
      </c>
      <c r="D45" s="178">
        <v>5</v>
      </c>
      <c r="E45" s="546"/>
      <c r="F45" s="546"/>
      <c r="G45" s="531">
        <f t="shared" si="7"/>
        <v>0</v>
      </c>
      <c r="H45" s="794"/>
      <c r="I45" s="555">
        <f t="shared" si="1"/>
        <v>0</v>
      </c>
      <c r="J45" s="533"/>
      <c r="K45" s="534"/>
      <c r="L45" s="534">
        <v>0</v>
      </c>
      <c r="M45" s="535"/>
      <c r="N45" s="536"/>
    </row>
    <row r="46" spans="1:14" ht="12.75" customHeight="1">
      <c r="A46" s="537"/>
      <c r="B46" s="538"/>
      <c r="C46" s="539"/>
      <c r="D46" s="181">
        <v>4</v>
      </c>
      <c r="E46" s="546"/>
      <c r="F46" s="546"/>
      <c r="G46" s="531">
        <f t="shared" si="7"/>
        <v>0</v>
      </c>
      <c r="H46" s="794"/>
      <c r="I46" s="555">
        <f t="shared" si="1"/>
        <v>0</v>
      </c>
      <c r="J46" s="533"/>
      <c r="K46" s="534"/>
      <c r="L46" s="534">
        <v>0</v>
      </c>
      <c r="M46" s="535"/>
      <c r="N46" s="536"/>
    </row>
    <row r="47" spans="1:14" ht="12.75" customHeight="1">
      <c r="A47" s="537"/>
      <c r="B47" s="538"/>
      <c r="C47" s="539"/>
      <c r="D47" s="181">
        <v>3</v>
      </c>
      <c r="E47" s="546"/>
      <c r="F47" s="546"/>
      <c r="G47" s="531">
        <f t="shared" si="7"/>
        <v>0</v>
      </c>
      <c r="H47" s="794"/>
      <c r="I47" s="555">
        <f t="shared" si="1"/>
        <v>0</v>
      </c>
      <c r="J47" s="533"/>
      <c r="K47" s="534"/>
      <c r="L47" s="534">
        <v>0</v>
      </c>
      <c r="M47" s="535"/>
      <c r="N47" s="536"/>
    </row>
    <row r="48" spans="1:14" ht="12.75" customHeight="1">
      <c r="A48" s="537"/>
      <c r="B48" s="538"/>
      <c r="C48" s="539"/>
      <c r="D48" s="181">
        <v>2</v>
      </c>
      <c r="E48" s="546"/>
      <c r="F48" s="546"/>
      <c r="G48" s="531">
        <f t="shared" si="7"/>
        <v>0</v>
      </c>
      <c r="H48" s="794"/>
      <c r="I48" s="555">
        <f t="shared" si="1"/>
        <v>0</v>
      </c>
      <c r="J48" s="533"/>
      <c r="K48" s="534"/>
      <c r="L48" s="534">
        <v>0</v>
      </c>
      <c r="M48" s="535"/>
      <c r="N48" s="536"/>
    </row>
    <row r="49" spans="1:14" ht="12.75" customHeight="1">
      <c r="A49" s="537"/>
      <c r="B49" s="538"/>
      <c r="C49" s="559"/>
      <c r="D49" s="184">
        <v>1</v>
      </c>
      <c r="E49" s="546"/>
      <c r="F49" s="546"/>
      <c r="G49" s="531">
        <f t="shared" si="7"/>
        <v>0</v>
      </c>
      <c r="H49" s="795"/>
      <c r="I49" s="555">
        <f t="shared" si="1"/>
        <v>0</v>
      </c>
      <c r="J49" s="561"/>
      <c r="K49" s="562"/>
      <c r="L49" s="562">
        <v>0</v>
      </c>
      <c r="M49" s="563"/>
      <c r="N49" s="536"/>
    </row>
    <row r="50" spans="1:14" ht="12.75" customHeight="1">
      <c r="A50" s="564"/>
      <c r="B50" s="549"/>
      <c r="C50" s="550"/>
      <c r="D50" s="565" t="s">
        <v>194</v>
      </c>
      <c r="E50" s="566">
        <f>SUM(E37:E49)</f>
        <v>19</v>
      </c>
      <c r="F50" s="566">
        <f>SUM(F37:F49)</f>
        <v>0</v>
      </c>
      <c r="G50" s="566">
        <f t="shared" ref="G50:N50" si="8">SUM(G37:G49)</f>
        <v>19</v>
      </c>
      <c r="H50" s="566">
        <f t="shared" si="8"/>
        <v>0</v>
      </c>
      <c r="I50" s="566">
        <f t="shared" si="8"/>
        <v>19</v>
      </c>
      <c r="J50" s="566">
        <f t="shared" si="8"/>
        <v>0</v>
      </c>
      <c r="K50" s="566">
        <f t="shared" si="8"/>
        <v>0</v>
      </c>
      <c r="L50" s="566">
        <f t="shared" si="8"/>
        <v>0</v>
      </c>
      <c r="M50" s="566">
        <f t="shared" si="8"/>
        <v>0</v>
      </c>
      <c r="N50" s="553"/>
    </row>
    <row r="51" spans="1:14" ht="12.75" customHeight="1" thickBot="1">
      <c r="A51" s="567"/>
      <c r="B51" s="568" t="s">
        <v>17</v>
      </c>
      <c r="C51" s="568"/>
      <c r="D51" s="569"/>
      <c r="E51" s="494">
        <f>SUM(E22+E36+E50)</f>
        <v>872</v>
      </c>
      <c r="F51" s="494">
        <f>SUM(F22+F36+F50)</f>
        <v>93</v>
      </c>
      <c r="G51" s="494">
        <f t="shared" ref="G51:N51" si="9">SUM(G22+G36+G50)</f>
        <v>965</v>
      </c>
      <c r="H51" s="494">
        <f t="shared" si="9"/>
        <v>92</v>
      </c>
      <c r="I51" s="494">
        <f t="shared" si="9"/>
        <v>1057</v>
      </c>
      <c r="J51" s="494">
        <f t="shared" si="9"/>
        <v>324</v>
      </c>
      <c r="K51" s="494">
        <f t="shared" si="9"/>
        <v>22</v>
      </c>
      <c r="L51" s="494">
        <f t="shared" si="9"/>
        <v>346</v>
      </c>
      <c r="M51" s="494">
        <f t="shared" si="9"/>
        <v>25</v>
      </c>
      <c r="N51" s="553"/>
    </row>
    <row r="52" spans="1:14" ht="15.75" thickTop="1">
      <c r="A52" s="570"/>
    </row>
  </sheetData>
  <mergeCells count="30">
    <mergeCell ref="B51:D51"/>
    <mergeCell ref="A37:A49"/>
    <mergeCell ref="B37:B49"/>
    <mergeCell ref="C37:C39"/>
    <mergeCell ref="C40:C44"/>
    <mergeCell ref="C45:C49"/>
    <mergeCell ref="A23:A35"/>
    <mergeCell ref="B23:B35"/>
    <mergeCell ref="C23:C25"/>
    <mergeCell ref="C26:C30"/>
    <mergeCell ref="C31:C35"/>
    <mergeCell ref="I7:I8"/>
    <mergeCell ref="J7:J8"/>
    <mergeCell ref="K7:K8"/>
    <mergeCell ref="L7:L8"/>
    <mergeCell ref="A9:A21"/>
    <mergeCell ref="B9:B21"/>
    <mergeCell ref="C9:C11"/>
    <mergeCell ref="C12:C16"/>
    <mergeCell ref="C17:C21"/>
    <mergeCell ref="A1:M1"/>
    <mergeCell ref="A2:M2"/>
    <mergeCell ref="A4:M4"/>
    <mergeCell ref="L5:M5"/>
    <mergeCell ref="A6:D7"/>
    <mergeCell ref="E6:I6"/>
    <mergeCell ref="J6:L6"/>
    <mergeCell ref="M6:M8"/>
    <mergeCell ref="E7:G7"/>
    <mergeCell ref="H7:H8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3"/>
  <sheetViews>
    <sheetView showGridLines="0" tabSelected="1" view="pageBreakPreview" zoomScale="115" zoomScaleNormal="100" zoomScaleSheetLayoutView="115" workbookViewId="0">
      <selection activeCell="N21" sqref="N21"/>
    </sheetView>
  </sheetViews>
  <sheetFormatPr defaultColWidth="9.140625" defaultRowHeight="12.75" outlineLevelRow="1"/>
  <cols>
    <col min="1" max="1" width="9.5703125" style="17" customWidth="1"/>
    <col min="2" max="2" width="46.42578125" style="17" customWidth="1"/>
    <col min="3" max="3" width="14.85546875" style="17" customWidth="1"/>
    <col min="4" max="4" width="14.5703125" style="17" customWidth="1"/>
    <col min="5" max="5" width="14.28515625" style="17" customWidth="1"/>
    <col min="6" max="6" width="13.85546875" style="17" customWidth="1"/>
    <col min="7" max="7" width="11.5703125" style="7" customWidth="1"/>
    <col min="8" max="8" width="14.85546875" style="7" customWidth="1"/>
    <col min="9" max="9" width="13.85546875" style="7" customWidth="1"/>
    <col min="10" max="10" width="9.140625" style="17"/>
    <col min="11" max="11" width="9.140625" style="341"/>
    <col min="12" max="16384" width="9.140625" style="7"/>
  </cols>
  <sheetData>
    <row r="1" spans="1:11" s="229" customFormat="1" ht="12.75" customHeight="1">
      <c r="A1" s="424" t="s">
        <v>148</v>
      </c>
      <c r="B1" s="424"/>
      <c r="C1" s="424"/>
      <c r="D1" s="424"/>
      <c r="E1" s="424"/>
      <c r="F1" s="424"/>
      <c r="G1" s="424"/>
      <c r="H1" s="424"/>
      <c r="I1" s="424"/>
      <c r="J1" s="228"/>
      <c r="K1" s="337"/>
    </row>
    <row r="2" spans="1:11" s="229" customFormat="1">
      <c r="A2" s="424" t="s">
        <v>63</v>
      </c>
      <c r="B2" s="424"/>
      <c r="C2" s="424"/>
      <c r="D2" s="424"/>
      <c r="E2" s="424"/>
      <c r="F2" s="424"/>
      <c r="G2" s="424"/>
      <c r="H2" s="424"/>
      <c r="I2" s="424"/>
      <c r="J2" s="228"/>
      <c r="K2" s="337"/>
    </row>
    <row r="3" spans="1:11" s="229" customFormat="1">
      <c r="A3" s="230"/>
      <c r="B3" s="230"/>
      <c r="C3" s="230"/>
      <c r="G3" s="231"/>
      <c r="H3" s="231"/>
      <c r="I3" s="231"/>
      <c r="J3" s="228"/>
      <c r="K3" s="337"/>
    </row>
    <row r="4" spans="1:11" s="225" customFormat="1" ht="12.75" customHeight="1">
      <c r="A4" s="423" t="str">
        <f>'ANEXO I - TAB 1'!A4:M4</f>
        <v>PODER/ÓRGÃO/UNIDADE: JUSTIÇA FEDERAL</v>
      </c>
      <c r="B4" s="423"/>
      <c r="C4" s="423"/>
      <c r="D4" s="423"/>
      <c r="E4" s="423"/>
      <c r="F4" s="423"/>
      <c r="G4" s="423"/>
      <c r="H4" s="423"/>
      <c r="I4" s="423"/>
      <c r="K4" s="338"/>
    </row>
    <row r="5" spans="1:11" s="229" customFormat="1" ht="12.75" customHeight="1">
      <c r="A5" s="232"/>
      <c r="B5" s="232"/>
      <c r="C5" s="232"/>
      <c r="D5" s="232"/>
      <c r="E5" s="232"/>
      <c r="F5" s="360" t="s">
        <v>290</v>
      </c>
      <c r="G5" s="360"/>
      <c r="H5" s="360"/>
      <c r="I5" s="360"/>
      <c r="J5" s="228"/>
      <c r="K5" s="337"/>
    </row>
    <row r="6" spans="1:11" s="229" customFormat="1">
      <c r="A6" s="468" t="s">
        <v>117</v>
      </c>
      <c r="B6" s="469"/>
      <c r="C6" s="469" t="s">
        <v>101</v>
      </c>
      <c r="D6" s="469"/>
      <c r="E6" s="469"/>
      <c r="F6" s="469"/>
      <c r="G6" s="469"/>
      <c r="H6" s="469"/>
      <c r="I6" s="469"/>
      <c r="J6" s="228"/>
      <c r="K6" s="337"/>
    </row>
    <row r="7" spans="1:11" s="229" customFormat="1">
      <c r="A7" s="468"/>
      <c r="B7" s="469"/>
      <c r="C7" s="469" t="s">
        <v>118</v>
      </c>
      <c r="D7" s="469" t="s">
        <v>119</v>
      </c>
      <c r="E7" s="469" t="s">
        <v>120</v>
      </c>
      <c r="F7" s="469" t="s">
        <v>121</v>
      </c>
      <c r="G7" s="469" t="s">
        <v>122</v>
      </c>
      <c r="H7" s="469"/>
      <c r="I7" s="469"/>
      <c r="J7" s="228"/>
      <c r="K7" s="337"/>
    </row>
    <row r="8" spans="1:11" s="229" customFormat="1">
      <c r="A8" s="233" t="s">
        <v>123</v>
      </c>
      <c r="B8" s="234" t="s">
        <v>26</v>
      </c>
      <c r="C8" s="469"/>
      <c r="D8" s="469"/>
      <c r="E8" s="469"/>
      <c r="F8" s="469"/>
      <c r="G8" s="234" t="s">
        <v>124</v>
      </c>
      <c r="H8" s="234" t="s">
        <v>125</v>
      </c>
      <c r="I8" s="234" t="s">
        <v>9</v>
      </c>
      <c r="J8" s="228"/>
      <c r="K8" s="339"/>
    </row>
    <row r="9" spans="1:11" s="229" customFormat="1" ht="12.75" customHeight="1">
      <c r="A9" s="227" t="s">
        <v>193</v>
      </c>
      <c r="B9" s="238" t="s">
        <v>204</v>
      </c>
      <c r="C9" s="222">
        <v>24320</v>
      </c>
      <c r="D9" s="222">
        <v>5525</v>
      </c>
      <c r="E9" s="222">
        <v>3118</v>
      </c>
      <c r="F9" s="222">
        <v>481</v>
      </c>
      <c r="G9" s="222">
        <v>28350</v>
      </c>
      <c r="H9" s="222">
        <v>36803</v>
      </c>
      <c r="I9" s="170">
        <f>G9+H9</f>
        <v>65153</v>
      </c>
      <c r="J9" s="228"/>
      <c r="K9" s="339"/>
    </row>
    <row r="10" spans="1:11" s="229" customFormat="1">
      <c r="A10" s="235" t="s">
        <v>205</v>
      </c>
      <c r="B10" s="238" t="s">
        <v>206</v>
      </c>
      <c r="C10" s="222">
        <v>1131</v>
      </c>
      <c r="D10" s="222">
        <v>136</v>
      </c>
      <c r="E10" s="222">
        <v>56</v>
      </c>
      <c r="F10" s="222">
        <v>33</v>
      </c>
      <c r="G10" s="222">
        <v>1565</v>
      </c>
      <c r="H10" s="222">
        <v>2107</v>
      </c>
      <c r="I10" s="170">
        <f>G10+H10</f>
        <v>3672</v>
      </c>
      <c r="J10" s="228"/>
      <c r="K10" s="339"/>
    </row>
    <row r="11" spans="1:11" s="229" customFormat="1">
      <c r="A11" s="235" t="s">
        <v>207</v>
      </c>
      <c r="B11" s="236" t="s">
        <v>208</v>
      </c>
      <c r="C11" s="222">
        <v>1196</v>
      </c>
      <c r="D11" s="222">
        <v>148</v>
      </c>
      <c r="E11" s="222">
        <v>493</v>
      </c>
      <c r="F11" s="222"/>
      <c r="G11" s="222">
        <v>1386</v>
      </c>
      <c r="H11" s="222">
        <v>1318</v>
      </c>
      <c r="I11" s="170">
        <f>G11+H11</f>
        <v>2704</v>
      </c>
      <c r="J11" s="228"/>
      <c r="K11" s="339"/>
    </row>
    <row r="12" spans="1:11" s="229" customFormat="1">
      <c r="A12" s="235" t="s">
        <v>209</v>
      </c>
      <c r="B12" s="236" t="s">
        <v>210</v>
      </c>
      <c r="C12" s="222">
        <v>1749</v>
      </c>
      <c r="D12" s="222">
        <v>218</v>
      </c>
      <c r="E12" s="222">
        <v>529</v>
      </c>
      <c r="F12" s="222">
        <v>0</v>
      </c>
      <c r="G12" s="222">
        <v>2491</v>
      </c>
      <c r="H12" s="222">
        <v>2218</v>
      </c>
      <c r="I12" s="170">
        <f>G12+H12</f>
        <v>4709</v>
      </c>
      <c r="J12" s="228"/>
      <c r="K12" s="339"/>
    </row>
    <row r="13" spans="1:11" s="229" customFormat="1">
      <c r="A13" s="235" t="s">
        <v>211</v>
      </c>
      <c r="B13" s="236" t="s">
        <v>212</v>
      </c>
      <c r="C13" s="222">
        <v>924</v>
      </c>
      <c r="D13" s="222">
        <v>134</v>
      </c>
      <c r="E13" s="222">
        <v>55</v>
      </c>
      <c r="F13" s="222">
        <v>183</v>
      </c>
      <c r="G13" s="222">
        <v>1280</v>
      </c>
      <c r="H13" s="222">
        <v>1464</v>
      </c>
      <c r="I13" s="170">
        <f>G13+H13</f>
        <v>2744</v>
      </c>
      <c r="J13" s="228"/>
      <c r="K13" s="337"/>
    </row>
    <row r="14" spans="1:11" s="229" customFormat="1">
      <c r="A14" s="235" t="s">
        <v>213</v>
      </c>
      <c r="B14" s="236" t="s">
        <v>214</v>
      </c>
      <c r="C14" s="222">
        <v>633</v>
      </c>
      <c r="D14" s="222">
        <v>65</v>
      </c>
      <c r="E14" s="222">
        <v>52</v>
      </c>
      <c r="F14" s="222">
        <v>0</v>
      </c>
      <c r="G14" s="222">
        <v>680</v>
      </c>
      <c r="H14" s="222">
        <v>1028</v>
      </c>
      <c r="I14" s="170">
        <f>G14+H14</f>
        <v>1708</v>
      </c>
      <c r="J14" s="228"/>
      <c r="K14" s="337"/>
    </row>
    <row r="15" spans="1:11" s="229" customFormat="1">
      <c r="A15" s="476" t="s">
        <v>9</v>
      </c>
      <c r="B15" s="477"/>
      <c r="C15" s="125">
        <f>SUM(C9:C14)</f>
        <v>29953</v>
      </c>
      <c r="D15" s="125">
        <f t="shared" ref="D15:I15" si="0">SUM(D9:D14)</f>
        <v>6226</v>
      </c>
      <c r="E15" s="125">
        <f t="shared" si="0"/>
        <v>4303</v>
      </c>
      <c r="F15" s="125">
        <f t="shared" si="0"/>
        <v>697</v>
      </c>
      <c r="G15" s="125">
        <f t="shared" si="0"/>
        <v>35752</v>
      </c>
      <c r="H15" s="125">
        <f t="shared" si="0"/>
        <v>44938</v>
      </c>
      <c r="I15" s="171">
        <f t="shared" si="0"/>
        <v>80690</v>
      </c>
      <c r="J15" s="228"/>
      <c r="K15" s="337"/>
    </row>
    <row r="16" spans="1:11" s="229" customFormat="1" ht="13.5" customHeight="1">
      <c r="A16" s="478" t="str">
        <f>'ANEXO V - TAB 1'!A10</f>
        <v>Fonte: Tribunais Regionais Federais e Secretaria do Conselho da Justiça Federal</v>
      </c>
      <c r="B16" s="478"/>
      <c r="C16" s="478"/>
      <c r="D16" s="478"/>
      <c r="E16" s="478"/>
      <c r="F16" s="478"/>
      <c r="G16" s="478"/>
      <c r="H16" s="478"/>
      <c r="I16" s="478"/>
      <c r="J16" s="228"/>
      <c r="K16" s="337"/>
    </row>
    <row r="17" spans="1:14" s="229" customFormat="1" ht="12.75" customHeight="1">
      <c r="A17" s="479" t="s">
        <v>69</v>
      </c>
      <c r="B17" s="479"/>
      <c r="C17" s="479"/>
      <c r="D17" s="479"/>
      <c r="E17" s="479"/>
      <c r="F17" s="479"/>
      <c r="G17" s="479"/>
      <c r="H17" s="479"/>
      <c r="I17" s="479"/>
      <c r="J17" s="228"/>
      <c r="K17" s="337"/>
    </row>
    <row r="18" spans="1:14" s="229" customFormat="1" ht="12.75" customHeight="1">
      <c r="A18" s="480" t="s">
        <v>139</v>
      </c>
      <c r="B18" s="480"/>
      <c r="C18" s="480"/>
      <c r="D18" s="480"/>
      <c r="E18" s="480"/>
      <c r="F18" s="480"/>
      <c r="G18" s="480"/>
      <c r="H18" s="480"/>
      <c r="I18" s="480"/>
      <c r="K18" s="340"/>
      <c r="N18" s="228"/>
    </row>
    <row r="19" spans="1:14" s="229" customFormat="1" ht="31.5">
      <c r="A19" s="470" t="s">
        <v>126</v>
      </c>
      <c r="B19" s="471"/>
      <c r="C19" s="237" t="s">
        <v>127</v>
      </c>
      <c r="D19" s="471" t="s">
        <v>128</v>
      </c>
      <c r="E19" s="471"/>
      <c r="F19" s="471"/>
      <c r="G19" s="471"/>
      <c r="H19" s="471"/>
      <c r="I19" s="471"/>
      <c r="K19" s="340"/>
      <c r="N19" s="228"/>
    </row>
    <row r="20" spans="1:14" s="229" customFormat="1" ht="24" customHeight="1">
      <c r="A20" s="472" t="s">
        <v>129</v>
      </c>
      <c r="B20" s="473"/>
      <c r="C20" s="342">
        <v>884</v>
      </c>
      <c r="D20" s="474" t="s">
        <v>215</v>
      </c>
      <c r="E20" s="475"/>
      <c r="F20" s="475"/>
      <c r="G20" s="475"/>
      <c r="H20" s="475"/>
      <c r="I20" s="475"/>
      <c r="K20" s="340"/>
      <c r="N20" s="228"/>
    </row>
    <row r="21" spans="1:14" s="229" customFormat="1" ht="27.75" customHeight="1">
      <c r="A21" s="472" t="s">
        <v>130</v>
      </c>
      <c r="B21" s="473"/>
      <c r="C21" s="342">
        <v>699</v>
      </c>
      <c r="D21" s="474" t="s">
        <v>215</v>
      </c>
      <c r="E21" s="475"/>
      <c r="F21" s="475"/>
      <c r="G21" s="475"/>
      <c r="H21" s="475"/>
      <c r="I21" s="475"/>
      <c r="K21" s="340"/>
      <c r="N21" s="228"/>
    </row>
    <row r="22" spans="1:14" s="229" customFormat="1" ht="12.75" customHeight="1">
      <c r="A22" s="472" t="s">
        <v>131</v>
      </c>
      <c r="B22" s="473"/>
      <c r="C22" s="350" t="s">
        <v>229</v>
      </c>
      <c r="D22" s="474" t="s">
        <v>216</v>
      </c>
      <c r="E22" s="475"/>
      <c r="F22" s="475"/>
      <c r="G22" s="475"/>
      <c r="H22" s="475"/>
      <c r="I22" s="475"/>
      <c r="K22" s="340"/>
      <c r="N22" s="228"/>
    </row>
    <row r="23" spans="1:14" s="229" customFormat="1" ht="12.75" customHeight="1">
      <c r="A23" s="472" t="s">
        <v>132</v>
      </c>
      <c r="B23" s="473"/>
      <c r="C23" s="342" t="s">
        <v>219</v>
      </c>
      <c r="D23" s="474" t="s">
        <v>217</v>
      </c>
      <c r="E23" s="475"/>
      <c r="F23" s="475"/>
      <c r="G23" s="475"/>
      <c r="H23" s="475"/>
      <c r="I23" s="475"/>
      <c r="K23" s="340"/>
      <c r="N23" s="228"/>
    </row>
    <row r="24" spans="1:14" s="229" customFormat="1" ht="13.5" customHeight="1">
      <c r="A24" s="472" t="s">
        <v>133</v>
      </c>
      <c r="B24" s="473"/>
      <c r="C24" s="342">
        <v>215</v>
      </c>
      <c r="D24" s="474" t="s">
        <v>218</v>
      </c>
      <c r="E24" s="475"/>
      <c r="F24" s="475"/>
      <c r="G24" s="475"/>
      <c r="H24" s="475"/>
      <c r="I24" s="475"/>
      <c r="K24" s="340"/>
      <c r="N24" s="228"/>
    </row>
    <row r="25" spans="1:14" s="229" customFormat="1">
      <c r="A25" s="328"/>
      <c r="B25" s="328"/>
      <c r="C25" s="328"/>
      <c r="D25" s="328"/>
      <c r="E25" s="328"/>
      <c r="F25" s="328"/>
      <c r="G25" s="329"/>
      <c r="H25" s="329"/>
      <c r="I25" s="329"/>
      <c r="J25" s="228"/>
      <c r="K25" s="337"/>
    </row>
    <row r="26" spans="1:14" s="229" customFormat="1" hidden="1" outlineLevel="1">
      <c r="A26" s="17" t="s">
        <v>225</v>
      </c>
      <c r="B26" s="328"/>
      <c r="C26" s="328">
        <v>1131</v>
      </c>
      <c r="D26" s="328">
        <v>136</v>
      </c>
      <c r="E26" s="328">
        <v>56</v>
      </c>
      <c r="F26" s="328">
        <v>33</v>
      </c>
      <c r="G26" s="328">
        <v>1565</v>
      </c>
      <c r="H26" s="328">
        <v>2107</v>
      </c>
      <c r="I26" s="329"/>
      <c r="J26" s="228"/>
      <c r="K26" s="337"/>
    </row>
    <row r="27" spans="1:14" s="229" customFormat="1" hidden="1" outlineLevel="1">
      <c r="A27" s="17" t="s">
        <v>224</v>
      </c>
      <c r="B27" s="328"/>
      <c r="C27" s="328">
        <v>1196</v>
      </c>
      <c r="D27" s="328">
        <v>148</v>
      </c>
      <c r="E27" s="328">
        <v>493</v>
      </c>
      <c r="F27" s="328"/>
      <c r="G27" s="328">
        <v>1386</v>
      </c>
      <c r="H27" s="328">
        <v>1318</v>
      </c>
      <c r="I27" s="329"/>
      <c r="J27" s="228"/>
      <c r="K27" s="337"/>
    </row>
    <row r="28" spans="1:14" s="229" customFormat="1" hidden="1" outlineLevel="1">
      <c r="A28" s="17" t="s">
        <v>223</v>
      </c>
      <c r="B28" s="328"/>
      <c r="C28" s="328">
        <v>1749</v>
      </c>
      <c r="D28" s="328">
        <v>218</v>
      </c>
      <c r="E28" s="328">
        <v>529</v>
      </c>
      <c r="F28" s="328">
        <v>0</v>
      </c>
      <c r="G28" s="328">
        <v>2491</v>
      </c>
      <c r="H28" s="328">
        <v>2218</v>
      </c>
      <c r="I28" s="329"/>
      <c r="J28" s="228"/>
      <c r="K28" s="337"/>
    </row>
    <row r="29" spans="1:14" s="229" customFormat="1" hidden="1" outlineLevel="1">
      <c r="A29" s="228" t="s">
        <v>222</v>
      </c>
      <c r="B29" s="328"/>
      <c r="C29" s="328">
        <v>924</v>
      </c>
      <c r="D29" s="328">
        <v>134</v>
      </c>
      <c r="E29" s="328">
        <v>55</v>
      </c>
      <c r="F29" s="328">
        <v>183</v>
      </c>
      <c r="G29" s="328">
        <v>1280</v>
      </c>
      <c r="H29" s="328">
        <v>1464</v>
      </c>
      <c r="I29" s="329"/>
      <c r="J29" s="228"/>
      <c r="K29" s="337"/>
    </row>
    <row r="30" spans="1:14" s="229" customFormat="1" hidden="1" outlineLevel="1">
      <c r="A30" s="228" t="s">
        <v>221</v>
      </c>
      <c r="B30" s="328"/>
      <c r="C30" s="328">
        <v>633</v>
      </c>
      <c r="D30" s="328">
        <v>65</v>
      </c>
      <c r="E30" s="328">
        <v>52</v>
      </c>
      <c r="F30" s="328">
        <v>0</v>
      </c>
      <c r="G30" s="328">
        <v>680</v>
      </c>
      <c r="H30" s="328">
        <v>1028</v>
      </c>
      <c r="I30" s="329"/>
      <c r="J30" s="228"/>
      <c r="K30" s="337"/>
    </row>
    <row r="31" spans="1:14" s="229" customFormat="1" hidden="1" outlineLevel="1">
      <c r="A31" s="228"/>
      <c r="B31" s="328"/>
      <c r="C31" s="328"/>
      <c r="D31" s="328"/>
      <c r="E31" s="328"/>
      <c r="F31" s="328"/>
      <c r="G31" s="328"/>
      <c r="H31" s="328"/>
      <c r="I31" s="329"/>
      <c r="J31" s="228"/>
      <c r="K31" s="337"/>
    </row>
    <row r="32" spans="1:14" s="229" customFormat="1" hidden="1" outlineLevel="1">
      <c r="A32" s="228" t="s">
        <v>9</v>
      </c>
      <c r="B32" s="228"/>
      <c r="C32" s="222">
        <f>SUM(C26:C31)</f>
        <v>5633</v>
      </c>
      <c r="D32" s="222">
        <f t="shared" ref="D32:H32" si="1">SUM(D26:D31)</f>
        <v>701</v>
      </c>
      <c r="E32" s="222">
        <f t="shared" si="1"/>
        <v>1185</v>
      </c>
      <c r="F32" s="222">
        <f t="shared" si="1"/>
        <v>216</v>
      </c>
      <c r="G32" s="222">
        <f t="shared" si="1"/>
        <v>7402</v>
      </c>
      <c r="H32" s="222">
        <f t="shared" si="1"/>
        <v>8135</v>
      </c>
      <c r="J32" s="228"/>
      <c r="K32" s="337"/>
    </row>
    <row r="33" spans="1:11" s="229" customFormat="1" hidden="1" outlineLevel="1">
      <c r="A33" s="228"/>
      <c r="B33" s="228"/>
      <c r="C33" s="349"/>
      <c r="D33" s="349"/>
      <c r="E33" s="349"/>
      <c r="F33" s="349"/>
      <c r="G33" s="349"/>
      <c r="H33" s="349"/>
      <c r="J33" s="228"/>
      <c r="K33" s="337"/>
    </row>
    <row r="34" spans="1:11" s="229" customFormat="1" hidden="1" outlineLevel="1">
      <c r="A34" s="228">
        <v>12101</v>
      </c>
      <c r="B34" s="228"/>
      <c r="C34" s="228"/>
      <c r="D34" s="228"/>
      <c r="E34" s="228"/>
      <c r="F34" s="228"/>
      <c r="J34" s="228"/>
      <c r="K34" s="337"/>
    </row>
    <row r="35" spans="1:11" s="229" customFormat="1" hidden="1" outlineLevel="1">
      <c r="A35" s="228" t="s">
        <v>202</v>
      </c>
      <c r="B35" s="228"/>
      <c r="C35" s="343">
        <f>'[6]ANEXO VI - TAB 1'!C10</f>
        <v>199</v>
      </c>
      <c r="D35" s="343">
        <f>'[6]ANEXO VI - TAB 1'!D10</f>
        <v>42</v>
      </c>
      <c r="E35" s="343">
        <f>'[6]ANEXO VI - TAB 1'!E10</f>
        <v>64</v>
      </c>
      <c r="F35" s="343">
        <f>'[6]ANEXO VI - TAB 1'!F10</f>
        <v>15</v>
      </c>
      <c r="G35" s="343">
        <f>'[6]ANEXO VI - TAB 1'!G10</f>
        <v>245</v>
      </c>
      <c r="H35" s="343">
        <f>'[6]ANEXO VI - TAB 1'!H10</f>
        <v>408</v>
      </c>
      <c r="I35" s="343">
        <f>'[6]ANEXO VI - TAB 1'!I10</f>
        <v>653</v>
      </c>
      <c r="J35" s="228"/>
      <c r="K35" s="337"/>
    </row>
    <row r="36" spans="1:11" s="229" customFormat="1" hidden="1" outlineLevel="1">
      <c r="A36" s="228" t="s">
        <v>221</v>
      </c>
      <c r="B36" s="228"/>
      <c r="C36" s="343">
        <v>3495</v>
      </c>
      <c r="D36" s="343">
        <v>982</v>
      </c>
      <c r="E36" s="343">
        <v>588</v>
      </c>
      <c r="F36" s="343">
        <v>0</v>
      </c>
      <c r="G36" s="343">
        <v>3427</v>
      </c>
      <c r="H36" s="343">
        <v>5085</v>
      </c>
      <c r="I36" s="343">
        <f>'[5]ANEXO VI - TAB 1'!I10</f>
        <v>8512</v>
      </c>
      <c r="J36" s="228"/>
      <c r="K36" s="337"/>
    </row>
    <row r="37" spans="1:11" s="229" customFormat="1" hidden="1" outlineLevel="1">
      <c r="A37" s="228" t="s">
        <v>222</v>
      </c>
      <c r="B37" s="228"/>
      <c r="C37" s="343">
        <f>'[4]ANEXO VI - TAB 1'!C10</f>
        <v>4619</v>
      </c>
      <c r="D37" s="343">
        <f>'[4]ANEXO VI - TAB 1'!D10</f>
        <v>1096</v>
      </c>
      <c r="E37" s="343">
        <f>'[4]ANEXO VI - TAB 1'!E10</f>
        <v>96</v>
      </c>
      <c r="F37" s="343">
        <f>'[4]ANEXO VI - TAB 1'!F10</f>
        <v>315</v>
      </c>
      <c r="G37" s="343">
        <f>'[4]ANEXO VI - TAB 1'!G10</f>
        <v>5161</v>
      </c>
      <c r="H37" s="343">
        <f>'[4]ANEXO VI - TAB 1'!H10</f>
        <v>7218</v>
      </c>
      <c r="I37" s="343">
        <f>'[4]ANEXO VI - TAB 1'!I10</f>
        <v>12379</v>
      </c>
      <c r="J37" s="228"/>
      <c r="K37" s="337"/>
    </row>
    <row r="38" spans="1:11" hidden="1" outlineLevel="1">
      <c r="A38" s="17" t="s">
        <v>223</v>
      </c>
      <c r="C38" s="343">
        <v>4770</v>
      </c>
      <c r="D38" s="343">
        <v>855</v>
      </c>
      <c r="E38" s="343">
        <v>718</v>
      </c>
      <c r="F38" s="343">
        <v>0</v>
      </c>
      <c r="G38" s="343">
        <v>6162</v>
      </c>
      <c r="H38" s="343">
        <v>6684</v>
      </c>
      <c r="I38" s="343">
        <f>'[3]ANEXO VI - TAB 1'!I10</f>
        <v>12846</v>
      </c>
    </row>
    <row r="39" spans="1:11" hidden="1" outlineLevel="1">
      <c r="A39" s="17" t="s">
        <v>224</v>
      </c>
      <c r="C39" s="343">
        <v>3612</v>
      </c>
      <c r="D39" s="343">
        <v>636</v>
      </c>
      <c r="E39" s="343">
        <v>995</v>
      </c>
      <c r="F39" s="343">
        <v>0</v>
      </c>
      <c r="G39" s="343">
        <v>3898</v>
      </c>
      <c r="H39" s="343">
        <v>4025</v>
      </c>
      <c r="I39" s="343">
        <v>7923</v>
      </c>
    </row>
    <row r="40" spans="1:11" hidden="1" outlineLevel="1">
      <c r="A40" s="17" t="s">
        <v>225</v>
      </c>
      <c r="C40" s="855">
        <v>7625</v>
      </c>
      <c r="D40" s="855">
        <v>1914</v>
      </c>
      <c r="E40" s="855">
        <v>657</v>
      </c>
      <c r="F40" s="856">
        <v>151</v>
      </c>
      <c r="G40" s="857">
        <v>9457</v>
      </c>
      <c r="H40" s="857">
        <v>13383</v>
      </c>
      <c r="I40" s="343">
        <f>'[1]ANEXO VI - TAB 1'!I10</f>
        <v>22840</v>
      </c>
    </row>
    <row r="41" spans="1:11" hidden="1" outlineLevel="1">
      <c r="C41" s="343">
        <f>SUM(C35:C40)</f>
        <v>24320</v>
      </c>
      <c r="D41" s="343">
        <f t="shared" ref="D41:H41" si="2">SUM(D35:D40)</f>
        <v>5525</v>
      </c>
      <c r="E41" s="343">
        <f t="shared" si="2"/>
        <v>3118</v>
      </c>
      <c r="F41" s="343">
        <f t="shared" si="2"/>
        <v>481</v>
      </c>
      <c r="G41" s="343">
        <f t="shared" si="2"/>
        <v>28350</v>
      </c>
      <c r="H41" s="343">
        <f t="shared" si="2"/>
        <v>36803</v>
      </c>
      <c r="I41" s="343">
        <f t="shared" ref="D41:I41" si="3">SUM(I35:I40)</f>
        <v>65153</v>
      </c>
    </row>
    <row r="42" spans="1:11" hidden="1" outlineLevel="1">
      <c r="C42" s="348"/>
      <c r="D42" s="348"/>
      <c r="E42" s="348"/>
      <c r="F42" s="348"/>
      <c r="G42" s="348"/>
      <c r="H42" s="348"/>
      <c r="I42" s="348">
        <f t="shared" ref="C42:I42" si="4">+I41-I9</f>
        <v>0</v>
      </c>
    </row>
    <row r="43" spans="1:11" collapsed="1"/>
  </sheetData>
  <sortState ref="A26:A30">
    <sortCondition ref="A26"/>
  </sortState>
  <mergeCells count="27">
    <mergeCell ref="A23:B23"/>
    <mergeCell ref="D23:I23"/>
    <mergeCell ref="A24:B24"/>
    <mergeCell ref="D24:I24"/>
    <mergeCell ref="A21:B21"/>
    <mergeCell ref="D21:I21"/>
    <mergeCell ref="A22:B22"/>
    <mergeCell ref="D22:I22"/>
    <mergeCell ref="A19:B19"/>
    <mergeCell ref="D19:I19"/>
    <mergeCell ref="A20:B20"/>
    <mergeCell ref="D20:I20"/>
    <mergeCell ref="A15:B15"/>
    <mergeCell ref="A16:I16"/>
    <mergeCell ref="A17:I17"/>
    <mergeCell ref="A18:I18"/>
    <mergeCell ref="A4:I4"/>
    <mergeCell ref="A1:I1"/>
    <mergeCell ref="A2:I2"/>
    <mergeCell ref="F5:I5"/>
    <mergeCell ref="A6:B7"/>
    <mergeCell ref="C6:I6"/>
    <mergeCell ref="C7:C8"/>
    <mergeCell ref="D7:D8"/>
    <mergeCell ref="E7:E8"/>
    <mergeCell ref="F7:F8"/>
    <mergeCell ref="G7:I7"/>
  </mergeCells>
  <phoneticPr fontId="0" type="noConversion"/>
  <pageMargins left="0.78749999999999998" right="0.39374999999999999" top="0.59027777777777779" bottom="0.59027777777777779" header="0.51180555555555551" footer="0.51180555555555551"/>
  <pageSetup paperSize="9" scale="89" firstPageNumber="0" orientation="landscape" horizontalDpi="300" verticalDpi="3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4"/>
  <sheetViews>
    <sheetView workbookViewId="0">
      <selection activeCell="H18" sqref="H18"/>
    </sheetView>
  </sheetViews>
  <sheetFormatPr defaultColWidth="9.140625" defaultRowHeight="12.75"/>
  <cols>
    <col min="1" max="1" width="10.28515625" style="1" customWidth="1"/>
    <col min="2" max="2" width="29.85546875" style="1" customWidth="1"/>
    <col min="3" max="3" width="13.85546875" style="1" customWidth="1"/>
    <col min="4" max="4" width="14.42578125" style="1" customWidth="1"/>
    <col min="5" max="5" width="13.85546875" style="1" customWidth="1"/>
    <col min="6" max="6" width="13.28515625" style="1" customWidth="1"/>
    <col min="7" max="7" width="11.85546875" style="2" customWidth="1"/>
    <col min="8" max="8" width="14.42578125" style="2" customWidth="1"/>
    <col min="9" max="9" width="15.42578125" style="2" customWidth="1"/>
    <col min="10" max="10" width="11.5703125" style="2" customWidth="1"/>
    <col min="11" max="11" width="11.7109375" style="1" customWidth="1"/>
    <col min="12" max="12" width="14.140625" style="2" customWidth="1"/>
    <col min="13" max="13" width="12.5703125" style="2" customWidth="1"/>
    <col min="14" max="14" width="9.140625" style="1"/>
    <col min="15" max="16384" width="9.140625" style="2"/>
  </cols>
  <sheetData>
    <row r="1" spans="1:14" ht="12.75" customHeight="1">
      <c r="A1" s="358" t="s">
        <v>148</v>
      </c>
      <c r="B1" s="358"/>
      <c r="C1" s="358"/>
      <c r="D1" s="358"/>
      <c r="E1" s="358"/>
      <c r="F1" s="358"/>
      <c r="G1" s="358"/>
      <c r="H1" s="358"/>
      <c r="I1" s="358"/>
      <c r="J1" s="358"/>
      <c r="K1" s="358"/>
      <c r="L1" s="358"/>
      <c r="M1" s="358"/>
    </row>
    <row r="2" spans="1:14" ht="12.75" customHeight="1">
      <c r="A2" s="358" t="s">
        <v>134</v>
      </c>
      <c r="B2" s="358"/>
      <c r="C2" s="358"/>
      <c r="D2" s="358"/>
      <c r="E2" s="358"/>
      <c r="F2" s="358"/>
      <c r="G2" s="358"/>
      <c r="H2" s="358"/>
      <c r="I2" s="358"/>
      <c r="J2" s="358"/>
      <c r="K2" s="358"/>
      <c r="L2" s="358"/>
      <c r="M2" s="358"/>
    </row>
    <row r="3" spans="1:14" ht="12.75" customHeight="1">
      <c r="A3" s="456" t="s">
        <v>149</v>
      </c>
      <c r="B3" s="456"/>
      <c r="C3" s="456"/>
      <c r="D3" s="456"/>
      <c r="E3" s="456"/>
      <c r="F3" s="456"/>
      <c r="G3" s="456"/>
      <c r="H3" s="456"/>
      <c r="I3" s="456"/>
      <c r="J3" s="456"/>
      <c r="K3" s="456"/>
      <c r="L3" s="456"/>
      <c r="M3" s="456"/>
      <c r="N3" s="2"/>
    </row>
    <row r="4" spans="1:14" ht="12.75" customHeight="1">
      <c r="A4" s="107"/>
      <c r="B4" s="107"/>
      <c r="C4" s="107"/>
      <c r="D4" s="107"/>
      <c r="E4" s="107"/>
      <c r="G4" s="23"/>
      <c r="H4" s="23"/>
      <c r="I4" s="23"/>
      <c r="J4" s="23"/>
      <c r="L4" s="398" t="s">
        <v>2</v>
      </c>
      <c r="M4" s="398"/>
    </row>
    <row r="5" spans="1:14" s="13" customFormat="1">
      <c r="A5" s="394" t="s">
        <v>117</v>
      </c>
      <c r="B5" s="388"/>
      <c r="C5" s="388" t="s">
        <v>140</v>
      </c>
      <c r="D5" s="388"/>
      <c r="E5" s="388"/>
      <c r="F5" s="388"/>
      <c r="G5" s="388"/>
      <c r="H5" s="388"/>
      <c r="I5" s="388"/>
      <c r="J5" s="388"/>
      <c r="K5" s="388"/>
      <c r="L5" s="388"/>
      <c r="M5" s="395"/>
      <c r="N5" s="23"/>
    </row>
    <row r="6" spans="1:14" s="13" customFormat="1" ht="13.15" customHeight="1">
      <c r="A6" s="394"/>
      <c r="B6" s="388"/>
      <c r="C6" s="488" t="s">
        <v>118</v>
      </c>
      <c r="D6" s="388" t="s">
        <v>119</v>
      </c>
      <c r="E6" s="388" t="s">
        <v>120</v>
      </c>
      <c r="F6" s="388" t="s">
        <v>121</v>
      </c>
      <c r="G6" s="388" t="s">
        <v>122</v>
      </c>
      <c r="H6" s="388"/>
      <c r="I6" s="388"/>
      <c r="J6" s="388"/>
      <c r="K6" s="388"/>
      <c r="L6" s="388"/>
      <c r="M6" s="395"/>
      <c r="N6" s="23"/>
    </row>
    <row r="7" spans="1:14" s="13" customFormat="1">
      <c r="A7" s="394"/>
      <c r="B7" s="388"/>
      <c r="C7" s="489"/>
      <c r="D7" s="388"/>
      <c r="E7" s="388"/>
      <c r="F7" s="388"/>
      <c r="G7" s="486" t="s">
        <v>141</v>
      </c>
      <c r="H7" s="486"/>
      <c r="I7" s="486"/>
      <c r="J7" s="487"/>
      <c r="K7" s="387" t="s">
        <v>142</v>
      </c>
      <c r="L7" s="388"/>
      <c r="M7" s="395"/>
      <c r="N7" s="23"/>
    </row>
    <row r="8" spans="1:14" s="13" customFormat="1" ht="25.5">
      <c r="A8" s="118" t="s">
        <v>123</v>
      </c>
      <c r="B8" s="120" t="s">
        <v>26</v>
      </c>
      <c r="C8" s="120" t="s">
        <v>135</v>
      </c>
      <c r="D8" s="388"/>
      <c r="E8" s="388"/>
      <c r="F8" s="388"/>
      <c r="G8" s="120" t="s">
        <v>124</v>
      </c>
      <c r="H8" s="120" t="s">
        <v>125</v>
      </c>
      <c r="I8" s="120" t="s">
        <v>150</v>
      </c>
      <c r="J8" s="119" t="s">
        <v>9</v>
      </c>
      <c r="K8" s="129" t="s">
        <v>124</v>
      </c>
      <c r="L8" s="120" t="s">
        <v>125</v>
      </c>
      <c r="M8" s="119" t="s">
        <v>9</v>
      </c>
      <c r="N8" s="23"/>
    </row>
    <row r="9" spans="1:14" s="7" customFormat="1" ht="12.75" customHeight="1">
      <c r="A9" s="123"/>
      <c r="B9" s="106"/>
      <c r="C9" s="106"/>
      <c r="D9" s="106"/>
      <c r="E9" s="106"/>
      <c r="F9" s="106"/>
      <c r="G9" s="9"/>
      <c r="H9" s="9"/>
      <c r="I9" s="9"/>
      <c r="J9" s="12">
        <f>SUM(G9:I9)</f>
        <v>0</v>
      </c>
      <c r="K9" s="8"/>
      <c r="L9" s="9"/>
      <c r="M9" s="127">
        <f>K9+L9</f>
        <v>0</v>
      </c>
      <c r="N9" s="17"/>
    </row>
    <row r="10" spans="1:14" s="7" customFormat="1" ht="12.75" customHeight="1">
      <c r="A10" s="123"/>
      <c r="B10" s="106"/>
      <c r="C10" s="106"/>
      <c r="D10" s="106"/>
      <c r="E10" s="106"/>
      <c r="F10" s="106"/>
      <c r="G10" s="9"/>
      <c r="H10" s="9"/>
      <c r="I10" s="9"/>
      <c r="J10" s="12">
        <f t="shared" ref="J10:J20" si="0">G10+H10</f>
        <v>0</v>
      </c>
      <c r="K10" s="8"/>
      <c r="L10" s="9"/>
      <c r="M10" s="128">
        <f>K10+L10</f>
        <v>0</v>
      </c>
      <c r="N10" s="17"/>
    </row>
    <row r="11" spans="1:14" s="7" customFormat="1" ht="12.75" customHeight="1">
      <c r="A11" s="123"/>
      <c r="B11" s="106"/>
      <c r="C11" s="106"/>
      <c r="D11" s="106"/>
      <c r="E11" s="106"/>
      <c r="F11" s="106"/>
      <c r="G11" s="9"/>
      <c r="H11" s="9"/>
      <c r="I11" s="9"/>
      <c r="J11" s="12">
        <f t="shared" si="0"/>
        <v>0</v>
      </c>
      <c r="K11" s="8"/>
      <c r="L11" s="9"/>
      <c r="M11" s="128">
        <f t="shared" ref="M11:M20" si="1">K11+L11</f>
        <v>0</v>
      </c>
      <c r="N11" s="17"/>
    </row>
    <row r="12" spans="1:14" s="7" customFormat="1" ht="12.75" customHeight="1">
      <c r="A12" s="123"/>
      <c r="B12" s="106"/>
      <c r="C12" s="106"/>
      <c r="D12" s="106"/>
      <c r="E12" s="106"/>
      <c r="F12" s="106"/>
      <c r="G12" s="9"/>
      <c r="H12" s="9"/>
      <c r="I12" s="9"/>
      <c r="J12" s="12">
        <f t="shared" si="0"/>
        <v>0</v>
      </c>
      <c r="K12" s="8"/>
      <c r="L12" s="9"/>
      <c r="M12" s="128">
        <f t="shared" si="1"/>
        <v>0</v>
      </c>
      <c r="N12" s="17"/>
    </row>
    <row r="13" spans="1:14" s="7" customFormat="1" ht="12.75" customHeight="1">
      <c r="A13" s="123"/>
      <c r="B13" s="106"/>
      <c r="C13" s="106"/>
      <c r="D13" s="106"/>
      <c r="E13" s="106"/>
      <c r="F13" s="106"/>
      <c r="G13" s="9"/>
      <c r="H13" s="9"/>
      <c r="I13" s="9"/>
      <c r="J13" s="12">
        <f t="shared" si="0"/>
        <v>0</v>
      </c>
      <c r="K13" s="8"/>
      <c r="L13" s="9"/>
      <c r="M13" s="128">
        <f t="shared" si="1"/>
        <v>0</v>
      </c>
      <c r="N13" s="17"/>
    </row>
    <row r="14" spans="1:14" s="7" customFormat="1" ht="12.75" customHeight="1">
      <c r="A14" s="123"/>
      <c r="B14" s="106"/>
      <c r="C14" s="106"/>
      <c r="D14" s="106"/>
      <c r="E14" s="106"/>
      <c r="F14" s="106"/>
      <c r="G14" s="9"/>
      <c r="H14" s="9"/>
      <c r="I14" s="9"/>
      <c r="J14" s="12">
        <f t="shared" si="0"/>
        <v>0</v>
      </c>
      <c r="K14" s="8"/>
      <c r="L14" s="9"/>
      <c r="M14" s="128">
        <f t="shared" si="1"/>
        <v>0</v>
      </c>
      <c r="N14" s="17"/>
    </row>
    <row r="15" spans="1:14" s="7" customFormat="1" ht="12.75" customHeight="1">
      <c r="A15" s="123"/>
      <c r="B15" s="106"/>
      <c r="C15" s="106"/>
      <c r="D15" s="106"/>
      <c r="E15" s="106"/>
      <c r="F15" s="106"/>
      <c r="G15" s="9"/>
      <c r="H15" s="9"/>
      <c r="I15" s="9"/>
      <c r="J15" s="12">
        <f t="shared" si="0"/>
        <v>0</v>
      </c>
      <c r="K15" s="8"/>
      <c r="L15" s="9"/>
      <c r="M15" s="128">
        <f t="shared" si="1"/>
        <v>0</v>
      </c>
      <c r="N15" s="17"/>
    </row>
    <row r="16" spans="1:14" s="7" customFormat="1" ht="12.75" customHeight="1">
      <c r="A16" s="123"/>
      <c r="B16" s="106"/>
      <c r="C16" s="106"/>
      <c r="D16" s="106"/>
      <c r="E16" s="106"/>
      <c r="F16" s="106"/>
      <c r="G16" s="9"/>
      <c r="H16" s="9"/>
      <c r="I16" s="9"/>
      <c r="J16" s="12">
        <f t="shared" si="0"/>
        <v>0</v>
      </c>
      <c r="K16" s="8"/>
      <c r="L16" s="9"/>
      <c r="M16" s="128">
        <f t="shared" si="1"/>
        <v>0</v>
      </c>
      <c r="N16" s="17"/>
    </row>
    <row r="17" spans="1:14" s="7" customFormat="1" ht="12.75" customHeight="1">
      <c r="A17" s="123"/>
      <c r="B17" s="106"/>
      <c r="C17" s="106"/>
      <c r="D17" s="106"/>
      <c r="E17" s="106"/>
      <c r="F17" s="106"/>
      <c r="G17" s="9"/>
      <c r="H17" s="9"/>
      <c r="I17" s="9"/>
      <c r="J17" s="12">
        <f t="shared" si="0"/>
        <v>0</v>
      </c>
      <c r="K17" s="8"/>
      <c r="L17" s="9"/>
      <c r="M17" s="128">
        <f t="shared" si="1"/>
        <v>0</v>
      </c>
      <c r="N17" s="17"/>
    </row>
    <row r="18" spans="1:14" s="7" customFormat="1" ht="12.75" customHeight="1">
      <c r="A18" s="123"/>
      <c r="B18" s="106"/>
      <c r="C18" s="106"/>
      <c r="D18" s="106"/>
      <c r="E18" s="106"/>
      <c r="F18" s="106"/>
      <c r="G18" s="9"/>
      <c r="H18" s="9"/>
      <c r="I18" s="9"/>
      <c r="J18" s="12">
        <f t="shared" si="0"/>
        <v>0</v>
      </c>
      <c r="K18" s="8"/>
      <c r="L18" s="9"/>
      <c r="M18" s="128">
        <f t="shared" si="1"/>
        <v>0</v>
      </c>
      <c r="N18" s="17"/>
    </row>
    <row r="19" spans="1:14" s="7" customFormat="1">
      <c r="A19" s="124"/>
      <c r="B19" s="106"/>
      <c r="C19" s="106"/>
      <c r="D19" s="106"/>
      <c r="E19" s="106"/>
      <c r="F19" s="106"/>
      <c r="G19" s="9"/>
      <c r="H19" s="9"/>
      <c r="I19" s="9"/>
      <c r="J19" s="12">
        <f t="shared" si="0"/>
        <v>0</v>
      </c>
      <c r="K19" s="8"/>
      <c r="L19" s="9"/>
      <c r="M19" s="128">
        <f t="shared" si="1"/>
        <v>0</v>
      </c>
      <c r="N19" s="17"/>
    </row>
    <row r="20" spans="1:14" s="7" customFormat="1">
      <c r="A20" s="124"/>
      <c r="B20" s="106"/>
      <c r="C20" s="106"/>
      <c r="D20" s="106"/>
      <c r="E20" s="106"/>
      <c r="F20" s="106"/>
      <c r="G20" s="9"/>
      <c r="H20" s="9"/>
      <c r="I20" s="9"/>
      <c r="J20" s="12">
        <f t="shared" si="0"/>
        <v>0</v>
      </c>
      <c r="K20" s="8"/>
      <c r="L20" s="9"/>
      <c r="M20" s="128">
        <f t="shared" si="1"/>
        <v>0</v>
      </c>
      <c r="N20" s="17"/>
    </row>
    <row r="21" spans="1:14" s="7" customFormat="1">
      <c r="A21" s="394" t="s">
        <v>9</v>
      </c>
      <c r="B21" s="388"/>
      <c r="C21" s="125">
        <f t="shared" ref="C21:H21" si="2">SUM(C9:C20)</f>
        <v>0</v>
      </c>
      <c r="D21" s="125">
        <f t="shared" si="2"/>
        <v>0</v>
      </c>
      <c r="E21" s="125">
        <f t="shared" si="2"/>
        <v>0</v>
      </c>
      <c r="F21" s="125">
        <f t="shared" si="2"/>
        <v>0</v>
      </c>
      <c r="G21" s="125">
        <f t="shared" si="2"/>
        <v>0</v>
      </c>
      <c r="H21" s="125">
        <f t="shared" si="2"/>
        <v>0</v>
      </c>
      <c r="I21" s="125"/>
      <c r="J21" s="126">
        <f>SUM(J9:J20)</f>
        <v>0</v>
      </c>
      <c r="K21" s="130">
        <f>SUM(K9:K20)</f>
        <v>0</v>
      </c>
      <c r="L21" s="125">
        <f>SUM(L9:L20)</f>
        <v>0</v>
      </c>
      <c r="M21" s="126">
        <f>SUM(M9:M20)</f>
        <v>0</v>
      </c>
      <c r="N21" s="17"/>
    </row>
    <row r="22" spans="1:14" s="7" customFormat="1">
      <c r="A22" s="491" t="s">
        <v>116</v>
      </c>
      <c r="B22" s="491"/>
      <c r="C22" s="491"/>
      <c r="D22" s="491"/>
      <c r="E22" s="491"/>
      <c r="F22" s="491"/>
      <c r="G22" s="491"/>
      <c r="H22" s="491"/>
      <c r="I22" s="110"/>
      <c r="J22" s="17"/>
    </row>
    <row r="23" spans="1:14" s="7" customFormat="1" ht="12.75" customHeight="1">
      <c r="A23" s="492" t="s">
        <v>69</v>
      </c>
      <c r="B23" s="492"/>
      <c r="C23" s="492"/>
      <c r="D23" s="492"/>
      <c r="E23" s="492"/>
      <c r="F23" s="492"/>
      <c r="G23" s="492"/>
      <c r="H23" s="492"/>
      <c r="I23" s="111"/>
      <c r="J23" s="17"/>
    </row>
    <row r="24" spans="1:14" s="7" customFormat="1">
      <c r="A24" s="493" t="s">
        <v>143</v>
      </c>
      <c r="B24" s="493"/>
      <c r="C24" s="493"/>
      <c r="D24" s="493"/>
      <c r="E24" s="493"/>
      <c r="F24" s="493"/>
      <c r="G24" s="493"/>
      <c r="H24" s="493"/>
      <c r="I24" s="116"/>
      <c r="K24" s="17"/>
      <c r="N24" s="17"/>
    </row>
    <row r="25" spans="1:14" s="7" customFormat="1">
      <c r="A25" s="483" t="s">
        <v>126</v>
      </c>
      <c r="B25" s="484"/>
      <c r="C25" s="484"/>
      <c r="D25" s="484" t="s">
        <v>128</v>
      </c>
      <c r="E25" s="484"/>
      <c r="F25" s="484"/>
      <c r="G25" s="484"/>
      <c r="H25" s="484"/>
      <c r="I25" s="484"/>
      <c r="J25" s="484"/>
      <c r="K25" s="484"/>
      <c r="L25" s="484"/>
      <c r="M25" s="485"/>
      <c r="N25" s="17"/>
    </row>
    <row r="26" spans="1:14" s="7" customFormat="1" ht="13.5" customHeight="1">
      <c r="A26" s="490" t="s">
        <v>136</v>
      </c>
      <c r="B26" s="481"/>
      <c r="C26" s="481"/>
      <c r="D26" s="481"/>
      <c r="E26" s="481"/>
      <c r="F26" s="481"/>
      <c r="G26" s="481"/>
      <c r="H26" s="481"/>
      <c r="I26" s="481"/>
      <c r="J26" s="481"/>
      <c r="K26" s="481"/>
      <c r="L26" s="481"/>
      <c r="M26" s="482"/>
      <c r="N26" s="17"/>
    </row>
    <row r="27" spans="1:14" s="7" customFormat="1" ht="13.5" customHeight="1">
      <c r="A27" s="490" t="s">
        <v>137</v>
      </c>
      <c r="B27" s="481"/>
      <c r="C27" s="481"/>
      <c r="D27" s="481"/>
      <c r="E27" s="481"/>
      <c r="F27" s="481"/>
      <c r="G27" s="481"/>
      <c r="H27" s="481"/>
      <c r="I27" s="481"/>
      <c r="J27" s="481"/>
      <c r="K27" s="481"/>
      <c r="L27" s="481"/>
      <c r="M27" s="482"/>
      <c r="N27" s="17"/>
    </row>
    <row r="28" spans="1:14" s="7" customFormat="1" ht="12.75" customHeight="1">
      <c r="A28" s="490" t="s">
        <v>130</v>
      </c>
      <c r="B28" s="481"/>
      <c r="C28" s="481"/>
      <c r="D28" s="481"/>
      <c r="E28" s="481"/>
      <c r="F28" s="481"/>
      <c r="G28" s="481"/>
      <c r="H28" s="481"/>
      <c r="I28" s="481"/>
      <c r="J28" s="481"/>
      <c r="K28" s="481"/>
      <c r="L28" s="481"/>
      <c r="M28" s="482"/>
      <c r="N28" s="17"/>
    </row>
    <row r="29" spans="1:14" s="7" customFormat="1" ht="12.75" customHeight="1">
      <c r="A29" s="490" t="s">
        <v>131</v>
      </c>
      <c r="B29" s="481"/>
      <c r="C29" s="481"/>
      <c r="D29" s="481"/>
      <c r="E29" s="481"/>
      <c r="F29" s="481"/>
      <c r="G29" s="481"/>
      <c r="H29" s="481"/>
      <c r="I29" s="481"/>
      <c r="J29" s="481"/>
      <c r="K29" s="481"/>
      <c r="L29" s="481"/>
      <c r="M29" s="482"/>
      <c r="N29" s="17"/>
    </row>
    <row r="30" spans="1:14" s="7" customFormat="1" ht="12.75" customHeight="1">
      <c r="A30" s="490" t="s">
        <v>132</v>
      </c>
      <c r="B30" s="481"/>
      <c r="C30" s="481"/>
      <c r="D30" s="481"/>
      <c r="E30" s="481"/>
      <c r="F30" s="481"/>
      <c r="G30" s="481"/>
      <c r="H30" s="481"/>
      <c r="I30" s="481"/>
      <c r="J30" s="481"/>
      <c r="K30" s="481"/>
      <c r="L30" s="481"/>
      <c r="M30" s="482"/>
      <c r="N30" s="17"/>
    </row>
    <row r="31" spans="1:14" s="7" customFormat="1" ht="12.75" customHeight="1">
      <c r="A31" s="490" t="s">
        <v>133</v>
      </c>
      <c r="B31" s="481"/>
      <c r="C31" s="481"/>
      <c r="D31" s="481"/>
      <c r="E31" s="481"/>
      <c r="F31" s="481"/>
      <c r="G31" s="481"/>
      <c r="H31" s="481"/>
      <c r="I31" s="481"/>
      <c r="J31" s="481"/>
      <c r="K31" s="481"/>
      <c r="L31" s="481"/>
      <c r="M31" s="482"/>
      <c r="N31" s="17"/>
    </row>
    <row r="32" spans="1:14" s="7" customFormat="1" ht="13.5" customHeight="1">
      <c r="A32" s="490" t="s">
        <v>138</v>
      </c>
      <c r="B32" s="481"/>
      <c r="C32" s="481"/>
      <c r="D32" s="481"/>
      <c r="E32" s="481"/>
      <c r="F32" s="481"/>
      <c r="G32" s="481"/>
      <c r="H32" s="481"/>
      <c r="I32" s="481"/>
      <c r="J32" s="481"/>
      <c r="K32" s="481"/>
      <c r="L32" s="481"/>
      <c r="M32" s="482"/>
      <c r="N32" s="17"/>
    </row>
    <row r="33" spans="1:14" s="7" customFormat="1" ht="13.5" customHeight="1">
      <c r="A33" s="116"/>
      <c r="B33" s="116"/>
      <c r="C33" s="116"/>
      <c r="D33" s="117"/>
      <c r="E33" s="117"/>
      <c r="F33" s="117"/>
      <c r="G33" s="117"/>
      <c r="H33" s="117"/>
      <c r="I33" s="117"/>
      <c r="J33" s="117"/>
      <c r="K33" s="17"/>
      <c r="N33" s="17"/>
    </row>
    <row r="34" spans="1:14" s="7" customFormat="1">
      <c r="A34" s="75"/>
      <c r="B34" s="75"/>
      <c r="D34" s="75"/>
      <c r="E34" s="75"/>
      <c r="F34" s="75"/>
    </row>
  </sheetData>
  <sheetProtection selectLockedCells="1" selectUnlockedCells="1"/>
  <mergeCells count="33">
    <mergeCell ref="A31:C31"/>
    <mergeCell ref="D31:M31"/>
    <mergeCell ref="A32:C32"/>
    <mergeCell ref="D32:M32"/>
    <mergeCell ref="A21:B21"/>
    <mergeCell ref="A22:H22"/>
    <mergeCell ref="A23:H23"/>
    <mergeCell ref="A24:H24"/>
    <mergeCell ref="D29:M29"/>
    <mergeCell ref="A26:C26"/>
    <mergeCell ref="A30:C30"/>
    <mergeCell ref="D30:M30"/>
    <mergeCell ref="A28:C28"/>
    <mergeCell ref="D28:M28"/>
    <mergeCell ref="A29:C29"/>
    <mergeCell ref="A27:C27"/>
    <mergeCell ref="A1:M1"/>
    <mergeCell ref="A2:M2"/>
    <mergeCell ref="L4:M4"/>
    <mergeCell ref="A5:B7"/>
    <mergeCell ref="A3:M3"/>
    <mergeCell ref="E6:E8"/>
    <mergeCell ref="F6:F8"/>
    <mergeCell ref="G6:M6"/>
    <mergeCell ref="G7:J7"/>
    <mergeCell ref="K7:M7"/>
    <mergeCell ref="C5:M5"/>
    <mergeCell ref="C6:C7"/>
    <mergeCell ref="D6:D8"/>
    <mergeCell ref="D27:M27"/>
    <mergeCell ref="A25:C25"/>
    <mergeCell ref="D25:M25"/>
    <mergeCell ref="D26:M26"/>
  </mergeCells>
  <phoneticPr fontId="0" type="noConversion"/>
  <printOptions horizontalCentered="1"/>
  <pageMargins left="0.31527777777777777" right="0.31527777777777777" top="0.78749999999999998" bottom="0.78749999999999998" header="0.51180555555555551" footer="0.51180555555555551"/>
  <pageSetup paperSize="9" scale="68" firstPageNumber="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O52"/>
  <sheetViews>
    <sheetView showGridLines="0" topLeftCell="A4" workbookViewId="0">
      <selection activeCell="H37" sqref="H37:H49"/>
    </sheetView>
  </sheetViews>
  <sheetFormatPr defaultRowHeight="15"/>
  <cols>
    <col min="1" max="1" width="11.140625" style="571" customWidth="1"/>
    <col min="2" max="2" width="11.85546875" style="571" customWidth="1"/>
    <col min="3" max="3" width="12.140625" style="496" customWidth="1"/>
    <col min="4" max="4" width="18" style="496" customWidth="1"/>
    <col min="5" max="5" width="14.28515625" style="496" customWidth="1"/>
    <col min="6" max="6" width="13.42578125" style="496" customWidth="1"/>
    <col min="7" max="7" width="14.85546875" style="572" customWidth="1"/>
    <col min="8" max="9" width="13.85546875" style="496" customWidth="1"/>
    <col min="10" max="10" width="14.7109375" style="496" customWidth="1"/>
    <col min="11" max="11" width="14.28515625" style="496" customWidth="1"/>
    <col min="12" max="12" width="14.42578125" style="496" customWidth="1"/>
    <col min="13" max="13" width="18.5703125" style="496" customWidth="1"/>
    <col min="14" max="16384" width="9.140625" style="497"/>
  </cols>
  <sheetData>
    <row r="1" spans="1:13" ht="12.75" customHeight="1">
      <c r="A1" s="495" t="s">
        <v>0</v>
      </c>
      <c r="B1" s="495"/>
      <c r="C1" s="495"/>
      <c r="D1" s="495"/>
      <c r="E1" s="495"/>
      <c r="F1" s="495"/>
      <c r="G1" s="495"/>
      <c r="H1" s="495"/>
      <c r="I1" s="495"/>
      <c r="J1" s="495"/>
      <c r="K1" s="495"/>
      <c r="L1" s="495"/>
      <c r="M1" s="495"/>
    </row>
    <row r="2" spans="1:13" ht="12.75" customHeight="1">
      <c r="A2" s="495" t="s">
        <v>1</v>
      </c>
      <c r="B2" s="495"/>
      <c r="C2" s="495"/>
      <c r="D2" s="495"/>
      <c r="E2" s="495"/>
      <c r="F2" s="495"/>
      <c r="G2" s="495"/>
      <c r="H2" s="495"/>
      <c r="I2" s="495"/>
      <c r="J2" s="495"/>
      <c r="K2" s="495"/>
      <c r="L2" s="495"/>
      <c r="M2" s="495"/>
    </row>
    <row r="3" spans="1:13" ht="12.75" customHeight="1">
      <c r="A3" s="498"/>
      <c r="B3" s="498"/>
      <c r="C3" s="498"/>
      <c r="D3" s="498"/>
      <c r="E3" s="498"/>
      <c r="F3" s="498"/>
      <c r="G3" s="498"/>
      <c r="H3" s="498"/>
      <c r="I3" s="498"/>
      <c r="J3" s="498"/>
      <c r="K3" s="498"/>
      <c r="L3" s="498"/>
      <c r="M3" s="498"/>
    </row>
    <row r="4" spans="1:13" ht="12.75" customHeight="1">
      <c r="A4" s="499" t="s">
        <v>291</v>
      </c>
      <c r="B4" s="499"/>
      <c r="C4" s="499"/>
      <c r="D4" s="499"/>
      <c r="E4" s="499"/>
      <c r="F4" s="499"/>
      <c r="G4" s="499"/>
      <c r="H4" s="499"/>
      <c r="I4" s="499"/>
      <c r="J4" s="499"/>
      <c r="K4" s="499"/>
      <c r="L4" s="499"/>
      <c r="M4" s="499"/>
    </row>
    <row r="5" spans="1:13" ht="12.75" customHeight="1" thickBot="1">
      <c r="A5" s="501"/>
      <c r="B5" s="501"/>
      <c r="C5" s="501"/>
      <c r="D5" s="501"/>
      <c r="E5" s="501"/>
      <c r="F5" s="501"/>
      <c r="G5" s="501"/>
      <c r="H5" s="501"/>
      <c r="I5" s="501"/>
      <c r="J5" s="503"/>
      <c r="K5" s="503"/>
      <c r="L5" s="504" t="s">
        <v>231</v>
      </c>
      <c r="M5" s="504"/>
    </row>
    <row r="6" spans="1:13" ht="12.75" customHeight="1" thickTop="1">
      <c r="A6" s="505" t="s">
        <v>3</v>
      </c>
      <c r="B6" s="506"/>
      <c r="C6" s="506"/>
      <c r="D6" s="507"/>
      <c r="E6" s="505" t="s">
        <v>4</v>
      </c>
      <c r="F6" s="506"/>
      <c r="G6" s="506"/>
      <c r="H6" s="506"/>
      <c r="I6" s="507"/>
      <c r="J6" s="797" t="s">
        <v>5</v>
      </c>
      <c r="K6" s="509"/>
      <c r="L6" s="510"/>
      <c r="M6" s="511" t="s">
        <v>6</v>
      </c>
    </row>
    <row r="7" spans="1:13" ht="21" customHeight="1">
      <c r="A7" s="512"/>
      <c r="B7" s="513"/>
      <c r="C7" s="513"/>
      <c r="D7" s="514"/>
      <c r="E7" s="515" t="s">
        <v>7</v>
      </c>
      <c r="F7" s="516"/>
      <c r="G7" s="516"/>
      <c r="H7" s="516" t="s">
        <v>8</v>
      </c>
      <c r="I7" s="517" t="s">
        <v>9</v>
      </c>
      <c r="J7" s="798" t="s">
        <v>10</v>
      </c>
      <c r="K7" s="516" t="s">
        <v>11</v>
      </c>
      <c r="L7" s="518" t="s">
        <v>9</v>
      </c>
      <c r="M7" s="519"/>
    </row>
    <row r="8" spans="1:13" ht="44.45" customHeight="1">
      <c r="A8" s="520" t="s">
        <v>156</v>
      </c>
      <c r="B8" s="521" t="s">
        <v>157</v>
      </c>
      <c r="C8" s="521" t="s">
        <v>12</v>
      </c>
      <c r="D8" s="522" t="s">
        <v>13</v>
      </c>
      <c r="E8" s="520" t="s">
        <v>14</v>
      </c>
      <c r="F8" s="521" t="s">
        <v>15</v>
      </c>
      <c r="G8" s="525" t="s">
        <v>16</v>
      </c>
      <c r="H8" s="516"/>
      <c r="I8" s="517"/>
      <c r="J8" s="798"/>
      <c r="K8" s="516"/>
      <c r="L8" s="518"/>
      <c r="M8" s="519"/>
    </row>
    <row r="9" spans="1:13" ht="12.75" customHeight="1">
      <c r="A9" s="526" t="s">
        <v>151</v>
      </c>
      <c r="B9" s="527" t="s">
        <v>155</v>
      </c>
      <c r="C9" s="528" t="s">
        <v>152</v>
      </c>
      <c r="D9" s="196">
        <v>13</v>
      </c>
      <c r="E9" s="799">
        <v>1473</v>
      </c>
      <c r="F9" s="799">
        <v>0</v>
      </c>
      <c r="G9" s="800">
        <f>E9+F9</f>
        <v>1473</v>
      </c>
      <c r="H9" s="799">
        <v>1</v>
      </c>
      <c r="I9" s="557">
        <f>G9+H9</f>
        <v>1474</v>
      </c>
      <c r="J9" s="799">
        <v>625</v>
      </c>
      <c r="K9" s="799">
        <v>125</v>
      </c>
      <c r="L9" s="801">
        <f>J9+K9</f>
        <v>750</v>
      </c>
      <c r="M9" s="799">
        <v>151</v>
      </c>
    </row>
    <row r="10" spans="1:13" ht="12.75" customHeight="1">
      <c r="A10" s="537"/>
      <c r="B10" s="538"/>
      <c r="C10" s="539"/>
      <c r="D10" s="197">
        <v>12</v>
      </c>
      <c r="E10" s="799">
        <v>57</v>
      </c>
      <c r="F10" s="799">
        <v>0</v>
      </c>
      <c r="G10" s="800">
        <f t="shared" ref="G10:G21" si="0">E10+F10</f>
        <v>57</v>
      </c>
      <c r="H10" s="799">
        <v>0</v>
      </c>
      <c r="I10" s="557">
        <f t="shared" ref="I10:I49" si="1">G10+H10</f>
        <v>57</v>
      </c>
      <c r="J10" s="799">
        <v>1</v>
      </c>
      <c r="K10" s="799">
        <v>1</v>
      </c>
      <c r="L10" s="802">
        <f t="shared" ref="L10:L49" si="2">J10+K10</f>
        <v>2</v>
      </c>
      <c r="M10" s="799">
        <v>1</v>
      </c>
    </row>
    <row r="11" spans="1:13" ht="12.75" customHeight="1">
      <c r="A11" s="537"/>
      <c r="B11" s="538"/>
      <c r="C11" s="542"/>
      <c r="D11" s="198">
        <v>11</v>
      </c>
      <c r="E11" s="799">
        <v>32</v>
      </c>
      <c r="F11" s="799">
        <v>0</v>
      </c>
      <c r="G11" s="800">
        <f t="shared" si="0"/>
        <v>32</v>
      </c>
      <c r="H11" s="799">
        <v>0</v>
      </c>
      <c r="I11" s="557">
        <f t="shared" si="1"/>
        <v>32</v>
      </c>
      <c r="J11" s="799">
        <v>2</v>
      </c>
      <c r="K11" s="799"/>
      <c r="L11" s="803">
        <f t="shared" si="2"/>
        <v>2</v>
      </c>
      <c r="M11" s="799">
        <v>0</v>
      </c>
    </row>
    <row r="12" spans="1:13" ht="12.75" customHeight="1">
      <c r="A12" s="537"/>
      <c r="B12" s="538"/>
      <c r="C12" s="544" t="s">
        <v>153</v>
      </c>
      <c r="D12" s="196">
        <v>10</v>
      </c>
      <c r="E12" s="799">
        <v>40</v>
      </c>
      <c r="F12" s="799">
        <v>0</v>
      </c>
      <c r="G12" s="800">
        <f t="shared" si="0"/>
        <v>40</v>
      </c>
      <c r="H12" s="799">
        <v>0</v>
      </c>
      <c r="I12" s="557">
        <f t="shared" si="1"/>
        <v>40</v>
      </c>
      <c r="J12" s="799">
        <v>0</v>
      </c>
      <c r="K12" s="799">
        <v>0</v>
      </c>
      <c r="L12" s="801">
        <f t="shared" si="2"/>
        <v>0</v>
      </c>
      <c r="M12" s="799">
        <v>0</v>
      </c>
    </row>
    <row r="13" spans="1:13" ht="12.75" customHeight="1">
      <c r="A13" s="537"/>
      <c r="B13" s="538"/>
      <c r="C13" s="539"/>
      <c r="D13" s="197">
        <v>9</v>
      </c>
      <c r="E13" s="799">
        <v>190</v>
      </c>
      <c r="F13" s="799">
        <v>0</v>
      </c>
      <c r="G13" s="800">
        <f t="shared" si="0"/>
        <v>190</v>
      </c>
      <c r="H13" s="799">
        <v>0</v>
      </c>
      <c r="I13" s="557">
        <f t="shared" si="1"/>
        <v>190</v>
      </c>
      <c r="J13" s="799">
        <v>1</v>
      </c>
      <c r="K13" s="799">
        <v>2</v>
      </c>
      <c r="L13" s="802">
        <f t="shared" si="2"/>
        <v>3</v>
      </c>
      <c r="M13" s="799">
        <v>1</v>
      </c>
    </row>
    <row r="14" spans="1:13" ht="12.75" customHeight="1">
      <c r="A14" s="537"/>
      <c r="B14" s="538"/>
      <c r="C14" s="539"/>
      <c r="D14" s="197">
        <v>8</v>
      </c>
      <c r="E14" s="799">
        <v>178</v>
      </c>
      <c r="F14" s="799">
        <v>0</v>
      </c>
      <c r="G14" s="800">
        <f t="shared" si="0"/>
        <v>178</v>
      </c>
      <c r="H14" s="799">
        <v>0</v>
      </c>
      <c r="I14" s="557">
        <f t="shared" si="1"/>
        <v>178</v>
      </c>
      <c r="J14" s="799">
        <v>0</v>
      </c>
      <c r="K14" s="799">
        <v>3</v>
      </c>
      <c r="L14" s="802">
        <f t="shared" si="2"/>
        <v>3</v>
      </c>
      <c r="M14" s="799">
        <v>5</v>
      </c>
    </row>
    <row r="15" spans="1:13" ht="12.75" customHeight="1">
      <c r="A15" s="537"/>
      <c r="B15" s="538"/>
      <c r="C15" s="539"/>
      <c r="D15" s="804">
        <v>7</v>
      </c>
      <c r="E15" s="799">
        <v>143</v>
      </c>
      <c r="F15" s="799">
        <v>0</v>
      </c>
      <c r="G15" s="800">
        <f t="shared" si="0"/>
        <v>143</v>
      </c>
      <c r="H15" s="799">
        <v>0</v>
      </c>
      <c r="I15" s="557">
        <f t="shared" si="1"/>
        <v>143</v>
      </c>
      <c r="J15" s="799"/>
      <c r="K15" s="799">
        <v>1</v>
      </c>
      <c r="L15" s="805">
        <f t="shared" si="2"/>
        <v>1</v>
      </c>
      <c r="M15" s="799">
        <v>1</v>
      </c>
    </row>
    <row r="16" spans="1:13" ht="12.75" customHeight="1">
      <c r="A16" s="537"/>
      <c r="B16" s="538"/>
      <c r="C16" s="542"/>
      <c r="D16" s="198">
        <v>6</v>
      </c>
      <c r="E16" s="799">
        <v>223</v>
      </c>
      <c r="F16" s="799">
        <v>0</v>
      </c>
      <c r="G16" s="800">
        <f t="shared" si="0"/>
        <v>223</v>
      </c>
      <c r="H16" s="799">
        <v>0</v>
      </c>
      <c r="I16" s="557">
        <f t="shared" si="1"/>
        <v>223</v>
      </c>
      <c r="J16" s="799">
        <v>2</v>
      </c>
      <c r="K16" s="799">
        <v>1</v>
      </c>
      <c r="L16" s="803">
        <f t="shared" si="2"/>
        <v>3</v>
      </c>
      <c r="M16" s="799">
        <v>5</v>
      </c>
    </row>
    <row r="17" spans="1:13" ht="12.75" customHeight="1">
      <c r="A17" s="537"/>
      <c r="B17" s="538"/>
      <c r="C17" s="544" t="s">
        <v>154</v>
      </c>
      <c r="D17" s="196">
        <v>5</v>
      </c>
      <c r="E17" s="799">
        <v>184</v>
      </c>
      <c r="F17" s="799">
        <v>0</v>
      </c>
      <c r="G17" s="800">
        <f t="shared" si="0"/>
        <v>184</v>
      </c>
      <c r="H17" s="799">
        <v>0</v>
      </c>
      <c r="I17" s="557">
        <f t="shared" si="1"/>
        <v>184</v>
      </c>
      <c r="J17" s="799">
        <v>0</v>
      </c>
      <c r="K17" s="799">
        <v>0</v>
      </c>
      <c r="L17" s="801">
        <f t="shared" si="2"/>
        <v>0</v>
      </c>
      <c r="M17" s="799">
        <v>0</v>
      </c>
    </row>
    <row r="18" spans="1:13" ht="12.75" customHeight="1">
      <c r="A18" s="537"/>
      <c r="B18" s="538"/>
      <c r="C18" s="539"/>
      <c r="D18" s="197">
        <v>4</v>
      </c>
      <c r="E18" s="799">
        <v>24</v>
      </c>
      <c r="F18" s="799">
        <v>0</v>
      </c>
      <c r="G18" s="800">
        <f t="shared" si="0"/>
        <v>24</v>
      </c>
      <c r="H18" s="799">
        <v>0</v>
      </c>
      <c r="I18" s="557">
        <f t="shared" si="1"/>
        <v>24</v>
      </c>
      <c r="J18" s="799">
        <v>0</v>
      </c>
      <c r="K18" s="799">
        <v>0</v>
      </c>
      <c r="L18" s="802">
        <f t="shared" si="2"/>
        <v>0</v>
      </c>
      <c r="M18" s="799">
        <v>0</v>
      </c>
    </row>
    <row r="19" spans="1:13" ht="12.75" customHeight="1">
      <c r="A19" s="537"/>
      <c r="B19" s="538"/>
      <c r="C19" s="539"/>
      <c r="D19" s="197">
        <v>3</v>
      </c>
      <c r="E19" s="799">
        <v>0</v>
      </c>
      <c r="F19" s="799">
        <v>57</v>
      </c>
      <c r="G19" s="800">
        <f t="shared" si="0"/>
        <v>57</v>
      </c>
      <c r="H19" s="799">
        <v>0</v>
      </c>
      <c r="I19" s="557">
        <f t="shared" si="1"/>
        <v>57</v>
      </c>
      <c r="J19" s="799">
        <v>0</v>
      </c>
      <c r="K19" s="799">
        <v>0</v>
      </c>
      <c r="L19" s="802">
        <f t="shared" si="2"/>
        <v>0</v>
      </c>
      <c r="M19" s="799">
        <v>0</v>
      </c>
    </row>
    <row r="20" spans="1:13" ht="12.75" customHeight="1">
      <c r="A20" s="537"/>
      <c r="B20" s="538"/>
      <c r="C20" s="539"/>
      <c r="D20" s="197">
        <v>2</v>
      </c>
      <c r="E20" s="799">
        <v>0</v>
      </c>
      <c r="F20" s="799">
        <v>64</v>
      </c>
      <c r="G20" s="800">
        <f t="shared" si="0"/>
        <v>64</v>
      </c>
      <c r="H20" s="799">
        <v>0</v>
      </c>
      <c r="I20" s="557">
        <f t="shared" si="1"/>
        <v>64</v>
      </c>
      <c r="J20" s="799">
        <v>0</v>
      </c>
      <c r="K20" s="799">
        <v>0</v>
      </c>
      <c r="L20" s="805">
        <f t="shared" si="2"/>
        <v>0</v>
      </c>
      <c r="M20" s="799">
        <v>0</v>
      </c>
    </row>
    <row r="21" spans="1:13" ht="12.75" customHeight="1">
      <c r="A21" s="537"/>
      <c r="B21" s="538"/>
      <c r="C21" s="539"/>
      <c r="D21" s="804">
        <v>1</v>
      </c>
      <c r="E21" s="799">
        <v>0</v>
      </c>
      <c r="F21" s="799">
        <v>64</v>
      </c>
      <c r="G21" s="800">
        <f t="shared" si="0"/>
        <v>64</v>
      </c>
      <c r="H21" s="799">
        <v>115</v>
      </c>
      <c r="I21" s="557">
        <f t="shared" si="1"/>
        <v>179</v>
      </c>
      <c r="J21" s="799">
        <v>0</v>
      </c>
      <c r="K21" s="799">
        <v>0</v>
      </c>
      <c r="L21" s="806">
        <f t="shared" si="2"/>
        <v>0</v>
      </c>
      <c r="M21" s="799">
        <v>0</v>
      </c>
    </row>
    <row r="22" spans="1:13" ht="12.75" customHeight="1">
      <c r="A22" s="548"/>
      <c r="B22" s="549"/>
      <c r="C22" s="550"/>
      <c r="D22" s="807" t="s">
        <v>194</v>
      </c>
      <c r="E22" s="808">
        <f>SUM(E9:E21)</f>
        <v>2544</v>
      </c>
      <c r="F22" s="808">
        <f t="shared" ref="F22:M22" si="3">SUM(F9:F21)</f>
        <v>185</v>
      </c>
      <c r="G22" s="808">
        <f t="shared" si="3"/>
        <v>2729</v>
      </c>
      <c r="H22" s="808">
        <f t="shared" si="3"/>
        <v>116</v>
      </c>
      <c r="I22" s="808">
        <f t="shared" si="3"/>
        <v>2845</v>
      </c>
      <c r="J22" s="808">
        <f t="shared" si="3"/>
        <v>631</v>
      </c>
      <c r="K22" s="808">
        <f t="shared" si="3"/>
        <v>133</v>
      </c>
      <c r="L22" s="808">
        <f t="shared" si="3"/>
        <v>764</v>
      </c>
      <c r="M22" s="808">
        <f t="shared" si="3"/>
        <v>164</v>
      </c>
    </row>
    <row r="23" spans="1:13" ht="12.75" customHeight="1">
      <c r="A23" s="526" t="s">
        <v>168</v>
      </c>
      <c r="B23" s="527" t="s">
        <v>169</v>
      </c>
      <c r="C23" s="528" t="s">
        <v>152</v>
      </c>
      <c r="D23" s="196">
        <v>13</v>
      </c>
      <c r="E23" s="799">
        <v>2064</v>
      </c>
      <c r="F23" s="799">
        <v>0</v>
      </c>
      <c r="G23" s="809">
        <f t="shared" ref="G23:G49" si="4">E23+F23</f>
        <v>2064</v>
      </c>
      <c r="H23" s="799">
        <v>2</v>
      </c>
      <c r="I23" s="557">
        <f t="shared" si="1"/>
        <v>2066</v>
      </c>
      <c r="J23" s="799">
        <v>594</v>
      </c>
      <c r="K23" s="799">
        <v>118</v>
      </c>
      <c r="L23" s="810">
        <f t="shared" si="2"/>
        <v>712</v>
      </c>
      <c r="M23" s="799">
        <v>153</v>
      </c>
    </row>
    <row r="24" spans="1:13" ht="12.75" customHeight="1">
      <c r="A24" s="537"/>
      <c r="B24" s="538"/>
      <c r="C24" s="539"/>
      <c r="D24" s="197">
        <v>12</v>
      </c>
      <c r="E24" s="799">
        <v>145</v>
      </c>
      <c r="F24" s="799">
        <v>0</v>
      </c>
      <c r="G24" s="811">
        <f t="shared" si="4"/>
        <v>145</v>
      </c>
      <c r="H24" s="799">
        <v>0</v>
      </c>
      <c r="I24" s="557">
        <f t="shared" si="1"/>
        <v>145</v>
      </c>
      <c r="J24" s="799">
        <v>1</v>
      </c>
      <c r="K24" s="799">
        <v>2</v>
      </c>
      <c r="L24" s="812">
        <f t="shared" si="2"/>
        <v>3</v>
      </c>
      <c r="M24" s="799">
        <v>1</v>
      </c>
    </row>
    <row r="25" spans="1:13" ht="12.75" customHeight="1">
      <c r="A25" s="537"/>
      <c r="B25" s="538"/>
      <c r="C25" s="542"/>
      <c r="D25" s="198">
        <v>11</v>
      </c>
      <c r="E25" s="799">
        <v>54</v>
      </c>
      <c r="F25" s="799">
        <v>0</v>
      </c>
      <c r="G25" s="813">
        <f t="shared" si="4"/>
        <v>54</v>
      </c>
      <c r="H25" s="799">
        <v>0</v>
      </c>
      <c r="I25" s="557">
        <f t="shared" si="1"/>
        <v>54</v>
      </c>
      <c r="J25" s="799">
        <v>2</v>
      </c>
      <c r="K25" s="799">
        <v>0</v>
      </c>
      <c r="L25" s="806">
        <f t="shared" si="2"/>
        <v>2</v>
      </c>
      <c r="M25" s="799">
        <v>0</v>
      </c>
    </row>
    <row r="26" spans="1:13" ht="12.75" customHeight="1">
      <c r="A26" s="537"/>
      <c r="B26" s="538"/>
      <c r="C26" s="544" t="s">
        <v>153</v>
      </c>
      <c r="D26" s="196">
        <v>10</v>
      </c>
      <c r="E26" s="799">
        <v>74</v>
      </c>
      <c r="F26" s="799">
        <v>0</v>
      </c>
      <c r="G26" s="809">
        <f t="shared" si="4"/>
        <v>74</v>
      </c>
      <c r="H26" s="799">
        <v>0</v>
      </c>
      <c r="I26" s="557">
        <f t="shared" si="1"/>
        <v>74</v>
      </c>
      <c r="J26" s="799">
        <v>3</v>
      </c>
      <c r="K26" s="799">
        <v>1</v>
      </c>
      <c r="L26" s="810">
        <f t="shared" si="2"/>
        <v>4</v>
      </c>
      <c r="M26" s="799">
        <v>0</v>
      </c>
    </row>
    <row r="27" spans="1:13" ht="12.75" customHeight="1">
      <c r="A27" s="537"/>
      <c r="B27" s="538"/>
      <c r="C27" s="539"/>
      <c r="D27" s="197">
        <v>9</v>
      </c>
      <c r="E27" s="799">
        <v>248</v>
      </c>
      <c r="F27" s="799">
        <v>0</v>
      </c>
      <c r="G27" s="811">
        <f t="shared" si="4"/>
        <v>248</v>
      </c>
      <c r="H27" s="799">
        <v>0</v>
      </c>
      <c r="I27" s="557">
        <f t="shared" si="1"/>
        <v>248</v>
      </c>
      <c r="J27" s="799">
        <v>1</v>
      </c>
      <c r="K27" s="799">
        <v>1</v>
      </c>
      <c r="L27" s="812">
        <f t="shared" si="2"/>
        <v>2</v>
      </c>
      <c r="M27" s="799">
        <v>4</v>
      </c>
    </row>
    <row r="28" spans="1:13" ht="12.75" customHeight="1">
      <c r="A28" s="537"/>
      <c r="B28" s="538"/>
      <c r="C28" s="539"/>
      <c r="D28" s="197">
        <v>8</v>
      </c>
      <c r="E28" s="799">
        <v>234</v>
      </c>
      <c r="F28" s="799">
        <v>0</v>
      </c>
      <c r="G28" s="811">
        <f t="shared" si="4"/>
        <v>234</v>
      </c>
      <c r="H28" s="799">
        <v>0</v>
      </c>
      <c r="I28" s="557">
        <f t="shared" si="1"/>
        <v>234</v>
      </c>
      <c r="J28" s="799">
        <v>3</v>
      </c>
      <c r="K28" s="799">
        <v>0</v>
      </c>
      <c r="L28" s="812">
        <f t="shared" si="2"/>
        <v>3</v>
      </c>
      <c r="M28" s="799">
        <v>0</v>
      </c>
    </row>
    <row r="29" spans="1:13" ht="12.75" customHeight="1">
      <c r="A29" s="537"/>
      <c r="B29" s="538"/>
      <c r="C29" s="539"/>
      <c r="D29" s="197">
        <v>7</v>
      </c>
      <c r="E29" s="799">
        <v>199</v>
      </c>
      <c r="F29" s="799">
        <v>0</v>
      </c>
      <c r="G29" s="811">
        <f t="shared" si="4"/>
        <v>199</v>
      </c>
      <c r="H29" s="799">
        <v>0</v>
      </c>
      <c r="I29" s="557">
        <f t="shared" si="1"/>
        <v>199</v>
      </c>
      <c r="J29" s="799">
        <v>1</v>
      </c>
      <c r="K29" s="799">
        <v>0</v>
      </c>
      <c r="L29" s="812">
        <f t="shared" si="2"/>
        <v>1</v>
      </c>
      <c r="M29" s="799">
        <v>0</v>
      </c>
    </row>
    <row r="30" spans="1:13" ht="12.75" customHeight="1">
      <c r="A30" s="537"/>
      <c r="B30" s="538"/>
      <c r="C30" s="542"/>
      <c r="D30" s="198">
        <v>6</v>
      </c>
      <c r="E30" s="799">
        <v>305</v>
      </c>
      <c r="F30" s="799">
        <v>0</v>
      </c>
      <c r="G30" s="813">
        <f t="shared" si="4"/>
        <v>305</v>
      </c>
      <c r="H30" s="799">
        <v>0</v>
      </c>
      <c r="I30" s="557">
        <f t="shared" si="1"/>
        <v>305</v>
      </c>
      <c r="J30" s="799">
        <v>1</v>
      </c>
      <c r="K30" s="799">
        <v>0</v>
      </c>
      <c r="L30" s="806">
        <f t="shared" si="2"/>
        <v>1</v>
      </c>
      <c r="M30" s="799">
        <v>0</v>
      </c>
    </row>
    <row r="31" spans="1:13" ht="12.75" customHeight="1">
      <c r="A31" s="537"/>
      <c r="B31" s="538"/>
      <c r="C31" s="544" t="s">
        <v>154</v>
      </c>
      <c r="D31" s="196">
        <v>5</v>
      </c>
      <c r="E31" s="799">
        <v>255</v>
      </c>
      <c r="F31" s="799">
        <v>0</v>
      </c>
      <c r="G31" s="809">
        <f t="shared" si="4"/>
        <v>255</v>
      </c>
      <c r="H31" s="799">
        <v>1</v>
      </c>
      <c r="I31" s="557">
        <f t="shared" si="1"/>
        <v>256</v>
      </c>
      <c r="J31" s="799">
        <v>1</v>
      </c>
      <c r="K31" s="799">
        <v>1</v>
      </c>
      <c r="L31" s="810">
        <f t="shared" si="2"/>
        <v>2</v>
      </c>
      <c r="M31" s="799">
        <v>0</v>
      </c>
    </row>
    <row r="32" spans="1:13" ht="12.75" customHeight="1">
      <c r="A32" s="537"/>
      <c r="B32" s="538"/>
      <c r="C32" s="539"/>
      <c r="D32" s="197">
        <v>4</v>
      </c>
      <c r="E32" s="799">
        <v>104</v>
      </c>
      <c r="F32" s="799">
        <v>0</v>
      </c>
      <c r="G32" s="811">
        <f t="shared" si="4"/>
        <v>104</v>
      </c>
      <c r="H32" s="799">
        <v>0</v>
      </c>
      <c r="I32" s="557">
        <f t="shared" si="1"/>
        <v>104</v>
      </c>
      <c r="J32" s="799">
        <v>3</v>
      </c>
      <c r="K32" s="799">
        <v>0</v>
      </c>
      <c r="L32" s="812">
        <f t="shared" si="2"/>
        <v>3</v>
      </c>
      <c r="M32" s="799">
        <v>0</v>
      </c>
    </row>
    <row r="33" spans="1:15" ht="12.75" customHeight="1">
      <c r="A33" s="537"/>
      <c r="B33" s="538"/>
      <c r="C33" s="539"/>
      <c r="D33" s="197">
        <v>3</v>
      </c>
      <c r="E33" s="799">
        <v>0</v>
      </c>
      <c r="F33" s="799">
        <v>39</v>
      </c>
      <c r="G33" s="811">
        <f t="shared" si="4"/>
        <v>39</v>
      </c>
      <c r="H33" s="799">
        <v>0</v>
      </c>
      <c r="I33" s="557">
        <f t="shared" si="1"/>
        <v>39</v>
      </c>
      <c r="J33" s="799">
        <v>0</v>
      </c>
      <c r="K33" s="799">
        <v>1</v>
      </c>
      <c r="L33" s="812">
        <f t="shared" si="2"/>
        <v>1</v>
      </c>
      <c r="M33" s="799">
        <v>1</v>
      </c>
    </row>
    <row r="34" spans="1:15" ht="12.75" customHeight="1">
      <c r="A34" s="537"/>
      <c r="B34" s="538"/>
      <c r="C34" s="539"/>
      <c r="D34" s="197">
        <v>2</v>
      </c>
      <c r="E34" s="799">
        <v>0</v>
      </c>
      <c r="F34" s="799">
        <v>59</v>
      </c>
      <c r="G34" s="814">
        <f t="shared" si="4"/>
        <v>59</v>
      </c>
      <c r="H34" s="799">
        <v>0</v>
      </c>
      <c r="I34" s="557">
        <f t="shared" si="1"/>
        <v>59</v>
      </c>
      <c r="J34" s="799">
        <v>0</v>
      </c>
      <c r="K34" s="799">
        <v>1</v>
      </c>
      <c r="L34" s="815">
        <f t="shared" si="2"/>
        <v>1</v>
      </c>
      <c r="M34" s="799">
        <v>1</v>
      </c>
    </row>
    <row r="35" spans="1:15" ht="12.75" customHeight="1">
      <c r="A35" s="537"/>
      <c r="B35" s="538"/>
      <c r="C35" s="559"/>
      <c r="D35" s="198">
        <v>1</v>
      </c>
      <c r="E35" s="799">
        <v>0</v>
      </c>
      <c r="F35" s="799">
        <v>79</v>
      </c>
      <c r="G35" s="813">
        <f t="shared" si="4"/>
        <v>79</v>
      </c>
      <c r="H35" s="799">
        <v>186</v>
      </c>
      <c r="I35" s="557">
        <f t="shared" si="1"/>
        <v>265</v>
      </c>
      <c r="J35" s="799">
        <v>1</v>
      </c>
      <c r="K35" s="799">
        <v>0</v>
      </c>
      <c r="L35" s="806">
        <f t="shared" si="2"/>
        <v>1</v>
      </c>
      <c r="M35" s="799">
        <v>0</v>
      </c>
    </row>
    <row r="36" spans="1:15" ht="12.75" customHeight="1">
      <c r="A36" s="548"/>
      <c r="B36" s="549"/>
      <c r="C36" s="550"/>
      <c r="D36" s="807" t="s">
        <v>194</v>
      </c>
      <c r="E36" s="808">
        <f>SUM(E23:E35)</f>
        <v>3682</v>
      </c>
      <c r="F36" s="808">
        <f t="shared" ref="F36:M36" si="5">SUM(F23:F35)</f>
        <v>177</v>
      </c>
      <c r="G36" s="808">
        <f t="shared" si="5"/>
        <v>3859</v>
      </c>
      <c r="H36" s="808">
        <f t="shared" si="5"/>
        <v>189</v>
      </c>
      <c r="I36" s="808">
        <f t="shared" si="5"/>
        <v>4048</v>
      </c>
      <c r="J36" s="808">
        <f t="shared" si="5"/>
        <v>611</v>
      </c>
      <c r="K36" s="808">
        <f t="shared" si="5"/>
        <v>125</v>
      </c>
      <c r="L36" s="808">
        <f t="shared" si="5"/>
        <v>736</v>
      </c>
      <c r="M36" s="808">
        <f t="shared" si="5"/>
        <v>160</v>
      </c>
      <c r="O36" s="854">
        <f>E36+'PORT. 5 - SEÇÕES - IV-A'!F40</f>
        <v>5561</v>
      </c>
    </row>
    <row r="37" spans="1:15" ht="12.75" customHeight="1">
      <c r="A37" s="526" t="s">
        <v>170</v>
      </c>
      <c r="B37" s="527" t="s">
        <v>171</v>
      </c>
      <c r="C37" s="528" t="s">
        <v>152</v>
      </c>
      <c r="D37" s="196">
        <v>13</v>
      </c>
      <c r="E37" s="799">
        <v>19</v>
      </c>
      <c r="F37" s="799">
        <v>0</v>
      </c>
      <c r="G37" s="800">
        <f t="shared" si="4"/>
        <v>19</v>
      </c>
      <c r="H37" s="799">
        <v>0</v>
      </c>
      <c r="I37" s="557">
        <f t="shared" si="1"/>
        <v>19</v>
      </c>
      <c r="J37" s="799">
        <v>2</v>
      </c>
      <c r="K37" s="799">
        <v>0</v>
      </c>
      <c r="L37" s="801">
        <f t="shared" si="2"/>
        <v>2</v>
      </c>
      <c r="M37" s="799"/>
    </row>
    <row r="38" spans="1:15" ht="12.75" customHeight="1">
      <c r="A38" s="537"/>
      <c r="B38" s="538"/>
      <c r="C38" s="539"/>
      <c r="D38" s="197">
        <v>12</v>
      </c>
      <c r="E38" s="799">
        <v>1</v>
      </c>
      <c r="F38" s="799">
        <v>0</v>
      </c>
      <c r="G38" s="816">
        <f t="shared" si="4"/>
        <v>1</v>
      </c>
      <c r="H38" s="799">
        <v>0</v>
      </c>
      <c r="I38" s="557">
        <f t="shared" si="1"/>
        <v>1</v>
      </c>
      <c r="J38" s="799">
        <v>0</v>
      </c>
      <c r="K38" s="799">
        <v>0</v>
      </c>
      <c r="L38" s="802">
        <f t="shared" si="2"/>
        <v>0</v>
      </c>
      <c r="M38" s="799"/>
    </row>
    <row r="39" spans="1:15" ht="12.75" customHeight="1">
      <c r="A39" s="537"/>
      <c r="B39" s="538"/>
      <c r="C39" s="542"/>
      <c r="D39" s="198">
        <v>11</v>
      </c>
      <c r="E39" s="799">
        <v>0</v>
      </c>
      <c r="F39" s="799">
        <v>0</v>
      </c>
      <c r="G39" s="817">
        <f t="shared" si="4"/>
        <v>0</v>
      </c>
      <c r="H39" s="799">
        <v>0</v>
      </c>
      <c r="I39" s="557">
        <f t="shared" si="1"/>
        <v>0</v>
      </c>
      <c r="J39" s="799">
        <v>0</v>
      </c>
      <c r="K39" s="799">
        <v>0</v>
      </c>
      <c r="L39" s="803">
        <f t="shared" si="2"/>
        <v>0</v>
      </c>
      <c r="M39" s="799">
        <v>0</v>
      </c>
    </row>
    <row r="40" spans="1:15" ht="12.75" customHeight="1">
      <c r="A40" s="537"/>
      <c r="B40" s="538"/>
      <c r="C40" s="544" t="s">
        <v>153</v>
      </c>
      <c r="D40" s="196">
        <v>10</v>
      </c>
      <c r="E40" s="799">
        <v>0</v>
      </c>
      <c r="F40" s="799">
        <v>0</v>
      </c>
      <c r="G40" s="800">
        <f t="shared" si="4"/>
        <v>0</v>
      </c>
      <c r="H40" s="799">
        <v>0</v>
      </c>
      <c r="I40" s="557">
        <f t="shared" si="1"/>
        <v>0</v>
      </c>
      <c r="J40" s="799">
        <v>0</v>
      </c>
      <c r="K40" s="799">
        <v>0</v>
      </c>
      <c r="L40" s="801">
        <f t="shared" si="2"/>
        <v>0</v>
      </c>
      <c r="M40" s="799">
        <v>0</v>
      </c>
    </row>
    <row r="41" spans="1:15" ht="12.75" customHeight="1">
      <c r="A41" s="537"/>
      <c r="B41" s="538"/>
      <c r="C41" s="539"/>
      <c r="D41" s="197">
        <v>9</v>
      </c>
      <c r="E41" s="799">
        <v>0</v>
      </c>
      <c r="F41" s="799">
        <v>0</v>
      </c>
      <c r="G41" s="816">
        <f t="shared" si="4"/>
        <v>0</v>
      </c>
      <c r="H41" s="799">
        <v>0</v>
      </c>
      <c r="I41" s="557">
        <f t="shared" si="1"/>
        <v>0</v>
      </c>
      <c r="J41" s="799">
        <v>0</v>
      </c>
      <c r="K41" s="799">
        <v>0</v>
      </c>
      <c r="L41" s="802">
        <f t="shared" si="2"/>
        <v>0</v>
      </c>
      <c r="M41" s="799">
        <v>0</v>
      </c>
    </row>
    <row r="42" spans="1:15" ht="12.75" customHeight="1">
      <c r="A42" s="537"/>
      <c r="B42" s="538"/>
      <c r="C42" s="539"/>
      <c r="D42" s="197">
        <v>8</v>
      </c>
      <c r="E42" s="799">
        <v>0</v>
      </c>
      <c r="F42" s="799">
        <v>0</v>
      </c>
      <c r="G42" s="816">
        <f t="shared" si="4"/>
        <v>0</v>
      </c>
      <c r="H42" s="799">
        <v>0</v>
      </c>
      <c r="I42" s="557">
        <f t="shared" si="1"/>
        <v>0</v>
      </c>
      <c r="J42" s="799">
        <v>0</v>
      </c>
      <c r="K42" s="799">
        <v>0</v>
      </c>
      <c r="L42" s="802">
        <f t="shared" si="2"/>
        <v>0</v>
      </c>
      <c r="M42" s="799">
        <v>0</v>
      </c>
    </row>
    <row r="43" spans="1:15" ht="12.75" customHeight="1">
      <c r="A43" s="537"/>
      <c r="B43" s="538"/>
      <c r="C43" s="539"/>
      <c r="D43" s="197">
        <v>7</v>
      </c>
      <c r="E43" s="799">
        <v>0</v>
      </c>
      <c r="F43" s="799">
        <v>0</v>
      </c>
      <c r="G43" s="816">
        <f t="shared" si="4"/>
        <v>0</v>
      </c>
      <c r="H43" s="799">
        <v>0</v>
      </c>
      <c r="I43" s="557">
        <f t="shared" si="1"/>
        <v>0</v>
      </c>
      <c r="J43" s="799">
        <v>0</v>
      </c>
      <c r="K43" s="799">
        <v>0</v>
      </c>
      <c r="L43" s="802">
        <f t="shared" si="2"/>
        <v>0</v>
      </c>
      <c r="M43" s="799">
        <v>0</v>
      </c>
    </row>
    <row r="44" spans="1:15" ht="12.75" customHeight="1">
      <c r="A44" s="537"/>
      <c r="B44" s="538"/>
      <c r="C44" s="542"/>
      <c r="D44" s="198">
        <v>6</v>
      </c>
      <c r="E44" s="799">
        <v>0</v>
      </c>
      <c r="F44" s="799">
        <v>0</v>
      </c>
      <c r="G44" s="817">
        <f t="shared" si="4"/>
        <v>0</v>
      </c>
      <c r="H44" s="799">
        <v>0</v>
      </c>
      <c r="I44" s="557">
        <f t="shared" si="1"/>
        <v>0</v>
      </c>
      <c r="J44" s="799">
        <v>0</v>
      </c>
      <c r="K44" s="799">
        <v>0</v>
      </c>
      <c r="L44" s="803">
        <f t="shared" si="2"/>
        <v>0</v>
      </c>
      <c r="M44" s="799">
        <v>0</v>
      </c>
    </row>
    <row r="45" spans="1:15" ht="12.75" customHeight="1">
      <c r="A45" s="537"/>
      <c r="B45" s="538"/>
      <c r="C45" s="544" t="s">
        <v>154</v>
      </c>
      <c r="D45" s="196">
        <v>5</v>
      </c>
      <c r="E45" s="799">
        <v>0</v>
      </c>
      <c r="F45" s="799">
        <v>0</v>
      </c>
      <c r="G45" s="800">
        <f t="shared" si="4"/>
        <v>0</v>
      </c>
      <c r="H45" s="799">
        <v>0</v>
      </c>
      <c r="I45" s="557">
        <f t="shared" si="1"/>
        <v>0</v>
      </c>
      <c r="J45" s="799">
        <v>0</v>
      </c>
      <c r="K45" s="799">
        <v>0</v>
      </c>
      <c r="L45" s="801">
        <f t="shared" si="2"/>
        <v>0</v>
      </c>
      <c r="M45" s="799">
        <v>0</v>
      </c>
    </row>
    <row r="46" spans="1:15" ht="12.75" customHeight="1">
      <c r="A46" s="537"/>
      <c r="B46" s="538"/>
      <c r="C46" s="539"/>
      <c r="D46" s="197">
        <v>4</v>
      </c>
      <c r="E46" s="799">
        <v>0</v>
      </c>
      <c r="F46" s="799">
        <v>0</v>
      </c>
      <c r="G46" s="816">
        <f t="shared" si="4"/>
        <v>0</v>
      </c>
      <c r="H46" s="799">
        <v>0</v>
      </c>
      <c r="I46" s="557">
        <f t="shared" si="1"/>
        <v>0</v>
      </c>
      <c r="J46" s="799">
        <v>0</v>
      </c>
      <c r="K46" s="799">
        <v>0</v>
      </c>
      <c r="L46" s="802">
        <f t="shared" si="2"/>
        <v>0</v>
      </c>
      <c r="M46" s="799">
        <v>0</v>
      </c>
    </row>
    <row r="47" spans="1:15" ht="12.75" customHeight="1">
      <c r="A47" s="537"/>
      <c r="B47" s="538"/>
      <c r="C47" s="539"/>
      <c r="D47" s="197">
        <v>3</v>
      </c>
      <c r="E47" s="799">
        <v>0</v>
      </c>
      <c r="F47" s="799">
        <v>0</v>
      </c>
      <c r="G47" s="816">
        <f t="shared" si="4"/>
        <v>0</v>
      </c>
      <c r="H47" s="799">
        <v>0</v>
      </c>
      <c r="I47" s="557">
        <f t="shared" si="1"/>
        <v>0</v>
      </c>
      <c r="J47" s="799">
        <v>0</v>
      </c>
      <c r="K47" s="799">
        <v>0</v>
      </c>
      <c r="L47" s="802">
        <f t="shared" si="2"/>
        <v>0</v>
      </c>
      <c r="M47" s="799">
        <v>0</v>
      </c>
    </row>
    <row r="48" spans="1:15" ht="12.75" customHeight="1">
      <c r="A48" s="537"/>
      <c r="B48" s="538"/>
      <c r="C48" s="539"/>
      <c r="D48" s="197">
        <v>2</v>
      </c>
      <c r="E48" s="799">
        <v>0</v>
      </c>
      <c r="F48" s="799">
        <v>0</v>
      </c>
      <c r="G48" s="818">
        <f t="shared" si="4"/>
        <v>0</v>
      </c>
      <c r="H48" s="799">
        <v>0</v>
      </c>
      <c r="I48" s="557">
        <f t="shared" si="1"/>
        <v>0</v>
      </c>
      <c r="J48" s="799">
        <v>0</v>
      </c>
      <c r="K48" s="799">
        <v>0</v>
      </c>
      <c r="L48" s="805">
        <f t="shared" si="2"/>
        <v>0</v>
      </c>
      <c r="M48" s="799">
        <v>0</v>
      </c>
    </row>
    <row r="49" spans="1:13" ht="12.75" customHeight="1">
      <c r="A49" s="537"/>
      <c r="B49" s="538"/>
      <c r="C49" s="559"/>
      <c r="D49" s="198">
        <v>1</v>
      </c>
      <c r="E49" s="799">
        <v>0</v>
      </c>
      <c r="F49" s="799">
        <v>0</v>
      </c>
      <c r="G49" s="813">
        <f t="shared" si="4"/>
        <v>0</v>
      </c>
      <c r="H49" s="799">
        <v>10</v>
      </c>
      <c r="I49" s="557">
        <f t="shared" si="1"/>
        <v>10</v>
      </c>
      <c r="J49" s="799">
        <v>0</v>
      </c>
      <c r="K49" s="799">
        <v>0</v>
      </c>
      <c r="L49" s="806">
        <f t="shared" si="2"/>
        <v>0</v>
      </c>
      <c r="M49" s="799">
        <v>0</v>
      </c>
    </row>
    <row r="50" spans="1:13" ht="12.75" customHeight="1">
      <c r="A50" s="564"/>
      <c r="B50" s="549"/>
      <c r="C50" s="550"/>
      <c r="D50" s="565" t="s">
        <v>194</v>
      </c>
      <c r="E50" s="819">
        <f t="shared" ref="E50:M50" si="6">SUM(E37:E49)</f>
        <v>20</v>
      </c>
      <c r="F50" s="819">
        <f t="shared" si="6"/>
        <v>0</v>
      </c>
      <c r="G50" s="819">
        <f t="shared" si="6"/>
        <v>20</v>
      </c>
      <c r="H50" s="819">
        <f t="shared" si="6"/>
        <v>10</v>
      </c>
      <c r="I50" s="819">
        <f t="shared" si="6"/>
        <v>30</v>
      </c>
      <c r="J50" s="819">
        <f t="shared" si="6"/>
        <v>2</v>
      </c>
      <c r="K50" s="819">
        <f t="shared" si="6"/>
        <v>0</v>
      </c>
      <c r="L50" s="819">
        <f t="shared" si="6"/>
        <v>2</v>
      </c>
      <c r="M50" s="819">
        <f t="shared" si="6"/>
        <v>0</v>
      </c>
    </row>
    <row r="51" spans="1:13" ht="12.75" customHeight="1" thickBot="1">
      <c r="A51" s="567"/>
      <c r="B51" s="568" t="s">
        <v>17</v>
      </c>
      <c r="C51" s="568"/>
      <c r="D51" s="569"/>
      <c r="E51" s="820">
        <f>E22+E36+E50</f>
        <v>6246</v>
      </c>
      <c r="F51" s="820">
        <f t="shared" ref="F51:M51" si="7">F22+F36+F50</f>
        <v>362</v>
      </c>
      <c r="G51" s="820">
        <f t="shared" si="7"/>
        <v>6608</v>
      </c>
      <c r="H51" s="820">
        <f t="shared" si="7"/>
        <v>315</v>
      </c>
      <c r="I51" s="820">
        <f t="shared" si="7"/>
        <v>6923</v>
      </c>
      <c r="J51" s="820">
        <f t="shared" si="7"/>
        <v>1244</v>
      </c>
      <c r="K51" s="820">
        <f t="shared" si="7"/>
        <v>258</v>
      </c>
      <c r="L51" s="820">
        <f t="shared" si="7"/>
        <v>1502</v>
      </c>
      <c r="M51" s="820">
        <f t="shared" si="7"/>
        <v>324</v>
      </c>
    </row>
    <row r="52" spans="1:13" ht="15.75" thickTop="1">
      <c r="A52" s="570"/>
    </row>
  </sheetData>
  <mergeCells count="30">
    <mergeCell ref="B51:D51"/>
    <mergeCell ref="A23:A35"/>
    <mergeCell ref="B23:B35"/>
    <mergeCell ref="C23:C25"/>
    <mergeCell ref="C26:C30"/>
    <mergeCell ref="C31:C35"/>
    <mergeCell ref="A37:A49"/>
    <mergeCell ref="B37:B49"/>
    <mergeCell ref="C37:C39"/>
    <mergeCell ref="C40:C44"/>
    <mergeCell ref="C45:C49"/>
    <mergeCell ref="I7:I8"/>
    <mergeCell ref="J7:J8"/>
    <mergeCell ref="K7:K8"/>
    <mergeCell ref="L7:L8"/>
    <mergeCell ref="A9:A21"/>
    <mergeCell ref="B9:B21"/>
    <mergeCell ref="C9:C11"/>
    <mergeCell ref="C12:C16"/>
    <mergeCell ref="C17:C21"/>
    <mergeCell ref="A1:M1"/>
    <mergeCell ref="A2:M2"/>
    <mergeCell ref="A4:M4"/>
    <mergeCell ref="L5:M5"/>
    <mergeCell ref="A6:D7"/>
    <mergeCell ref="E6:I6"/>
    <mergeCell ref="J6:L6"/>
    <mergeCell ref="M6:M8"/>
    <mergeCell ref="E7:G7"/>
    <mergeCell ref="H7:H8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O75"/>
  <sheetViews>
    <sheetView zoomScaleNormal="100" zoomScaleSheetLayoutView="100" workbookViewId="0">
      <selection activeCell="H37" sqref="H37:H49"/>
    </sheetView>
  </sheetViews>
  <sheetFormatPr defaultColWidth="9.140625" defaultRowHeight="12.75"/>
  <cols>
    <col min="1" max="1" width="1.7109375" style="574" customWidth="1"/>
    <col min="2" max="2" width="4.42578125" style="574" customWidth="1"/>
    <col min="3" max="4" width="4.140625" style="574" customWidth="1"/>
    <col min="5" max="5" width="6.28515625" style="574" customWidth="1"/>
    <col min="6" max="14" width="10" style="574" customWidth="1"/>
    <col min="15" max="15" width="2.140625" style="574" customWidth="1"/>
    <col min="16" max="16384" width="9.140625" style="574"/>
  </cols>
  <sheetData>
    <row r="1" spans="1:14">
      <c r="B1" s="575" t="s">
        <v>232</v>
      </c>
      <c r="C1" s="576"/>
      <c r="D1" s="576"/>
      <c r="E1" s="576"/>
      <c r="F1" s="576"/>
      <c r="G1" s="576"/>
      <c r="H1" s="576"/>
      <c r="I1" s="576"/>
      <c r="J1" s="576"/>
      <c r="K1" s="576"/>
      <c r="L1" s="576"/>
      <c r="M1" s="576"/>
      <c r="N1" s="576"/>
    </row>
    <row r="2" spans="1:14">
      <c r="B2" s="575" t="s">
        <v>233</v>
      </c>
      <c r="C2" s="576"/>
      <c r="D2" s="576"/>
      <c r="E2" s="576"/>
      <c r="F2" s="577" t="s">
        <v>234</v>
      </c>
      <c r="G2" s="577"/>
      <c r="H2" s="577"/>
      <c r="I2" s="576"/>
      <c r="J2" s="576"/>
      <c r="K2" s="576"/>
      <c r="L2" s="576"/>
      <c r="M2" s="576"/>
      <c r="N2" s="576"/>
    </row>
    <row r="3" spans="1:14">
      <c r="B3" s="575" t="s">
        <v>235</v>
      </c>
      <c r="C3" s="576"/>
      <c r="D3" s="576"/>
      <c r="E3" s="576"/>
      <c r="F3" s="578" t="s">
        <v>236</v>
      </c>
      <c r="G3" s="576"/>
      <c r="H3" s="576"/>
      <c r="I3" s="576"/>
      <c r="J3" s="576"/>
      <c r="K3" s="576"/>
      <c r="L3" s="576"/>
      <c r="M3" s="576"/>
      <c r="N3" s="576"/>
    </row>
    <row r="4" spans="1:14">
      <c r="B4" s="576" t="s">
        <v>237</v>
      </c>
      <c r="C4" s="576"/>
      <c r="D4" s="576"/>
      <c r="E4" s="576"/>
      <c r="F4" s="579">
        <v>43708</v>
      </c>
      <c r="G4" s="576"/>
      <c r="H4" s="576"/>
      <c r="I4" s="576"/>
      <c r="J4" s="576"/>
      <c r="K4" s="576"/>
      <c r="L4" s="576"/>
      <c r="M4" s="576"/>
      <c r="N4" s="576"/>
    </row>
    <row r="5" spans="1:14">
      <c r="B5" s="580" t="s">
        <v>238</v>
      </c>
      <c r="C5" s="580"/>
      <c r="D5" s="580"/>
      <c r="E5" s="580"/>
      <c r="F5" s="580"/>
      <c r="G5" s="580"/>
      <c r="H5" s="580"/>
      <c r="I5" s="580"/>
      <c r="J5" s="580"/>
      <c r="K5" s="580"/>
      <c r="L5" s="580"/>
      <c r="M5" s="580"/>
      <c r="N5" s="580"/>
    </row>
    <row r="6" spans="1:14">
      <c r="B6" s="580" t="s">
        <v>239</v>
      </c>
      <c r="C6" s="580"/>
      <c r="D6" s="580"/>
      <c r="E6" s="580"/>
      <c r="F6" s="580"/>
      <c r="G6" s="580"/>
      <c r="H6" s="580"/>
      <c r="I6" s="580"/>
      <c r="J6" s="580"/>
      <c r="K6" s="580"/>
      <c r="L6" s="580"/>
      <c r="M6" s="580"/>
      <c r="N6" s="580"/>
    </row>
    <row r="7" spans="1:14">
      <c r="B7" s="580" t="s">
        <v>240</v>
      </c>
      <c r="C7" s="580"/>
      <c r="D7" s="580"/>
      <c r="E7" s="580"/>
      <c r="F7" s="580"/>
      <c r="G7" s="580"/>
      <c r="H7" s="580"/>
      <c r="I7" s="580"/>
      <c r="J7" s="580"/>
      <c r="K7" s="580"/>
      <c r="L7" s="580"/>
      <c r="M7" s="580"/>
      <c r="N7" s="580"/>
    </row>
    <row r="8" spans="1:14">
      <c r="B8" s="581"/>
      <c r="C8" s="581"/>
      <c r="D8" s="581"/>
      <c r="E8" s="581"/>
      <c r="F8" s="581"/>
      <c r="G8" s="581"/>
      <c r="H8" s="581"/>
      <c r="I8" s="581"/>
      <c r="J8" s="581"/>
      <c r="K8" s="581"/>
      <c r="L8" s="581"/>
      <c r="M8" s="581"/>
      <c r="N8" s="581"/>
    </row>
    <row r="9" spans="1:14">
      <c r="B9" s="582" t="s">
        <v>241</v>
      </c>
      <c r="C9" s="576"/>
      <c r="D9" s="576"/>
      <c r="E9" s="576"/>
      <c r="F9" s="576"/>
      <c r="G9" s="576"/>
      <c r="H9" s="576"/>
      <c r="I9" s="576"/>
      <c r="J9" s="576"/>
      <c r="K9" s="576"/>
      <c r="L9" s="576"/>
      <c r="M9" s="576"/>
      <c r="N9" s="576"/>
    </row>
    <row r="10" spans="1:14" ht="21" customHeight="1">
      <c r="B10" s="583" t="s">
        <v>242</v>
      </c>
      <c r="C10" s="583"/>
      <c r="D10" s="583"/>
      <c r="E10" s="583"/>
      <c r="F10" s="583" t="s">
        <v>243</v>
      </c>
      <c r="G10" s="583"/>
      <c r="H10" s="583"/>
      <c r="I10" s="583"/>
      <c r="J10" s="583"/>
      <c r="K10" s="583" t="s">
        <v>244</v>
      </c>
      <c r="L10" s="583"/>
      <c r="M10" s="583"/>
      <c r="N10" s="583"/>
    </row>
    <row r="11" spans="1:14" ht="15.75" customHeight="1">
      <c r="B11" s="583"/>
      <c r="C11" s="583"/>
      <c r="D11" s="583"/>
      <c r="E11" s="583"/>
      <c r="F11" s="583" t="s">
        <v>245</v>
      </c>
      <c r="G11" s="583"/>
      <c r="H11" s="583"/>
      <c r="I11" s="583" t="s">
        <v>246</v>
      </c>
      <c r="J11" s="583" t="s">
        <v>194</v>
      </c>
      <c r="K11" s="583" t="s">
        <v>247</v>
      </c>
      <c r="L11" s="583" t="s">
        <v>248</v>
      </c>
      <c r="M11" s="583" t="s">
        <v>194</v>
      </c>
      <c r="N11" s="583" t="s">
        <v>249</v>
      </c>
    </row>
    <row r="12" spans="1:14" ht="26.25" customHeight="1">
      <c r="B12" s="583"/>
      <c r="C12" s="583"/>
      <c r="D12" s="583"/>
      <c r="E12" s="583"/>
      <c r="F12" s="584" t="s">
        <v>250</v>
      </c>
      <c r="G12" s="584" t="s">
        <v>251</v>
      </c>
      <c r="H12" s="584" t="s">
        <v>252</v>
      </c>
      <c r="I12" s="583"/>
      <c r="J12" s="583"/>
      <c r="K12" s="583"/>
      <c r="L12" s="583"/>
      <c r="M12" s="583"/>
      <c r="N12" s="583"/>
    </row>
    <row r="13" spans="1:14">
      <c r="A13" s="585"/>
      <c r="B13" s="586"/>
      <c r="C13" s="587"/>
      <c r="D13" s="588"/>
      <c r="E13" s="589">
        <v>13</v>
      </c>
      <c r="F13" s="590">
        <v>223</v>
      </c>
      <c r="G13" s="591">
        <v>0</v>
      </c>
      <c r="H13" s="590">
        <v>223</v>
      </c>
      <c r="I13" s="590">
        <v>0</v>
      </c>
      <c r="J13" s="590">
        <v>223</v>
      </c>
      <c r="K13" s="592">
        <v>119</v>
      </c>
      <c r="L13" s="593">
        <v>10</v>
      </c>
      <c r="M13" s="594">
        <f>K13+L13</f>
        <v>129</v>
      </c>
      <c r="N13" s="595">
        <v>11</v>
      </c>
    </row>
    <row r="14" spans="1:14">
      <c r="A14" s="585"/>
      <c r="B14" s="596" t="s">
        <v>154</v>
      </c>
      <c r="C14" s="597" t="s">
        <v>152</v>
      </c>
      <c r="D14" s="588"/>
      <c r="E14" s="589">
        <v>12</v>
      </c>
      <c r="F14" s="590">
        <v>2</v>
      </c>
      <c r="G14" s="591">
        <v>0</v>
      </c>
      <c r="H14" s="590">
        <v>2</v>
      </c>
      <c r="I14" s="590">
        <v>0</v>
      </c>
      <c r="J14" s="590">
        <v>2</v>
      </c>
      <c r="K14" s="593">
        <v>0</v>
      </c>
      <c r="L14" s="593">
        <v>0</v>
      </c>
      <c r="M14" s="594">
        <f t="shared" ref="M14:M25" si="0">K14+L14</f>
        <v>0</v>
      </c>
      <c r="N14" s="595">
        <v>0</v>
      </c>
    </row>
    <row r="15" spans="1:14">
      <c r="A15" s="585"/>
      <c r="B15" s="596" t="s">
        <v>253</v>
      </c>
      <c r="C15" s="598"/>
      <c r="D15" s="599" t="s">
        <v>254</v>
      </c>
      <c r="E15" s="589">
        <v>11</v>
      </c>
      <c r="F15" s="590">
        <v>5</v>
      </c>
      <c r="G15" s="591">
        <v>0</v>
      </c>
      <c r="H15" s="590">
        <v>5</v>
      </c>
      <c r="I15" s="590">
        <v>0</v>
      </c>
      <c r="J15" s="590">
        <v>5</v>
      </c>
      <c r="K15" s="593">
        <v>0</v>
      </c>
      <c r="L15" s="593">
        <v>1</v>
      </c>
      <c r="M15" s="594">
        <f t="shared" si="0"/>
        <v>1</v>
      </c>
      <c r="N15" s="595">
        <v>1</v>
      </c>
    </row>
    <row r="16" spans="1:14">
      <c r="A16" s="585"/>
      <c r="B16" s="596" t="s">
        <v>154</v>
      </c>
      <c r="C16" s="597"/>
      <c r="D16" s="599" t="s">
        <v>255</v>
      </c>
      <c r="E16" s="589">
        <v>10</v>
      </c>
      <c r="F16" s="590">
        <v>5</v>
      </c>
      <c r="G16" s="591">
        <v>0</v>
      </c>
      <c r="H16" s="590">
        <v>5</v>
      </c>
      <c r="I16" s="590">
        <v>0</v>
      </c>
      <c r="J16" s="590">
        <v>5</v>
      </c>
      <c r="K16" s="593">
        <v>0</v>
      </c>
      <c r="L16" s="593">
        <v>0</v>
      </c>
      <c r="M16" s="594">
        <f t="shared" si="0"/>
        <v>0</v>
      </c>
      <c r="N16" s="595">
        <v>0</v>
      </c>
    </row>
    <row r="17" spans="1:14">
      <c r="A17" s="585"/>
      <c r="B17" s="596" t="s">
        <v>256</v>
      </c>
      <c r="C17" s="597"/>
      <c r="D17" s="599" t="s">
        <v>257</v>
      </c>
      <c r="E17" s="589">
        <v>9</v>
      </c>
      <c r="F17" s="590">
        <v>4</v>
      </c>
      <c r="G17" s="591">
        <v>0</v>
      </c>
      <c r="H17" s="590">
        <v>4</v>
      </c>
      <c r="I17" s="590">
        <v>0</v>
      </c>
      <c r="J17" s="590">
        <v>4</v>
      </c>
      <c r="K17" s="593">
        <v>0</v>
      </c>
      <c r="L17" s="593">
        <v>0</v>
      </c>
      <c r="M17" s="594">
        <f t="shared" si="0"/>
        <v>0</v>
      </c>
      <c r="N17" s="595">
        <v>0</v>
      </c>
    </row>
    <row r="18" spans="1:14">
      <c r="A18" s="585"/>
      <c r="B18" s="596" t="s">
        <v>258</v>
      </c>
      <c r="C18" s="597" t="s">
        <v>153</v>
      </c>
      <c r="D18" s="599" t="s">
        <v>239</v>
      </c>
      <c r="E18" s="589">
        <v>8</v>
      </c>
      <c r="F18" s="590">
        <v>5</v>
      </c>
      <c r="G18" s="591">
        <v>0</v>
      </c>
      <c r="H18" s="590">
        <v>5</v>
      </c>
      <c r="I18" s="590">
        <v>0</v>
      </c>
      <c r="J18" s="590">
        <v>5</v>
      </c>
      <c r="K18" s="593">
        <v>0</v>
      </c>
      <c r="L18" s="593">
        <v>0</v>
      </c>
      <c r="M18" s="594">
        <f t="shared" si="0"/>
        <v>0</v>
      </c>
      <c r="N18" s="595">
        <v>0</v>
      </c>
    </row>
    <row r="19" spans="1:14">
      <c r="A19" s="585"/>
      <c r="B19" s="596" t="s">
        <v>254</v>
      </c>
      <c r="C19" s="597"/>
      <c r="D19" s="599" t="s">
        <v>259</v>
      </c>
      <c r="E19" s="589">
        <v>7</v>
      </c>
      <c r="F19" s="590">
        <v>12</v>
      </c>
      <c r="G19" s="591">
        <v>0</v>
      </c>
      <c r="H19" s="590">
        <v>12</v>
      </c>
      <c r="I19" s="590">
        <v>0</v>
      </c>
      <c r="J19" s="590">
        <v>12</v>
      </c>
      <c r="K19" s="593">
        <v>1</v>
      </c>
      <c r="L19" s="593">
        <v>0</v>
      </c>
      <c r="M19" s="594">
        <f t="shared" si="0"/>
        <v>1</v>
      </c>
      <c r="N19" s="595">
        <v>0</v>
      </c>
    </row>
    <row r="20" spans="1:14">
      <c r="A20" s="585"/>
      <c r="B20" s="596" t="s">
        <v>260</v>
      </c>
      <c r="C20" s="598"/>
      <c r="D20" s="599" t="s">
        <v>258</v>
      </c>
      <c r="E20" s="589">
        <v>6</v>
      </c>
      <c r="F20" s="590">
        <v>8</v>
      </c>
      <c r="G20" s="591">
        <v>0</v>
      </c>
      <c r="H20" s="590">
        <v>8</v>
      </c>
      <c r="I20" s="590">
        <v>0</v>
      </c>
      <c r="J20" s="590">
        <v>8</v>
      </c>
      <c r="K20" s="593">
        <v>0</v>
      </c>
      <c r="L20" s="593">
        <v>0</v>
      </c>
      <c r="M20" s="594">
        <f t="shared" si="0"/>
        <v>0</v>
      </c>
      <c r="N20" s="595">
        <v>0</v>
      </c>
    </row>
    <row r="21" spans="1:14">
      <c r="A21" s="585"/>
      <c r="B21" s="596" t="s">
        <v>154</v>
      </c>
      <c r="C21" s="597"/>
      <c r="D21" s="599" t="s">
        <v>261</v>
      </c>
      <c r="E21" s="589">
        <v>5</v>
      </c>
      <c r="F21" s="590">
        <v>9</v>
      </c>
      <c r="G21" s="591">
        <v>0</v>
      </c>
      <c r="H21" s="590">
        <v>9</v>
      </c>
      <c r="I21" s="590">
        <v>0</v>
      </c>
      <c r="J21" s="590">
        <v>9</v>
      </c>
      <c r="K21" s="593">
        <v>0</v>
      </c>
      <c r="L21" s="593">
        <v>0</v>
      </c>
      <c r="M21" s="594">
        <f t="shared" si="0"/>
        <v>0</v>
      </c>
      <c r="N21" s="595">
        <v>0</v>
      </c>
    </row>
    <row r="22" spans="1:14">
      <c r="A22" s="585"/>
      <c r="B22" s="596"/>
      <c r="C22" s="597"/>
      <c r="D22" s="599" t="s">
        <v>259</v>
      </c>
      <c r="E22" s="589">
        <v>4</v>
      </c>
      <c r="F22" s="590">
        <v>13</v>
      </c>
      <c r="G22" s="591">
        <v>0</v>
      </c>
      <c r="H22" s="590">
        <v>13</v>
      </c>
      <c r="I22" s="590">
        <v>0</v>
      </c>
      <c r="J22" s="590">
        <v>13</v>
      </c>
      <c r="K22" s="593">
        <v>2</v>
      </c>
      <c r="L22" s="593">
        <v>0</v>
      </c>
      <c r="M22" s="594">
        <f t="shared" si="0"/>
        <v>2</v>
      </c>
      <c r="N22" s="595">
        <v>0</v>
      </c>
    </row>
    <row r="23" spans="1:14">
      <c r="A23" s="585"/>
      <c r="B23" s="596"/>
      <c r="C23" s="597" t="s">
        <v>154</v>
      </c>
      <c r="D23" s="588"/>
      <c r="E23" s="589">
        <v>3</v>
      </c>
      <c r="F23" s="590">
        <v>1</v>
      </c>
      <c r="G23" s="591">
        <v>0</v>
      </c>
      <c r="H23" s="590">
        <v>1</v>
      </c>
      <c r="I23" s="590">
        <v>0</v>
      </c>
      <c r="J23" s="590">
        <v>1</v>
      </c>
      <c r="K23" s="593">
        <v>1</v>
      </c>
      <c r="L23" s="593">
        <v>0</v>
      </c>
      <c r="M23" s="594">
        <f t="shared" si="0"/>
        <v>1</v>
      </c>
      <c r="N23" s="595">
        <v>0</v>
      </c>
    </row>
    <row r="24" spans="1:14">
      <c r="A24" s="585"/>
      <c r="B24" s="596"/>
      <c r="C24" s="597"/>
      <c r="D24" s="588"/>
      <c r="E24" s="589">
        <v>2</v>
      </c>
      <c r="F24" s="590">
        <v>0</v>
      </c>
      <c r="G24" s="591">
        <v>14</v>
      </c>
      <c r="H24" s="590">
        <v>14</v>
      </c>
      <c r="I24" s="590">
        <v>0</v>
      </c>
      <c r="J24" s="590">
        <v>14</v>
      </c>
      <c r="K24" s="593">
        <v>0</v>
      </c>
      <c r="L24" s="593">
        <v>0</v>
      </c>
      <c r="M24" s="594">
        <f t="shared" si="0"/>
        <v>0</v>
      </c>
      <c r="N24" s="595">
        <v>0</v>
      </c>
    </row>
    <row r="25" spans="1:14">
      <c r="A25" s="585"/>
      <c r="B25" s="600"/>
      <c r="C25" s="598"/>
      <c r="D25" s="588"/>
      <c r="E25" s="586">
        <v>1</v>
      </c>
      <c r="F25" s="590">
        <v>0</v>
      </c>
      <c r="G25" s="591">
        <v>8</v>
      </c>
      <c r="H25" s="590">
        <v>8</v>
      </c>
      <c r="I25" s="590">
        <v>8</v>
      </c>
      <c r="J25" s="590">
        <v>16</v>
      </c>
      <c r="K25" s="593">
        <v>0</v>
      </c>
      <c r="L25" s="593">
        <v>0</v>
      </c>
      <c r="M25" s="594">
        <f t="shared" si="0"/>
        <v>0</v>
      </c>
      <c r="N25" s="595">
        <v>0</v>
      </c>
    </row>
    <row r="26" spans="1:14">
      <c r="A26" s="585"/>
      <c r="B26" s="601" t="s">
        <v>262</v>
      </c>
      <c r="C26" s="602"/>
      <c r="D26" s="602"/>
      <c r="E26" s="603"/>
      <c r="F26" s="604">
        <f t="shared" ref="F26:N26" si="1">SUM(F13:F25)</f>
        <v>287</v>
      </c>
      <c r="G26" s="604">
        <f t="shared" si="1"/>
        <v>22</v>
      </c>
      <c r="H26" s="604">
        <f t="shared" si="1"/>
        <v>309</v>
      </c>
      <c r="I26" s="604">
        <f t="shared" si="1"/>
        <v>8</v>
      </c>
      <c r="J26" s="604">
        <f t="shared" si="1"/>
        <v>317</v>
      </c>
      <c r="K26" s="604">
        <f t="shared" si="1"/>
        <v>123</v>
      </c>
      <c r="L26" s="604">
        <f t="shared" si="1"/>
        <v>11</v>
      </c>
      <c r="M26" s="604">
        <f t="shared" si="1"/>
        <v>134</v>
      </c>
      <c r="N26" s="604">
        <f t="shared" si="1"/>
        <v>12</v>
      </c>
    </row>
    <row r="27" spans="1:14">
      <c r="A27" s="585"/>
      <c r="B27" s="596"/>
      <c r="C27" s="596"/>
      <c r="D27" s="605"/>
      <c r="E27" s="600">
        <v>13</v>
      </c>
      <c r="F27" s="590">
        <v>556</v>
      </c>
      <c r="G27" s="591">
        <v>0</v>
      </c>
      <c r="H27" s="590">
        <v>556</v>
      </c>
      <c r="I27" s="590">
        <v>0</v>
      </c>
      <c r="J27" s="590">
        <v>556</v>
      </c>
      <c r="K27" s="606">
        <v>189</v>
      </c>
      <c r="L27" s="607">
        <v>28</v>
      </c>
      <c r="M27" s="608">
        <f>K27+L27</f>
        <v>217</v>
      </c>
      <c r="N27" s="609">
        <v>39</v>
      </c>
    </row>
    <row r="28" spans="1:14">
      <c r="A28" s="585"/>
      <c r="B28" s="596"/>
      <c r="C28" s="596" t="s">
        <v>152</v>
      </c>
      <c r="D28" s="605"/>
      <c r="E28" s="589">
        <v>12</v>
      </c>
      <c r="F28" s="590">
        <v>11</v>
      </c>
      <c r="G28" s="591">
        <v>0</v>
      </c>
      <c r="H28" s="590">
        <v>11</v>
      </c>
      <c r="I28" s="590">
        <v>0</v>
      </c>
      <c r="J28" s="590">
        <v>11</v>
      </c>
      <c r="K28" s="606">
        <v>0</v>
      </c>
      <c r="L28" s="607">
        <v>0</v>
      </c>
      <c r="M28" s="606">
        <f t="shared" ref="M28:M39" si="2">K28+L28</f>
        <v>0</v>
      </c>
      <c r="N28" s="609">
        <v>0</v>
      </c>
    </row>
    <row r="29" spans="1:14">
      <c r="A29" s="585"/>
      <c r="B29" s="596" t="s">
        <v>260</v>
      </c>
      <c r="C29" s="600"/>
      <c r="D29" s="605"/>
      <c r="E29" s="589">
        <v>11</v>
      </c>
      <c r="F29" s="590">
        <v>6</v>
      </c>
      <c r="G29" s="591">
        <v>0</v>
      </c>
      <c r="H29" s="590">
        <v>6</v>
      </c>
      <c r="I29" s="590">
        <v>0</v>
      </c>
      <c r="J29" s="590">
        <v>6</v>
      </c>
      <c r="K29" s="606">
        <v>2</v>
      </c>
      <c r="L29" s="607">
        <v>0</v>
      </c>
      <c r="M29" s="606">
        <f t="shared" si="2"/>
        <v>2</v>
      </c>
      <c r="N29" s="609">
        <v>0</v>
      </c>
    </row>
    <row r="30" spans="1:14">
      <c r="A30" s="585"/>
      <c r="B30" s="596" t="s">
        <v>263</v>
      </c>
      <c r="C30" s="596"/>
      <c r="D30" s="605" t="s">
        <v>264</v>
      </c>
      <c r="E30" s="589">
        <v>10</v>
      </c>
      <c r="F30" s="590">
        <v>7</v>
      </c>
      <c r="G30" s="591">
        <v>0</v>
      </c>
      <c r="H30" s="590">
        <v>7</v>
      </c>
      <c r="I30" s="590">
        <v>0</v>
      </c>
      <c r="J30" s="590">
        <v>7</v>
      </c>
      <c r="K30" s="606">
        <v>0</v>
      </c>
      <c r="L30" s="607">
        <v>0</v>
      </c>
      <c r="M30" s="606">
        <f t="shared" si="2"/>
        <v>0</v>
      </c>
      <c r="N30" s="609">
        <v>0</v>
      </c>
    </row>
    <row r="31" spans="1:14">
      <c r="A31" s="585"/>
      <c r="B31" s="596" t="s">
        <v>152</v>
      </c>
      <c r="C31" s="596"/>
      <c r="D31" s="605" t="s">
        <v>263</v>
      </c>
      <c r="E31" s="589">
        <v>9</v>
      </c>
      <c r="F31" s="590">
        <v>12</v>
      </c>
      <c r="G31" s="591">
        <v>0</v>
      </c>
      <c r="H31" s="590">
        <v>12</v>
      </c>
      <c r="I31" s="590">
        <v>0</v>
      </c>
      <c r="J31" s="590">
        <v>12</v>
      </c>
      <c r="K31" s="606">
        <v>0</v>
      </c>
      <c r="L31" s="607">
        <v>0</v>
      </c>
      <c r="M31" s="606">
        <f t="shared" si="2"/>
        <v>0</v>
      </c>
      <c r="N31" s="609">
        <v>0</v>
      </c>
    </row>
    <row r="32" spans="1:14">
      <c r="A32" s="585"/>
      <c r="B32" s="596" t="s">
        <v>253</v>
      </c>
      <c r="C32" s="596" t="s">
        <v>153</v>
      </c>
      <c r="D32" s="605" t="s">
        <v>265</v>
      </c>
      <c r="E32" s="589">
        <v>8</v>
      </c>
      <c r="F32" s="590">
        <v>7</v>
      </c>
      <c r="G32" s="591">
        <v>0</v>
      </c>
      <c r="H32" s="590">
        <v>7</v>
      </c>
      <c r="I32" s="590">
        <v>0</v>
      </c>
      <c r="J32" s="590">
        <v>7</v>
      </c>
      <c r="K32" s="606">
        <v>0</v>
      </c>
      <c r="L32" s="607">
        <v>1</v>
      </c>
      <c r="M32" s="606">
        <f t="shared" si="2"/>
        <v>1</v>
      </c>
      <c r="N32" s="609">
        <v>1</v>
      </c>
    </row>
    <row r="33" spans="1:15">
      <c r="A33" s="585"/>
      <c r="B33" s="596" t="s">
        <v>258</v>
      </c>
      <c r="C33" s="596"/>
      <c r="D33" s="605" t="s">
        <v>258</v>
      </c>
      <c r="E33" s="589">
        <v>7</v>
      </c>
      <c r="F33" s="590">
        <v>18</v>
      </c>
      <c r="G33" s="591">
        <v>0</v>
      </c>
      <c r="H33" s="590">
        <v>18</v>
      </c>
      <c r="I33" s="590">
        <v>0</v>
      </c>
      <c r="J33" s="590">
        <v>18</v>
      </c>
      <c r="K33" s="606">
        <v>0</v>
      </c>
      <c r="L33" s="607">
        <v>1</v>
      </c>
      <c r="M33" s="606">
        <f t="shared" si="2"/>
        <v>1</v>
      </c>
      <c r="N33" s="609">
        <v>1</v>
      </c>
    </row>
    <row r="34" spans="1:15">
      <c r="A34" s="585"/>
      <c r="B34" s="596" t="s">
        <v>152</v>
      </c>
      <c r="C34" s="596"/>
      <c r="D34" s="605" t="s">
        <v>261</v>
      </c>
      <c r="E34" s="589">
        <v>6</v>
      </c>
      <c r="F34" s="590">
        <v>20</v>
      </c>
      <c r="G34" s="591">
        <v>0</v>
      </c>
      <c r="H34" s="590">
        <v>20</v>
      </c>
      <c r="I34" s="590">
        <v>0</v>
      </c>
      <c r="J34" s="590">
        <v>20</v>
      </c>
      <c r="K34" s="606">
        <v>0</v>
      </c>
      <c r="L34" s="607">
        <v>0</v>
      </c>
      <c r="M34" s="606">
        <f t="shared" si="2"/>
        <v>0</v>
      </c>
      <c r="N34" s="609">
        <v>0</v>
      </c>
    </row>
    <row r="35" spans="1:15">
      <c r="A35" s="585"/>
      <c r="B35" s="596" t="s">
        <v>261</v>
      </c>
      <c r="C35" s="586"/>
      <c r="D35" s="605"/>
      <c r="E35" s="589">
        <v>5</v>
      </c>
      <c r="F35" s="590">
        <v>23</v>
      </c>
      <c r="G35" s="591">
        <v>0</v>
      </c>
      <c r="H35" s="590">
        <v>23</v>
      </c>
      <c r="I35" s="590">
        <v>0</v>
      </c>
      <c r="J35" s="590">
        <v>23</v>
      </c>
      <c r="K35" s="606">
        <v>0</v>
      </c>
      <c r="L35" s="607">
        <v>0</v>
      </c>
      <c r="M35" s="606">
        <f t="shared" si="2"/>
        <v>0</v>
      </c>
      <c r="N35" s="609">
        <v>0</v>
      </c>
    </row>
    <row r="36" spans="1:15">
      <c r="A36" s="585"/>
      <c r="B36" s="596"/>
      <c r="C36" s="596"/>
      <c r="D36" s="605"/>
      <c r="E36" s="589">
        <v>4</v>
      </c>
      <c r="F36" s="590">
        <v>33</v>
      </c>
      <c r="G36" s="591">
        <v>0</v>
      </c>
      <c r="H36" s="590">
        <v>33</v>
      </c>
      <c r="I36" s="590">
        <v>0</v>
      </c>
      <c r="J36" s="590">
        <v>33</v>
      </c>
      <c r="K36" s="606">
        <v>0</v>
      </c>
      <c r="L36" s="607">
        <v>0</v>
      </c>
      <c r="M36" s="606">
        <f t="shared" si="2"/>
        <v>0</v>
      </c>
      <c r="N36" s="609">
        <v>0</v>
      </c>
    </row>
    <row r="37" spans="1:15">
      <c r="A37" s="585"/>
      <c r="B37" s="596"/>
      <c r="C37" s="596" t="s">
        <v>154</v>
      </c>
      <c r="D37" s="605"/>
      <c r="E37" s="589">
        <v>3</v>
      </c>
      <c r="F37" s="591">
        <v>2</v>
      </c>
      <c r="G37" s="591">
        <v>0</v>
      </c>
      <c r="H37" s="590">
        <v>2</v>
      </c>
      <c r="I37" s="590">
        <v>0</v>
      </c>
      <c r="J37" s="590">
        <v>2</v>
      </c>
      <c r="K37" s="606">
        <v>0</v>
      </c>
      <c r="L37" s="607">
        <v>0</v>
      </c>
      <c r="M37" s="606">
        <f t="shared" si="2"/>
        <v>0</v>
      </c>
      <c r="N37" s="609">
        <v>0</v>
      </c>
    </row>
    <row r="38" spans="1:15">
      <c r="A38" s="585"/>
      <c r="B38" s="596"/>
      <c r="C38" s="596"/>
      <c r="D38" s="605"/>
      <c r="E38" s="589">
        <v>2</v>
      </c>
      <c r="F38" s="590">
        <v>0</v>
      </c>
      <c r="G38" s="591">
        <v>22</v>
      </c>
      <c r="H38" s="590">
        <v>22</v>
      </c>
      <c r="I38" s="590">
        <v>0</v>
      </c>
      <c r="J38" s="590">
        <v>22</v>
      </c>
      <c r="K38" s="606">
        <v>0</v>
      </c>
      <c r="L38" s="607">
        <v>0</v>
      </c>
      <c r="M38" s="606">
        <f t="shared" si="2"/>
        <v>0</v>
      </c>
      <c r="N38" s="609">
        <v>0</v>
      </c>
    </row>
    <row r="39" spans="1:15">
      <c r="A39" s="585"/>
      <c r="B39" s="600"/>
      <c r="C39" s="600"/>
      <c r="D39" s="605"/>
      <c r="E39" s="586">
        <v>1</v>
      </c>
      <c r="F39" s="590">
        <v>0</v>
      </c>
      <c r="G39" s="591">
        <v>28</v>
      </c>
      <c r="H39" s="590">
        <v>28</v>
      </c>
      <c r="I39" s="590">
        <v>52</v>
      </c>
      <c r="J39" s="590">
        <v>80</v>
      </c>
      <c r="K39" s="606">
        <v>0</v>
      </c>
      <c r="L39" s="607">
        <v>0</v>
      </c>
      <c r="M39" s="606">
        <f t="shared" si="2"/>
        <v>0</v>
      </c>
      <c r="N39" s="609">
        <v>0</v>
      </c>
    </row>
    <row r="40" spans="1:15">
      <c r="A40" s="585"/>
      <c r="B40" s="601" t="s">
        <v>266</v>
      </c>
      <c r="C40" s="602"/>
      <c r="D40" s="602"/>
      <c r="E40" s="602"/>
      <c r="F40" s="610">
        <f t="shared" ref="F40:N40" si="3">SUM(F27:F39)</f>
        <v>695</v>
      </c>
      <c r="G40" s="610">
        <f t="shared" si="3"/>
        <v>50</v>
      </c>
      <c r="H40" s="610">
        <f t="shared" si="3"/>
        <v>745</v>
      </c>
      <c r="I40" s="610">
        <f t="shared" si="3"/>
        <v>52</v>
      </c>
      <c r="J40" s="610">
        <f t="shared" si="3"/>
        <v>797</v>
      </c>
      <c r="K40" s="610">
        <f t="shared" si="3"/>
        <v>191</v>
      </c>
      <c r="L40" s="610">
        <f t="shared" si="3"/>
        <v>30</v>
      </c>
      <c r="M40" s="610">
        <f t="shared" si="3"/>
        <v>221</v>
      </c>
      <c r="N40" s="610">
        <f t="shared" si="3"/>
        <v>41</v>
      </c>
      <c r="O40" s="611"/>
    </row>
    <row r="41" spans="1:15">
      <c r="A41" s="585"/>
      <c r="B41" s="586"/>
      <c r="C41" s="586"/>
      <c r="D41" s="612"/>
      <c r="E41" s="589">
        <v>13</v>
      </c>
      <c r="F41" s="590">
        <v>1</v>
      </c>
      <c r="G41" s="591">
        <v>0</v>
      </c>
      <c r="H41" s="590">
        <v>1</v>
      </c>
      <c r="I41" s="590">
        <v>0</v>
      </c>
      <c r="J41" s="590">
        <v>1</v>
      </c>
      <c r="K41" s="606">
        <v>0</v>
      </c>
      <c r="L41" s="607">
        <v>3</v>
      </c>
      <c r="M41" s="608">
        <f>K41+L41</f>
        <v>3</v>
      </c>
      <c r="N41" s="608">
        <v>3</v>
      </c>
    </row>
    <row r="42" spans="1:15">
      <c r="A42" s="585"/>
      <c r="B42" s="596" t="s">
        <v>154</v>
      </c>
      <c r="C42" s="596" t="s">
        <v>152</v>
      </c>
      <c r="D42" s="605" t="s">
        <v>267</v>
      </c>
      <c r="E42" s="589">
        <v>12</v>
      </c>
      <c r="F42" s="590">
        <v>1</v>
      </c>
      <c r="G42" s="591">
        <v>0</v>
      </c>
      <c r="H42" s="590">
        <v>1</v>
      </c>
      <c r="I42" s="590">
        <v>0</v>
      </c>
      <c r="J42" s="590">
        <v>1</v>
      </c>
      <c r="K42" s="606">
        <v>0</v>
      </c>
      <c r="L42" s="607">
        <v>0</v>
      </c>
      <c r="M42" s="608">
        <f t="shared" ref="M42:M53" si="4">K42+L42</f>
        <v>0</v>
      </c>
      <c r="N42" s="608">
        <v>0</v>
      </c>
    </row>
    <row r="43" spans="1:15">
      <c r="A43" s="585"/>
      <c r="B43" s="596" t="s">
        <v>255</v>
      </c>
      <c r="C43" s="596"/>
      <c r="D43" s="605" t="s">
        <v>255</v>
      </c>
      <c r="E43" s="589">
        <v>11</v>
      </c>
      <c r="F43" s="590">
        <v>1</v>
      </c>
      <c r="G43" s="591">
        <v>0</v>
      </c>
      <c r="H43" s="590">
        <v>1</v>
      </c>
      <c r="I43" s="590">
        <v>0</v>
      </c>
      <c r="J43" s="590">
        <v>1</v>
      </c>
      <c r="K43" s="606">
        <v>0</v>
      </c>
      <c r="L43" s="607">
        <v>0</v>
      </c>
      <c r="M43" s="608">
        <f t="shared" si="4"/>
        <v>0</v>
      </c>
      <c r="N43" s="608">
        <v>0</v>
      </c>
    </row>
    <row r="44" spans="1:15">
      <c r="A44" s="585"/>
      <c r="B44" s="596" t="s">
        <v>268</v>
      </c>
      <c r="C44" s="586"/>
      <c r="D44" s="605" t="s">
        <v>253</v>
      </c>
      <c r="E44" s="589">
        <v>10</v>
      </c>
      <c r="F44" s="590">
        <v>1</v>
      </c>
      <c r="G44" s="591">
        <v>0</v>
      </c>
      <c r="H44" s="590">
        <v>1</v>
      </c>
      <c r="I44" s="590">
        <v>0</v>
      </c>
      <c r="J44" s="590">
        <v>1</v>
      </c>
      <c r="K44" s="606">
        <v>0</v>
      </c>
      <c r="L44" s="607">
        <v>0</v>
      </c>
      <c r="M44" s="608">
        <f t="shared" si="4"/>
        <v>0</v>
      </c>
      <c r="N44" s="608">
        <v>0</v>
      </c>
    </row>
    <row r="45" spans="1:15">
      <c r="A45" s="585"/>
      <c r="B45" s="596" t="s">
        <v>258</v>
      </c>
      <c r="C45" s="596"/>
      <c r="D45" s="605" t="s">
        <v>265</v>
      </c>
      <c r="E45" s="589">
        <v>9</v>
      </c>
      <c r="F45" s="590">
        <v>2</v>
      </c>
      <c r="G45" s="591">
        <v>0</v>
      </c>
      <c r="H45" s="590">
        <v>2</v>
      </c>
      <c r="I45" s="590">
        <v>0</v>
      </c>
      <c r="J45" s="590">
        <v>2</v>
      </c>
      <c r="K45" s="606">
        <v>0</v>
      </c>
      <c r="L45" s="607">
        <v>0</v>
      </c>
      <c r="M45" s="608">
        <f t="shared" si="4"/>
        <v>0</v>
      </c>
      <c r="N45" s="608">
        <v>0</v>
      </c>
    </row>
    <row r="46" spans="1:15">
      <c r="A46" s="585"/>
      <c r="B46" s="596" t="s">
        <v>256</v>
      </c>
      <c r="C46" s="596" t="s">
        <v>153</v>
      </c>
      <c r="D46" s="605" t="s">
        <v>154</v>
      </c>
      <c r="E46" s="589">
        <v>8</v>
      </c>
      <c r="F46" s="590">
        <v>0</v>
      </c>
      <c r="G46" s="591">
        <v>0</v>
      </c>
      <c r="H46" s="590">
        <v>0</v>
      </c>
      <c r="I46" s="590">
        <v>0</v>
      </c>
      <c r="J46" s="590">
        <v>0</v>
      </c>
      <c r="K46" s="606">
        <v>0</v>
      </c>
      <c r="L46" s="607">
        <v>0</v>
      </c>
      <c r="M46" s="608">
        <f t="shared" si="4"/>
        <v>0</v>
      </c>
      <c r="N46" s="608">
        <v>0</v>
      </c>
    </row>
    <row r="47" spans="1:15">
      <c r="A47" s="585"/>
      <c r="B47" s="596" t="s">
        <v>258</v>
      </c>
      <c r="C47" s="596"/>
      <c r="D47" s="605" t="s">
        <v>264</v>
      </c>
      <c r="E47" s="589">
        <v>7</v>
      </c>
      <c r="F47" s="590">
        <v>0</v>
      </c>
      <c r="G47" s="591">
        <v>0</v>
      </c>
      <c r="H47" s="590">
        <v>0</v>
      </c>
      <c r="I47" s="590">
        <v>0</v>
      </c>
      <c r="J47" s="590">
        <v>0</v>
      </c>
      <c r="K47" s="606">
        <v>0</v>
      </c>
      <c r="L47" s="607">
        <v>0</v>
      </c>
      <c r="M47" s="608">
        <f t="shared" si="4"/>
        <v>0</v>
      </c>
      <c r="N47" s="608">
        <v>0</v>
      </c>
    </row>
    <row r="48" spans="1:15">
      <c r="A48" s="585"/>
      <c r="B48" s="596" t="s">
        <v>154</v>
      </c>
      <c r="C48" s="596"/>
      <c r="D48" s="605" t="s">
        <v>239</v>
      </c>
      <c r="E48" s="589">
        <v>6</v>
      </c>
      <c r="F48" s="590">
        <v>0</v>
      </c>
      <c r="G48" s="591">
        <v>0</v>
      </c>
      <c r="H48" s="590">
        <v>0</v>
      </c>
      <c r="I48" s="590">
        <v>0</v>
      </c>
      <c r="J48" s="590">
        <v>0</v>
      </c>
      <c r="K48" s="606">
        <v>0</v>
      </c>
      <c r="L48" s="607">
        <v>0</v>
      </c>
      <c r="M48" s="608">
        <f t="shared" si="4"/>
        <v>0</v>
      </c>
      <c r="N48" s="608">
        <v>0</v>
      </c>
    </row>
    <row r="49" spans="1:14">
      <c r="A49" s="585"/>
      <c r="B49" s="596" t="s">
        <v>259</v>
      </c>
      <c r="C49" s="586"/>
      <c r="D49" s="605" t="s">
        <v>253</v>
      </c>
      <c r="E49" s="589">
        <v>5</v>
      </c>
      <c r="F49" s="590">
        <v>0</v>
      </c>
      <c r="G49" s="591">
        <v>0</v>
      </c>
      <c r="H49" s="590">
        <v>0</v>
      </c>
      <c r="I49" s="590">
        <v>0</v>
      </c>
      <c r="J49" s="590">
        <v>0</v>
      </c>
      <c r="K49" s="606">
        <v>0</v>
      </c>
      <c r="L49" s="607">
        <v>0</v>
      </c>
      <c r="M49" s="608">
        <f t="shared" si="4"/>
        <v>0</v>
      </c>
      <c r="N49" s="608">
        <v>0</v>
      </c>
    </row>
    <row r="50" spans="1:14">
      <c r="A50" s="585"/>
      <c r="B50" s="596"/>
      <c r="C50" s="596"/>
      <c r="D50" s="605" t="s">
        <v>260</v>
      </c>
      <c r="E50" s="589">
        <v>4</v>
      </c>
      <c r="F50" s="590">
        <v>0</v>
      </c>
      <c r="G50" s="591">
        <v>0</v>
      </c>
      <c r="H50" s="590">
        <v>0</v>
      </c>
      <c r="I50" s="590">
        <v>0</v>
      </c>
      <c r="J50" s="590">
        <v>0</v>
      </c>
      <c r="K50" s="606">
        <v>0</v>
      </c>
      <c r="L50" s="607">
        <v>0</v>
      </c>
      <c r="M50" s="608">
        <f t="shared" si="4"/>
        <v>0</v>
      </c>
      <c r="N50" s="608">
        <v>0</v>
      </c>
    </row>
    <row r="51" spans="1:14">
      <c r="A51" s="585"/>
      <c r="B51" s="596"/>
      <c r="C51" s="596" t="s">
        <v>154</v>
      </c>
      <c r="D51" s="605" t="s">
        <v>154</v>
      </c>
      <c r="E51" s="589">
        <v>3</v>
      </c>
      <c r="F51" s="590">
        <v>0</v>
      </c>
      <c r="G51" s="591">
        <v>0</v>
      </c>
      <c r="H51" s="590">
        <v>0</v>
      </c>
      <c r="I51" s="590">
        <v>0</v>
      </c>
      <c r="J51" s="590">
        <v>0</v>
      </c>
      <c r="K51" s="606">
        <v>0</v>
      </c>
      <c r="L51" s="607">
        <v>0</v>
      </c>
      <c r="M51" s="608">
        <f t="shared" si="4"/>
        <v>0</v>
      </c>
      <c r="N51" s="608">
        <v>0</v>
      </c>
    </row>
    <row r="52" spans="1:14">
      <c r="A52" s="585"/>
      <c r="B52" s="596"/>
      <c r="C52" s="596"/>
      <c r="D52" s="605" t="s">
        <v>256</v>
      </c>
      <c r="E52" s="589">
        <v>2</v>
      </c>
      <c r="F52" s="590">
        <v>0</v>
      </c>
      <c r="G52" s="591">
        <v>0</v>
      </c>
      <c r="H52" s="590">
        <v>0</v>
      </c>
      <c r="I52" s="590">
        <v>0</v>
      </c>
      <c r="J52" s="590">
        <v>0</v>
      </c>
      <c r="K52" s="606">
        <v>0</v>
      </c>
      <c r="L52" s="607">
        <v>0</v>
      </c>
      <c r="M52" s="608">
        <f t="shared" si="4"/>
        <v>0</v>
      </c>
      <c r="N52" s="608">
        <v>0</v>
      </c>
    </row>
    <row r="53" spans="1:14">
      <c r="A53" s="585"/>
      <c r="B53" s="600"/>
      <c r="C53" s="605"/>
      <c r="D53" s="600"/>
      <c r="E53" s="586">
        <v>1</v>
      </c>
      <c r="F53" s="590">
        <v>0</v>
      </c>
      <c r="G53" s="613">
        <v>0</v>
      </c>
      <c r="H53" s="590">
        <v>0</v>
      </c>
      <c r="I53" s="614">
        <v>6</v>
      </c>
      <c r="J53" s="614">
        <v>6</v>
      </c>
      <c r="K53" s="615">
        <v>0</v>
      </c>
      <c r="L53" s="607">
        <v>0</v>
      </c>
      <c r="M53" s="616">
        <f t="shared" si="4"/>
        <v>0</v>
      </c>
      <c r="N53" s="616">
        <v>0</v>
      </c>
    </row>
    <row r="54" spans="1:14">
      <c r="B54" s="617" t="s">
        <v>269</v>
      </c>
      <c r="C54" s="617"/>
      <c r="D54" s="617"/>
      <c r="E54" s="617"/>
      <c r="F54" s="604">
        <f t="shared" ref="F54:N54" si="5">SUM(F41:F53)</f>
        <v>6</v>
      </c>
      <c r="G54" s="604">
        <f t="shared" si="5"/>
        <v>0</v>
      </c>
      <c r="H54" s="604">
        <f t="shared" si="5"/>
        <v>6</v>
      </c>
      <c r="I54" s="604">
        <f t="shared" si="5"/>
        <v>6</v>
      </c>
      <c r="J54" s="604">
        <f t="shared" si="5"/>
        <v>12</v>
      </c>
      <c r="K54" s="604">
        <f t="shared" si="5"/>
        <v>0</v>
      </c>
      <c r="L54" s="604">
        <f t="shared" si="5"/>
        <v>3</v>
      </c>
      <c r="M54" s="604">
        <f t="shared" si="5"/>
        <v>3</v>
      </c>
      <c r="N54" s="604">
        <f t="shared" si="5"/>
        <v>3</v>
      </c>
    </row>
    <row r="55" spans="1:14">
      <c r="B55" s="618" t="s">
        <v>270</v>
      </c>
      <c r="C55" s="619"/>
      <c r="D55" s="619"/>
      <c r="E55" s="620"/>
      <c r="F55" s="590"/>
      <c r="G55" s="590"/>
      <c r="H55" s="590"/>
      <c r="I55" s="590"/>
      <c r="J55" s="590"/>
      <c r="K55" s="590"/>
      <c r="L55" s="590"/>
      <c r="M55" s="590"/>
      <c r="N55" s="590"/>
    </row>
    <row r="56" spans="1:14">
      <c r="B56" s="617" t="s">
        <v>17</v>
      </c>
      <c r="C56" s="617"/>
      <c r="D56" s="617"/>
      <c r="E56" s="617"/>
      <c r="F56" s="621">
        <f>+F26+F40+F54+F55</f>
        <v>988</v>
      </c>
      <c r="G56" s="621">
        <f>+G26+G40+G54+G55</f>
        <v>72</v>
      </c>
      <c r="H56" s="621">
        <f>+H26+H40+H54+H55</f>
        <v>1060</v>
      </c>
      <c r="I56" s="621">
        <f>+I26+I40+I54+I55</f>
        <v>66</v>
      </c>
      <c r="J56" s="621">
        <f>+J26+J40+J54+J55</f>
        <v>1126</v>
      </c>
      <c r="K56" s="621">
        <f>+K26+K40+K54+K55</f>
        <v>314</v>
      </c>
      <c r="L56" s="621">
        <f t="shared" ref="L56:N56" si="6">+L26+L40+L54+L55</f>
        <v>44</v>
      </c>
      <c r="M56" s="621">
        <f t="shared" si="6"/>
        <v>358</v>
      </c>
      <c r="N56" s="621">
        <f t="shared" si="6"/>
        <v>56</v>
      </c>
    </row>
    <row r="57" spans="1:14">
      <c r="B57" s="576"/>
      <c r="C57" s="576"/>
      <c r="D57" s="576"/>
      <c r="E57" s="576"/>
      <c r="F57" s="576"/>
      <c r="G57" s="576"/>
      <c r="H57" s="576"/>
      <c r="I57" s="576"/>
      <c r="J57" s="576"/>
      <c r="K57" s="576"/>
      <c r="L57" s="576"/>
      <c r="M57" s="576"/>
      <c r="N57" s="576"/>
    </row>
    <row r="58" spans="1:14">
      <c r="B58" s="576"/>
      <c r="C58" s="576"/>
      <c r="D58" s="576"/>
      <c r="E58" s="576"/>
      <c r="F58" s="576"/>
      <c r="G58" s="576"/>
      <c r="H58" s="576"/>
      <c r="I58" s="576"/>
      <c r="J58" s="576"/>
      <c r="K58" s="576"/>
      <c r="L58" s="576"/>
      <c r="M58" s="576"/>
      <c r="N58" s="576"/>
    </row>
    <row r="59" spans="1:14">
      <c r="B59" s="622"/>
    </row>
    <row r="60" spans="1:14">
      <c r="B60" s="622"/>
    </row>
    <row r="61" spans="1:14">
      <c r="B61" s="622"/>
    </row>
    <row r="62" spans="1:14">
      <c r="B62" s="622"/>
    </row>
    <row r="63" spans="1:14">
      <c r="B63" s="622"/>
    </row>
    <row r="64" spans="1:14">
      <c r="B64" s="622"/>
    </row>
    <row r="65" spans="2:4">
      <c r="B65" s="622"/>
    </row>
    <row r="66" spans="2:4">
      <c r="B66" s="622"/>
    </row>
    <row r="67" spans="2:4">
      <c r="B67" s="623"/>
    </row>
    <row r="68" spans="2:4">
      <c r="C68" s="623"/>
      <c r="D68" s="623"/>
    </row>
    <row r="69" spans="2:4">
      <c r="C69" s="623"/>
      <c r="D69" s="623"/>
    </row>
    <row r="70" spans="2:4">
      <c r="C70" s="623"/>
      <c r="D70" s="623"/>
    </row>
    <row r="71" spans="2:4">
      <c r="C71" s="623"/>
      <c r="D71" s="623"/>
    </row>
    <row r="72" spans="2:4">
      <c r="C72" s="623"/>
      <c r="D72" s="623"/>
    </row>
    <row r="73" spans="2:4">
      <c r="C73" s="623"/>
      <c r="D73" s="623"/>
    </row>
    <row r="74" spans="2:4">
      <c r="C74" s="623"/>
    </row>
    <row r="75" spans="2:4">
      <c r="C75" s="623"/>
    </row>
  </sheetData>
  <mergeCells count="18">
    <mergeCell ref="B55:E55"/>
    <mergeCell ref="B56:E56"/>
    <mergeCell ref="L11:L12"/>
    <mergeCell ref="M11:M12"/>
    <mergeCell ref="N11:N12"/>
    <mergeCell ref="B26:E26"/>
    <mergeCell ref="B40:E40"/>
    <mergeCell ref="B54:E54"/>
    <mergeCell ref="B5:N5"/>
    <mergeCell ref="B6:N6"/>
    <mergeCell ref="B7:N7"/>
    <mergeCell ref="B10:E12"/>
    <mergeCell ref="F10:J10"/>
    <mergeCell ref="K10:N10"/>
    <mergeCell ref="F11:H11"/>
    <mergeCell ref="I11:I12"/>
    <mergeCell ref="J11:J12"/>
    <mergeCell ref="K11:K12"/>
  </mergeCells>
  <printOptions horizontalCentered="1"/>
  <pageMargins left="0.59055118110236227" right="0.59055118110236227" top="0.59055118110236227" bottom="0.59055118110236227" header="0.51181102362204722" footer="0.51181102362204722"/>
  <pageSetup paperSize="9" scale="8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O75"/>
  <sheetViews>
    <sheetView showGridLines="0" topLeftCell="A12" zoomScale="90" zoomScaleNormal="90" workbookViewId="0">
      <selection activeCell="H37" sqref="H37:H49"/>
    </sheetView>
  </sheetViews>
  <sheetFormatPr defaultRowHeight="12.75"/>
  <cols>
    <col min="1" max="1" width="1.7109375" style="821" customWidth="1"/>
    <col min="2" max="2" width="4.42578125" style="821" customWidth="1"/>
    <col min="3" max="4" width="4.140625" style="821" customWidth="1"/>
    <col min="5" max="5" width="6.28515625" style="821" customWidth="1"/>
    <col min="6" max="6" width="11.140625" style="821" customWidth="1"/>
    <col min="7" max="10" width="10.7109375" style="821" customWidth="1"/>
    <col min="11" max="11" width="11.42578125" style="821" bestFit="1" customWidth="1"/>
    <col min="12" max="13" width="10.7109375" style="821" customWidth="1"/>
    <col min="14" max="14" width="11.42578125" style="821" customWidth="1"/>
    <col min="15" max="16384" width="9.140625" style="821"/>
  </cols>
  <sheetData>
    <row r="1" spans="1:14">
      <c r="B1" s="822" t="s">
        <v>232</v>
      </c>
      <c r="C1" s="823"/>
      <c r="D1" s="823"/>
      <c r="E1" s="823"/>
      <c r="F1" s="823"/>
      <c r="G1" s="823"/>
      <c r="H1" s="823"/>
      <c r="I1" s="823"/>
      <c r="J1" s="823"/>
      <c r="K1" s="823"/>
      <c r="L1" s="823"/>
      <c r="M1" s="823"/>
      <c r="N1" s="823"/>
    </row>
    <row r="2" spans="1:14">
      <c r="B2" s="822" t="s">
        <v>233</v>
      </c>
      <c r="C2" s="823"/>
      <c r="D2" s="823"/>
      <c r="E2" s="823"/>
      <c r="F2" s="823" t="s">
        <v>292</v>
      </c>
      <c r="G2" s="823"/>
      <c r="H2" s="823"/>
      <c r="I2" s="823"/>
      <c r="J2" s="823"/>
      <c r="K2" s="823"/>
      <c r="L2" s="823"/>
      <c r="M2" s="823"/>
      <c r="N2" s="823"/>
    </row>
    <row r="3" spans="1:14">
      <c r="B3" s="822" t="s">
        <v>235</v>
      </c>
      <c r="C3" s="823"/>
      <c r="D3" s="823"/>
      <c r="E3" s="823"/>
      <c r="F3" s="823" t="s">
        <v>293</v>
      </c>
      <c r="G3" s="823"/>
      <c r="H3" s="823"/>
      <c r="I3" s="823"/>
      <c r="J3" s="823"/>
      <c r="K3" s="823"/>
      <c r="L3" s="823"/>
      <c r="M3" s="823"/>
      <c r="N3" s="823"/>
    </row>
    <row r="4" spans="1:14">
      <c r="B4" s="823" t="s">
        <v>237</v>
      </c>
      <c r="C4" s="823"/>
      <c r="D4" s="823"/>
      <c r="E4" s="823"/>
      <c r="F4" s="824">
        <v>43708</v>
      </c>
      <c r="G4" s="823"/>
      <c r="H4" s="823"/>
      <c r="I4" s="823"/>
      <c r="J4" s="823"/>
      <c r="K4" s="823"/>
      <c r="L4" s="823"/>
      <c r="M4" s="823"/>
      <c r="N4" s="823"/>
    </row>
    <row r="5" spans="1:14">
      <c r="B5" s="580" t="s">
        <v>238</v>
      </c>
      <c r="C5" s="580"/>
      <c r="D5" s="580"/>
      <c r="E5" s="580"/>
      <c r="F5" s="580"/>
      <c r="G5" s="580"/>
      <c r="H5" s="580"/>
      <c r="I5" s="580"/>
      <c r="J5" s="580"/>
      <c r="K5" s="580"/>
      <c r="L5" s="580"/>
      <c r="M5" s="580"/>
      <c r="N5" s="580"/>
    </row>
    <row r="6" spans="1:14">
      <c r="B6" s="580" t="s">
        <v>239</v>
      </c>
      <c r="C6" s="580"/>
      <c r="D6" s="580"/>
      <c r="E6" s="580"/>
      <c r="F6" s="580"/>
      <c r="G6" s="580"/>
      <c r="H6" s="580"/>
      <c r="I6" s="580"/>
      <c r="J6" s="580"/>
      <c r="K6" s="580"/>
      <c r="L6" s="580"/>
      <c r="M6" s="580"/>
      <c r="N6" s="580"/>
    </row>
    <row r="7" spans="1:14">
      <c r="B7" s="580" t="s">
        <v>240</v>
      </c>
      <c r="C7" s="580"/>
      <c r="D7" s="580"/>
      <c r="E7" s="580"/>
      <c r="F7" s="580"/>
      <c r="G7" s="580"/>
      <c r="H7" s="580"/>
      <c r="I7" s="580"/>
      <c r="J7" s="580"/>
      <c r="K7" s="580"/>
      <c r="L7" s="580"/>
      <c r="M7" s="580"/>
      <c r="N7" s="580"/>
    </row>
    <row r="8" spans="1:14">
      <c r="B8" s="825"/>
      <c r="C8" s="825"/>
      <c r="D8" s="825"/>
      <c r="E8" s="825"/>
      <c r="F8" s="825"/>
      <c r="G8" s="825"/>
      <c r="H8" s="825"/>
      <c r="I8" s="825"/>
      <c r="J8" s="825"/>
      <c r="K8" s="825"/>
      <c r="L8" s="825"/>
      <c r="M8" s="825"/>
      <c r="N8" s="825"/>
    </row>
    <row r="9" spans="1:14">
      <c r="B9" s="826" t="s">
        <v>241</v>
      </c>
      <c r="C9" s="823"/>
      <c r="D9" s="823"/>
      <c r="E9" s="823"/>
      <c r="F9" s="823"/>
      <c r="G9" s="823"/>
      <c r="H9" s="823"/>
      <c r="I9" s="823"/>
      <c r="J9" s="823"/>
      <c r="K9" s="823"/>
      <c r="L9" s="823"/>
      <c r="M9" s="823"/>
      <c r="N9" s="823"/>
    </row>
    <row r="10" spans="1:14" ht="21" customHeight="1">
      <c r="B10" s="827" t="s">
        <v>242</v>
      </c>
      <c r="C10" s="827"/>
      <c r="D10" s="827"/>
      <c r="E10" s="827"/>
      <c r="F10" s="827" t="s">
        <v>243</v>
      </c>
      <c r="G10" s="827"/>
      <c r="H10" s="827"/>
      <c r="I10" s="827"/>
      <c r="J10" s="827"/>
      <c r="K10" s="827" t="s">
        <v>244</v>
      </c>
      <c r="L10" s="827"/>
      <c r="M10" s="827"/>
      <c r="N10" s="827"/>
    </row>
    <row r="11" spans="1:14" ht="15.75" customHeight="1">
      <c r="B11" s="827"/>
      <c r="C11" s="827"/>
      <c r="D11" s="827"/>
      <c r="E11" s="827"/>
      <c r="F11" s="827" t="s">
        <v>245</v>
      </c>
      <c r="G11" s="827"/>
      <c r="H11" s="827"/>
      <c r="I11" s="827" t="s">
        <v>246</v>
      </c>
      <c r="J11" s="827" t="s">
        <v>194</v>
      </c>
      <c r="K11" s="827" t="s">
        <v>247</v>
      </c>
      <c r="L11" s="827" t="s">
        <v>248</v>
      </c>
      <c r="M11" s="827" t="s">
        <v>194</v>
      </c>
      <c r="N11" s="827" t="s">
        <v>249</v>
      </c>
    </row>
    <row r="12" spans="1:14" ht="26.25" customHeight="1">
      <c r="B12" s="827"/>
      <c r="C12" s="827"/>
      <c r="D12" s="827"/>
      <c r="E12" s="827"/>
      <c r="F12" s="828" t="s">
        <v>250</v>
      </c>
      <c r="G12" s="828" t="s">
        <v>251</v>
      </c>
      <c r="H12" s="828" t="s">
        <v>252</v>
      </c>
      <c r="I12" s="827"/>
      <c r="J12" s="827"/>
      <c r="K12" s="827"/>
      <c r="L12" s="827"/>
      <c r="M12" s="827"/>
      <c r="N12" s="827"/>
    </row>
    <row r="13" spans="1:14">
      <c r="A13" s="829"/>
      <c r="B13" s="830"/>
      <c r="C13" s="831"/>
      <c r="D13" s="832"/>
      <c r="E13" s="833">
        <v>13</v>
      </c>
      <c r="F13" s="834">
        <f>SUM('[14]102 - SJRJ - IV-A'!F13,'[14]102 -SJES IV-A'!F13)</f>
        <v>845</v>
      </c>
      <c r="G13" s="834">
        <f>SUM('[14]102 - SJRJ - IV-A'!G13,'[14]102 -SJES IV-A'!G13)</f>
        <v>0</v>
      </c>
      <c r="H13" s="834">
        <f>SUM('[14]102 - SJRJ - IV-A'!H13,'[14]102 -SJES IV-A'!H13)</f>
        <v>845</v>
      </c>
      <c r="I13" s="834">
        <f>SUM('[14]102 - SJRJ - IV-A'!I13,'[14]102 -SJES IV-A'!I13)</f>
        <v>0</v>
      </c>
      <c r="J13" s="834">
        <f>SUM('[14]102 - SJRJ - IV-A'!J13,'[14]102 -SJES IV-A'!J13)</f>
        <v>845</v>
      </c>
      <c r="K13" s="834">
        <f>SUM('[14]102 - SJRJ - IV-A'!K13,'[14]102 -SJES IV-A'!K13)</f>
        <v>371</v>
      </c>
      <c r="L13" s="834">
        <f>SUM('[14]102 - SJRJ - IV-A'!L13,'[14]102 -SJES IV-A'!L13)</f>
        <v>125</v>
      </c>
      <c r="M13" s="834">
        <f>SUM('[14]102 - SJRJ - IV-A'!M13,'[14]102 -SJES IV-A'!M13)</f>
        <v>496</v>
      </c>
      <c r="N13" s="834">
        <f>SUM('[14]102 - SJRJ - IV-A'!N13,'[14]102 -SJES IV-A'!N13)</f>
        <v>152</v>
      </c>
    </row>
    <row r="14" spans="1:14">
      <c r="A14" s="829"/>
      <c r="B14" s="835" t="s">
        <v>154</v>
      </c>
      <c r="C14" s="836" t="s">
        <v>152</v>
      </c>
      <c r="D14" s="832"/>
      <c r="E14" s="833">
        <v>12</v>
      </c>
      <c r="F14" s="834">
        <f>SUM('[14]102 - SJRJ - IV-A'!F14,'[14]102 -SJES IV-A'!F14)</f>
        <v>21</v>
      </c>
      <c r="G14" s="834">
        <f>SUM('[14]102 - SJRJ - IV-A'!G14,'[14]102 -SJES IV-A'!G14)</f>
        <v>0</v>
      </c>
      <c r="H14" s="834">
        <f>SUM('[14]102 - SJRJ - IV-A'!H14,'[14]102 -SJES IV-A'!H14)</f>
        <v>21</v>
      </c>
      <c r="I14" s="834">
        <f>SUM('[14]102 - SJRJ - IV-A'!I14,'[14]102 -SJES IV-A'!I14)</f>
        <v>0</v>
      </c>
      <c r="J14" s="834">
        <f>SUM('[14]102 - SJRJ - IV-A'!J14,'[14]102 -SJES IV-A'!J14)</f>
        <v>21</v>
      </c>
      <c r="K14" s="834">
        <f>SUM('[14]102 - SJRJ - IV-A'!K14,'[14]102 -SJES IV-A'!K14)</f>
        <v>3</v>
      </c>
      <c r="L14" s="834">
        <f>SUM('[14]102 - SJRJ - IV-A'!L14,'[14]102 -SJES IV-A'!L14)</f>
        <v>1</v>
      </c>
      <c r="M14" s="834">
        <f>SUM('[14]102 - SJRJ - IV-A'!M14,'[14]102 -SJES IV-A'!M14)</f>
        <v>4</v>
      </c>
      <c r="N14" s="834">
        <f>SUM('[14]102 - SJRJ - IV-A'!N14,'[14]102 -SJES IV-A'!N14)</f>
        <v>3</v>
      </c>
    </row>
    <row r="15" spans="1:14">
      <c r="A15" s="829"/>
      <c r="B15" s="835" t="s">
        <v>253</v>
      </c>
      <c r="C15" s="837"/>
      <c r="D15" s="838" t="s">
        <v>254</v>
      </c>
      <c r="E15" s="833">
        <v>11</v>
      </c>
      <c r="F15" s="834">
        <f>SUM('[14]102 - SJRJ - IV-A'!F15,'[14]102 -SJES IV-A'!F15)</f>
        <v>19</v>
      </c>
      <c r="G15" s="834">
        <f>SUM('[14]102 - SJRJ - IV-A'!G15,'[14]102 -SJES IV-A'!G15)</f>
        <v>0</v>
      </c>
      <c r="H15" s="834">
        <f>SUM('[14]102 - SJRJ - IV-A'!H15,'[14]102 -SJES IV-A'!H15)</f>
        <v>19</v>
      </c>
      <c r="I15" s="834">
        <f>SUM('[14]102 - SJRJ - IV-A'!I15,'[14]102 -SJES IV-A'!I15)</f>
        <v>0</v>
      </c>
      <c r="J15" s="834">
        <f>SUM('[14]102 - SJRJ - IV-A'!J15,'[14]102 -SJES IV-A'!J15)</f>
        <v>19</v>
      </c>
      <c r="K15" s="834">
        <f>SUM('[14]102 - SJRJ - IV-A'!K15,'[14]102 -SJES IV-A'!K15)</f>
        <v>2</v>
      </c>
      <c r="L15" s="834">
        <f>SUM('[14]102 - SJRJ - IV-A'!L15,'[14]102 -SJES IV-A'!L15)</f>
        <v>1</v>
      </c>
      <c r="M15" s="834">
        <f>SUM('[14]102 - SJRJ - IV-A'!M15,'[14]102 -SJES IV-A'!M15)</f>
        <v>3</v>
      </c>
      <c r="N15" s="834">
        <f>SUM('[14]102 - SJRJ - IV-A'!N15,'[14]102 -SJES IV-A'!N15)</f>
        <v>2</v>
      </c>
    </row>
    <row r="16" spans="1:14">
      <c r="A16" s="829"/>
      <c r="B16" s="835" t="s">
        <v>154</v>
      </c>
      <c r="C16" s="836"/>
      <c r="D16" s="838" t="s">
        <v>255</v>
      </c>
      <c r="E16" s="833">
        <v>10</v>
      </c>
      <c r="F16" s="834">
        <f>SUM('[14]102 - SJRJ - IV-A'!F16,'[14]102 -SJES IV-A'!F16)</f>
        <v>15</v>
      </c>
      <c r="G16" s="834">
        <f>SUM('[14]102 - SJRJ - IV-A'!G16,'[14]102 -SJES IV-A'!G16)</f>
        <v>0</v>
      </c>
      <c r="H16" s="834">
        <f>SUM('[14]102 - SJRJ - IV-A'!H16,'[14]102 -SJES IV-A'!H16)</f>
        <v>15</v>
      </c>
      <c r="I16" s="834">
        <f>SUM('[14]102 - SJRJ - IV-A'!I16,'[14]102 -SJES IV-A'!I16)</f>
        <v>0</v>
      </c>
      <c r="J16" s="834">
        <f>SUM('[14]102 - SJRJ - IV-A'!J16,'[14]102 -SJES IV-A'!J16)</f>
        <v>15</v>
      </c>
      <c r="K16" s="834">
        <f>SUM('[14]102 - SJRJ - IV-A'!K16,'[14]102 -SJES IV-A'!K16)</f>
        <v>3</v>
      </c>
      <c r="L16" s="834">
        <f>SUM('[14]102 - SJRJ - IV-A'!L16,'[14]102 -SJES IV-A'!L16)</f>
        <v>1</v>
      </c>
      <c r="M16" s="834">
        <f>SUM('[14]102 - SJRJ - IV-A'!M16,'[14]102 -SJES IV-A'!M16)</f>
        <v>4</v>
      </c>
      <c r="N16" s="834">
        <f>SUM('[14]102 - SJRJ - IV-A'!N16,'[14]102 -SJES IV-A'!N16)</f>
        <v>6</v>
      </c>
    </row>
    <row r="17" spans="1:14">
      <c r="A17" s="829"/>
      <c r="B17" s="835" t="s">
        <v>256</v>
      </c>
      <c r="C17" s="836"/>
      <c r="D17" s="838" t="s">
        <v>257</v>
      </c>
      <c r="E17" s="833">
        <v>9</v>
      </c>
      <c r="F17" s="834">
        <f>SUM('[14]102 - SJRJ - IV-A'!F17,'[14]102 -SJES IV-A'!F17)</f>
        <v>85</v>
      </c>
      <c r="G17" s="834">
        <f>SUM('[14]102 - SJRJ - IV-A'!G17,'[14]102 -SJES IV-A'!G17)</f>
        <v>0</v>
      </c>
      <c r="H17" s="834">
        <f>SUM('[14]102 - SJRJ - IV-A'!H17,'[14]102 -SJES IV-A'!H17)</f>
        <v>85</v>
      </c>
      <c r="I17" s="834">
        <f>SUM('[14]102 - SJRJ - IV-A'!I17,'[14]102 -SJES IV-A'!I17)</f>
        <v>0</v>
      </c>
      <c r="J17" s="834">
        <f>SUM('[14]102 - SJRJ - IV-A'!J17,'[14]102 -SJES IV-A'!J17)</f>
        <v>85</v>
      </c>
      <c r="K17" s="834">
        <f>SUM('[14]102 - SJRJ - IV-A'!K17,'[14]102 -SJES IV-A'!K17)</f>
        <v>5</v>
      </c>
      <c r="L17" s="834">
        <f>SUM('[14]102 - SJRJ - IV-A'!L17,'[14]102 -SJES IV-A'!L17)</f>
        <v>0</v>
      </c>
      <c r="M17" s="834">
        <f>SUM('[14]102 - SJRJ - IV-A'!M17,'[14]102 -SJES IV-A'!M17)</f>
        <v>5</v>
      </c>
      <c r="N17" s="834">
        <f>SUM('[14]102 - SJRJ - IV-A'!N17,'[14]102 -SJES IV-A'!N17)</f>
        <v>0</v>
      </c>
    </row>
    <row r="18" spans="1:14">
      <c r="A18" s="829"/>
      <c r="B18" s="835" t="s">
        <v>258</v>
      </c>
      <c r="C18" s="836" t="s">
        <v>153</v>
      </c>
      <c r="D18" s="838" t="s">
        <v>239</v>
      </c>
      <c r="E18" s="833">
        <v>8</v>
      </c>
      <c r="F18" s="834">
        <f>SUM('[14]102 - SJRJ - IV-A'!F18,'[14]102 -SJES IV-A'!F18)</f>
        <v>54</v>
      </c>
      <c r="G18" s="834">
        <f>SUM('[14]102 - SJRJ - IV-A'!G18,'[14]102 -SJES IV-A'!G18)</f>
        <v>0</v>
      </c>
      <c r="H18" s="834">
        <f>SUM('[14]102 - SJRJ - IV-A'!H18,'[14]102 -SJES IV-A'!H18)</f>
        <v>54</v>
      </c>
      <c r="I18" s="834">
        <f>SUM('[14]102 - SJRJ - IV-A'!I18,'[14]102 -SJES IV-A'!I18)</f>
        <v>0</v>
      </c>
      <c r="J18" s="834">
        <f>SUM('[14]102 - SJRJ - IV-A'!J18,'[14]102 -SJES IV-A'!J18)</f>
        <v>54</v>
      </c>
      <c r="K18" s="834">
        <f>SUM('[14]102 - SJRJ - IV-A'!K18,'[14]102 -SJES IV-A'!K18)</f>
        <v>5</v>
      </c>
      <c r="L18" s="834">
        <f>SUM('[14]102 - SJRJ - IV-A'!L18,'[14]102 -SJES IV-A'!L18)</f>
        <v>1</v>
      </c>
      <c r="M18" s="834">
        <f>SUM('[14]102 - SJRJ - IV-A'!M18,'[14]102 -SJES IV-A'!M18)</f>
        <v>6</v>
      </c>
      <c r="N18" s="834">
        <f>SUM('[14]102 - SJRJ - IV-A'!N18,'[14]102 -SJES IV-A'!N18)</f>
        <v>1</v>
      </c>
    </row>
    <row r="19" spans="1:14">
      <c r="A19" s="829"/>
      <c r="B19" s="835" t="s">
        <v>254</v>
      </c>
      <c r="C19" s="836"/>
      <c r="D19" s="838" t="s">
        <v>259</v>
      </c>
      <c r="E19" s="833">
        <v>7</v>
      </c>
      <c r="F19" s="834">
        <f>SUM('[14]102 - SJRJ - IV-A'!F19,'[14]102 -SJES IV-A'!F19)</f>
        <v>64</v>
      </c>
      <c r="G19" s="834">
        <f>SUM('[14]102 - SJRJ - IV-A'!G19,'[14]102 -SJES IV-A'!G19)</f>
        <v>0</v>
      </c>
      <c r="H19" s="834">
        <f>SUM('[14]102 - SJRJ - IV-A'!H19,'[14]102 -SJES IV-A'!H19)</f>
        <v>64</v>
      </c>
      <c r="I19" s="834">
        <f>SUM('[14]102 - SJRJ - IV-A'!I19,'[14]102 -SJES IV-A'!I19)</f>
        <v>0</v>
      </c>
      <c r="J19" s="834">
        <f>SUM('[14]102 - SJRJ - IV-A'!J19,'[14]102 -SJES IV-A'!J19)</f>
        <v>64</v>
      </c>
      <c r="K19" s="834">
        <f>SUM('[14]102 - SJRJ - IV-A'!K19,'[14]102 -SJES IV-A'!K19)</f>
        <v>5</v>
      </c>
      <c r="L19" s="834">
        <f>SUM('[14]102 - SJRJ - IV-A'!L19,'[14]102 -SJES IV-A'!L19)</f>
        <v>0</v>
      </c>
      <c r="M19" s="834">
        <f>SUM('[14]102 - SJRJ - IV-A'!M19,'[14]102 -SJES IV-A'!M19)</f>
        <v>5</v>
      </c>
      <c r="N19" s="834">
        <f>SUM('[14]102 - SJRJ - IV-A'!N19,'[14]102 -SJES IV-A'!N19)</f>
        <v>0</v>
      </c>
    </row>
    <row r="20" spans="1:14">
      <c r="A20" s="829"/>
      <c r="B20" s="835" t="s">
        <v>260</v>
      </c>
      <c r="C20" s="837"/>
      <c r="D20" s="838" t="s">
        <v>258</v>
      </c>
      <c r="E20" s="833">
        <v>6</v>
      </c>
      <c r="F20" s="834">
        <f>SUM('[14]102 - SJRJ - IV-A'!F20,'[14]102 -SJES IV-A'!F20)</f>
        <v>28</v>
      </c>
      <c r="G20" s="834">
        <f>SUM('[14]102 - SJRJ - IV-A'!G20,'[14]102 -SJES IV-A'!G20)</f>
        <v>0</v>
      </c>
      <c r="H20" s="834">
        <f>SUM('[14]102 - SJRJ - IV-A'!H20,'[14]102 -SJES IV-A'!H20)</f>
        <v>28</v>
      </c>
      <c r="I20" s="834">
        <f>SUM('[14]102 - SJRJ - IV-A'!I20,'[14]102 -SJES IV-A'!I20)</f>
        <v>0</v>
      </c>
      <c r="J20" s="834">
        <f>SUM('[14]102 - SJRJ - IV-A'!J20,'[14]102 -SJES IV-A'!J20)</f>
        <v>28</v>
      </c>
      <c r="K20" s="834">
        <f>SUM('[14]102 - SJRJ - IV-A'!K20,'[14]102 -SJES IV-A'!K20)</f>
        <v>1</v>
      </c>
      <c r="L20" s="834">
        <f>SUM('[14]102 - SJRJ - IV-A'!L20,'[14]102 -SJES IV-A'!L20)</f>
        <v>2</v>
      </c>
      <c r="M20" s="834">
        <f>SUM('[14]102 - SJRJ - IV-A'!M20,'[14]102 -SJES IV-A'!M20)</f>
        <v>3</v>
      </c>
      <c r="N20" s="834">
        <f>SUM('[14]102 - SJRJ - IV-A'!N20,'[14]102 -SJES IV-A'!N20)</f>
        <v>3</v>
      </c>
    </row>
    <row r="21" spans="1:14">
      <c r="A21" s="829"/>
      <c r="B21" s="835" t="s">
        <v>154</v>
      </c>
      <c r="C21" s="836"/>
      <c r="D21" s="838" t="s">
        <v>261</v>
      </c>
      <c r="E21" s="833">
        <v>5</v>
      </c>
      <c r="F21" s="834">
        <f>SUM('[14]102 - SJRJ - IV-A'!F21,'[14]102 -SJES IV-A'!F21)</f>
        <v>55</v>
      </c>
      <c r="G21" s="834">
        <f>SUM('[14]102 - SJRJ - IV-A'!G21,'[14]102 -SJES IV-A'!G21)</f>
        <v>0</v>
      </c>
      <c r="H21" s="834">
        <f>SUM('[14]102 - SJRJ - IV-A'!H21,'[14]102 -SJES IV-A'!H21)</f>
        <v>55</v>
      </c>
      <c r="I21" s="834">
        <f>SUM('[14]102 - SJRJ - IV-A'!I21,'[14]102 -SJES IV-A'!I21)</f>
        <v>0</v>
      </c>
      <c r="J21" s="834">
        <f>SUM('[14]102 - SJRJ - IV-A'!J21,'[14]102 -SJES IV-A'!J21)</f>
        <v>55</v>
      </c>
      <c r="K21" s="834">
        <f>SUM('[14]102 - SJRJ - IV-A'!K21,'[14]102 -SJES IV-A'!K21)</f>
        <v>1</v>
      </c>
      <c r="L21" s="834">
        <f>SUM('[14]102 - SJRJ - IV-A'!L21,'[14]102 -SJES IV-A'!L21)</f>
        <v>2</v>
      </c>
      <c r="M21" s="834">
        <f>SUM('[14]102 - SJRJ - IV-A'!M21,'[14]102 -SJES IV-A'!M21)</f>
        <v>3</v>
      </c>
      <c r="N21" s="834">
        <f>SUM('[14]102 - SJRJ - IV-A'!N21,'[14]102 -SJES IV-A'!N21)</f>
        <v>1</v>
      </c>
    </row>
    <row r="22" spans="1:14">
      <c r="A22" s="829"/>
      <c r="B22" s="835"/>
      <c r="C22" s="836"/>
      <c r="D22" s="838" t="s">
        <v>259</v>
      </c>
      <c r="E22" s="833">
        <v>4</v>
      </c>
      <c r="F22" s="834">
        <f>SUM('[14]102 - SJRJ - IV-A'!F22,'[14]102 -SJES IV-A'!F22)</f>
        <v>67</v>
      </c>
      <c r="G22" s="834">
        <f>SUM('[14]102 - SJRJ - IV-A'!G22,'[14]102 -SJES IV-A'!G22)</f>
        <v>0</v>
      </c>
      <c r="H22" s="834">
        <f>SUM('[14]102 - SJRJ - IV-A'!H22,'[14]102 -SJES IV-A'!H22)</f>
        <v>67</v>
      </c>
      <c r="I22" s="834">
        <f>SUM('[14]102 - SJRJ - IV-A'!I22,'[14]102 -SJES IV-A'!I22)</f>
        <v>0</v>
      </c>
      <c r="J22" s="834">
        <f>SUM('[14]102 - SJRJ - IV-A'!J22,'[14]102 -SJES IV-A'!J22)</f>
        <v>67</v>
      </c>
      <c r="K22" s="834">
        <f>SUM('[14]102 - SJRJ - IV-A'!K22,'[14]102 -SJES IV-A'!K22)</f>
        <v>1</v>
      </c>
      <c r="L22" s="834">
        <f>SUM('[14]102 - SJRJ - IV-A'!L22,'[14]102 -SJES IV-A'!L22)</f>
        <v>0</v>
      </c>
      <c r="M22" s="834">
        <f>SUM('[14]102 - SJRJ - IV-A'!M22,'[14]102 -SJES IV-A'!M22)</f>
        <v>1</v>
      </c>
      <c r="N22" s="834">
        <f>SUM('[14]102 - SJRJ - IV-A'!N22,'[14]102 -SJES IV-A'!N22)</f>
        <v>0</v>
      </c>
    </row>
    <row r="23" spans="1:14">
      <c r="A23" s="829"/>
      <c r="B23" s="835"/>
      <c r="C23" s="836" t="s">
        <v>154</v>
      </c>
      <c r="D23" s="832"/>
      <c r="E23" s="833">
        <v>3</v>
      </c>
      <c r="F23" s="834">
        <f>SUM('[14]102 - SJRJ - IV-A'!F23,'[14]102 -SJES IV-A'!F23)</f>
        <v>0</v>
      </c>
      <c r="G23" s="834">
        <f>SUM('[14]102 - SJRJ - IV-A'!G23,'[14]102 -SJES IV-A'!G23)</f>
        <v>3</v>
      </c>
      <c r="H23" s="834">
        <f>SUM('[14]102 - SJRJ - IV-A'!H23,'[14]102 -SJES IV-A'!H23)</f>
        <v>3</v>
      </c>
      <c r="I23" s="834">
        <f>SUM('[14]102 - SJRJ - IV-A'!I23,'[14]102 -SJES IV-A'!I23)</f>
        <v>0</v>
      </c>
      <c r="J23" s="834">
        <f>SUM('[14]102 - SJRJ - IV-A'!J23,'[14]102 -SJES IV-A'!J23)</f>
        <v>3</v>
      </c>
      <c r="K23" s="834">
        <f>SUM('[14]102 - SJRJ - IV-A'!K23,'[14]102 -SJES IV-A'!K23)</f>
        <v>1</v>
      </c>
      <c r="L23" s="834">
        <f>SUM('[14]102 - SJRJ - IV-A'!L23,'[14]102 -SJES IV-A'!L23)</f>
        <v>1</v>
      </c>
      <c r="M23" s="834">
        <f>SUM('[14]102 - SJRJ - IV-A'!M23,'[14]102 -SJES IV-A'!M23)</f>
        <v>2</v>
      </c>
      <c r="N23" s="834">
        <f>SUM('[14]102 - SJRJ - IV-A'!N23,'[14]102 -SJES IV-A'!N23)</f>
        <v>2</v>
      </c>
    </row>
    <row r="24" spans="1:14">
      <c r="A24" s="829"/>
      <c r="B24" s="835"/>
      <c r="C24" s="836"/>
      <c r="D24" s="832"/>
      <c r="E24" s="833">
        <v>2</v>
      </c>
      <c r="F24" s="834">
        <f>SUM('[14]102 - SJRJ - IV-A'!F24,'[14]102 -SJES IV-A'!F24)</f>
        <v>0</v>
      </c>
      <c r="G24" s="834">
        <f>SUM('[14]102 - SJRJ - IV-A'!G24,'[14]102 -SJES IV-A'!G24)</f>
        <v>45</v>
      </c>
      <c r="H24" s="834">
        <f>SUM('[14]102 - SJRJ - IV-A'!H24,'[14]102 -SJES IV-A'!H24)</f>
        <v>45</v>
      </c>
      <c r="I24" s="834">
        <f>SUM('[14]102 - SJRJ - IV-A'!I24,'[14]102 -SJES IV-A'!I24)</f>
        <v>0</v>
      </c>
      <c r="J24" s="834">
        <f>SUM('[14]102 - SJRJ - IV-A'!J24,'[14]102 -SJES IV-A'!J24)</f>
        <v>45</v>
      </c>
      <c r="K24" s="834">
        <f>SUM('[14]102 - SJRJ - IV-A'!K24,'[14]102 -SJES IV-A'!K24)</f>
        <v>1</v>
      </c>
      <c r="L24" s="834">
        <f>SUM('[14]102 - SJRJ - IV-A'!L24,'[14]102 -SJES IV-A'!L24)</f>
        <v>1</v>
      </c>
      <c r="M24" s="834">
        <f>SUM('[14]102 - SJRJ - IV-A'!M24,'[14]102 -SJES IV-A'!M24)</f>
        <v>2</v>
      </c>
      <c r="N24" s="834">
        <f>SUM('[14]102 - SJRJ - IV-A'!N24,'[14]102 -SJES IV-A'!N24)</f>
        <v>1</v>
      </c>
    </row>
    <row r="25" spans="1:14">
      <c r="A25" s="829"/>
      <c r="B25" s="839"/>
      <c r="C25" s="837"/>
      <c r="D25" s="832"/>
      <c r="E25" s="830">
        <v>1</v>
      </c>
      <c r="F25" s="834">
        <f>SUM('[14]102 - SJRJ - IV-A'!F25,'[14]102 -SJES IV-A'!F25)</f>
        <v>0</v>
      </c>
      <c r="G25" s="834">
        <f>SUM('[14]102 - SJRJ - IV-A'!G25,'[14]102 -SJES IV-A'!G25)</f>
        <v>26</v>
      </c>
      <c r="H25" s="834">
        <f>SUM('[14]102 - SJRJ - IV-A'!H25,'[14]102 -SJES IV-A'!H25)</f>
        <v>26</v>
      </c>
      <c r="I25" s="834">
        <f>SUM('[14]102 - SJRJ - IV-A'!I25,'[14]102 -SJES IV-A'!I25)</f>
        <v>64</v>
      </c>
      <c r="J25" s="834">
        <f>SUM('[14]102 - SJRJ - IV-A'!J25,'[14]102 -SJES IV-A'!J25)</f>
        <v>90</v>
      </c>
      <c r="K25" s="834">
        <f>SUM('[14]102 - SJRJ - IV-A'!K25,'[14]102 -SJES IV-A'!K25)</f>
        <v>0</v>
      </c>
      <c r="L25" s="834">
        <f>SUM('[14]102 - SJRJ - IV-A'!L25,'[14]102 -SJES IV-A'!L25)</f>
        <v>1</v>
      </c>
      <c r="M25" s="834">
        <f>SUM('[14]102 - SJRJ - IV-A'!M25,'[14]102 -SJES IV-A'!M25)</f>
        <v>1</v>
      </c>
      <c r="N25" s="834">
        <f>SUM('[14]102 - SJRJ - IV-A'!N25,'[14]102 -SJES IV-A'!N25)</f>
        <v>1</v>
      </c>
    </row>
    <row r="26" spans="1:14">
      <c r="A26" s="829"/>
      <c r="B26" s="840" t="s">
        <v>262</v>
      </c>
      <c r="C26" s="841"/>
      <c r="D26" s="841"/>
      <c r="E26" s="842"/>
      <c r="F26" s="843">
        <f>SUM('[14]102 - SJRJ - IV-A'!F26,'[14]102 -SJES IV-A'!F26)</f>
        <v>1253</v>
      </c>
      <c r="G26" s="843">
        <f>SUM('[14]102 - SJRJ - IV-A'!G26,'[14]102 -SJES IV-A'!G26)</f>
        <v>74</v>
      </c>
      <c r="H26" s="843">
        <f>SUM('[14]102 - SJRJ - IV-A'!H26,'[14]102 -SJES IV-A'!H26)</f>
        <v>1327</v>
      </c>
      <c r="I26" s="843">
        <f>SUM('[14]102 - SJRJ - IV-A'!I26,'[14]102 -SJES IV-A'!I26)</f>
        <v>64</v>
      </c>
      <c r="J26" s="843">
        <f>SUM('[14]102 - SJRJ - IV-A'!J26,'[14]102 -SJES IV-A'!J26)</f>
        <v>1391</v>
      </c>
      <c r="K26" s="843">
        <f>SUM('[14]102 - SJRJ - IV-A'!K26,'[14]102 -SJES IV-A'!K26)</f>
        <v>399</v>
      </c>
      <c r="L26" s="843">
        <f>SUM('[14]102 - SJRJ - IV-A'!L26,'[14]102 -SJES IV-A'!L26)</f>
        <v>136</v>
      </c>
      <c r="M26" s="843">
        <f>SUM('[14]102 - SJRJ - IV-A'!M26,'[14]102 -SJES IV-A'!M26)</f>
        <v>535</v>
      </c>
      <c r="N26" s="843">
        <f>SUM('[14]102 - SJRJ - IV-A'!N26,'[14]102 -SJES IV-A'!N26)</f>
        <v>172</v>
      </c>
    </row>
    <row r="27" spans="1:14">
      <c r="A27" s="829"/>
      <c r="B27" s="835"/>
      <c r="C27" s="835"/>
      <c r="D27" s="844"/>
      <c r="E27" s="839">
        <v>13</v>
      </c>
      <c r="F27" s="834">
        <f>SUM('[14]102 - SJRJ - IV-A'!F27,'[14]102 -SJES IV-A'!F27)</f>
        <v>1295</v>
      </c>
      <c r="G27" s="834">
        <f>SUM('[14]102 - SJRJ - IV-A'!G27,'[14]102 -SJES IV-A'!G27)</f>
        <v>0</v>
      </c>
      <c r="H27" s="834">
        <f>SUM('[14]102 - SJRJ - IV-A'!H27,'[14]102 -SJES IV-A'!H27)</f>
        <v>1295</v>
      </c>
      <c r="I27" s="834">
        <f>SUM('[14]102 - SJRJ - IV-A'!I27,'[14]102 -SJES IV-A'!I27)</f>
        <v>0</v>
      </c>
      <c r="J27" s="834">
        <f>SUM('[14]102 - SJRJ - IV-A'!J27,'[14]102 -SJES IV-A'!J27)</f>
        <v>1295</v>
      </c>
      <c r="K27" s="834">
        <f>SUM('[14]102 - SJRJ - IV-A'!K27,'[14]102 -SJES IV-A'!K27)</f>
        <v>363</v>
      </c>
      <c r="L27" s="834">
        <f>SUM('[14]102 - SJRJ - IV-A'!L27,'[14]102 -SJES IV-A'!L27)</f>
        <v>78</v>
      </c>
      <c r="M27" s="834">
        <f>SUM('[14]102 - SJRJ - IV-A'!M27,'[14]102 -SJES IV-A'!M27)</f>
        <v>441</v>
      </c>
      <c r="N27" s="834">
        <f>SUM('[14]102 - SJRJ - IV-A'!N27,'[14]102 -SJES IV-A'!N27)</f>
        <v>91</v>
      </c>
    </row>
    <row r="28" spans="1:14">
      <c r="A28" s="829"/>
      <c r="B28" s="835"/>
      <c r="C28" s="835" t="s">
        <v>152</v>
      </c>
      <c r="D28" s="844"/>
      <c r="E28" s="833">
        <v>12</v>
      </c>
      <c r="F28" s="834">
        <f>SUM('[14]102 - SJRJ - IV-A'!F28,'[14]102 -SJES IV-A'!F28)</f>
        <v>35</v>
      </c>
      <c r="G28" s="834">
        <f>SUM('[14]102 - SJRJ - IV-A'!G28,'[14]102 -SJES IV-A'!G28)</f>
        <v>0</v>
      </c>
      <c r="H28" s="834">
        <f>SUM('[14]102 - SJRJ - IV-A'!H28,'[14]102 -SJES IV-A'!H28)</f>
        <v>35</v>
      </c>
      <c r="I28" s="834">
        <f>SUM('[14]102 - SJRJ - IV-A'!I28,'[14]102 -SJES IV-A'!I28)</f>
        <v>0</v>
      </c>
      <c r="J28" s="834">
        <f>SUM('[14]102 - SJRJ - IV-A'!J28,'[14]102 -SJES IV-A'!J28)</f>
        <v>35</v>
      </c>
      <c r="K28" s="834">
        <f>SUM('[14]102 - SJRJ - IV-A'!K28,'[14]102 -SJES IV-A'!K28)</f>
        <v>3</v>
      </c>
      <c r="L28" s="834">
        <f>SUM('[14]102 - SJRJ - IV-A'!L28,'[14]102 -SJES IV-A'!L28)</f>
        <v>0</v>
      </c>
      <c r="M28" s="834">
        <f>SUM('[14]102 - SJRJ - IV-A'!M28,'[14]102 -SJES IV-A'!M28)</f>
        <v>3</v>
      </c>
      <c r="N28" s="834">
        <f>SUM('[14]102 - SJRJ - IV-A'!N28,'[14]102 -SJES IV-A'!N28)</f>
        <v>0</v>
      </c>
    </row>
    <row r="29" spans="1:14">
      <c r="A29" s="829"/>
      <c r="B29" s="835" t="s">
        <v>260</v>
      </c>
      <c r="C29" s="839"/>
      <c r="D29" s="844"/>
      <c r="E29" s="833">
        <v>11</v>
      </c>
      <c r="F29" s="834">
        <f>SUM('[14]102 - SJRJ - IV-A'!F29,'[14]102 -SJES IV-A'!F29)</f>
        <v>19</v>
      </c>
      <c r="G29" s="834">
        <f>SUM('[14]102 - SJRJ - IV-A'!G29,'[14]102 -SJES IV-A'!G29)</f>
        <v>0</v>
      </c>
      <c r="H29" s="834">
        <f>SUM('[14]102 - SJRJ - IV-A'!H29,'[14]102 -SJES IV-A'!H29)</f>
        <v>19</v>
      </c>
      <c r="I29" s="834">
        <f>SUM('[14]102 - SJRJ - IV-A'!I29,'[14]102 -SJES IV-A'!I29)</f>
        <v>0</v>
      </c>
      <c r="J29" s="834">
        <f>SUM('[14]102 - SJRJ - IV-A'!J29,'[14]102 -SJES IV-A'!J29)</f>
        <v>19</v>
      </c>
      <c r="K29" s="834">
        <f>SUM('[14]102 - SJRJ - IV-A'!K29,'[14]102 -SJES IV-A'!K29)</f>
        <v>6</v>
      </c>
      <c r="L29" s="834">
        <f>SUM('[14]102 - SJRJ - IV-A'!L29,'[14]102 -SJES IV-A'!L29)</f>
        <v>0</v>
      </c>
      <c r="M29" s="834">
        <f>SUM('[14]102 - SJRJ - IV-A'!M29,'[14]102 -SJES IV-A'!M29)</f>
        <v>6</v>
      </c>
      <c r="N29" s="834">
        <f>SUM('[14]102 - SJRJ - IV-A'!N29,'[14]102 -SJES IV-A'!N29)</f>
        <v>0</v>
      </c>
    </row>
    <row r="30" spans="1:14">
      <c r="A30" s="829"/>
      <c r="B30" s="835" t="s">
        <v>263</v>
      </c>
      <c r="C30" s="835"/>
      <c r="D30" s="844" t="s">
        <v>264</v>
      </c>
      <c r="E30" s="833">
        <v>10</v>
      </c>
      <c r="F30" s="834">
        <f>SUM('[14]102 - SJRJ - IV-A'!F30,'[14]102 -SJES IV-A'!F30)</f>
        <v>25</v>
      </c>
      <c r="G30" s="834">
        <f>SUM('[14]102 - SJRJ - IV-A'!G30,'[14]102 -SJES IV-A'!G30)</f>
        <v>0</v>
      </c>
      <c r="H30" s="834">
        <f>SUM('[14]102 - SJRJ - IV-A'!H30,'[14]102 -SJES IV-A'!H30)</f>
        <v>25</v>
      </c>
      <c r="I30" s="834">
        <f>SUM('[14]102 - SJRJ - IV-A'!I30,'[14]102 -SJES IV-A'!I30)</f>
        <v>0</v>
      </c>
      <c r="J30" s="834">
        <f>SUM('[14]102 - SJRJ - IV-A'!J30,'[14]102 -SJES IV-A'!J30)</f>
        <v>25</v>
      </c>
      <c r="K30" s="834">
        <f>SUM('[14]102 - SJRJ - IV-A'!K30,'[14]102 -SJES IV-A'!K30)</f>
        <v>2</v>
      </c>
      <c r="L30" s="834">
        <f>SUM('[14]102 - SJRJ - IV-A'!L30,'[14]102 -SJES IV-A'!L30)</f>
        <v>1</v>
      </c>
      <c r="M30" s="834">
        <f>SUM('[14]102 - SJRJ - IV-A'!M30,'[14]102 -SJES IV-A'!M30)</f>
        <v>3</v>
      </c>
      <c r="N30" s="834">
        <f>SUM('[14]102 - SJRJ - IV-A'!N30,'[14]102 -SJES IV-A'!N30)</f>
        <v>1</v>
      </c>
    </row>
    <row r="31" spans="1:14">
      <c r="A31" s="829"/>
      <c r="B31" s="835" t="s">
        <v>152</v>
      </c>
      <c r="C31" s="835"/>
      <c r="D31" s="844" t="s">
        <v>263</v>
      </c>
      <c r="E31" s="833">
        <v>9</v>
      </c>
      <c r="F31" s="834">
        <f>SUM('[14]102 - SJRJ - IV-A'!F31,'[14]102 -SJES IV-A'!F31)</f>
        <v>93</v>
      </c>
      <c r="G31" s="834">
        <f>SUM('[14]102 - SJRJ - IV-A'!G31,'[14]102 -SJES IV-A'!G31)</f>
        <v>0</v>
      </c>
      <c r="H31" s="834">
        <f>SUM('[14]102 - SJRJ - IV-A'!H31,'[14]102 -SJES IV-A'!H31)</f>
        <v>93</v>
      </c>
      <c r="I31" s="834">
        <f>SUM('[14]102 - SJRJ - IV-A'!I31,'[14]102 -SJES IV-A'!I31)</f>
        <v>0</v>
      </c>
      <c r="J31" s="834">
        <f>SUM('[14]102 - SJRJ - IV-A'!J31,'[14]102 -SJES IV-A'!J31)</f>
        <v>93</v>
      </c>
      <c r="K31" s="834">
        <f>SUM('[14]102 - SJRJ - IV-A'!K31,'[14]102 -SJES IV-A'!K31)</f>
        <v>3</v>
      </c>
      <c r="L31" s="834">
        <f>SUM('[14]102 - SJRJ - IV-A'!L31,'[14]102 -SJES IV-A'!L31)</f>
        <v>0</v>
      </c>
      <c r="M31" s="834">
        <f>SUM('[14]102 - SJRJ - IV-A'!M31,'[14]102 -SJES IV-A'!M31)</f>
        <v>3</v>
      </c>
      <c r="N31" s="834">
        <f>SUM('[14]102 - SJRJ - IV-A'!N31,'[14]102 -SJES IV-A'!N31)</f>
        <v>0</v>
      </c>
    </row>
    <row r="32" spans="1:14">
      <c r="A32" s="829"/>
      <c r="B32" s="835" t="s">
        <v>253</v>
      </c>
      <c r="C32" s="835" t="s">
        <v>153</v>
      </c>
      <c r="D32" s="844" t="s">
        <v>265</v>
      </c>
      <c r="E32" s="833">
        <v>8</v>
      </c>
      <c r="F32" s="834">
        <f>SUM('[14]102 - SJRJ - IV-A'!F32,'[14]102 -SJES IV-A'!F32)</f>
        <v>83</v>
      </c>
      <c r="G32" s="834">
        <f>SUM('[14]102 - SJRJ - IV-A'!G32,'[14]102 -SJES IV-A'!G32)</f>
        <v>0</v>
      </c>
      <c r="H32" s="834">
        <f>SUM('[14]102 - SJRJ - IV-A'!H32,'[14]102 -SJES IV-A'!H32)</f>
        <v>83</v>
      </c>
      <c r="I32" s="834">
        <f>SUM('[14]102 - SJRJ - IV-A'!I32,'[14]102 -SJES IV-A'!I32)</f>
        <v>0</v>
      </c>
      <c r="J32" s="834">
        <f>SUM('[14]102 - SJRJ - IV-A'!J32,'[14]102 -SJES IV-A'!J32)</f>
        <v>83</v>
      </c>
      <c r="K32" s="834">
        <f>SUM('[14]102 - SJRJ - IV-A'!K32,'[14]102 -SJES IV-A'!K32)</f>
        <v>2</v>
      </c>
      <c r="L32" s="834">
        <f>SUM('[14]102 - SJRJ - IV-A'!L32,'[14]102 -SJES IV-A'!L32)</f>
        <v>2</v>
      </c>
      <c r="M32" s="834">
        <f>SUM('[14]102 - SJRJ - IV-A'!M32,'[14]102 -SJES IV-A'!M32)</f>
        <v>4</v>
      </c>
      <c r="N32" s="834">
        <f>SUM('[14]102 - SJRJ - IV-A'!N32,'[14]102 -SJES IV-A'!N32)</f>
        <v>5</v>
      </c>
    </row>
    <row r="33" spans="1:15">
      <c r="A33" s="829"/>
      <c r="B33" s="835" t="s">
        <v>258</v>
      </c>
      <c r="C33" s="835"/>
      <c r="D33" s="844" t="s">
        <v>258</v>
      </c>
      <c r="E33" s="833">
        <v>7</v>
      </c>
      <c r="F33" s="834">
        <f>SUM('[14]102 - SJRJ - IV-A'!F33,'[14]102 -SJES IV-A'!F33)</f>
        <v>94</v>
      </c>
      <c r="G33" s="834">
        <f>SUM('[14]102 - SJRJ - IV-A'!G33,'[14]102 -SJES IV-A'!G33)</f>
        <v>0</v>
      </c>
      <c r="H33" s="834">
        <f>SUM('[14]102 - SJRJ - IV-A'!H33,'[14]102 -SJES IV-A'!H33)</f>
        <v>94</v>
      </c>
      <c r="I33" s="834">
        <f>SUM('[14]102 - SJRJ - IV-A'!I33,'[14]102 -SJES IV-A'!I33)</f>
        <v>0</v>
      </c>
      <c r="J33" s="834">
        <f>SUM('[14]102 - SJRJ - IV-A'!J33,'[14]102 -SJES IV-A'!J33)</f>
        <v>94</v>
      </c>
      <c r="K33" s="834">
        <f>SUM('[14]102 - SJRJ - IV-A'!K33,'[14]102 -SJES IV-A'!K33)</f>
        <v>3</v>
      </c>
      <c r="L33" s="834">
        <f>SUM('[14]102 - SJRJ - IV-A'!L33,'[14]102 -SJES IV-A'!L33)</f>
        <v>0</v>
      </c>
      <c r="M33" s="834">
        <f>SUM('[14]102 - SJRJ - IV-A'!M33,'[14]102 -SJES IV-A'!M33)</f>
        <v>3</v>
      </c>
      <c r="N33" s="834">
        <f>SUM('[14]102 - SJRJ - IV-A'!N33,'[14]102 -SJES IV-A'!N33)</f>
        <v>0</v>
      </c>
    </row>
    <row r="34" spans="1:15">
      <c r="A34" s="829"/>
      <c r="B34" s="835" t="s">
        <v>152</v>
      </c>
      <c r="C34" s="835"/>
      <c r="D34" s="844" t="s">
        <v>261</v>
      </c>
      <c r="E34" s="833">
        <v>6</v>
      </c>
      <c r="F34" s="834">
        <f>SUM('[14]102 - SJRJ - IV-A'!F34,'[14]102 -SJES IV-A'!F34)</f>
        <v>64</v>
      </c>
      <c r="G34" s="834">
        <f>SUM('[14]102 - SJRJ - IV-A'!G34,'[14]102 -SJES IV-A'!G34)</f>
        <v>0</v>
      </c>
      <c r="H34" s="834">
        <f>SUM('[14]102 - SJRJ - IV-A'!H34,'[14]102 -SJES IV-A'!H34)</f>
        <v>64</v>
      </c>
      <c r="I34" s="834">
        <f>SUM('[14]102 - SJRJ - IV-A'!I34,'[14]102 -SJES IV-A'!I34)</f>
        <v>0</v>
      </c>
      <c r="J34" s="834">
        <f>SUM('[14]102 - SJRJ - IV-A'!J34,'[14]102 -SJES IV-A'!J34)</f>
        <v>64</v>
      </c>
      <c r="K34" s="834">
        <f>SUM('[14]102 - SJRJ - IV-A'!K34,'[14]102 -SJES IV-A'!K34)</f>
        <v>0</v>
      </c>
      <c r="L34" s="834">
        <f>SUM('[14]102 - SJRJ - IV-A'!L34,'[14]102 -SJES IV-A'!L34)</f>
        <v>1</v>
      </c>
      <c r="M34" s="834">
        <f>SUM('[14]102 - SJRJ - IV-A'!M34,'[14]102 -SJES IV-A'!M34)</f>
        <v>1</v>
      </c>
      <c r="N34" s="834">
        <f>SUM('[14]102 - SJRJ - IV-A'!N34,'[14]102 -SJES IV-A'!N34)</f>
        <v>1</v>
      </c>
    </row>
    <row r="35" spans="1:15">
      <c r="A35" s="829"/>
      <c r="B35" s="835" t="s">
        <v>261</v>
      </c>
      <c r="C35" s="830"/>
      <c r="D35" s="844"/>
      <c r="E35" s="833">
        <v>5</v>
      </c>
      <c r="F35" s="834">
        <f>SUM('[14]102 - SJRJ - IV-A'!F35,'[14]102 -SJES IV-A'!F35)</f>
        <v>89</v>
      </c>
      <c r="G35" s="834">
        <f>SUM('[14]102 - SJRJ - IV-A'!G35,'[14]102 -SJES IV-A'!G35)</f>
        <v>0</v>
      </c>
      <c r="H35" s="834">
        <f>SUM('[14]102 - SJRJ - IV-A'!H35,'[14]102 -SJES IV-A'!H35)</f>
        <v>89</v>
      </c>
      <c r="I35" s="834">
        <f>SUM('[14]102 - SJRJ - IV-A'!I35,'[14]102 -SJES IV-A'!I35)</f>
        <v>0</v>
      </c>
      <c r="J35" s="834">
        <f>SUM('[14]102 - SJRJ - IV-A'!J35,'[14]102 -SJES IV-A'!J35)</f>
        <v>89</v>
      </c>
      <c r="K35" s="834">
        <f>SUM('[14]102 - SJRJ - IV-A'!K35,'[14]102 -SJES IV-A'!K35)</f>
        <v>1</v>
      </c>
      <c r="L35" s="834">
        <f>SUM('[14]102 - SJRJ - IV-A'!L35,'[14]102 -SJES IV-A'!L35)</f>
        <v>0</v>
      </c>
      <c r="M35" s="834">
        <f>SUM('[14]102 - SJRJ - IV-A'!M35,'[14]102 -SJES IV-A'!M35)</f>
        <v>1</v>
      </c>
      <c r="N35" s="834">
        <f>SUM('[14]102 - SJRJ - IV-A'!N35,'[14]102 -SJES IV-A'!N35)</f>
        <v>0</v>
      </c>
    </row>
    <row r="36" spans="1:15">
      <c r="A36" s="829"/>
      <c r="B36" s="835"/>
      <c r="C36" s="835"/>
      <c r="D36" s="844"/>
      <c r="E36" s="833">
        <v>4</v>
      </c>
      <c r="F36" s="834">
        <f>SUM('[14]102 - SJRJ - IV-A'!F36,'[14]102 -SJES IV-A'!F36)</f>
        <v>82</v>
      </c>
      <c r="G36" s="834">
        <f>SUM('[14]102 - SJRJ - IV-A'!G36,'[14]102 -SJES IV-A'!G36)</f>
        <v>0</v>
      </c>
      <c r="H36" s="834">
        <f>SUM('[14]102 - SJRJ - IV-A'!H36,'[14]102 -SJES IV-A'!H36)</f>
        <v>82</v>
      </c>
      <c r="I36" s="834">
        <f>SUM('[14]102 - SJRJ - IV-A'!I36,'[14]102 -SJES IV-A'!I36)</f>
        <v>0</v>
      </c>
      <c r="J36" s="834">
        <f>SUM('[14]102 - SJRJ - IV-A'!J36,'[14]102 -SJES IV-A'!J36)</f>
        <v>82</v>
      </c>
      <c r="K36" s="834">
        <f>SUM('[14]102 - SJRJ - IV-A'!K36,'[14]102 -SJES IV-A'!K36)</f>
        <v>0</v>
      </c>
      <c r="L36" s="834">
        <f>SUM('[14]102 - SJRJ - IV-A'!L36,'[14]102 -SJES IV-A'!L36)</f>
        <v>1</v>
      </c>
      <c r="M36" s="834">
        <f>SUM('[14]102 - SJRJ - IV-A'!M36,'[14]102 -SJES IV-A'!M36)</f>
        <v>1</v>
      </c>
      <c r="N36" s="834">
        <f>SUM('[14]102 - SJRJ - IV-A'!N36,'[14]102 -SJES IV-A'!N36)</f>
        <v>2</v>
      </c>
    </row>
    <row r="37" spans="1:15">
      <c r="A37" s="829"/>
      <c r="B37" s="835"/>
      <c r="C37" s="835" t="s">
        <v>154</v>
      </c>
      <c r="D37" s="844"/>
      <c r="E37" s="833">
        <v>3</v>
      </c>
      <c r="F37" s="834">
        <f>SUM('[14]102 - SJRJ - IV-A'!F37,'[14]102 -SJES IV-A'!F37)</f>
        <v>0</v>
      </c>
      <c r="G37" s="834">
        <f>SUM('[14]102 - SJRJ - IV-A'!G37,'[14]102 -SJES IV-A'!G37)</f>
        <v>11</v>
      </c>
      <c r="H37" s="834">
        <f>SUM('[14]102 - SJRJ - IV-A'!H37,'[14]102 -SJES IV-A'!H37)</f>
        <v>11</v>
      </c>
      <c r="I37" s="834">
        <f>SUM('[14]102 - SJRJ - IV-A'!I37,'[14]102 -SJES IV-A'!I37)</f>
        <v>0</v>
      </c>
      <c r="J37" s="834">
        <f>SUM('[14]102 - SJRJ - IV-A'!J37,'[14]102 -SJES IV-A'!J37)</f>
        <v>11</v>
      </c>
      <c r="K37" s="834">
        <f>SUM('[14]102 - SJRJ - IV-A'!K37,'[14]102 -SJES IV-A'!K37)</f>
        <v>0</v>
      </c>
      <c r="L37" s="834">
        <f>SUM('[14]102 - SJRJ - IV-A'!L37,'[14]102 -SJES IV-A'!L37)</f>
        <v>0</v>
      </c>
      <c r="M37" s="834">
        <f>SUM('[14]102 - SJRJ - IV-A'!M37,'[14]102 -SJES IV-A'!M37)</f>
        <v>0</v>
      </c>
      <c r="N37" s="834">
        <f>SUM('[14]102 - SJRJ - IV-A'!N37,'[14]102 -SJES IV-A'!N37)</f>
        <v>0</v>
      </c>
    </row>
    <row r="38" spans="1:15">
      <c r="A38" s="829"/>
      <c r="B38" s="835"/>
      <c r="C38" s="835"/>
      <c r="D38" s="844"/>
      <c r="E38" s="833">
        <v>2</v>
      </c>
      <c r="F38" s="834">
        <f>SUM('[14]102 - SJRJ - IV-A'!F38,'[14]102 -SJES IV-A'!F38)</f>
        <v>0</v>
      </c>
      <c r="G38" s="834">
        <f>SUM('[14]102 - SJRJ - IV-A'!G38,'[14]102 -SJES IV-A'!G38)</f>
        <v>48</v>
      </c>
      <c r="H38" s="834">
        <f>SUM('[14]102 - SJRJ - IV-A'!H38,'[14]102 -SJES IV-A'!H38)</f>
        <v>48</v>
      </c>
      <c r="I38" s="834">
        <f>SUM('[14]102 - SJRJ - IV-A'!I38,'[14]102 -SJES IV-A'!I38)</f>
        <v>0</v>
      </c>
      <c r="J38" s="834">
        <f>SUM('[14]102 - SJRJ - IV-A'!J38,'[14]102 -SJES IV-A'!J38)</f>
        <v>48</v>
      </c>
      <c r="K38" s="834">
        <f>SUM('[14]102 - SJRJ - IV-A'!K38,'[14]102 -SJES IV-A'!K38)</f>
        <v>0</v>
      </c>
      <c r="L38" s="834">
        <f>SUM('[14]102 - SJRJ - IV-A'!L38,'[14]102 -SJES IV-A'!L38)</f>
        <v>0</v>
      </c>
      <c r="M38" s="834">
        <f>SUM('[14]102 - SJRJ - IV-A'!M38,'[14]102 -SJES IV-A'!M38)</f>
        <v>0</v>
      </c>
      <c r="N38" s="834">
        <f>SUM('[14]102 - SJRJ - IV-A'!N38,'[14]102 -SJES IV-A'!N38)</f>
        <v>0</v>
      </c>
    </row>
    <row r="39" spans="1:15">
      <c r="A39" s="829"/>
      <c r="B39" s="839"/>
      <c r="C39" s="839"/>
      <c r="D39" s="844"/>
      <c r="E39" s="830">
        <v>1</v>
      </c>
      <c r="F39" s="834">
        <f>SUM('[14]102 - SJRJ - IV-A'!F39,'[14]102 -SJES IV-A'!F39)</f>
        <v>0</v>
      </c>
      <c r="G39" s="834">
        <f>SUM('[14]102 - SJRJ - IV-A'!G39,'[14]102 -SJES IV-A'!G39)</f>
        <v>41</v>
      </c>
      <c r="H39" s="834">
        <f>SUM('[14]102 - SJRJ - IV-A'!H39,'[14]102 -SJES IV-A'!H39)</f>
        <v>41</v>
      </c>
      <c r="I39" s="834">
        <f>SUM('[14]102 - SJRJ - IV-A'!I39,'[14]102 -SJES IV-A'!I39)</f>
        <v>100</v>
      </c>
      <c r="J39" s="834">
        <f>SUM('[14]102 - SJRJ - IV-A'!J39,'[14]102 -SJES IV-A'!J39)</f>
        <v>141</v>
      </c>
      <c r="K39" s="834">
        <f>SUM('[14]102 - SJRJ - IV-A'!K39,'[14]102 -SJES IV-A'!K39)</f>
        <v>2</v>
      </c>
      <c r="L39" s="834">
        <f>SUM('[14]102 - SJRJ - IV-A'!L39,'[14]102 -SJES IV-A'!L39)</f>
        <v>2</v>
      </c>
      <c r="M39" s="834">
        <f>SUM('[14]102 - SJRJ - IV-A'!M39,'[14]102 -SJES IV-A'!M39)</f>
        <v>4</v>
      </c>
      <c r="N39" s="834">
        <f>SUM('[14]102 - SJRJ - IV-A'!N39,'[14]102 -SJES IV-A'!N39)</f>
        <v>3</v>
      </c>
    </row>
    <row r="40" spans="1:15">
      <c r="A40" s="829"/>
      <c r="B40" s="840" t="s">
        <v>266</v>
      </c>
      <c r="C40" s="841"/>
      <c r="D40" s="841"/>
      <c r="E40" s="841"/>
      <c r="F40" s="843">
        <f>SUM('[14]102 - SJRJ - IV-A'!F40,'[14]102 -SJES IV-A'!F40)</f>
        <v>1879</v>
      </c>
      <c r="G40" s="843">
        <f>SUM('[14]102 - SJRJ - IV-A'!G40,'[14]102 -SJES IV-A'!G40)</f>
        <v>100</v>
      </c>
      <c r="H40" s="843">
        <f>SUM('[14]102 - SJRJ - IV-A'!H40,'[14]102 -SJES IV-A'!H40)</f>
        <v>1979</v>
      </c>
      <c r="I40" s="843">
        <f>SUM('[14]102 - SJRJ - IV-A'!I40,'[14]102 -SJES IV-A'!I40)</f>
        <v>100</v>
      </c>
      <c r="J40" s="843">
        <f>SUM('[14]102 - SJRJ - IV-A'!J40,'[14]102 -SJES IV-A'!J40)</f>
        <v>2079</v>
      </c>
      <c r="K40" s="843">
        <f>SUM('[14]102 - SJRJ - IV-A'!K40,'[14]102 -SJES IV-A'!K40)</f>
        <v>385</v>
      </c>
      <c r="L40" s="843">
        <f>SUM('[14]102 - SJRJ - IV-A'!L40,'[14]102 -SJES IV-A'!L40)</f>
        <v>85</v>
      </c>
      <c r="M40" s="843">
        <f>SUM('[14]102 - SJRJ - IV-A'!M40,'[14]102 -SJES IV-A'!M40)</f>
        <v>470</v>
      </c>
      <c r="N40" s="843">
        <f>SUM('[14]102 - SJRJ - IV-A'!N40,'[14]102 -SJES IV-A'!N40)</f>
        <v>103</v>
      </c>
      <c r="O40" s="845"/>
    </row>
    <row r="41" spans="1:15">
      <c r="A41" s="829"/>
      <c r="B41" s="830"/>
      <c r="C41" s="830"/>
      <c r="D41" s="846"/>
      <c r="E41" s="833">
        <v>13</v>
      </c>
      <c r="F41" s="834">
        <f>SUM('[14]102 - SJRJ - IV-A'!F41,'[14]102 -SJES IV-A'!F41)</f>
        <v>1</v>
      </c>
      <c r="G41" s="834">
        <f>SUM('[14]102 - SJRJ - IV-A'!G41,'[14]102 -SJES IV-A'!G41)</f>
        <v>0</v>
      </c>
      <c r="H41" s="834">
        <f>SUM('[14]102 - SJRJ - IV-A'!H41,'[14]102 -SJES IV-A'!H41)</f>
        <v>1</v>
      </c>
      <c r="I41" s="834">
        <f>SUM('[14]102 - SJRJ - IV-A'!I41,'[14]102 -SJES IV-A'!I41)</f>
        <v>0</v>
      </c>
      <c r="J41" s="834">
        <f>SUM('[14]102 - SJRJ - IV-A'!J41,'[14]102 -SJES IV-A'!J41)</f>
        <v>1</v>
      </c>
      <c r="K41" s="834">
        <f>SUM('[14]102 - SJRJ - IV-A'!K41,'[14]102 -SJES IV-A'!K41)</f>
        <v>1</v>
      </c>
      <c r="L41" s="834">
        <f>SUM('[14]102 - SJRJ - IV-A'!L41,'[14]102 -SJES IV-A'!L41)</f>
        <v>1</v>
      </c>
      <c r="M41" s="834">
        <f>SUM('[14]102 - SJRJ - IV-A'!M41,'[14]102 -SJES IV-A'!M41)</f>
        <v>2</v>
      </c>
      <c r="N41" s="834">
        <f>SUM('[14]102 - SJRJ - IV-A'!N41,'[14]102 -SJES IV-A'!N41)</f>
        <v>1</v>
      </c>
    </row>
    <row r="42" spans="1:15">
      <c r="A42" s="829"/>
      <c r="B42" s="835" t="s">
        <v>154</v>
      </c>
      <c r="C42" s="835" t="s">
        <v>152</v>
      </c>
      <c r="D42" s="844" t="s">
        <v>267</v>
      </c>
      <c r="E42" s="833">
        <v>12</v>
      </c>
      <c r="F42" s="834">
        <f>SUM('[14]102 - SJRJ - IV-A'!F42,'[14]102 -SJES IV-A'!F42)</f>
        <v>0</v>
      </c>
      <c r="G42" s="834">
        <f>SUM('[14]102 - SJRJ - IV-A'!G42,'[14]102 -SJES IV-A'!G42)</f>
        <v>0</v>
      </c>
      <c r="H42" s="834">
        <f>SUM('[14]102 - SJRJ - IV-A'!H42,'[14]102 -SJES IV-A'!H42)</f>
        <v>0</v>
      </c>
      <c r="I42" s="834">
        <f>SUM('[14]102 - SJRJ - IV-A'!I42,'[14]102 -SJES IV-A'!I42)</f>
        <v>0</v>
      </c>
      <c r="J42" s="834">
        <f>SUM('[14]102 - SJRJ - IV-A'!J42,'[14]102 -SJES IV-A'!J42)</f>
        <v>0</v>
      </c>
      <c r="K42" s="834">
        <f>SUM('[14]102 - SJRJ - IV-A'!K42,'[14]102 -SJES IV-A'!K42)</f>
        <v>0</v>
      </c>
      <c r="L42" s="834">
        <f>SUM('[14]102 - SJRJ - IV-A'!L42,'[14]102 -SJES IV-A'!L42)</f>
        <v>0</v>
      </c>
      <c r="M42" s="834">
        <f>SUM('[14]102 - SJRJ - IV-A'!M42,'[14]102 -SJES IV-A'!M42)</f>
        <v>0</v>
      </c>
      <c r="N42" s="834">
        <f>SUM('[14]102 - SJRJ - IV-A'!N42,'[14]102 -SJES IV-A'!N42)</f>
        <v>0</v>
      </c>
    </row>
    <row r="43" spans="1:15">
      <c r="A43" s="829"/>
      <c r="B43" s="835" t="s">
        <v>255</v>
      </c>
      <c r="C43" s="835"/>
      <c r="D43" s="844" t="s">
        <v>255</v>
      </c>
      <c r="E43" s="833">
        <v>11</v>
      </c>
      <c r="F43" s="834">
        <f>SUM('[14]102 - SJRJ - IV-A'!F43,'[14]102 -SJES IV-A'!F43)</f>
        <v>0</v>
      </c>
      <c r="G43" s="834">
        <f>SUM('[14]102 - SJRJ - IV-A'!G43,'[14]102 -SJES IV-A'!G43)</f>
        <v>0</v>
      </c>
      <c r="H43" s="834">
        <f>SUM('[14]102 - SJRJ - IV-A'!H43,'[14]102 -SJES IV-A'!H43)</f>
        <v>0</v>
      </c>
      <c r="I43" s="834">
        <f>SUM('[14]102 - SJRJ - IV-A'!I43,'[14]102 -SJES IV-A'!I43)</f>
        <v>0</v>
      </c>
      <c r="J43" s="834">
        <f>SUM('[14]102 - SJRJ - IV-A'!J43,'[14]102 -SJES IV-A'!J43)</f>
        <v>0</v>
      </c>
      <c r="K43" s="834">
        <f>SUM('[14]102 - SJRJ - IV-A'!K43,'[14]102 -SJES IV-A'!K43)</f>
        <v>0</v>
      </c>
      <c r="L43" s="834">
        <f>SUM('[14]102 - SJRJ - IV-A'!L43,'[14]102 -SJES IV-A'!L43)</f>
        <v>0</v>
      </c>
      <c r="M43" s="834">
        <f>SUM('[14]102 - SJRJ - IV-A'!M43,'[14]102 -SJES IV-A'!M43)</f>
        <v>0</v>
      </c>
      <c r="N43" s="834">
        <f>SUM('[14]102 - SJRJ - IV-A'!N43,'[14]102 -SJES IV-A'!N43)</f>
        <v>0</v>
      </c>
    </row>
    <row r="44" spans="1:15">
      <c r="A44" s="829"/>
      <c r="B44" s="835" t="s">
        <v>268</v>
      </c>
      <c r="C44" s="830"/>
      <c r="D44" s="844" t="s">
        <v>253</v>
      </c>
      <c r="E44" s="833">
        <v>10</v>
      </c>
      <c r="F44" s="834">
        <f>SUM('[14]102 - SJRJ - IV-A'!F44,'[14]102 -SJES IV-A'!F44)</f>
        <v>0</v>
      </c>
      <c r="G44" s="834">
        <f>SUM('[14]102 - SJRJ - IV-A'!G44,'[14]102 -SJES IV-A'!G44)</f>
        <v>0</v>
      </c>
      <c r="H44" s="834">
        <f>SUM('[14]102 - SJRJ - IV-A'!H44,'[14]102 -SJES IV-A'!H44)</f>
        <v>0</v>
      </c>
      <c r="I44" s="834">
        <f>SUM('[14]102 - SJRJ - IV-A'!I44,'[14]102 -SJES IV-A'!I44)</f>
        <v>0</v>
      </c>
      <c r="J44" s="834">
        <f>SUM('[14]102 - SJRJ - IV-A'!J44,'[14]102 -SJES IV-A'!J44)</f>
        <v>0</v>
      </c>
      <c r="K44" s="834">
        <f>SUM('[14]102 - SJRJ - IV-A'!K44,'[14]102 -SJES IV-A'!K44)</f>
        <v>0</v>
      </c>
      <c r="L44" s="834">
        <f>SUM('[14]102 - SJRJ - IV-A'!L44,'[14]102 -SJES IV-A'!L44)</f>
        <v>0</v>
      </c>
      <c r="M44" s="834">
        <f>SUM('[14]102 - SJRJ - IV-A'!M44,'[14]102 -SJES IV-A'!M44)</f>
        <v>0</v>
      </c>
      <c r="N44" s="834">
        <f>SUM('[14]102 - SJRJ - IV-A'!N44,'[14]102 -SJES IV-A'!N44)</f>
        <v>0</v>
      </c>
    </row>
    <row r="45" spans="1:15">
      <c r="A45" s="829"/>
      <c r="B45" s="835" t="s">
        <v>258</v>
      </c>
      <c r="C45" s="835"/>
      <c r="D45" s="844" t="s">
        <v>265</v>
      </c>
      <c r="E45" s="833">
        <v>9</v>
      </c>
      <c r="F45" s="834">
        <f>SUM('[14]102 - SJRJ - IV-A'!F45,'[14]102 -SJES IV-A'!F45)</f>
        <v>3</v>
      </c>
      <c r="G45" s="834">
        <f>SUM('[14]102 - SJRJ - IV-A'!G45,'[14]102 -SJES IV-A'!G45)</f>
        <v>0</v>
      </c>
      <c r="H45" s="834">
        <f>SUM('[14]102 - SJRJ - IV-A'!H45,'[14]102 -SJES IV-A'!H45)</f>
        <v>3</v>
      </c>
      <c r="I45" s="834">
        <f>SUM('[14]102 - SJRJ - IV-A'!I45,'[14]102 -SJES IV-A'!I45)</f>
        <v>0</v>
      </c>
      <c r="J45" s="834">
        <f>SUM('[14]102 - SJRJ - IV-A'!J45,'[14]102 -SJES IV-A'!J45)</f>
        <v>3</v>
      </c>
      <c r="K45" s="834">
        <f>SUM('[14]102 - SJRJ - IV-A'!K45,'[14]102 -SJES IV-A'!K45)</f>
        <v>0</v>
      </c>
      <c r="L45" s="834">
        <f>SUM('[14]102 - SJRJ - IV-A'!L45,'[14]102 -SJES IV-A'!L45)</f>
        <v>0</v>
      </c>
      <c r="M45" s="834">
        <f>SUM('[14]102 - SJRJ - IV-A'!M45,'[14]102 -SJES IV-A'!M45)</f>
        <v>0</v>
      </c>
      <c r="N45" s="834">
        <f>SUM('[14]102 - SJRJ - IV-A'!N45,'[14]102 -SJES IV-A'!N45)</f>
        <v>0</v>
      </c>
    </row>
    <row r="46" spans="1:15">
      <c r="A46" s="829"/>
      <c r="B46" s="835" t="s">
        <v>256</v>
      </c>
      <c r="C46" s="835" t="s">
        <v>153</v>
      </c>
      <c r="D46" s="844" t="s">
        <v>154</v>
      </c>
      <c r="E46" s="833">
        <v>8</v>
      </c>
      <c r="F46" s="834">
        <f>SUM('[14]102 - SJRJ - IV-A'!F46,'[14]102 -SJES IV-A'!F46)</f>
        <v>0</v>
      </c>
      <c r="G46" s="834">
        <f>SUM('[14]102 - SJRJ - IV-A'!G46,'[14]102 -SJES IV-A'!G46)</f>
        <v>0</v>
      </c>
      <c r="H46" s="834">
        <f>SUM('[14]102 - SJRJ - IV-A'!H46,'[14]102 -SJES IV-A'!H46)</f>
        <v>0</v>
      </c>
      <c r="I46" s="834">
        <f>SUM('[14]102 - SJRJ - IV-A'!I46,'[14]102 -SJES IV-A'!I46)</f>
        <v>0</v>
      </c>
      <c r="J46" s="834">
        <f>SUM('[14]102 - SJRJ - IV-A'!J46,'[14]102 -SJES IV-A'!J46)</f>
        <v>0</v>
      </c>
      <c r="K46" s="834">
        <f>SUM('[14]102 - SJRJ - IV-A'!K46,'[14]102 -SJES IV-A'!K46)</f>
        <v>1</v>
      </c>
      <c r="L46" s="834">
        <f>SUM('[14]102 - SJRJ - IV-A'!L46,'[14]102 -SJES IV-A'!L46)</f>
        <v>0</v>
      </c>
      <c r="M46" s="834">
        <f>SUM('[14]102 - SJRJ - IV-A'!M46,'[14]102 -SJES IV-A'!M46)</f>
        <v>1</v>
      </c>
      <c r="N46" s="834">
        <f>SUM('[14]102 - SJRJ - IV-A'!N46,'[14]102 -SJES IV-A'!N46)</f>
        <v>0</v>
      </c>
    </row>
    <row r="47" spans="1:15">
      <c r="A47" s="829"/>
      <c r="B47" s="835" t="s">
        <v>258</v>
      </c>
      <c r="C47" s="835"/>
      <c r="D47" s="844" t="s">
        <v>264</v>
      </c>
      <c r="E47" s="833">
        <v>7</v>
      </c>
      <c r="F47" s="834">
        <f>SUM('[14]102 - SJRJ - IV-A'!F47,'[14]102 -SJES IV-A'!F47)</f>
        <v>0</v>
      </c>
      <c r="G47" s="834">
        <f>SUM('[14]102 - SJRJ - IV-A'!G47,'[14]102 -SJES IV-A'!G47)</f>
        <v>0</v>
      </c>
      <c r="H47" s="834">
        <f>SUM('[14]102 - SJRJ - IV-A'!H47,'[14]102 -SJES IV-A'!H47)</f>
        <v>0</v>
      </c>
      <c r="I47" s="834">
        <f>SUM('[14]102 - SJRJ - IV-A'!I47,'[14]102 -SJES IV-A'!I47)</f>
        <v>0</v>
      </c>
      <c r="J47" s="834">
        <f>SUM('[14]102 - SJRJ - IV-A'!J47,'[14]102 -SJES IV-A'!J47)</f>
        <v>0</v>
      </c>
      <c r="K47" s="834">
        <f>SUM('[14]102 - SJRJ - IV-A'!K47,'[14]102 -SJES IV-A'!K47)</f>
        <v>0</v>
      </c>
      <c r="L47" s="834">
        <f>SUM('[14]102 - SJRJ - IV-A'!L47,'[14]102 -SJES IV-A'!L47)</f>
        <v>0</v>
      </c>
      <c r="M47" s="834">
        <f>SUM('[14]102 - SJRJ - IV-A'!M47,'[14]102 -SJES IV-A'!M47)</f>
        <v>0</v>
      </c>
      <c r="N47" s="834">
        <f>SUM('[14]102 - SJRJ - IV-A'!N47,'[14]102 -SJES IV-A'!N47)</f>
        <v>0</v>
      </c>
    </row>
    <row r="48" spans="1:15">
      <c r="A48" s="829"/>
      <c r="B48" s="835" t="s">
        <v>154</v>
      </c>
      <c r="C48" s="835"/>
      <c r="D48" s="844" t="s">
        <v>239</v>
      </c>
      <c r="E48" s="833">
        <v>6</v>
      </c>
      <c r="F48" s="834">
        <f>SUM('[14]102 - SJRJ - IV-A'!F48,'[14]102 -SJES IV-A'!F48)</f>
        <v>1</v>
      </c>
      <c r="G48" s="834">
        <f>SUM('[14]102 - SJRJ - IV-A'!G48,'[14]102 -SJES IV-A'!G48)</f>
        <v>0</v>
      </c>
      <c r="H48" s="834">
        <f>SUM('[14]102 - SJRJ - IV-A'!H48,'[14]102 -SJES IV-A'!H48)</f>
        <v>1</v>
      </c>
      <c r="I48" s="834">
        <f>SUM('[14]102 - SJRJ - IV-A'!I48,'[14]102 -SJES IV-A'!I48)</f>
        <v>0</v>
      </c>
      <c r="J48" s="834">
        <f>SUM('[14]102 - SJRJ - IV-A'!J48,'[14]102 -SJES IV-A'!J48)</f>
        <v>1</v>
      </c>
      <c r="K48" s="834">
        <f>SUM('[14]102 - SJRJ - IV-A'!K48,'[14]102 -SJES IV-A'!K48)</f>
        <v>0</v>
      </c>
      <c r="L48" s="834">
        <f>SUM('[14]102 - SJRJ - IV-A'!L48,'[14]102 -SJES IV-A'!L48)</f>
        <v>0</v>
      </c>
      <c r="M48" s="834">
        <f>SUM('[14]102 - SJRJ - IV-A'!M48,'[14]102 -SJES IV-A'!M48)</f>
        <v>0</v>
      </c>
      <c r="N48" s="834">
        <f>SUM('[14]102 - SJRJ - IV-A'!N48,'[14]102 -SJES IV-A'!N48)</f>
        <v>0</v>
      </c>
    </row>
    <row r="49" spans="1:14">
      <c r="A49" s="829"/>
      <c r="B49" s="835" t="s">
        <v>259</v>
      </c>
      <c r="C49" s="830"/>
      <c r="D49" s="844" t="s">
        <v>253</v>
      </c>
      <c r="E49" s="833">
        <v>5</v>
      </c>
      <c r="F49" s="834">
        <f>SUM('[14]102 - SJRJ - IV-A'!F49,'[14]102 -SJES IV-A'!F49)</f>
        <v>0</v>
      </c>
      <c r="G49" s="834">
        <f>SUM('[14]102 - SJRJ - IV-A'!G49,'[14]102 -SJES IV-A'!G49)</f>
        <v>0</v>
      </c>
      <c r="H49" s="834">
        <f>SUM('[14]102 - SJRJ - IV-A'!H49,'[14]102 -SJES IV-A'!H49)</f>
        <v>0</v>
      </c>
      <c r="I49" s="834">
        <f>SUM('[14]102 - SJRJ - IV-A'!I49,'[14]102 -SJES IV-A'!I49)</f>
        <v>0</v>
      </c>
      <c r="J49" s="834">
        <f>SUM('[14]102 - SJRJ - IV-A'!J49,'[14]102 -SJES IV-A'!J49)</f>
        <v>0</v>
      </c>
      <c r="K49" s="834">
        <f>SUM('[14]102 - SJRJ - IV-A'!K49,'[14]102 -SJES IV-A'!K49)</f>
        <v>0</v>
      </c>
      <c r="L49" s="834">
        <f>SUM('[14]102 - SJRJ - IV-A'!L49,'[14]102 -SJES IV-A'!L49)</f>
        <v>0</v>
      </c>
      <c r="M49" s="834">
        <f>SUM('[14]102 - SJRJ - IV-A'!M49,'[14]102 -SJES IV-A'!M49)</f>
        <v>0</v>
      </c>
      <c r="N49" s="834">
        <f>SUM('[14]102 - SJRJ - IV-A'!N49,'[14]102 -SJES IV-A'!N49)</f>
        <v>0</v>
      </c>
    </row>
    <row r="50" spans="1:14">
      <c r="A50" s="829"/>
      <c r="B50" s="835"/>
      <c r="C50" s="835"/>
      <c r="D50" s="844" t="s">
        <v>260</v>
      </c>
      <c r="E50" s="833">
        <v>4</v>
      </c>
      <c r="F50" s="834">
        <f>SUM('[14]102 - SJRJ - IV-A'!F50,'[14]102 -SJES IV-A'!F50)</f>
        <v>0</v>
      </c>
      <c r="G50" s="834">
        <f>SUM('[14]102 - SJRJ - IV-A'!G50,'[14]102 -SJES IV-A'!G50)</f>
        <v>0</v>
      </c>
      <c r="H50" s="834">
        <f>SUM('[14]102 - SJRJ - IV-A'!H50,'[14]102 -SJES IV-A'!H50)</f>
        <v>0</v>
      </c>
      <c r="I50" s="834">
        <f>SUM('[14]102 - SJRJ - IV-A'!I50,'[14]102 -SJES IV-A'!I50)</f>
        <v>0</v>
      </c>
      <c r="J50" s="834">
        <f>SUM('[14]102 - SJRJ - IV-A'!J50,'[14]102 -SJES IV-A'!J50)</f>
        <v>0</v>
      </c>
      <c r="K50" s="834">
        <f>SUM('[14]102 - SJRJ - IV-A'!K50,'[14]102 -SJES IV-A'!K50)</f>
        <v>0</v>
      </c>
      <c r="L50" s="834">
        <f>SUM('[14]102 - SJRJ - IV-A'!L50,'[14]102 -SJES IV-A'!L50)</f>
        <v>0</v>
      </c>
      <c r="M50" s="834">
        <f>SUM('[14]102 - SJRJ - IV-A'!M50,'[14]102 -SJES IV-A'!M50)</f>
        <v>0</v>
      </c>
      <c r="N50" s="834">
        <f>SUM('[14]102 - SJRJ - IV-A'!N50,'[14]102 -SJES IV-A'!N50)</f>
        <v>0</v>
      </c>
    </row>
    <row r="51" spans="1:14">
      <c r="A51" s="829"/>
      <c r="B51" s="835"/>
      <c r="C51" s="835" t="s">
        <v>154</v>
      </c>
      <c r="D51" s="844" t="s">
        <v>154</v>
      </c>
      <c r="E51" s="833">
        <v>3</v>
      </c>
      <c r="F51" s="834">
        <f>SUM('[14]102 - SJRJ - IV-A'!F51,'[14]102 -SJES IV-A'!F51)</f>
        <v>0</v>
      </c>
      <c r="G51" s="834">
        <f>SUM('[14]102 - SJRJ - IV-A'!G51,'[14]102 -SJES IV-A'!G51)</f>
        <v>0</v>
      </c>
      <c r="H51" s="834">
        <f>SUM('[14]102 - SJRJ - IV-A'!H51,'[14]102 -SJES IV-A'!H51)</f>
        <v>0</v>
      </c>
      <c r="I51" s="834">
        <f>SUM('[14]102 - SJRJ - IV-A'!I51,'[14]102 -SJES IV-A'!I51)</f>
        <v>0</v>
      </c>
      <c r="J51" s="834">
        <f>SUM('[14]102 - SJRJ - IV-A'!J51,'[14]102 -SJES IV-A'!J51)</f>
        <v>0</v>
      </c>
      <c r="K51" s="834">
        <f>SUM('[14]102 - SJRJ - IV-A'!K51,'[14]102 -SJES IV-A'!K51)</f>
        <v>0</v>
      </c>
      <c r="L51" s="834">
        <f>SUM('[14]102 - SJRJ - IV-A'!L51,'[14]102 -SJES IV-A'!L51)</f>
        <v>0</v>
      </c>
      <c r="M51" s="834">
        <f>SUM('[14]102 - SJRJ - IV-A'!M51,'[14]102 -SJES IV-A'!M51)</f>
        <v>0</v>
      </c>
      <c r="N51" s="834">
        <f>SUM('[14]102 - SJRJ - IV-A'!N51,'[14]102 -SJES IV-A'!N51)</f>
        <v>0</v>
      </c>
    </row>
    <row r="52" spans="1:14">
      <c r="A52" s="829"/>
      <c r="B52" s="835"/>
      <c r="C52" s="835"/>
      <c r="D52" s="844" t="s">
        <v>256</v>
      </c>
      <c r="E52" s="833">
        <v>2</v>
      </c>
      <c r="F52" s="834">
        <f>SUM('[14]102 - SJRJ - IV-A'!F52,'[14]102 -SJES IV-A'!F52)</f>
        <v>0</v>
      </c>
      <c r="G52" s="834">
        <f>SUM('[14]102 - SJRJ - IV-A'!G52,'[14]102 -SJES IV-A'!G52)</f>
        <v>0</v>
      </c>
      <c r="H52" s="834">
        <f>SUM('[14]102 - SJRJ - IV-A'!H52,'[14]102 -SJES IV-A'!H52)</f>
        <v>0</v>
      </c>
      <c r="I52" s="834">
        <f>SUM('[14]102 - SJRJ - IV-A'!I52,'[14]102 -SJES IV-A'!I52)</f>
        <v>0</v>
      </c>
      <c r="J52" s="834">
        <f>SUM('[14]102 - SJRJ - IV-A'!J52,'[14]102 -SJES IV-A'!J52)</f>
        <v>0</v>
      </c>
      <c r="K52" s="834">
        <f>SUM('[14]102 - SJRJ - IV-A'!K52,'[14]102 -SJES IV-A'!K52)</f>
        <v>0</v>
      </c>
      <c r="L52" s="834">
        <f>SUM('[14]102 - SJRJ - IV-A'!L52,'[14]102 -SJES IV-A'!L52)</f>
        <v>0</v>
      </c>
      <c r="M52" s="834">
        <f>SUM('[14]102 - SJRJ - IV-A'!M52,'[14]102 -SJES IV-A'!M52)</f>
        <v>0</v>
      </c>
      <c r="N52" s="834">
        <f>SUM('[14]102 - SJRJ - IV-A'!N52,'[14]102 -SJES IV-A'!N52)</f>
        <v>0</v>
      </c>
    </row>
    <row r="53" spans="1:14">
      <c r="A53" s="829"/>
      <c r="B53" s="839"/>
      <c r="C53" s="844"/>
      <c r="D53" s="839"/>
      <c r="E53" s="830">
        <v>1</v>
      </c>
      <c r="F53" s="834">
        <f>SUM('[14]102 - SJRJ - IV-A'!F53,'[14]102 -SJES IV-A'!F53)</f>
        <v>0</v>
      </c>
      <c r="G53" s="834">
        <f>SUM('[14]102 - SJRJ - IV-A'!G53,'[14]102 -SJES IV-A'!G53)</f>
        <v>0</v>
      </c>
      <c r="H53" s="834">
        <f>SUM('[14]102 - SJRJ - IV-A'!H53,'[14]102 -SJES IV-A'!H53)</f>
        <v>0</v>
      </c>
      <c r="I53" s="834">
        <f>SUM('[14]102 - SJRJ - IV-A'!I53,'[14]102 -SJES IV-A'!I53)</f>
        <v>2</v>
      </c>
      <c r="J53" s="834">
        <f>SUM('[14]102 - SJRJ - IV-A'!J53,'[14]102 -SJES IV-A'!J53)</f>
        <v>2</v>
      </c>
      <c r="K53" s="834">
        <f>SUM('[14]102 - SJRJ - IV-A'!K53,'[14]102 -SJES IV-A'!K53)</f>
        <v>0</v>
      </c>
      <c r="L53" s="834">
        <f>SUM('[14]102 - SJRJ - IV-A'!L53,'[14]102 -SJES IV-A'!L53)</f>
        <v>0</v>
      </c>
      <c r="M53" s="834">
        <f>SUM('[14]102 - SJRJ - IV-A'!M53,'[14]102 -SJES IV-A'!M53)</f>
        <v>0</v>
      </c>
      <c r="N53" s="834">
        <f>SUM('[14]102 - SJRJ - IV-A'!N53,'[14]102 -SJES IV-A'!N53)</f>
        <v>0</v>
      </c>
    </row>
    <row r="54" spans="1:14">
      <c r="B54" s="847" t="s">
        <v>269</v>
      </c>
      <c r="C54" s="847"/>
      <c r="D54" s="847"/>
      <c r="E54" s="847"/>
      <c r="F54" s="834">
        <f>SUM('[14]102 - SJRJ - IV-A'!F54,'[14]102 -SJES IV-A'!F54)</f>
        <v>5</v>
      </c>
      <c r="G54" s="834">
        <f>SUM('[14]102 - SJRJ - IV-A'!G54,'[14]102 -SJES IV-A'!G54)</f>
        <v>0</v>
      </c>
      <c r="H54" s="834">
        <f>SUM('[14]102 - SJRJ - IV-A'!H54,'[14]102 -SJES IV-A'!H54)</f>
        <v>5</v>
      </c>
      <c r="I54" s="834">
        <f>SUM('[14]102 - SJRJ - IV-A'!I54,'[14]102 -SJES IV-A'!I54)</f>
        <v>2</v>
      </c>
      <c r="J54" s="834">
        <f>SUM('[14]102 - SJRJ - IV-A'!J54,'[14]102 -SJES IV-A'!J54)</f>
        <v>7</v>
      </c>
      <c r="K54" s="834">
        <f>SUM('[14]102 - SJRJ - IV-A'!K54,'[14]102 -SJES IV-A'!K54)</f>
        <v>2</v>
      </c>
      <c r="L54" s="834">
        <f>SUM('[14]102 - SJRJ - IV-A'!L54,'[14]102 -SJES IV-A'!L54)</f>
        <v>1</v>
      </c>
      <c r="M54" s="834">
        <f>SUM('[14]102 - SJRJ - IV-A'!M54,'[14]102 -SJES IV-A'!M54)</f>
        <v>3</v>
      </c>
      <c r="N54" s="834">
        <f>SUM('[14]102 - SJRJ - IV-A'!N54,'[14]102 -SJES IV-A'!N54)</f>
        <v>1</v>
      </c>
    </row>
    <row r="55" spans="1:14">
      <c r="B55" s="848" t="s">
        <v>270</v>
      </c>
      <c r="C55" s="849"/>
      <c r="D55" s="849"/>
      <c r="E55" s="850"/>
      <c r="F55" s="834">
        <f>SUM('[14]102 - SJRJ - IV-A'!F55,'[14]102 -SJES IV-A'!F55)</f>
        <v>0</v>
      </c>
      <c r="G55" s="834">
        <f>SUM('[14]102 - SJRJ - IV-A'!G55,'[14]102 -SJES IV-A'!G55)</f>
        <v>0</v>
      </c>
      <c r="H55" s="834">
        <f>SUM('[14]102 - SJRJ - IV-A'!H55,'[14]102 -SJES IV-A'!H55)</f>
        <v>0</v>
      </c>
      <c r="I55" s="834">
        <f>SUM('[14]102 - SJRJ - IV-A'!I55,'[14]102 -SJES IV-A'!I55)</f>
        <v>0</v>
      </c>
      <c r="J55" s="834">
        <f>SUM('[14]102 - SJRJ - IV-A'!J55,'[14]102 -SJES IV-A'!J55)</f>
        <v>0</v>
      </c>
      <c r="K55" s="834">
        <f>SUM('[14]102 - SJRJ - IV-A'!K55,'[14]102 -SJES IV-A'!K55)</f>
        <v>0</v>
      </c>
      <c r="L55" s="834">
        <f>SUM('[14]102 - SJRJ - IV-A'!L55,'[14]102 -SJES IV-A'!L55)</f>
        <v>0</v>
      </c>
      <c r="M55" s="834">
        <f>SUM('[14]102 - SJRJ - IV-A'!M55,'[14]102 -SJES IV-A'!M55)</f>
        <v>0</v>
      </c>
      <c r="N55" s="834">
        <f>SUM('[14]102 - SJRJ - IV-A'!N55,'[14]102 -SJES IV-A'!N55)</f>
        <v>0</v>
      </c>
    </row>
    <row r="56" spans="1:14">
      <c r="B56" s="847" t="s">
        <v>17</v>
      </c>
      <c r="C56" s="847"/>
      <c r="D56" s="847"/>
      <c r="E56" s="847"/>
      <c r="F56" s="834">
        <f>SUM('[14]102 - SJRJ - IV-A'!F56,'[14]102 -SJES IV-A'!F56)</f>
        <v>3137</v>
      </c>
      <c r="G56" s="834">
        <f>SUM('[14]102 - SJRJ - IV-A'!G56,'[14]102 -SJES IV-A'!G56)</f>
        <v>174</v>
      </c>
      <c r="H56" s="834">
        <f>SUM('[14]102 - SJRJ - IV-A'!H56,'[14]102 -SJES IV-A'!H56)</f>
        <v>3311</v>
      </c>
      <c r="I56" s="834">
        <f>SUM('[14]102 - SJRJ - IV-A'!I56,'[14]102 -SJES IV-A'!I56)</f>
        <v>166</v>
      </c>
      <c r="J56" s="834">
        <f>SUM('[14]102 - SJRJ - IV-A'!J56,'[14]102 -SJES IV-A'!J56)</f>
        <v>3477</v>
      </c>
      <c r="K56" s="834">
        <f>SUM('[14]102 - SJRJ - IV-A'!K56,'[14]102 -SJES IV-A'!K56)</f>
        <v>786</v>
      </c>
      <c r="L56" s="834">
        <f>SUM('[14]102 - SJRJ - IV-A'!L56,'[14]102 -SJES IV-A'!L56)</f>
        <v>222</v>
      </c>
      <c r="M56" s="834">
        <f>SUM('[14]102 - SJRJ - IV-A'!M56,'[14]102 -SJES IV-A'!M56)</f>
        <v>1008</v>
      </c>
      <c r="N56" s="834">
        <f>SUM('[14]102 - SJRJ - IV-A'!N56,'[14]102 -SJES IV-A'!N56)</f>
        <v>276</v>
      </c>
    </row>
    <row r="57" spans="1:14">
      <c r="B57" s="823"/>
      <c r="C57" s="823"/>
      <c r="D57" s="823"/>
      <c r="E57" s="823"/>
      <c r="F57" s="823"/>
      <c r="G57" s="823"/>
      <c r="H57" s="823"/>
      <c r="I57" s="823"/>
      <c r="J57" s="823"/>
      <c r="K57" s="823"/>
      <c r="L57" s="823"/>
      <c r="M57" s="823"/>
      <c r="N57" s="823"/>
    </row>
    <row r="58" spans="1:14">
      <c r="B58" s="823"/>
      <c r="C58" s="823"/>
      <c r="D58" s="823"/>
      <c r="E58" s="823"/>
      <c r="F58" s="823"/>
      <c r="G58" s="823"/>
      <c r="H58" s="823"/>
      <c r="I58" s="823"/>
      <c r="J58" s="823"/>
      <c r="K58" s="823"/>
      <c r="L58" s="823"/>
      <c r="M58" s="823"/>
      <c r="N58" s="823"/>
    </row>
    <row r="59" spans="1:14">
      <c r="B59" s="851"/>
    </row>
    <row r="60" spans="1:14">
      <c r="B60" s="851"/>
    </row>
    <row r="61" spans="1:14">
      <c r="B61" s="851"/>
    </row>
    <row r="62" spans="1:14">
      <c r="B62" s="851"/>
    </row>
    <row r="63" spans="1:14">
      <c r="B63" s="851"/>
    </row>
    <row r="64" spans="1:14">
      <c r="B64" s="851"/>
    </row>
    <row r="65" spans="2:4">
      <c r="B65" s="851"/>
    </row>
    <row r="66" spans="2:4">
      <c r="B66" s="851"/>
    </row>
    <row r="67" spans="2:4">
      <c r="B67" s="852"/>
    </row>
    <row r="68" spans="2:4">
      <c r="C68" s="852"/>
      <c r="D68" s="852"/>
    </row>
    <row r="69" spans="2:4">
      <c r="C69" s="852"/>
      <c r="D69" s="852"/>
    </row>
    <row r="70" spans="2:4">
      <c r="C70" s="852"/>
      <c r="D70" s="852"/>
    </row>
    <row r="71" spans="2:4">
      <c r="C71" s="852"/>
      <c r="D71" s="852"/>
    </row>
    <row r="72" spans="2:4">
      <c r="C72" s="852"/>
      <c r="D72" s="852"/>
    </row>
    <row r="73" spans="2:4">
      <c r="C73" s="852"/>
      <c r="D73" s="852"/>
    </row>
    <row r="74" spans="2:4">
      <c r="C74" s="852"/>
    </row>
    <row r="75" spans="2:4">
      <c r="C75" s="852"/>
    </row>
  </sheetData>
  <mergeCells count="18">
    <mergeCell ref="B55:E55"/>
    <mergeCell ref="B56:E56"/>
    <mergeCell ref="L11:L12"/>
    <mergeCell ref="M11:M12"/>
    <mergeCell ref="N11:N12"/>
    <mergeCell ref="B26:E26"/>
    <mergeCell ref="B40:E40"/>
    <mergeCell ref="B54:E54"/>
    <mergeCell ref="B5:N5"/>
    <mergeCell ref="B6:N6"/>
    <mergeCell ref="B7:N7"/>
    <mergeCell ref="B10:E12"/>
    <mergeCell ref="F10:J10"/>
    <mergeCell ref="K10:N10"/>
    <mergeCell ref="F11:H11"/>
    <mergeCell ref="I11:I12"/>
    <mergeCell ref="J11:J12"/>
    <mergeCell ref="K11:K12"/>
  </mergeCells>
  <pageMargins left="0.78740157499999996" right="0.78740157499999996" top="0.984251969" bottom="0.984251969" header="0.49212598499999999" footer="0.49212598499999999"/>
  <pageSetup paperSize="9" scale="76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M52"/>
  <sheetViews>
    <sheetView showGridLines="0" workbookViewId="0">
      <selection activeCell="H37" sqref="H37:H49"/>
    </sheetView>
  </sheetViews>
  <sheetFormatPr defaultColWidth="9.140625" defaultRowHeight="12.75"/>
  <cols>
    <col min="1" max="1" width="11.140625" style="1" customWidth="1"/>
    <col min="2" max="2" width="11.85546875" style="1" customWidth="1"/>
    <col min="3" max="3" width="12.140625" style="2" customWidth="1"/>
    <col min="4" max="4" width="18" style="2" customWidth="1"/>
    <col min="5" max="5" width="14.28515625" style="2" customWidth="1"/>
    <col min="6" max="6" width="13.42578125" style="2" customWidth="1"/>
    <col min="7" max="7" width="14.85546875" style="3" customWidth="1"/>
    <col min="8" max="9" width="13.85546875" style="2" customWidth="1"/>
    <col min="10" max="10" width="14.7109375" style="2" customWidth="1"/>
    <col min="11" max="11" width="14.28515625" style="2" customWidth="1"/>
    <col min="12" max="12" width="14.42578125" style="2" customWidth="1"/>
    <col min="13" max="13" width="18.5703125" style="2" customWidth="1"/>
    <col min="14" max="16384" width="9.140625" style="2"/>
  </cols>
  <sheetData>
    <row r="1" spans="1:13" ht="12.75" customHeight="1">
      <c r="A1" s="358" t="s">
        <v>0</v>
      </c>
      <c r="B1" s="358"/>
      <c r="C1" s="358"/>
      <c r="D1" s="358"/>
      <c r="E1" s="358"/>
      <c r="F1" s="358"/>
      <c r="G1" s="358"/>
      <c r="H1" s="358"/>
      <c r="I1" s="358"/>
      <c r="J1" s="358"/>
      <c r="K1" s="358"/>
      <c r="L1" s="358"/>
      <c r="M1" s="358"/>
    </row>
    <row r="2" spans="1:13" ht="12.75" customHeight="1">
      <c r="A2" s="358" t="s">
        <v>1</v>
      </c>
      <c r="B2" s="358"/>
      <c r="C2" s="358"/>
      <c r="D2" s="358"/>
      <c r="E2" s="358"/>
      <c r="F2" s="358"/>
      <c r="G2" s="358"/>
      <c r="H2" s="358"/>
      <c r="I2" s="358"/>
      <c r="J2" s="358"/>
      <c r="K2" s="358"/>
      <c r="L2" s="358"/>
      <c r="M2" s="358"/>
    </row>
    <row r="3" spans="1:13" ht="12.7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s="223" customFormat="1" ht="12.75" customHeight="1">
      <c r="A4" s="359" t="s">
        <v>271</v>
      </c>
      <c r="B4" s="359"/>
      <c r="C4" s="359"/>
      <c r="D4" s="359"/>
      <c r="E4" s="359"/>
      <c r="F4" s="359"/>
      <c r="G4" s="359"/>
      <c r="H4" s="359"/>
      <c r="I4" s="359"/>
      <c r="J4" s="359"/>
      <c r="K4" s="359"/>
      <c r="L4" s="359"/>
      <c r="M4" s="359"/>
    </row>
    <row r="5" spans="1:13" s="220" customFormat="1" ht="12.75" customHeight="1" thickBot="1">
      <c r="A5" s="353"/>
      <c r="B5" s="353"/>
      <c r="C5" s="353"/>
      <c r="D5" s="353"/>
      <c r="E5" s="353"/>
      <c r="F5" s="353"/>
      <c r="G5" s="353"/>
      <c r="H5" s="353"/>
      <c r="I5" s="353"/>
      <c r="L5" s="360" t="s">
        <v>272</v>
      </c>
      <c r="M5" s="360"/>
    </row>
    <row r="6" spans="1:13" ht="12.75" customHeight="1" thickTop="1">
      <c r="A6" s="372" t="s">
        <v>3</v>
      </c>
      <c r="B6" s="373"/>
      <c r="C6" s="373"/>
      <c r="D6" s="374"/>
      <c r="E6" s="378" t="s">
        <v>4</v>
      </c>
      <c r="F6" s="379"/>
      <c r="G6" s="379"/>
      <c r="H6" s="379"/>
      <c r="I6" s="380"/>
      <c r="J6" s="361" t="s">
        <v>5</v>
      </c>
      <c r="K6" s="362"/>
      <c r="L6" s="363"/>
      <c r="M6" s="364" t="s">
        <v>6</v>
      </c>
    </row>
    <row r="7" spans="1:13" ht="21" customHeight="1">
      <c r="A7" s="375"/>
      <c r="B7" s="376"/>
      <c r="C7" s="376"/>
      <c r="D7" s="377"/>
      <c r="E7" s="366" t="s">
        <v>7</v>
      </c>
      <c r="F7" s="367"/>
      <c r="G7" s="367"/>
      <c r="H7" s="367" t="s">
        <v>8</v>
      </c>
      <c r="I7" s="368" t="s">
        <v>9</v>
      </c>
      <c r="J7" s="366" t="s">
        <v>10</v>
      </c>
      <c r="K7" s="367" t="s">
        <v>11</v>
      </c>
      <c r="L7" s="369" t="s">
        <v>9</v>
      </c>
      <c r="M7" s="365"/>
    </row>
    <row r="8" spans="1:13" ht="44.45" customHeight="1">
      <c r="A8" s="351" t="s">
        <v>156</v>
      </c>
      <c r="B8" s="352" t="s">
        <v>157</v>
      </c>
      <c r="C8" s="352" t="s">
        <v>12</v>
      </c>
      <c r="D8" s="166" t="s">
        <v>13</v>
      </c>
      <c r="E8" s="351" t="s">
        <v>14</v>
      </c>
      <c r="F8" s="352" t="s">
        <v>15</v>
      </c>
      <c r="G8" s="165" t="s">
        <v>16</v>
      </c>
      <c r="H8" s="367"/>
      <c r="I8" s="368"/>
      <c r="J8" s="366"/>
      <c r="K8" s="367"/>
      <c r="L8" s="369"/>
      <c r="M8" s="365"/>
    </row>
    <row r="9" spans="1:13" s="7" customFormat="1" ht="12.75" customHeight="1">
      <c r="A9" s="384" t="s">
        <v>151</v>
      </c>
      <c r="B9" s="382" t="s">
        <v>155</v>
      </c>
      <c r="C9" s="381" t="s">
        <v>152</v>
      </c>
      <c r="D9" s="178">
        <v>13</v>
      </c>
      <c r="E9" s="179">
        <v>413</v>
      </c>
      <c r="F9" s="180"/>
      <c r="G9" s="261">
        <f>E9+F9</f>
        <v>413</v>
      </c>
      <c r="H9" s="257"/>
      <c r="I9" s="261">
        <f>G9+H9</f>
        <v>413</v>
      </c>
      <c r="J9" s="179">
        <v>168</v>
      </c>
      <c r="K9" s="180">
        <v>8</v>
      </c>
      <c r="L9" s="273">
        <f>J9+K9</f>
        <v>176</v>
      </c>
      <c r="M9" s="199">
        <v>10</v>
      </c>
    </row>
    <row r="10" spans="1:13" s="7" customFormat="1" ht="12.75" customHeight="1">
      <c r="A10" s="385"/>
      <c r="B10" s="383"/>
      <c r="C10" s="355"/>
      <c r="D10" s="181">
        <v>12</v>
      </c>
      <c r="E10" s="182">
        <v>8</v>
      </c>
      <c r="F10" s="183"/>
      <c r="G10" s="262">
        <f t="shared" ref="G10:G33" si="0">E10+F10</f>
        <v>8</v>
      </c>
      <c r="H10" s="258"/>
      <c r="I10" s="262">
        <f t="shared" ref="I10:I49" si="1">G10+H10</f>
        <v>8</v>
      </c>
      <c r="J10" s="182">
        <v>1</v>
      </c>
      <c r="K10" s="183"/>
      <c r="L10" s="274">
        <f t="shared" ref="L10:L49" si="2">J10+K10</f>
        <v>1</v>
      </c>
      <c r="M10" s="200"/>
    </row>
    <row r="11" spans="1:13" s="7" customFormat="1" ht="12.75" customHeight="1">
      <c r="A11" s="385"/>
      <c r="B11" s="383"/>
      <c r="C11" s="356"/>
      <c r="D11" s="184">
        <v>11</v>
      </c>
      <c r="E11" s="185">
        <v>15</v>
      </c>
      <c r="F11" s="186"/>
      <c r="G11" s="263">
        <f t="shared" si="0"/>
        <v>15</v>
      </c>
      <c r="H11" s="258"/>
      <c r="I11" s="263">
        <f t="shared" si="1"/>
        <v>15</v>
      </c>
      <c r="J11" s="185">
        <v>1</v>
      </c>
      <c r="K11" s="186">
        <v>1</v>
      </c>
      <c r="L11" s="275">
        <f t="shared" si="2"/>
        <v>2</v>
      </c>
      <c r="M11" s="201">
        <v>1</v>
      </c>
    </row>
    <row r="12" spans="1:13" s="7" customFormat="1" ht="12.75" customHeight="1">
      <c r="A12" s="385"/>
      <c r="B12" s="383"/>
      <c r="C12" s="354" t="s">
        <v>153</v>
      </c>
      <c r="D12" s="178">
        <v>10</v>
      </c>
      <c r="E12" s="179">
        <v>15</v>
      </c>
      <c r="F12" s="180"/>
      <c r="G12" s="261">
        <f t="shared" si="0"/>
        <v>15</v>
      </c>
      <c r="H12" s="258"/>
      <c r="I12" s="261">
        <f t="shared" si="1"/>
        <v>15</v>
      </c>
      <c r="J12" s="179"/>
      <c r="K12" s="180"/>
      <c r="L12" s="273">
        <f t="shared" si="2"/>
        <v>0</v>
      </c>
      <c r="M12" s="199"/>
    </row>
    <row r="13" spans="1:13" s="7" customFormat="1" ht="12.75" customHeight="1">
      <c r="A13" s="385"/>
      <c r="B13" s="383"/>
      <c r="C13" s="355"/>
      <c r="D13" s="181">
        <v>9</v>
      </c>
      <c r="E13" s="182">
        <v>14</v>
      </c>
      <c r="F13" s="183"/>
      <c r="G13" s="262">
        <f t="shared" si="0"/>
        <v>14</v>
      </c>
      <c r="H13" s="258"/>
      <c r="I13" s="262">
        <f t="shared" si="1"/>
        <v>14</v>
      </c>
      <c r="J13" s="182"/>
      <c r="K13" s="183"/>
      <c r="L13" s="274">
        <f t="shared" si="2"/>
        <v>0</v>
      </c>
      <c r="M13" s="200"/>
    </row>
    <row r="14" spans="1:13" s="7" customFormat="1" ht="12.75" customHeight="1">
      <c r="A14" s="385"/>
      <c r="B14" s="383"/>
      <c r="C14" s="355"/>
      <c r="D14" s="181">
        <v>8</v>
      </c>
      <c r="E14" s="182">
        <v>8</v>
      </c>
      <c r="F14" s="183"/>
      <c r="G14" s="262">
        <f t="shared" si="0"/>
        <v>8</v>
      </c>
      <c r="H14" s="258"/>
      <c r="I14" s="262">
        <f t="shared" si="1"/>
        <v>8</v>
      </c>
      <c r="J14" s="182">
        <v>2</v>
      </c>
      <c r="K14" s="183"/>
      <c r="L14" s="274">
        <f t="shared" si="2"/>
        <v>2</v>
      </c>
      <c r="M14" s="200"/>
    </row>
    <row r="15" spans="1:13" s="7" customFormat="1" ht="12.75" customHeight="1">
      <c r="A15" s="385"/>
      <c r="B15" s="383"/>
      <c r="C15" s="355"/>
      <c r="D15" s="187">
        <v>7</v>
      </c>
      <c r="E15" s="188">
        <v>1</v>
      </c>
      <c r="F15" s="189"/>
      <c r="G15" s="264">
        <f t="shared" si="0"/>
        <v>1</v>
      </c>
      <c r="H15" s="258"/>
      <c r="I15" s="264">
        <f t="shared" si="1"/>
        <v>1</v>
      </c>
      <c r="J15" s="188"/>
      <c r="K15" s="189"/>
      <c r="L15" s="276">
        <f t="shared" si="2"/>
        <v>0</v>
      </c>
      <c r="M15" s="202"/>
    </row>
    <row r="16" spans="1:13" s="7" customFormat="1" ht="12.75" customHeight="1">
      <c r="A16" s="385"/>
      <c r="B16" s="383"/>
      <c r="C16" s="356"/>
      <c r="D16" s="184">
        <v>6</v>
      </c>
      <c r="E16" s="185">
        <v>2</v>
      </c>
      <c r="F16" s="186"/>
      <c r="G16" s="263">
        <f t="shared" si="0"/>
        <v>2</v>
      </c>
      <c r="H16" s="258"/>
      <c r="I16" s="263">
        <f t="shared" si="1"/>
        <v>2</v>
      </c>
      <c r="J16" s="185"/>
      <c r="K16" s="186"/>
      <c r="L16" s="275">
        <f t="shared" si="2"/>
        <v>0</v>
      </c>
      <c r="M16" s="201"/>
    </row>
    <row r="17" spans="1:13" s="7" customFormat="1" ht="12.75" customHeight="1">
      <c r="A17" s="385"/>
      <c r="B17" s="383"/>
      <c r="C17" s="354" t="s">
        <v>154</v>
      </c>
      <c r="D17" s="178">
        <v>5</v>
      </c>
      <c r="E17" s="179">
        <v>33</v>
      </c>
      <c r="F17" s="180"/>
      <c r="G17" s="261">
        <f t="shared" si="0"/>
        <v>33</v>
      </c>
      <c r="H17" s="258"/>
      <c r="I17" s="261">
        <f t="shared" si="1"/>
        <v>33</v>
      </c>
      <c r="J17" s="179"/>
      <c r="K17" s="180">
        <v>1</v>
      </c>
      <c r="L17" s="273">
        <f t="shared" si="2"/>
        <v>1</v>
      </c>
      <c r="M17" s="199">
        <v>1</v>
      </c>
    </row>
    <row r="18" spans="1:13" s="7" customFormat="1" ht="12.75" customHeight="1">
      <c r="A18" s="385"/>
      <c r="B18" s="383"/>
      <c r="C18" s="355"/>
      <c r="D18" s="181">
        <v>4</v>
      </c>
      <c r="E18" s="182">
        <v>10</v>
      </c>
      <c r="F18" s="183"/>
      <c r="G18" s="262">
        <f t="shared" si="0"/>
        <v>10</v>
      </c>
      <c r="H18" s="258"/>
      <c r="I18" s="262">
        <f t="shared" si="1"/>
        <v>10</v>
      </c>
      <c r="J18" s="182"/>
      <c r="K18" s="183"/>
      <c r="L18" s="274">
        <f t="shared" si="2"/>
        <v>0</v>
      </c>
      <c r="M18" s="200"/>
    </row>
    <row r="19" spans="1:13" s="7" customFormat="1" ht="12.75" customHeight="1">
      <c r="A19" s="385"/>
      <c r="B19" s="383"/>
      <c r="C19" s="355"/>
      <c r="D19" s="181">
        <v>3</v>
      </c>
      <c r="E19" s="182"/>
      <c r="F19" s="183">
        <v>14</v>
      </c>
      <c r="G19" s="262">
        <f t="shared" si="0"/>
        <v>14</v>
      </c>
      <c r="H19" s="258"/>
      <c r="I19" s="262">
        <f t="shared" si="1"/>
        <v>14</v>
      </c>
      <c r="J19" s="182"/>
      <c r="K19" s="183"/>
      <c r="L19" s="274">
        <f t="shared" si="2"/>
        <v>0</v>
      </c>
      <c r="M19" s="200"/>
    </row>
    <row r="20" spans="1:13" s="7" customFormat="1" ht="12.75" customHeight="1">
      <c r="A20" s="385"/>
      <c r="B20" s="383"/>
      <c r="C20" s="355"/>
      <c r="D20" s="181">
        <v>2</v>
      </c>
      <c r="E20" s="188"/>
      <c r="F20" s="189">
        <v>21</v>
      </c>
      <c r="G20" s="264">
        <f t="shared" si="0"/>
        <v>21</v>
      </c>
      <c r="H20" s="258"/>
      <c r="I20" s="264">
        <f t="shared" si="1"/>
        <v>21</v>
      </c>
      <c r="J20" s="188"/>
      <c r="K20" s="189"/>
      <c r="L20" s="276">
        <f t="shared" si="2"/>
        <v>0</v>
      </c>
      <c r="M20" s="202"/>
    </row>
    <row r="21" spans="1:13" s="7" customFormat="1" ht="12.75" customHeight="1">
      <c r="A21" s="385"/>
      <c r="B21" s="383"/>
      <c r="C21" s="355"/>
      <c r="D21" s="187">
        <v>1</v>
      </c>
      <c r="E21" s="194"/>
      <c r="F21" s="195">
        <v>5</v>
      </c>
      <c r="G21" s="265">
        <f t="shared" si="0"/>
        <v>5</v>
      </c>
      <c r="H21" s="195">
        <v>40</v>
      </c>
      <c r="I21" s="265">
        <f t="shared" si="1"/>
        <v>45</v>
      </c>
      <c r="J21" s="194"/>
      <c r="K21" s="195"/>
      <c r="L21" s="277">
        <f t="shared" si="2"/>
        <v>0</v>
      </c>
      <c r="M21" s="205"/>
    </row>
    <row r="22" spans="1:13" s="176" customFormat="1" ht="12.75" customHeight="1">
      <c r="A22" s="177"/>
      <c r="B22" s="284"/>
      <c r="C22" s="285"/>
      <c r="D22" s="286" t="s">
        <v>194</v>
      </c>
      <c r="E22" s="287">
        <f>SUM(E9:E21)</f>
        <v>519</v>
      </c>
      <c r="F22" s="266">
        <f t="shared" ref="F22:M22" si="3">SUM(F9:F21)</f>
        <v>40</v>
      </c>
      <c r="G22" s="266">
        <f t="shared" si="3"/>
        <v>559</v>
      </c>
      <c r="H22" s="270">
        <f t="shared" si="3"/>
        <v>40</v>
      </c>
      <c r="I22" s="266">
        <f t="shared" si="3"/>
        <v>599</v>
      </c>
      <c r="J22" s="287">
        <f t="shared" si="3"/>
        <v>172</v>
      </c>
      <c r="K22" s="266">
        <f t="shared" si="3"/>
        <v>10</v>
      </c>
      <c r="L22" s="278">
        <f t="shared" si="3"/>
        <v>182</v>
      </c>
      <c r="M22" s="288">
        <f t="shared" si="3"/>
        <v>12</v>
      </c>
    </row>
    <row r="23" spans="1:13" s="7" customFormat="1" ht="12.75" customHeight="1">
      <c r="A23" s="384" t="s">
        <v>168</v>
      </c>
      <c r="B23" s="382" t="s">
        <v>169</v>
      </c>
      <c r="C23" s="381" t="s">
        <v>152</v>
      </c>
      <c r="D23" s="196">
        <v>13</v>
      </c>
      <c r="E23" s="190">
        <v>815</v>
      </c>
      <c r="F23" s="191"/>
      <c r="G23" s="267">
        <f t="shared" si="0"/>
        <v>815</v>
      </c>
      <c r="H23" s="257"/>
      <c r="I23" s="267">
        <f t="shared" si="1"/>
        <v>815</v>
      </c>
      <c r="J23" s="190">
        <v>354</v>
      </c>
      <c r="K23" s="191">
        <v>43</v>
      </c>
      <c r="L23" s="279">
        <f t="shared" si="2"/>
        <v>397</v>
      </c>
      <c r="M23" s="203">
        <v>62</v>
      </c>
    </row>
    <row r="24" spans="1:13" s="7" customFormat="1" ht="12.75" customHeight="1">
      <c r="A24" s="385"/>
      <c r="B24" s="383"/>
      <c r="C24" s="355"/>
      <c r="D24" s="197">
        <v>12</v>
      </c>
      <c r="E24" s="192">
        <v>13</v>
      </c>
      <c r="F24" s="193"/>
      <c r="G24" s="268">
        <f t="shared" si="0"/>
        <v>13</v>
      </c>
      <c r="H24" s="258"/>
      <c r="I24" s="268">
        <f t="shared" si="1"/>
        <v>13</v>
      </c>
      <c r="J24" s="192">
        <v>3</v>
      </c>
      <c r="K24" s="193"/>
      <c r="L24" s="280">
        <f t="shared" si="2"/>
        <v>3</v>
      </c>
      <c r="M24" s="204"/>
    </row>
    <row r="25" spans="1:13" s="7" customFormat="1" ht="12.75" customHeight="1">
      <c r="A25" s="385"/>
      <c r="B25" s="383"/>
      <c r="C25" s="356"/>
      <c r="D25" s="198">
        <v>11</v>
      </c>
      <c r="E25" s="194">
        <v>35</v>
      </c>
      <c r="F25" s="195"/>
      <c r="G25" s="265">
        <f t="shared" si="0"/>
        <v>35</v>
      </c>
      <c r="H25" s="258"/>
      <c r="I25" s="265">
        <f t="shared" si="1"/>
        <v>35</v>
      </c>
      <c r="J25" s="194">
        <v>2</v>
      </c>
      <c r="K25" s="195"/>
      <c r="L25" s="277">
        <f t="shared" si="2"/>
        <v>2</v>
      </c>
      <c r="M25" s="205"/>
    </row>
    <row r="26" spans="1:13" s="7" customFormat="1" ht="12.75" customHeight="1">
      <c r="A26" s="385"/>
      <c r="B26" s="383"/>
      <c r="C26" s="354" t="s">
        <v>153</v>
      </c>
      <c r="D26" s="196">
        <v>10</v>
      </c>
      <c r="E26" s="190">
        <v>24</v>
      </c>
      <c r="F26" s="191"/>
      <c r="G26" s="267">
        <f t="shared" si="0"/>
        <v>24</v>
      </c>
      <c r="H26" s="258"/>
      <c r="I26" s="267">
        <f t="shared" si="1"/>
        <v>24</v>
      </c>
      <c r="J26" s="190"/>
      <c r="K26" s="191"/>
      <c r="L26" s="279">
        <f t="shared" si="2"/>
        <v>0</v>
      </c>
      <c r="M26" s="203"/>
    </row>
    <row r="27" spans="1:13" s="7" customFormat="1" ht="12.75" customHeight="1">
      <c r="A27" s="385"/>
      <c r="B27" s="383"/>
      <c r="C27" s="355"/>
      <c r="D27" s="197">
        <v>9</v>
      </c>
      <c r="E27" s="192">
        <v>23</v>
      </c>
      <c r="F27" s="193"/>
      <c r="G27" s="268">
        <f t="shared" si="0"/>
        <v>23</v>
      </c>
      <c r="H27" s="258"/>
      <c r="I27" s="268">
        <f t="shared" si="1"/>
        <v>23</v>
      </c>
      <c r="J27" s="192"/>
      <c r="K27" s="193">
        <v>1</v>
      </c>
      <c r="L27" s="280">
        <f t="shared" si="2"/>
        <v>1</v>
      </c>
      <c r="M27" s="204">
        <v>1</v>
      </c>
    </row>
    <row r="28" spans="1:13" s="7" customFormat="1" ht="12.75" customHeight="1">
      <c r="A28" s="385"/>
      <c r="B28" s="383"/>
      <c r="C28" s="355"/>
      <c r="D28" s="197">
        <v>8</v>
      </c>
      <c r="E28" s="192">
        <v>22</v>
      </c>
      <c r="F28" s="193"/>
      <c r="G28" s="268">
        <f t="shared" si="0"/>
        <v>22</v>
      </c>
      <c r="H28" s="258"/>
      <c r="I28" s="268">
        <f t="shared" si="1"/>
        <v>22</v>
      </c>
      <c r="J28" s="192"/>
      <c r="K28" s="193"/>
      <c r="L28" s="280">
        <f t="shared" si="2"/>
        <v>0</v>
      </c>
      <c r="M28" s="204"/>
    </row>
    <row r="29" spans="1:13" s="7" customFormat="1" ht="12.75" customHeight="1">
      <c r="A29" s="385"/>
      <c r="B29" s="383"/>
      <c r="C29" s="355"/>
      <c r="D29" s="197">
        <v>7</v>
      </c>
      <c r="E29" s="192">
        <v>4</v>
      </c>
      <c r="F29" s="193"/>
      <c r="G29" s="268">
        <f t="shared" si="0"/>
        <v>4</v>
      </c>
      <c r="H29" s="258"/>
      <c r="I29" s="268">
        <f t="shared" si="1"/>
        <v>4</v>
      </c>
      <c r="J29" s="192"/>
      <c r="K29" s="193">
        <v>1</v>
      </c>
      <c r="L29" s="280">
        <f t="shared" si="2"/>
        <v>1</v>
      </c>
      <c r="M29" s="204">
        <v>1</v>
      </c>
    </row>
    <row r="30" spans="1:13" s="7" customFormat="1" ht="12.75" customHeight="1">
      <c r="A30" s="385"/>
      <c r="B30" s="383"/>
      <c r="C30" s="356"/>
      <c r="D30" s="198">
        <v>6</v>
      </c>
      <c r="E30" s="194">
        <v>7</v>
      </c>
      <c r="F30" s="195"/>
      <c r="G30" s="265">
        <f t="shared" si="0"/>
        <v>7</v>
      </c>
      <c r="H30" s="258"/>
      <c r="I30" s="265">
        <f t="shared" si="1"/>
        <v>7</v>
      </c>
      <c r="J30" s="194"/>
      <c r="K30" s="195"/>
      <c r="L30" s="277">
        <f t="shared" si="2"/>
        <v>0</v>
      </c>
      <c r="M30" s="205"/>
    </row>
    <row r="31" spans="1:13" s="7" customFormat="1" ht="12.75" customHeight="1">
      <c r="A31" s="385"/>
      <c r="B31" s="383"/>
      <c r="C31" s="354" t="s">
        <v>154</v>
      </c>
      <c r="D31" s="196">
        <v>5</v>
      </c>
      <c r="E31" s="190">
        <v>77</v>
      </c>
      <c r="F31" s="191"/>
      <c r="G31" s="267">
        <f t="shared" si="0"/>
        <v>77</v>
      </c>
      <c r="H31" s="258"/>
      <c r="I31" s="267">
        <f t="shared" si="1"/>
        <v>77</v>
      </c>
      <c r="J31" s="190"/>
      <c r="K31" s="191">
        <v>1</v>
      </c>
      <c r="L31" s="279">
        <f t="shared" si="2"/>
        <v>1</v>
      </c>
      <c r="M31" s="203">
        <v>1</v>
      </c>
    </row>
    <row r="32" spans="1:13" s="7" customFormat="1" ht="12.75" customHeight="1">
      <c r="A32" s="385"/>
      <c r="B32" s="383"/>
      <c r="C32" s="355"/>
      <c r="D32" s="197">
        <v>4</v>
      </c>
      <c r="E32" s="192">
        <v>35</v>
      </c>
      <c r="F32" s="193"/>
      <c r="G32" s="268">
        <f t="shared" si="0"/>
        <v>35</v>
      </c>
      <c r="H32" s="258"/>
      <c r="I32" s="268">
        <f t="shared" si="1"/>
        <v>35</v>
      </c>
      <c r="J32" s="192"/>
      <c r="K32" s="193"/>
      <c r="L32" s="280">
        <f t="shared" si="2"/>
        <v>0</v>
      </c>
      <c r="M32" s="204"/>
    </row>
    <row r="33" spans="1:13" s="7" customFormat="1" ht="12.75" customHeight="1">
      <c r="A33" s="385"/>
      <c r="B33" s="383"/>
      <c r="C33" s="355"/>
      <c r="D33" s="197">
        <v>3</v>
      </c>
      <c r="E33" s="192"/>
      <c r="F33" s="193">
        <v>34</v>
      </c>
      <c r="G33" s="268">
        <f t="shared" si="0"/>
        <v>34</v>
      </c>
      <c r="H33" s="258"/>
      <c r="I33" s="268">
        <f t="shared" si="1"/>
        <v>34</v>
      </c>
      <c r="J33" s="192"/>
      <c r="K33" s="193"/>
      <c r="L33" s="280">
        <f t="shared" si="2"/>
        <v>0</v>
      </c>
      <c r="M33" s="204"/>
    </row>
    <row r="34" spans="1:13" s="7" customFormat="1" ht="12.75" customHeight="1">
      <c r="A34" s="385"/>
      <c r="B34" s="383"/>
      <c r="C34" s="355"/>
      <c r="D34" s="197">
        <v>2</v>
      </c>
      <c r="E34" s="206"/>
      <c r="F34" s="207">
        <v>46</v>
      </c>
      <c r="G34" s="269">
        <f>E34+F34</f>
        <v>46</v>
      </c>
      <c r="H34" s="259"/>
      <c r="I34" s="269">
        <f t="shared" si="1"/>
        <v>46</v>
      </c>
      <c r="J34" s="206"/>
      <c r="K34" s="207"/>
      <c r="L34" s="281">
        <f t="shared" si="2"/>
        <v>0</v>
      </c>
      <c r="M34" s="208"/>
    </row>
    <row r="35" spans="1:13" s="7" customFormat="1" ht="12.75" customHeight="1">
      <c r="A35" s="385"/>
      <c r="B35" s="383"/>
      <c r="C35" s="357"/>
      <c r="D35" s="198">
        <v>1</v>
      </c>
      <c r="E35" s="194"/>
      <c r="F35" s="195">
        <v>4</v>
      </c>
      <c r="G35" s="265">
        <f t="shared" ref="G35:G49" si="4">E35+F35</f>
        <v>4</v>
      </c>
      <c r="H35" s="209">
        <v>127</v>
      </c>
      <c r="I35" s="265">
        <f t="shared" si="1"/>
        <v>131</v>
      </c>
      <c r="J35" s="194"/>
      <c r="K35" s="195"/>
      <c r="L35" s="277">
        <f t="shared" si="2"/>
        <v>0</v>
      </c>
      <c r="M35" s="205"/>
    </row>
    <row r="36" spans="1:13" s="176" customFormat="1" ht="12.75" customHeight="1">
      <c r="A36" s="177"/>
      <c r="B36" s="284"/>
      <c r="C36" s="285"/>
      <c r="D36" s="286" t="s">
        <v>194</v>
      </c>
      <c r="E36" s="287">
        <f>SUM(E23:E35)</f>
        <v>1055</v>
      </c>
      <c r="F36" s="266">
        <f t="shared" ref="F36:M36" si="5">SUM(F23:F35)</f>
        <v>84</v>
      </c>
      <c r="G36" s="266">
        <f t="shared" si="5"/>
        <v>1139</v>
      </c>
      <c r="H36" s="270">
        <f t="shared" si="5"/>
        <v>127</v>
      </c>
      <c r="I36" s="266">
        <f t="shared" si="5"/>
        <v>1266</v>
      </c>
      <c r="J36" s="287">
        <f t="shared" si="5"/>
        <v>359</v>
      </c>
      <c r="K36" s="266">
        <f t="shared" si="5"/>
        <v>46</v>
      </c>
      <c r="L36" s="278">
        <f t="shared" si="5"/>
        <v>405</v>
      </c>
      <c r="M36" s="288">
        <f t="shared" si="5"/>
        <v>65</v>
      </c>
    </row>
    <row r="37" spans="1:13" s="7" customFormat="1" ht="12.75" customHeight="1">
      <c r="A37" s="384" t="s">
        <v>170</v>
      </c>
      <c r="B37" s="382" t="s">
        <v>171</v>
      </c>
      <c r="C37" s="381" t="s">
        <v>152</v>
      </c>
      <c r="D37" s="178">
        <v>13</v>
      </c>
      <c r="E37" s="179"/>
      <c r="F37" s="180"/>
      <c r="G37" s="261">
        <f t="shared" si="4"/>
        <v>0</v>
      </c>
      <c r="H37" s="260"/>
      <c r="I37" s="261">
        <f t="shared" si="1"/>
        <v>0</v>
      </c>
      <c r="J37" s="179"/>
      <c r="K37" s="180"/>
      <c r="L37" s="273">
        <f t="shared" si="2"/>
        <v>0</v>
      </c>
      <c r="M37" s="199"/>
    </row>
    <row r="38" spans="1:13" s="7" customFormat="1" ht="12.75" customHeight="1">
      <c r="A38" s="385"/>
      <c r="B38" s="383"/>
      <c r="C38" s="355"/>
      <c r="D38" s="181">
        <v>12</v>
      </c>
      <c r="E38" s="182"/>
      <c r="F38" s="183"/>
      <c r="G38" s="262">
        <f t="shared" si="4"/>
        <v>0</v>
      </c>
      <c r="H38" s="259"/>
      <c r="I38" s="262">
        <f t="shared" si="1"/>
        <v>0</v>
      </c>
      <c r="J38" s="182"/>
      <c r="K38" s="183"/>
      <c r="L38" s="274">
        <f t="shared" si="2"/>
        <v>0</v>
      </c>
      <c r="M38" s="200"/>
    </row>
    <row r="39" spans="1:13" s="7" customFormat="1" ht="12.75" customHeight="1">
      <c r="A39" s="385"/>
      <c r="B39" s="383"/>
      <c r="C39" s="356"/>
      <c r="D39" s="184">
        <v>11</v>
      </c>
      <c r="E39" s="185"/>
      <c r="F39" s="186"/>
      <c r="G39" s="263">
        <f t="shared" si="4"/>
        <v>0</v>
      </c>
      <c r="H39" s="259"/>
      <c r="I39" s="263">
        <f t="shared" si="1"/>
        <v>0</v>
      </c>
      <c r="J39" s="185"/>
      <c r="K39" s="186"/>
      <c r="L39" s="275">
        <f t="shared" si="2"/>
        <v>0</v>
      </c>
      <c r="M39" s="201"/>
    </row>
    <row r="40" spans="1:13" s="7" customFormat="1" ht="12.75" customHeight="1">
      <c r="A40" s="385"/>
      <c r="B40" s="383"/>
      <c r="C40" s="354" t="s">
        <v>153</v>
      </c>
      <c r="D40" s="178">
        <v>10</v>
      </c>
      <c r="E40" s="179"/>
      <c r="F40" s="180"/>
      <c r="G40" s="261">
        <f t="shared" si="4"/>
        <v>0</v>
      </c>
      <c r="H40" s="259"/>
      <c r="I40" s="261">
        <f t="shared" si="1"/>
        <v>0</v>
      </c>
      <c r="J40" s="179"/>
      <c r="K40" s="180"/>
      <c r="L40" s="273">
        <f t="shared" si="2"/>
        <v>0</v>
      </c>
      <c r="M40" s="199"/>
    </row>
    <row r="41" spans="1:13" s="7" customFormat="1" ht="12.75" customHeight="1">
      <c r="A41" s="385"/>
      <c r="B41" s="383"/>
      <c r="C41" s="355"/>
      <c r="D41" s="181">
        <v>9</v>
      </c>
      <c r="E41" s="182"/>
      <c r="F41" s="183"/>
      <c r="G41" s="262">
        <f t="shared" si="4"/>
        <v>0</v>
      </c>
      <c r="H41" s="259"/>
      <c r="I41" s="262">
        <f t="shared" si="1"/>
        <v>0</v>
      </c>
      <c r="J41" s="182"/>
      <c r="K41" s="183"/>
      <c r="L41" s="274">
        <f t="shared" si="2"/>
        <v>0</v>
      </c>
      <c r="M41" s="200"/>
    </row>
    <row r="42" spans="1:13" s="7" customFormat="1" ht="12.75" customHeight="1">
      <c r="A42" s="385"/>
      <c r="B42" s="383"/>
      <c r="C42" s="355"/>
      <c r="D42" s="181">
        <v>8</v>
      </c>
      <c r="E42" s="182"/>
      <c r="F42" s="183"/>
      <c r="G42" s="262">
        <f t="shared" si="4"/>
        <v>0</v>
      </c>
      <c r="H42" s="259"/>
      <c r="I42" s="262">
        <f t="shared" si="1"/>
        <v>0</v>
      </c>
      <c r="J42" s="182"/>
      <c r="K42" s="183"/>
      <c r="L42" s="274">
        <f t="shared" si="2"/>
        <v>0</v>
      </c>
      <c r="M42" s="200"/>
    </row>
    <row r="43" spans="1:13" s="7" customFormat="1" ht="12.75" customHeight="1">
      <c r="A43" s="385"/>
      <c r="B43" s="383"/>
      <c r="C43" s="355"/>
      <c r="D43" s="181">
        <v>7</v>
      </c>
      <c r="E43" s="182"/>
      <c r="F43" s="183"/>
      <c r="G43" s="262">
        <f t="shared" si="4"/>
        <v>0</v>
      </c>
      <c r="H43" s="259"/>
      <c r="I43" s="262">
        <f t="shared" si="1"/>
        <v>0</v>
      </c>
      <c r="J43" s="182"/>
      <c r="K43" s="183"/>
      <c r="L43" s="274">
        <f t="shared" si="2"/>
        <v>0</v>
      </c>
      <c r="M43" s="200"/>
    </row>
    <row r="44" spans="1:13" s="7" customFormat="1" ht="12.75" customHeight="1">
      <c r="A44" s="385"/>
      <c r="B44" s="383"/>
      <c r="C44" s="356"/>
      <c r="D44" s="184">
        <v>6</v>
      </c>
      <c r="E44" s="185"/>
      <c r="F44" s="186"/>
      <c r="G44" s="263">
        <f t="shared" si="4"/>
        <v>0</v>
      </c>
      <c r="H44" s="259"/>
      <c r="I44" s="263">
        <f t="shared" si="1"/>
        <v>0</v>
      </c>
      <c r="J44" s="185"/>
      <c r="K44" s="186"/>
      <c r="L44" s="275">
        <f t="shared" si="2"/>
        <v>0</v>
      </c>
      <c r="M44" s="201"/>
    </row>
    <row r="45" spans="1:13" s="7" customFormat="1" ht="12.75" customHeight="1">
      <c r="A45" s="385"/>
      <c r="B45" s="383"/>
      <c r="C45" s="354" t="s">
        <v>154</v>
      </c>
      <c r="D45" s="178">
        <v>5</v>
      </c>
      <c r="E45" s="179"/>
      <c r="F45" s="180"/>
      <c r="G45" s="261">
        <f t="shared" si="4"/>
        <v>0</v>
      </c>
      <c r="H45" s="259"/>
      <c r="I45" s="261">
        <f t="shared" si="1"/>
        <v>0</v>
      </c>
      <c r="J45" s="179"/>
      <c r="K45" s="180"/>
      <c r="L45" s="273">
        <f t="shared" si="2"/>
        <v>0</v>
      </c>
      <c r="M45" s="199"/>
    </row>
    <row r="46" spans="1:13" s="7" customFormat="1" ht="12.75" customHeight="1">
      <c r="A46" s="385"/>
      <c r="B46" s="383"/>
      <c r="C46" s="355"/>
      <c r="D46" s="181">
        <v>4</v>
      </c>
      <c r="E46" s="182"/>
      <c r="F46" s="183"/>
      <c r="G46" s="262">
        <f t="shared" si="4"/>
        <v>0</v>
      </c>
      <c r="H46" s="259"/>
      <c r="I46" s="262">
        <f t="shared" si="1"/>
        <v>0</v>
      </c>
      <c r="J46" s="182"/>
      <c r="K46" s="183"/>
      <c r="L46" s="274">
        <f t="shared" si="2"/>
        <v>0</v>
      </c>
      <c r="M46" s="200"/>
    </row>
    <row r="47" spans="1:13" s="7" customFormat="1" ht="12.75" customHeight="1">
      <c r="A47" s="385"/>
      <c r="B47" s="383"/>
      <c r="C47" s="355"/>
      <c r="D47" s="181">
        <v>3</v>
      </c>
      <c r="E47" s="182"/>
      <c r="F47" s="183"/>
      <c r="G47" s="262">
        <f t="shared" si="4"/>
        <v>0</v>
      </c>
      <c r="H47" s="259"/>
      <c r="I47" s="262">
        <f t="shared" si="1"/>
        <v>0</v>
      </c>
      <c r="J47" s="182"/>
      <c r="K47" s="183"/>
      <c r="L47" s="274">
        <f t="shared" si="2"/>
        <v>0</v>
      </c>
      <c r="M47" s="200"/>
    </row>
    <row r="48" spans="1:13" s="7" customFormat="1" ht="12.75" customHeight="1">
      <c r="A48" s="385"/>
      <c r="B48" s="383"/>
      <c r="C48" s="355"/>
      <c r="D48" s="181">
        <v>2</v>
      </c>
      <c r="E48" s="188"/>
      <c r="F48" s="189"/>
      <c r="G48" s="264">
        <f t="shared" si="4"/>
        <v>0</v>
      </c>
      <c r="H48" s="259"/>
      <c r="I48" s="264">
        <f t="shared" si="1"/>
        <v>0</v>
      </c>
      <c r="J48" s="188"/>
      <c r="K48" s="189"/>
      <c r="L48" s="276">
        <f t="shared" si="2"/>
        <v>0</v>
      </c>
      <c r="M48" s="202"/>
    </row>
    <row r="49" spans="1:13" s="7" customFormat="1" ht="12.75" customHeight="1">
      <c r="A49" s="385"/>
      <c r="B49" s="383"/>
      <c r="C49" s="357"/>
      <c r="D49" s="184">
        <v>1</v>
      </c>
      <c r="E49" s="194"/>
      <c r="F49" s="195"/>
      <c r="G49" s="265">
        <f t="shared" si="4"/>
        <v>0</v>
      </c>
      <c r="H49" s="209"/>
      <c r="I49" s="265">
        <f t="shared" si="1"/>
        <v>0</v>
      </c>
      <c r="J49" s="194"/>
      <c r="K49" s="195"/>
      <c r="L49" s="277">
        <f t="shared" si="2"/>
        <v>0</v>
      </c>
      <c r="M49" s="205"/>
    </row>
    <row r="50" spans="1:13" s="176" customFormat="1" ht="12.75" customHeight="1">
      <c r="A50" s="289"/>
      <c r="B50" s="284"/>
      <c r="C50" s="285"/>
      <c r="D50" s="290" t="s">
        <v>194</v>
      </c>
      <c r="E50" s="291">
        <f>SUM(E37:E49)</f>
        <v>0</v>
      </c>
      <c r="F50" s="270">
        <f t="shared" ref="F50:M50" si="6">SUM(F37:F49)</f>
        <v>0</v>
      </c>
      <c r="G50" s="270">
        <f t="shared" si="6"/>
        <v>0</v>
      </c>
      <c r="H50" s="270">
        <f t="shared" si="6"/>
        <v>0</v>
      </c>
      <c r="I50" s="270">
        <f t="shared" si="6"/>
        <v>0</v>
      </c>
      <c r="J50" s="291">
        <f t="shared" si="6"/>
        <v>0</v>
      </c>
      <c r="K50" s="270">
        <f t="shared" si="6"/>
        <v>0</v>
      </c>
      <c r="L50" s="282">
        <f t="shared" si="6"/>
        <v>0</v>
      </c>
      <c r="M50" s="292">
        <f t="shared" si="6"/>
        <v>0</v>
      </c>
    </row>
    <row r="51" spans="1:13" s="176" customFormat="1" ht="12.75" customHeight="1" thickBot="1">
      <c r="A51" s="295"/>
      <c r="B51" s="370" t="s">
        <v>17</v>
      </c>
      <c r="C51" s="370"/>
      <c r="D51" s="371"/>
      <c r="E51" s="293">
        <f>E22+E36+E50</f>
        <v>1574</v>
      </c>
      <c r="F51" s="271">
        <f t="shared" ref="F51:M51" si="7">F22+F36+F50</f>
        <v>124</v>
      </c>
      <c r="G51" s="271">
        <f t="shared" si="7"/>
        <v>1698</v>
      </c>
      <c r="H51" s="271">
        <f t="shared" si="7"/>
        <v>167</v>
      </c>
      <c r="I51" s="272">
        <f t="shared" si="7"/>
        <v>1865</v>
      </c>
      <c r="J51" s="293">
        <f t="shared" si="7"/>
        <v>531</v>
      </c>
      <c r="K51" s="271">
        <f t="shared" si="7"/>
        <v>56</v>
      </c>
      <c r="L51" s="283">
        <f t="shared" si="7"/>
        <v>587</v>
      </c>
      <c r="M51" s="294">
        <f t="shared" si="7"/>
        <v>77</v>
      </c>
    </row>
    <row r="52" spans="1:13" ht="13.5" thickTop="1">
      <c r="A52" s="221" t="s">
        <v>273</v>
      </c>
    </row>
  </sheetData>
  <sheetProtection password="C3CC" sheet="1" objects="1" scenarios="1"/>
  <mergeCells count="30">
    <mergeCell ref="B51:D51"/>
    <mergeCell ref="A23:A35"/>
    <mergeCell ref="B23:B35"/>
    <mergeCell ref="C23:C25"/>
    <mergeCell ref="C26:C30"/>
    <mergeCell ref="C31:C35"/>
    <mergeCell ref="A37:A49"/>
    <mergeCell ref="B37:B49"/>
    <mergeCell ref="C37:C39"/>
    <mergeCell ref="C40:C44"/>
    <mergeCell ref="C45:C49"/>
    <mergeCell ref="I7:I8"/>
    <mergeCell ref="J7:J8"/>
    <mergeCell ref="K7:K8"/>
    <mergeCell ref="L7:L8"/>
    <mergeCell ref="A9:A21"/>
    <mergeCell ref="B9:B21"/>
    <mergeCell ref="C9:C11"/>
    <mergeCell ref="C12:C16"/>
    <mergeCell ref="C17:C21"/>
    <mergeCell ref="A1:M1"/>
    <mergeCell ref="A2:M2"/>
    <mergeCell ref="A4:M4"/>
    <mergeCell ref="L5:M5"/>
    <mergeCell ref="A6:D7"/>
    <mergeCell ref="E6:I6"/>
    <mergeCell ref="J6:L6"/>
    <mergeCell ref="M6:M8"/>
    <mergeCell ref="E7:G7"/>
    <mergeCell ref="H7:H8"/>
  </mergeCells>
  <pageMargins left="0.59027777777777779" right="0.19652777777777777" top="0.39374999999999999" bottom="0.39374999999999999" header="0.51180555555555551" footer="0.51180555555555551"/>
  <pageSetup paperSize="9" scale="78" firstPageNumber="0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M52"/>
  <sheetViews>
    <sheetView showGridLines="0" workbookViewId="0">
      <selection activeCell="H37" sqref="H37:H49"/>
    </sheetView>
  </sheetViews>
  <sheetFormatPr defaultColWidth="9.140625" defaultRowHeight="12.75"/>
  <cols>
    <col min="1" max="1" width="11.140625" style="1" customWidth="1"/>
    <col min="2" max="2" width="11.85546875" style="1" customWidth="1"/>
    <col min="3" max="3" width="12.140625" style="2" customWidth="1"/>
    <col min="4" max="4" width="18" style="2" customWidth="1"/>
    <col min="5" max="5" width="14.28515625" style="2" customWidth="1"/>
    <col min="6" max="6" width="13.42578125" style="2" customWidth="1"/>
    <col min="7" max="7" width="14.85546875" style="3" customWidth="1"/>
    <col min="8" max="9" width="13.85546875" style="2" customWidth="1"/>
    <col min="10" max="10" width="14.7109375" style="2" customWidth="1"/>
    <col min="11" max="11" width="14.28515625" style="2" customWidth="1"/>
    <col min="12" max="12" width="14.42578125" style="2" customWidth="1"/>
    <col min="13" max="13" width="18.5703125" style="2" customWidth="1"/>
    <col min="14" max="16384" width="9.140625" style="2"/>
  </cols>
  <sheetData>
    <row r="1" spans="1:13" ht="12.75" customHeight="1">
      <c r="A1" s="358" t="s">
        <v>0</v>
      </c>
      <c r="B1" s="358"/>
      <c r="C1" s="358"/>
      <c r="D1" s="358"/>
      <c r="E1" s="358"/>
      <c r="F1" s="358"/>
      <c r="G1" s="358"/>
      <c r="H1" s="358"/>
      <c r="I1" s="358"/>
      <c r="J1" s="358"/>
      <c r="K1" s="358"/>
      <c r="L1" s="358"/>
      <c r="M1" s="358"/>
    </row>
    <row r="2" spans="1:13" ht="12.75" customHeight="1">
      <c r="A2" s="358" t="s">
        <v>1</v>
      </c>
      <c r="B2" s="358"/>
      <c r="C2" s="358"/>
      <c r="D2" s="358"/>
      <c r="E2" s="358"/>
      <c r="F2" s="358"/>
      <c r="G2" s="358"/>
      <c r="H2" s="358"/>
      <c r="I2" s="358"/>
      <c r="J2" s="358"/>
      <c r="K2" s="358"/>
      <c r="L2" s="358"/>
      <c r="M2" s="358"/>
    </row>
    <row r="3" spans="1:13" ht="12.7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s="223" customFormat="1" ht="12.75" customHeight="1">
      <c r="A4" s="359" t="s">
        <v>274</v>
      </c>
      <c r="B4" s="359"/>
      <c r="C4" s="359"/>
      <c r="D4" s="359"/>
      <c r="E4" s="359"/>
      <c r="F4" s="359"/>
      <c r="G4" s="359"/>
      <c r="H4" s="359"/>
      <c r="I4" s="359"/>
      <c r="J4" s="359"/>
      <c r="K4" s="359"/>
      <c r="L4" s="359"/>
      <c r="M4" s="359"/>
    </row>
    <row r="5" spans="1:13" s="220" customFormat="1" ht="12.75" customHeight="1" thickBot="1">
      <c r="A5" s="353"/>
      <c r="B5" s="353"/>
      <c r="C5" s="353"/>
      <c r="D5" s="353"/>
      <c r="E5" s="353"/>
      <c r="F5" s="353"/>
      <c r="G5" s="353"/>
      <c r="H5" s="353"/>
      <c r="I5" s="353"/>
      <c r="L5" s="360" t="s">
        <v>272</v>
      </c>
      <c r="M5" s="360"/>
    </row>
    <row r="6" spans="1:13" ht="12.75" customHeight="1" thickTop="1">
      <c r="A6" s="372" t="s">
        <v>3</v>
      </c>
      <c r="B6" s="373"/>
      <c r="C6" s="373"/>
      <c r="D6" s="374"/>
      <c r="E6" s="378" t="s">
        <v>4</v>
      </c>
      <c r="F6" s="379"/>
      <c r="G6" s="379"/>
      <c r="H6" s="379"/>
      <c r="I6" s="380"/>
      <c r="J6" s="361" t="s">
        <v>5</v>
      </c>
      <c r="K6" s="362"/>
      <c r="L6" s="363"/>
      <c r="M6" s="364" t="s">
        <v>6</v>
      </c>
    </row>
    <row r="7" spans="1:13" ht="21" customHeight="1">
      <c r="A7" s="375"/>
      <c r="B7" s="376"/>
      <c r="C7" s="376"/>
      <c r="D7" s="377"/>
      <c r="E7" s="366" t="s">
        <v>7</v>
      </c>
      <c r="F7" s="367"/>
      <c r="G7" s="367"/>
      <c r="H7" s="367" t="s">
        <v>8</v>
      </c>
      <c r="I7" s="368" t="s">
        <v>9</v>
      </c>
      <c r="J7" s="366" t="s">
        <v>10</v>
      </c>
      <c r="K7" s="367" t="s">
        <v>11</v>
      </c>
      <c r="L7" s="369" t="s">
        <v>9</v>
      </c>
      <c r="M7" s="365"/>
    </row>
    <row r="8" spans="1:13" ht="44.45" customHeight="1">
      <c r="A8" s="351" t="s">
        <v>156</v>
      </c>
      <c r="B8" s="352" t="s">
        <v>157</v>
      </c>
      <c r="C8" s="352" t="s">
        <v>12</v>
      </c>
      <c r="D8" s="166" t="s">
        <v>13</v>
      </c>
      <c r="E8" s="351" t="s">
        <v>14</v>
      </c>
      <c r="F8" s="352" t="s">
        <v>15</v>
      </c>
      <c r="G8" s="165" t="s">
        <v>16</v>
      </c>
      <c r="H8" s="367"/>
      <c r="I8" s="368"/>
      <c r="J8" s="366"/>
      <c r="K8" s="367"/>
      <c r="L8" s="369"/>
      <c r="M8" s="365"/>
    </row>
    <row r="9" spans="1:13" s="7" customFormat="1" ht="12.75" customHeight="1">
      <c r="A9" s="384" t="s">
        <v>151</v>
      </c>
      <c r="B9" s="382" t="s">
        <v>155</v>
      </c>
      <c r="C9" s="381" t="s">
        <v>152</v>
      </c>
      <c r="D9" s="178">
        <v>13</v>
      </c>
      <c r="E9" s="179">
        <f>'[7]ANEXO I - TAB 1 (SJSP)'!E9+'[7]ANEXO I - TAB 1 (SJMS) '!E9</f>
        <v>1104</v>
      </c>
      <c r="F9" s="179">
        <f>'[7]ANEXO I - TAB 1 (SJSP)'!F9+'[7]ANEXO I - TAB 1 (SJMS) '!F9</f>
        <v>0</v>
      </c>
      <c r="G9" s="261">
        <f>E9+F9</f>
        <v>1104</v>
      </c>
      <c r="H9" s="257"/>
      <c r="I9" s="261">
        <f>G9+H9</f>
        <v>1104</v>
      </c>
      <c r="J9" s="179">
        <f>'[7]ANEXO I - TAB 1 (SJSP)'!J9+'[7]ANEXO I - TAB 1 (SJMS) '!J9</f>
        <v>438</v>
      </c>
      <c r="K9" s="179">
        <f>'[7]ANEXO I - TAB 1 (SJSP)'!K9+'[7]ANEXO I - TAB 1 (SJMS) '!K9</f>
        <v>81</v>
      </c>
      <c r="L9" s="273">
        <f>J9+K9</f>
        <v>519</v>
      </c>
      <c r="M9" s="199">
        <f>'[7]ANEXO I - TAB 1 (SJSP)'!M9+'[7]ANEXO I - TAB 1 (SJMS) '!M9</f>
        <v>88</v>
      </c>
    </row>
    <row r="10" spans="1:13" s="7" customFormat="1" ht="12.75" customHeight="1">
      <c r="A10" s="385"/>
      <c r="B10" s="383"/>
      <c r="C10" s="355"/>
      <c r="D10" s="181">
        <v>12</v>
      </c>
      <c r="E10" s="179">
        <f>'[7]ANEXO I - TAB 1 (SJSP)'!E10+'[7]ANEXO I - TAB 1 (SJMS) '!E10</f>
        <v>18</v>
      </c>
      <c r="F10" s="179">
        <f>'[7]ANEXO I - TAB 1 (SJSP)'!F10+'[7]ANEXO I - TAB 1 (SJMS) '!F10</f>
        <v>0</v>
      </c>
      <c r="G10" s="262">
        <f t="shared" ref="G10:G33" si="0">E10+F10</f>
        <v>18</v>
      </c>
      <c r="H10" s="258"/>
      <c r="I10" s="262">
        <f t="shared" ref="I10:I49" si="1">G10+H10</f>
        <v>18</v>
      </c>
      <c r="J10" s="179">
        <f>'[7]ANEXO I - TAB 1 (SJSP)'!J10+'[7]ANEXO I - TAB 1 (SJMS) '!J10</f>
        <v>3</v>
      </c>
      <c r="K10" s="179">
        <f>'[7]ANEXO I - TAB 1 (SJSP)'!K10+'[7]ANEXO I - TAB 1 (SJMS) '!K10</f>
        <v>0</v>
      </c>
      <c r="L10" s="274">
        <f t="shared" ref="L10:L49" si="2">J10+K10</f>
        <v>3</v>
      </c>
      <c r="M10" s="199">
        <f>'[7]ANEXO I - TAB 1 (SJSP)'!M10+'[7]ANEXO I - TAB 1 (SJMS) '!M10</f>
        <v>0</v>
      </c>
    </row>
    <row r="11" spans="1:13" s="7" customFormat="1" ht="12.75" customHeight="1">
      <c r="A11" s="385"/>
      <c r="B11" s="383"/>
      <c r="C11" s="356"/>
      <c r="D11" s="184">
        <v>11</v>
      </c>
      <c r="E11" s="179">
        <f>'[7]ANEXO I - TAB 1 (SJSP)'!E11+'[7]ANEXO I - TAB 1 (SJMS) '!E11</f>
        <v>72</v>
      </c>
      <c r="F11" s="179">
        <f>'[7]ANEXO I - TAB 1 (SJSP)'!F11+'[7]ANEXO I - TAB 1 (SJMS) '!F11</f>
        <v>0</v>
      </c>
      <c r="G11" s="263">
        <f t="shared" si="0"/>
        <v>72</v>
      </c>
      <c r="H11" s="258"/>
      <c r="I11" s="263">
        <f t="shared" si="1"/>
        <v>72</v>
      </c>
      <c r="J11" s="179">
        <f>'[7]ANEXO I - TAB 1 (SJSP)'!J11+'[7]ANEXO I - TAB 1 (SJMS) '!J11</f>
        <v>4</v>
      </c>
      <c r="K11" s="179">
        <f>'[7]ANEXO I - TAB 1 (SJSP)'!K11+'[7]ANEXO I - TAB 1 (SJMS) '!K11</f>
        <v>0</v>
      </c>
      <c r="L11" s="275">
        <f t="shared" si="2"/>
        <v>4</v>
      </c>
      <c r="M11" s="199">
        <f>'[7]ANEXO I - TAB 1 (SJSP)'!M11+'[7]ANEXO I - TAB 1 (SJMS) '!M11</f>
        <v>0</v>
      </c>
    </row>
    <row r="12" spans="1:13" s="7" customFormat="1" ht="12.75" customHeight="1">
      <c r="A12" s="385"/>
      <c r="B12" s="383"/>
      <c r="C12" s="354" t="s">
        <v>153</v>
      </c>
      <c r="D12" s="178">
        <v>10</v>
      </c>
      <c r="E12" s="179">
        <f>'[7]ANEXO I - TAB 1 (SJSP)'!E12+'[7]ANEXO I - TAB 1 (SJMS) '!E12</f>
        <v>51</v>
      </c>
      <c r="F12" s="179">
        <f>'[7]ANEXO I - TAB 1 (SJSP)'!F12+'[7]ANEXO I - TAB 1 (SJMS) '!F12</f>
        <v>0</v>
      </c>
      <c r="G12" s="261">
        <f t="shared" si="0"/>
        <v>51</v>
      </c>
      <c r="H12" s="258"/>
      <c r="I12" s="261">
        <f t="shared" si="1"/>
        <v>51</v>
      </c>
      <c r="J12" s="179">
        <f>'[7]ANEXO I - TAB 1 (SJSP)'!J12+'[7]ANEXO I - TAB 1 (SJMS) '!J12</f>
        <v>3</v>
      </c>
      <c r="K12" s="179">
        <f>'[7]ANEXO I - TAB 1 (SJSP)'!K12+'[7]ANEXO I - TAB 1 (SJMS) '!K12</f>
        <v>2</v>
      </c>
      <c r="L12" s="273">
        <f t="shared" si="2"/>
        <v>5</v>
      </c>
      <c r="M12" s="199">
        <f>'[7]ANEXO I - TAB 1 (SJSP)'!M12+'[7]ANEXO I - TAB 1 (SJMS) '!M12</f>
        <v>3</v>
      </c>
    </row>
    <row r="13" spans="1:13" s="7" customFormat="1" ht="12.75" customHeight="1">
      <c r="A13" s="385"/>
      <c r="B13" s="383"/>
      <c r="C13" s="355"/>
      <c r="D13" s="181">
        <v>9</v>
      </c>
      <c r="E13" s="179">
        <f>'[7]ANEXO I - TAB 1 (SJSP)'!E13+'[7]ANEXO I - TAB 1 (SJMS) '!E13</f>
        <v>103</v>
      </c>
      <c r="F13" s="179">
        <f>'[7]ANEXO I - TAB 1 (SJSP)'!F13+'[7]ANEXO I - TAB 1 (SJMS) '!F13</f>
        <v>0</v>
      </c>
      <c r="G13" s="262">
        <f t="shared" si="0"/>
        <v>103</v>
      </c>
      <c r="H13" s="258"/>
      <c r="I13" s="262">
        <f t="shared" si="1"/>
        <v>103</v>
      </c>
      <c r="J13" s="179">
        <f>'[7]ANEXO I - TAB 1 (SJSP)'!J13+'[7]ANEXO I - TAB 1 (SJMS) '!J13</f>
        <v>2</v>
      </c>
      <c r="K13" s="179">
        <f>'[7]ANEXO I - TAB 1 (SJSP)'!K13+'[7]ANEXO I - TAB 1 (SJMS) '!K13</f>
        <v>0</v>
      </c>
      <c r="L13" s="274">
        <f t="shared" si="2"/>
        <v>2</v>
      </c>
      <c r="M13" s="199">
        <f>'[7]ANEXO I - TAB 1 (SJSP)'!M13+'[7]ANEXO I - TAB 1 (SJMS) '!M13</f>
        <v>0</v>
      </c>
    </row>
    <row r="14" spans="1:13" s="7" customFormat="1" ht="12.75" customHeight="1">
      <c r="A14" s="385"/>
      <c r="B14" s="383"/>
      <c r="C14" s="355"/>
      <c r="D14" s="181">
        <v>8</v>
      </c>
      <c r="E14" s="179">
        <f>'[7]ANEXO I - TAB 1 (SJSP)'!E14+'[7]ANEXO I - TAB 1 (SJMS) '!E14</f>
        <v>128</v>
      </c>
      <c r="F14" s="179">
        <f>'[7]ANEXO I - TAB 1 (SJSP)'!F14+'[7]ANEXO I - TAB 1 (SJMS) '!F14</f>
        <v>0</v>
      </c>
      <c r="G14" s="262">
        <f t="shared" si="0"/>
        <v>128</v>
      </c>
      <c r="H14" s="258"/>
      <c r="I14" s="262">
        <f t="shared" si="1"/>
        <v>128</v>
      </c>
      <c r="J14" s="179">
        <f>'[7]ANEXO I - TAB 1 (SJSP)'!J14+'[7]ANEXO I - TAB 1 (SJMS) '!J14</f>
        <v>1</v>
      </c>
      <c r="K14" s="179">
        <f>'[7]ANEXO I - TAB 1 (SJSP)'!K14+'[7]ANEXO I - TAB 1 (SJMS) '!K14</f>
        <v>0</v>
      </c>
      <c r="L14" s="274">
        <f t="shared" si="2"/>
        <v>1</v>
      </c>
      <c r="M14" s="199">
        <f>'[7]ANEXO I - TAB 1 (SJSP)'!M14+'[7]ANEXO I - TAB 1 (SJMS) '!M14</f>
        <v>0</v>
      </c>
    </row>
    <row r="15" spans="1:13" s="7" customFormat="1" ht="12.75" customHeight="1">
      <c r="A15" s="385"/>
      <c r="B15" s="383"/>
      <c r="C15" s="355"/>
      <c r="D15" s="187">
        <v>7</v>
      </c>
      <c r="E15" s="179">
        <f>'[7]ANEXO I - TAB 1 (SJSP)'!E15+'[7]ANEXO I - TAB 1 (SJMS) '!E15</f>
        <v>24</v>
      </c>
      <c r="F15" s="179">
        <f>'[7]ANEXO I - TAB 1 (SJSP)'!F15+'[7]ANEXO I - TAB 1 (SJMS) '!F15</f>
        <v>0</v>
      </c>
      <c r="G15" s="264">
        <f t="shared" si="0"/>
        <v>24</v>
      </c>
      <c r="H15" s="258"/>
      <c r="I15" s="264">
        <f t="shared" si="1"/>
        <v>24</v>
      </c>
      <c r="J15" s="179">
        <f>'[7]ANEXO I - TAB 1 (SJSP)'!J15+'[7]ANEXO I - TAB 1 (SJMS) '!J15</f>
        <v>2</v>
      </c>
      <c r="K15" s="179">
        <f>'[7]ANEXO I - TAB 1 (SJSP)'!K15+'[7]ANEXO I - TAB 1 (SJMS) '!K15</f>
        <v>0</v>
      </c>
      <c r="L15" s="276">
        <f t="shared" si="2"/>
        <v>2</v>
      </c>
      <c r="M15" s="199">
        <f>'[7]ANEXO I - TAB 1 (SJSP)'!M15+'[7]ANEXO I - TAB 1 (SJMS) '!M15</f>
        <v>0</v>
      </c>
    </row>
    <row r="16" spans="1:13" s="7" customFormat="1" ht="12.75" customHeight="1">
      <c r="A16" s="385"/>
      <c r="B16" s="383"/>
      <c r="C16" s="356"/>
      <c r="D16" s="184">
        <v>6</v>
      </c>
      <c r="E16" s="179">
        <f>'[7]ANEXO I - TAB 1 (SJSP)'!E16+'[7]ANEXO I - TAB 1 (SJMS) '!E16</f>
        <v>42</v>
      </c>
      <c r="F16" s="179">
        <f>'[7]ANEXO I - TAB 1 (SJSP)'!F16+'[7]ANEXO I - TAB 1 (SJMS) '!F16</f>
        <v>0</v>
      </c>
      <c r="G16" s="263">
        <f t="shared" si="0"/>
        <v>42</v>
      </c>
      <c r="H16" s="258"/>
      <c r="I16" s="263">
        <f t="shared" si="1"/>
        <v>42</v>
      </c>
      <c r="J16" s="179">
        <f>'[7]ANEXO I - TAB 1 (SJSP)'!J16+'[7]ANEXO I - TAB 1 (SJMS) '!J16</f>
        <v>0</v>
      </c>
      <c r="K16" s="179">
        <f>'[7]ANEXO I - TAB 1 (SJSP)'!K16+'[7]ANEXO I - TAB 1 (SJMS) '!K16</f>
        <v>2</v>
      </c>
      <c r="L16" s="275">
        <f t="shared" si="2"/>
        <v>2</v>
      </c>
      <c r="M16" s="199">
        <f>'[7]ANEXO I - TAB 1 (SJSP)'!M16+'[7]ANEXO I - TAB 1 (SJMS) '!M16</f>
        <v>3</v>
      </c>
    </row>
    <row r="17" spans="1:13" s="7" customFormat="1" ht="12.75" customHeight="1">
      <c r="A17" s="385"/>
      <c r="B17" s="383"/>
      <c r="C17" s="354" t="s">
        <v>154</v>
      </c>
      <c r="D17" s="178">
        <v>5</v>
      </c>
      <c r="E17" s="179">
        <f>'[7]ANEXO I - TAB 1 (SJSP)'!E17+'[7]ANEXO I - TAB 1 (SJMS) '!E17</f>
        <v>115</v>
      </c>
      <c r="F17" s="179">
        <f>'[7]ANEXO I - TAB 1 (SJSP)'!F17+'[7]ANEXO I - TAB 1 (SJMS) '!F17</f>
        <v>0</v>
      </c>
      <c r="G17" s="261">
        <f t="shared" si="0"/>
        <v>115</v>
      </c>
      <c r="H17" s="258"/>
      <c r="I17" s="261">
        <f t="shared" si="1"/>
        <v>115</v>
      </c>
      <c r="J17" s="179">
        <f>'[7]ANEXO I - TAB 1 (SJSP)'!J17+'[7]ANEXO I - TAB 1 (SJMS) '!J17</f>
        <v>0</v>
      </c>
      <c r="K17" s="179">
        <f>'[7]ANEXO I - TAB 1 (SJSP)'!K17+'[7]ANEXO I - TAB 1 (SJMS) '!K17</f>
        <v>0</v>
      </c>
      <c r="L17" s="273">
        <f t="shared" si="2"/>
        <v>0</v>
      </c>
      <c r="M17" s="199">
        <f>'[7]ANEXO I - TAB 1 (SJSP)'!M17+'[7]ANEXO I - TAB 1 (SJMS) '!M17</f>
        <v>0</v>
      </c>
    </row>
    <row r="18" spans="1:13" s="7" customFormat="1" ht="12.75" customHeight="1">
      <c r="A18" s="385"/>
      <c r="B18" s="383"/>
      <c r="C18" s="355"/>
      <c r="D18" s="181">
        <v>4</v>
      </c>
      <c r="E18" s="179">
        <f>'[7]ANEXO I - TAB 1 (SJSP)'!E18+'[7]ANEXO I - TAB 1 (SJMS) '!E18</f>
        <v>76</v>
      </c>
      <c r="F18" s="179">
        <f>'[7]ANEXO I - TAB 1 (SJSP)'!F18+'[7]ANEXO I - TAB 1 (SJMS) '!F18</f>
        <v>0</v>
      </c>
      <c r="G18" s="262">
        <f t="shared" si="0"/>
        <v>76</v>
      </c>
      <c r="H18" s="258"/>
      <c r="I18" s="262">
        <f t="shared" si="1"/>
        <v>76</v>
      </c>
      <c r="J18" s="179">
        <f>'[7]ANEXO I - TAB 1 (SJSP)'!J18+'[7]ANEXO I - TAB 1 (SJMS) '!J18</f>
        <v>0</v>
      </c>
      <c r="K18" s="179">
        <f>'[7]ANEXO I - TAB 1 (SJSP)'!K18+'[7]ANEXO I - TAB 1 (SJMS) '!K18</f>
        <v>2</v>
      </c>
      <c r="L18" s="274">
        <f t="shared" si="2"/>
        <v>2</v>
      </c>
      <c r="M18" s="199">
        <f>'[7]ANEXO I - TAB 1 (SJSP)'!M18+'[7]ANEXO I - TAB 1 (SJMS) '!M18</f>
        <v>4</v>
      </c>
    </row>
    <row r="19" spans="1:13" s="7" customFormat="1" ht="12.75" customHeight="1">
      <c r="A19" s="385"/>
      <c r="B19" s="383"/>
      <c r="C19" s="355"/>
      <c r="D19" s="181">
        <v>3</v>
      </c>
      <c r="E19" s="179">
        <f>'[7]ANEXO I - TAB 1 (SJSP)'!E19+'[7]ANEXO I - TAB 1 (SJMS) '!E19</f>
        <v>0</v>
      </c>
      <c r="F19" s="179">
        <f>'[7]ANEXO I - TAB 1 (SJSP)'!F19+'[7]ANEXO I - TAB 1 (SJMS) '!F19</f>
        <v>42</v>
      </c>
      <c r="G19" s="262">
        <f t="shared" si="0"/>
        <v>42</v>
      </c>
      <c r="H19" s="258"/>
      <c r="I19" s="262">
        <f t="shared" si="1"/>
        <v>42</v>
      </c>
      <c r="J19" s="179">
        <f>'[7]ANEXO I - TAB 1 (SJSP)'!J19+'[7]ANEXO I - TAB 1 (SJMS) '!J19</f>
        <v>0</v>
      </c>
      <c r="K19" s="179">
        <f>'[7]ANEXO I - TAB 1 (SJSP)'!K19+'[7]ANEXO I - TAB 1 (SJMS) '!K19</f>
        <v>0</v>
      </c>
      <c r="L19" s="274">
        <f t="shared" si="2"/>
        <v>0</v>
      </c>
      <c r="M19" s="199">
        <f>'[7]ANEXO I - TAB 1 (SJSP)'!M19+'[7]ANEXO I - TAB 1 (SJMS) '!M19</f>
        <v>0</v>
      </c>
    </row>
    <row r="20" spans="1:13" s="7" customFormat="1" ht="12.75" customHeight="1">
      <c r="A20" s="385"/>
      <c r="B20" s="383"/>
      <c r="C20" s="355"/>
      <c r="D20" s="181">
        <v>2</v>
      </c>
      <c r="E20" s="179">
        <f>'[7]ANEXO I - TAB 1 (SJSP)'!E20+'[7]ANEXO I - TAB 1 (SJMS) '!E20</f>
        <v>0</v>
      </c>
      <c r="F20" s="179">
        <f>'[7]ANEXO I - TAB 1 (SJSP)'!F20+'[7]ANEXO I - TAB 1 (SJMS) '!F20</f>
        <v>45</v>
      </c>
      <c r="G20" s="264">
        <f t="shared" si="0"/>
        <v>45</v>
      </c>
      <c r="H20" s="258"/>
      <c r="I20" s="264">
        <f t="shared" si="1"/>
        <v>45</v>
      </c>
      <c r="J20" s="179">
        <f>'[7]ANEXO I - TAB 1 (SJSP)'!J20+'[7]ANEXO I - TAB 1 (SJMS) '!J20</f>
        <v>0</v>
      </c>
      <c r="K20" s="179">
        <f>'[7]ANEXO I - TAB 1 (SJSP)'!K20+'[7]ANEXO I - TAB 1 (SJMS) '!K20</f>
        <v>0</v>
      </c>
      <c r="L20" s="276">
        <f t="shared" si="2"/>
        <v>0</v>
      </c>
      <c r="M20" s="199">
        <f>'[7]ANEXO I - TAB 1 (SJSP)'!M20+'[7]ANEXO I - TAB 1 (SJMS) '!M20</f>
        <v>0</v>
      </c>
    </row>
    <row r="21" spans="1:13" s="7" customFormat="1" ht="12.75" customHeight="1">
      <c r="A21" s="385"/>
      <c r="B21" s="383"/>
      <c r="C21" s="355"/>
      <c r="D21" s="187">
        <v>1</v>
      </c>
      <c r="E21" s="179">
        <f>'[7]ANEXO I - TAB 1 (SJSP)'!E21+'[7]ANEXO I - TAB 1 (SJMS) '!E21</f>
        <v>0</v>
      </c>
      <c r="F21" s="179">
        <f>'[7]ANEXO I - TAB 1 (SJSP)'!F21+'[7]ANEXO I - TAB 1 (SJMS) '!F21</f>
        <v>16</v>
      </c>
      <c r="G21" s="265">
        <f t="shared" si="0"/>
        <v>16</v>
      </c>
      <c r="H21" s="195">
        <f>'[7]ANEXO I - TAB 1 (SJSP)'!H21+'[7]ANEXO I - TAB 1 (SJMS) '!H21</f>
        <v>142</v>
      </c>
      <c r="I21" s="265">
        <f t="shared" si="1"/>
        <v>158</v>
      </c>
      <c r="J21" s="179">
        <f>'[7]ANEXO I - TAB 1 (SJSP)'!J21+'[7]ANEXO I - TAB 1 (SJMS) '!J21</f>
        <v>0</v>
      </c>
      <c r="K21" s="179">
        <f>'[7]ANEXO I - TAB 1 (SJSP)'!K21+'[7]ANEXO I - TAB 1 (SJMS) '!K21</f>
        <v>0</v>
      </c>
      <c r="L21" s="277">
        <f t="shared" si="2"/>
        <v>0</v>
      </c>
      <c r="M21" s="199">
        <f>'[7]ANEXO I - TAB 1 (SJSP)'!M21+'[7]ANEXO I - TAB 1 (SJMS) '!M21</f>
        <v>0</v>
      </c>
    </row>
    <row r="22" spans="1:13" s="176" customFormat="1" ht="12.75" customHeight="1">
      <c r="A22" s="177"/>
      <c r="B22" s="284"/>
      <c r="C22" s="285"/>
      <c r="D22" s="286" t="s">
        <v>194</v>
      </c>
      <c r="E22" s="287">
        <f>SUM(E9:E21)</f>
        <v>1733</v>
      </c>
      <c r="F22" s="266">
        <f t="shared" ref="F22:M22" si="3">SUM(F9:F21)</f>
        <v>103</v>
      </c>
      <c r="G22" s="266">
        <f t="shared" si="3"/>
        <v>1836</v>
      </c>
      <c r="H22" s="270">
        <f t="shared" si="3"/>
        <v>142</v>
      </c>
      <c r="I22" s="266">
        <f t="shared" si="3"/>
        <v>1978</v>
      </c>
      <c r="J22" s="287">
        <f t="shared" si="3"/>
        <v>453</v>
      </c>
      <c r="K22" s="266">
        <f t="shared" si="3"/>
        <v>87</v>
      </c>
      <c r="L22" s="278">
        <f t="shared" si="3"/>
        <v>540</v>
      </c>
      <c r="M22" s="288">
        <f t="shared" si="3"/>
        <v>98</v>
      </c>
    </row>
    <row r="23" spans="1:13" s="7" customFormat="1" ht="12.75" customHeight="1">
      <c r="A23" s="384" t="s">
        <v>168</v>
      </c>
      <c r="B23" s="382" t="s">
        <v>169</v>
      </c>
      <c r="C23" s="381" t="s">
        <v>152</v>
      </c>
      <c r="D23" s="196">
        <v>13</v>
      </c>
      <c r="E23" s="190">
        <f>'[7]ANEXO I - TAB 1 (SJSP)'!E23+'[7]ANEXO I - TAB 1 (SJMS) '!E23</f>
        <v>1664</v>
      </c>
      <c r="F23" s="190">
        <f>'[7]ANEXO I - TAB 1 (SJSP)'!F23+'[7]ANEXO I - TAB 1 (SJMS) '!F23</f>
        <v>0</v>
      </c>
      <c r="G23" s="267">
        <f t="shared" si="0"/>
        <v>1664</v>
      </c>
      <c r="H23" s="257"/>
      <c r="I23" s="267">
        <f t="shared" si="1"/>
        <v>1664</v>
      </c>
      <c r="J23" s="190">
        <f>'[7]ANEXO I - TAB 1 (SJSP)'!J23+'[7]ANEXO I - TAB 1 (SJMS) '!J23</f>
        <v>460</v>
      </c>
      <c r="K23" s="190">
        <f>'[7]ANEXO I - TAB 1 (SJSP)'!K23+'[7]ANEXO I - TAB 1 (SJMS) '!K23</f>
        <v>83</v>
      </c>
      <c r="L23" s="279">
        <f t="shared" si="2"/>
        <v>543</v>
      </c>
      <c r="M23" s="203">
        <f>'[7]ANEXO I - TAB 1 (SJSP)'!M23+'[7]ANEXO I - TAB 1 (SJMS) '!M23</f>
        <v>110</v>
      </c>
    </row>
    <row r="24" spans="1:13" s="7" customFormat="1" ht="12.75" customHeight="1">
      <c r="A24" s="385"/>
      <c r="B24" s="383"/>
      <c r="C24" s="355"/>
      <c r="D24" s="197">
        <v>12</v>
      </c>
      <c r="E24" s="190">
        <f>'[7]ANEXO I - TAB 1 (SJSP)'!E24+'[7]ANEXO I - TAB 1 (SJMS) '!E24</f>
        <v>12</v>
      </c>
      <c r="F24" s="190">
        <f>'[7]ANEXO I - TAB 1 (SJSP)'!F24+'[7]ANEXO I - TAB 1 (SJMS) '!F24</f>
        <v>0</v>
      </c>
      <c r="G24" s="268">
        <f t="shared" si="0"/>
        <v>12</v>
      </c>
      <c r="H24" s="258"/>
      <c r="I24" s="268">
        <f t="shared" si="1"/>
        <v>12</v>
      </c>
      <c r="J24" s="190">
        <f>'[7]ANEXO I - TAB 1 (SJSP)'!J24+'[7]ANEXO I - TAB 1 (SJMS) '!J24</f>
        <v>5</v>
      </c>
      <c r="K24" s="190">
        <f>'[7]ANEXO I - TAB 1 (SJSP)'!K24+'[7]ANEXO I - TAB 1 (SJMS) '!K24</f>
        <v>1</v>
      </c>
      <c r="L24" s="280">
        <f t="shared" si="2"/>
        <v>6</v>
      </c>
      <c r="M24" s="203">
        <f>'[7]ANEXO I - TAB 1 (SJSP)'!M24+'[7]ANEXO I - TAB 1 (SJMS) '!M24</f>
        <v>1</v>
      </c>
    </row>
    <row r="25" spans="1:13" s="7" customFormat="1" ht="12.75" customHeight="1">
      <c r="A25" s="385"/>
      <c r="B25" s="383"/>
      <c r="C25" s="356"/>
      <c r="D25" s="198">
        <v>11</v>
      </c>
      <c r="E25" s="190">
        <f>'[7]ANEXO I - TAB 1 (SJSP)'!E25+'[7]ANEXO I - TAB 1 (SJMS) '!E25</f>
        <v>99</v>
      </c>
      <c r="F25" s="190">
        <f>'[7]ANEXO I - TAB 1 (SJSP)'!F25+'[7]ANEXO I - TAB 1 (SJMS) '!F25</f>
        <v>0</v>
      </c>
      <c r="G25" s="265">
        <f t="shared" si="0"/>
        <v>99</v>
      </c>
      <c r="H25" s="258"/>
      <c r="I25" s="265">
        <f t="shared" si="1"/>
        <v>99</v>
      </c>
      <c r="J25" s="190">
        <f>'[7]ANEXO I - TAB 1 (SJSP)'!J25+'[7]ANEXO I - TAB 1 (SJMS) '!J25</f>
        <v>3</v>
      </c>
      <c r="K25" s="190">
        <f>'[7]ANEXO I - TAB 1 (SJSP)'!K25+'[7]ANEXO I - TAB 1 (SJMS) '!K25</f>
        <v>2</v>
      </c>
      <c r="L25" s="277">
        <f t="shared" si="2"/>
        <v>5</v>
      </c>
      <c r="M25" s="203">
        <f>'[7]ANEXO I - TAB 1 (SJSP)'!M25+'[7]ANEXO I - TAB 1 (SJMS) '!M25</f>
        <v>2</v>
      </c>
    </row>
    <row r="26" spans="1:13" s="7" customFormat="1" ht="12.75" customHeight="1">
      <c r="A26" s="385"/>
      <c r="B26" s="383"/>
      <c r="C26" s="354" t="s">
        <v>153</v>
      </c>
      <c r="D26" s="196">
        <v>10</v>
      </c>
      <c r="E26" s="190">
        <f>'[7]ANEXO I - TAB 1 (SJSP)'!E26+'[7]ANEXO I - TAB 1 (SJMS) '!E26</f>
        <v>63</v>
      </c>
      <c r="F26" s="190">
        <f>'[7]ANEXO I - TAB 1 (SJSP)'!F26+'[7]ANEXO I - TAB 1 (SJMS) '!F26</f>
        <v>0</v>
      </c>
      <c r="G26" s="267">
        <f t="shared" si="0"/>
        <v>63</v>
      </c>
      <c r="H26" s="258"/>
      <c r="I26" s="267">
        <f t="shared" si="1"/>
        <v>63</v>
      </c>
      <c r="J26" s="190">
        <f>'[7]ANEXO I - TAB 1 (SJSP)'!J26+'[7]ANEXO I - TAB 1 (SJMS) '!J26</f>
        <v>4</v>
      </c>
      <c r="K26" s="190">
        <f>'[7]ANEXO I - TAB 1 (SJSP)'!K26+'[7]ANEXO I - TAB 1 (SJMS) '!K26</f>
        <v>0</v>
      </c>
      <c r="L26" s="279">
        <f t="shared" si="2"/>
        <v>4</v>
      </c>
      <c r="M26" s="203">
        <f>'[7]ANEXO I - TAB 1 (SJSP)'!M26+'[7]ANEXO I - TAB 1 (SJMS) '!M26</f>
        <v>0</v>
      </c>
    </row>
    <row r="27" spans="1:13" s="7" customFormat="1" ht="12.75" customHeight="1">
      <c r="A27" s="385"/>
      <c r="B27" s="383"/>
      <c r="C27" s="355"/>
      <c r="D27" s="197">
        <v>9</v>
      </c>
      <c r="E27" s="190">
        <f>'[7]ANEXO I - TAB 1 (SJSP)'!E27+'[7]ANEXO I - TAB 1 (SJMS) '!E27</f>
        <v>142</v>
      </c>
      <c r="F27" s="190">
        <f>'[7]ANEXO I - TAB 1 (SJSP)'!F27+'[7]ANEXO I - TAB 1 (SJMS) '!F27</f>
        <v>0</v>
      </c>
      <c r="G27" s="268">
        <f t="shared" si="0"/>
        <v>142</v>
      </c>
      <c r="H27" s="258"/>
      <c r="I27" s="268">
        <f t="shared" si="1"/>
        <v>142</v>
      </c>
      <c r="J27" s="190">
        <f>'[7]ANEXO I - TAB 1 (SJSP)'!J27+'[7]ANEXO I - TAB 1 (SJMS) '!J27</f>
        <v>2</v>
      </c>
      <c r="K27" s="190">
        <f>'[7]ANEXO I - TAB 1 (SJSP)'!K27+'[7]ANEXO I - TAB 1 (SJMS) '!K27</f>
        <v>2</v>
      </c>
      <c r="L27" s="280">
        <f t="shared" si="2"/>
        <v>4</v>
      </c>
      <c r="M27" s="203">
        <f>'[7]ANEXO I - TAB 1 (SJSP)'!M27+'[7]ANEXO I - TAB 1 (SJMS) '!M27</f>
        <v>2</v>
      </c>
    </row>
    <row r="28" spans="1:13" s="7" customFormat="1" ht="12.75" customHeight="1">
      <c r="A28" s="385"/>
      <c r="B28" s="383"/>
      <c r="C28" s="355"/>
      <c r="D28" s="197">
        <v>8</v>
      </c>
      <c r="E28" s="190">
        <f>'[7]ANEXO I - TAB 1 (SJSP)'!E28+'[7]ANEXO I - TAB 1 (SJMS) '!E28</f>
        <v>184</v>
      </c>
      <c r="F28" s="190">
        <f>'[7]ANEXO I - TAB 1 (SJSP)'!F28+'[7]ANEXO I - TAB 1 (SJMS) '!F28</f>
        <v>0</v>
      </c>
      <c r="G28" s="268">
        <f t="shared" si="0"/>
        <v>184</v>
      </c>
      <c r="H28" s="258"/>
      <c r="I28" s="268">
        <f t="shared" si="1"/>
        <v>184</v>
      </c>
      <c r="J28" s="190">
        <f>'[7]ANEXO I - TAB 1 (SJSP)'!J28+'[7]ANEXO I - TAB 1 (SJMS) '!J28</f>
        <v>1</v>
      </c>
      <c r="K28" s="190">
        <f>'[7]ANEXO I - TAB 1 (SJSP)'!K28+'[7]ANEXO I - TAB 1 (SJMS) '!K28</f>
        <v>1</v>
      </c>
      <c r="L28" s="280">
        <f t="shared" si="2"/>
        <v>2</v>
      </c>
      <c r="M28" s="203">
        <f>'[7]ANEXO I - TAB 1 (SJSP)'!M28+'[7]ANEXO I - TAB 1 (SJMS) '!M28</f>
        <v>1</v>
      </c>
    </row>
    <row r="29" spans="1:13" s="7" customFormat="1" ht="12.75" customHeight="1">
      <c r="A29" s="385"/>
      <c r="B29" s="383"/>
      <c r="C29" s="355"/>
      <c r="D29" s="197">
        <v>7</v>
      </c>
      <c r="E29" s="190">
        <f>'[7]ANEXO I - TAB 1 (SJSP)'!E29+'[7]ANEXO I - TAB 1 (SJMS) '!E29</f>
        <v>37</v>
      </c>
      <c r="F29" s="190">
        <f>'[7]ANEXO I - TAB 1 (SJSP)'!F29+'[7]ANEXO I - TAB 1 (SJMS) '!F29</f>
        <v>0</v>
      </c>
      <c r="G29" s="268">
        <f t="shared" si="0"/>
        <v>37</v>
      </c>
      <c r="H29" s="258"/>
      <c r="I29" s="268">
        <f t="shared" si="1"/>
        <v>37</v>
      </c>
      <c r="J29" s="190">
        <f>'[7]ANEXO I - TAB 1 (SJSP)'!J29+'[7]ANEXO I - TAB 1 (SJMS) '!J29</f>
        <v>0</v>
      </c>
      <c r="K29" s="190">
        <f>'[7]ANEXO I - TAB 1 (SJSP)'!K29+'[7]ANEXO I - TAB 1 (SJMS) '!K29</f>
        <v>0</v>
      </c>
      <c r="L29" s="280">
        <f t="shared" si="2"/>
        <v>0</v>
      </c>
      <c r="M29" s="203">
        <f>'[7]ANEXO I - TAB 1 (SJSP)'!M29+'[7]ANEXO I - TAB 1 (SJMS) '!M29</f>
        <v>0</v>
      </c>
    </row>
    <row r="30" spans="1:13" s="7" customFormat="1" ht="12.75" customHeight="1">
      <c r="A30" s="385"/>
      <c r="B30" s="383"/>
      <c r="C30" s="356"/>
      <c r="D30" s="198">
        <v>6</v>
      </c>
      <c r="E30" s="190">
        <f>'[7]ANEXO I - TAB 1 (SJSP)'!E30+'[7]ANEXO I - TAB 1 (SJMS) '!E30</f>
        <v>63</v>
      </c>
      <c r="F30" s="190">
        <f>'[7]ANEXO I - TAB 1 (SJSP)'!F30+'[7]ANEXO I - TAB 1 (SJMS) '!F30</f>
        <v>0</v>
      </c>
      <c r="G30" s="265">
        <f t="shared" si="0"/>
        <v>63</v>
      </c>
      <c r="H30" s="258"/>
      <c r="I30" s="265">
        <f t="shared" si="1"/>
        <v>63</v>
      </c>
      <c r="J30" s="190">
        <f>'[7]ANEXO I - TAB 1 (SJSP)'!J30+'[7]ANEXO I - TAB 1 (SJMS) '!J30</f>
        <v>2</v>
      </c>
      <c r="K30" s="190">
        <f>'[7]ANEXO I - TAB 1 (SJSP)'!K30+'[7]ANEXO I - TAB 1 (SJMS) '!K30</f>
        <v>0</v>
      </c>
      <c r="L30" s="277">
        <f t="shared" si="2"/>
        <v>2</v>
      </c>
      <c r="M30" s="203">
        <f>'[7]ANEXO I - TAB 1 (SJSP)'!M30+'[7]ANEXO I - TAB 1 (SJMS) '!M30</f>
        <v>0</v>
      </c>
    </row>
    <row r="31" spans="1:13" s="7" customFormat="1" ht="12.75" customHeight="1">
      <c r="A31" s="385"/>
      <c r="B31" s="383"/>
      <c r="C31" s="354" t="s">
        <v>154</v>
      </c>
      <c r="D31" s="196">
        <v>5</v>
      </c>
      <c r="E31" s="190">
        <f>'[7]ANEXO I - TAB 1 (SJSP)'!E31+'[7]ANEXO I - TAB 1 (SJMS) '!E31</f>
        <v>124</v>
      </c>
      <c r="F31" s="190">
        <f>'[7]ANEXO I - TAB 1 (SJSP)'!F31+'[7]ANEXO I - TAB 1 (SJMS) '!F31</f>
        <v>0</v>
      </c>
      <c r="G31" s="267">
        <f t="shared" si="0"/>
        <v>124</v>
      </c>
      <c r="H31" s="258"/>
      <c r="I31" s="267">
        <f t="shared" si="1"/>
        <v>124</v>
      </c>
      <c r="J31" s="190">
        <f>'[7]ANEXO I - TAB 1 (SJSP)'!J31+'[7]ANEXO I - TAB 1 (SJMS) '!J31</f>
        <v>2</v>
      </c>
      <c r="K31" s="190">
        <f>'[7]ANEXO I - TAB 1 (SJSP)'!K31+'[7]ANEXO I - TAB 1 (SJMS) '!K31</f>
        <v>1</v>
      </c>
      <c r="L31" s="279">
        <f t="shared" si="2"/>
        <v>3</v>
      </c>
      <c r="M31" s="203">
        <f>'[7]ANEXO I - TAB 1 (SJSP)'!M31+'[7]ANEXO I - TAB 1 (SJMS) '!M31</f>
        <v>1</v>
      </c>
    </row>
    <row r="32" spans="1:13" s="7" customFormat="1" ht="12.75" customHeight="1">
      <c r="A32" s="385"/>
      <c r="B32" s="383"/>
      <c r="C32" s="355"/>
      <c r="D32" s="197">
        <v>4</v>
      </c>
      <c r="E32" s="190">
        <f>'[7]ANEXO I - TAB 1 (SJSP)'!E32+'[7]ANEXO I - TAB 1 (SJMS) '!E32</f>
        <v>87</v>
      </c>
      <c r="F32" s="190">
        <f>'[7]ANEXO I - TAB 1 (SJSP)'!F32+'[7]ANEXO I - TAB 1 (SJMS) '!F32</f>
        <v>0</v>
      </c>
      <c r="G32" s="268">
        <f t="shared" si="0"/>
        <v>87</v>
      </c>
      <c r="H32" s="258"/>
      <c r="I32" s="268">
        <f t="shared" si="1"/>
        <v>87</v>
      </c>
      <c r="J32" s="190">
        <f>'[7]ANEXO I - TAB 1 (SJSP)'!J32+'[7]ANEXO I - TAB 1 (SJMS) '!J32</f>
        <v>0</v>
      </c>
      <c r="K32" s="190">
        <f>'[7]ANEXO I - TAB 1 (SJSP)'!K32+'[7]ANEXO I - TAB 1 (SJMS) '!K32</f>
        <v>0</v>
      </c>
      <c r="L32" s="280">
        <f t="shared" si="2"/>
        <v>0</v>
      </c>
      <c r="M32" s="203">
        <f>'[7]ANEXO I - TAB 1 (SJSP)'!M32+'[7]ANEXO I - TAB 1 (SJMS) '!M32</f>
        <v>0</v>
      </c>
    </row>
    <row r="33" spans="1:13" s="7" customFormat="1" ht="12.75" customHeight="1">
      <c r="A33" s="385"/>
      <c r="B33" s="383"/>
      <c r="C33" s="355"/>
      <c r="D33" s="197">
        <v>3</v>
      </c>
      <c r="E33" s="190">
        <f>'[7]ANEXO I - TAB 1 (SJSP)'!E33+'[7]ANEXO I - TAB 1 (SJMS) '!E33</f>
        <v>0</v>
      </c>
      <c r="F33" s="190">
        <f>'[7]ANEXO I - TAB 1 (SJSP)'!F33+'[7]ANEXO I - TAB 1 (SJMS) '!F33</f>
        <v>46</v>
      </c>
      <c r="G33" s="268">
        <f t="shared" si="0"/>
        <v>46</v>
      </c>
      <c r="H33" s="258"/>
      <c r="I33" s="268">
        <f t="shared" si="1"/>
        <v>46</v>
      </c>
      <c r="J33" s="190">
        <f>'[7]ANEXO I - TAB 1 (SJSP)'!J33+'[7]ANEXO I - TAB 1 (SJMS) '!J33</f>
        <v>0</v>
      </c>
      <c r="K33" s="190">
        <f>'[7]ANEXO I - TAB 1 (SJSP)'!K33+'[7]ANEXO I - TAB 1 (SJMS) '!K33</f>
        <v>1</v>
      </c>
      <c r="L33" s="280">
        <f t="shared" si="2"/>
        <v>1</v>
      </c>
      <c r="M33" s="203">
        <f>'[7]ANEXO I - TAB 1 (SJSP)'!M33+'[7]ANEXO I - TAB 1 (SJMS) '!M33</f>
        <v>2</v>
      </c>
    </row>
    <row r="34" spans="1:13" s="7" customFormat="1" ht="12.75" customHeight="1">
      <c r="A34" s="385"/>
      <c r="B34" s="383"/>
      <c r="C34" s="355"/>
      <c r="D34" s="197">
        <v>2</v>
      </c>
      <c r="E34" s="190">
        <f>'[7]ANEXO I - TAB 1 (SJSP)'!E34+'[7]ANEXO I - TAB 1 (SJMS) '!E34</f>
        <v>0</v>
      </c>
      <c r="F34" s="190">
        <f>'[7]ANEXO I - TAB 1 (SJSP)'!F34+'[7]ANEXO I - TAB 1 (SJMS) '!F34</f>
        <v>69</v>
      </c>
      <c r="G34" s="269">
        <f>E34+F34</f>
        <v>69</v>
      </c>
      <c r="H34" s="259"/>
      <c r="I34" s="269">
        <f t="shared" si="1"/>
        <v>69</v>
      </c>
      <c r="J34" s="190">
        <f>'[7]ANEXO I - TAB 1 (SJSP)'!J34+'[7]ANEXO I - TAB 1 (SJMS) '!J34</f>
        <v>0</v>
      </c>
      <c r="K34" s="190">
        <f>'[7]ANEXO I - TAB 1 (SJSP)'!K34+'[7]ANEXO I - TAB 1 (SJMS) '!K34</f>
        <v>1</v>
      </c>
      <c r="L34" s="281">
        <f t="shared" si="2"/>
        <v>1</v>
      </c>
      <c r="M34" s="203">
        <f>'[7]ANEXO I - TAB 1 (SJSP)'!M34+'[7]ANEXO I - TAB 1 (SJMS) '!M34</f>
        <v>1</v>
      </c>
    </row>
    <row r="35" spans="1:13" s="7" customFormat="1" ht="12.75" customHeight="1">
      <c r="A35" s="385"/>
      <c r="B35" s="383"/>
      <c r="C35" s="357"/>
      <c r="D35" s="198">
        <v>1</v>
      </c>
      <c r="E35" s="190">
        <f>'[7]ANEXO I - TAB 1 (SJSP)'!E35+'[7]ANEXO I - TAB 1 (SJMS) '!E35</f>
        <v>0</v>
      </c>
      <c r="F35" s="190">
        <f>'[7]ANEXO I - TAB 1 (SJSP)'!F35+'[7]ANEXO I - TAB 1 (SJMS) '!F35</f>
        <v>20</v>
      </c>
      <c r="G35" s="265">
        <f t="shared" ref="G35:G49" si="4">E35+F35</f>
        <v>20</v>
      </c>
      <c r="H35" s="209">
        <f>'[7]ANEXO I - TAB 1 (SJSP)'!H35+'[7]ANEXO I - TAB 1 (SJMS) '!H35</f>
        <v>211</v>
      </c>
      <c r="I35" s="265">
        <f t="shared" si="1"/>
        <v>231</v>
      </c>
      <c r="J35" s="190">
        <f>'[7]ANEXO I - TAB 1 (SJSP)'!J35+'[7]ANEXO I - TAB 1 (SJMS) '!J35</f>
        <v>1</v>
      </c>
      <c r="K35" s="190">
        <f>'[7]ANEXO I - TAB 1 (SJSP)'!K35+'[7]ANEXO I - TAB 1 (SJMS) '!K35</f>
        <v>0</v>
      </c>
      <c r="L35" s="277">
        <f t="shared" si="2"/>
        <v>1</v>
      </c>
      <c r="M35" s="203">
        <f>'[7]ANEXO I - TAB 1 (SJSP)'!M35+'[7]ANEXO I - TAB 1 (SJMS) '!M35</f>
        <v>0</v>
      </c>
    </row>
    <row r="36" spans="1:13" s="176" customFormat="1" ht="12.75" customHeight="1">
      <c r="A36" s="177"/>
      <c r="B36" s="284"/>
      <c r="C36" s="285"/>
      <c r="D36" s="286" t="s">
        <v>194</v>
      </c>
      <c r="E36" s="287">
        <f>SUM(E23:E35)</f>
        <v>2475</v>
      </c>
      <c r="F36" s="266">
        <f t="shared" ref="F36:M36" si="5">SUM(F23:F35)</f>
        <v>135</v>
      </c>
      <c r="G36" s="266">
        <f t="shared" si="5"/>
        <v>2610</v>
      </c>
      <c r="H36" s="270">
        <f t="shared" si="5"/>
        <v>211</v>
      </c>
      <c r="I36" s="266">
        <f t="shared" si="5"/>
        <v>2821</v>
      </c>
      <c r="J36" s="287">
        <f t="shared" si="5"/>
        <v>480</v>
      </c>
      <c r="K36" s="266">
        <f t="shared" si="5"/>
        <v>92</v>
      </c>
      <c r="L36" s="278">
        <f t="shared" si="5"/>
        <v>572</v>
      </c>
      <c r="M36" s="288">
        <f t="shared" si="5"/>
        <v>120</v>
      </c>
    </row>
    <row r="37" spans="1:13" s="7" customFormat="1" ht="12.75" customHeight="1">
      <c r="A37" s="384" t="s">
        <v>170</v>
      </c>
      <c r="B37" s="382" t="s">
        <v>171</v>
      </c>
      <c r="C37" s="381" t="s">
        <v>152</v>
      </c>
      <c r="D37" s="178">
        <v>13</v>
      </c>
      <c r="E37" s="179"/>
      <c r="F37" s="180"/>
      <c r="G37" s="261">
        <f t="shared" si="4"/>
        <v>0</v>
      </c>
      <c r="H37" s="260"/>
      <c r="I37" s="261">
        <f t="shared" si="1"/>
        <v>0</v>
      </c>
      <c r="J37" s="179"/>
      <c r="K37" s="180"/>
      <c r="L37" s="273">
        <f t="shared" si="2"/>
        <v>0</v>
      </c>
      <c r="M37" s="199"/>
    </row>
    <row r="38" spans="1:13" s="7" customFormat="1" ht="12.75" customHeight="1">
      <c r="A38" s="385"/>
      <c r="B38" s="383"/>
      <c r="C38" s="355"/>
      <c r="D38" s="181">
        <v>12</v>
      </c>
      <c r="E38" s="182"/>
      <c r="F38" s="183"/>
      <c r="G38" s="262">
        <f t="shared" si="4"/>
        <v>0</v>
      </c>
      <c r="H38" s="259"/>
      <c r="I38" s="262">
        <f t="shared" si="1"/>
        <v>0</v>
      </c>
      <c r="J38" s="182"/>
      <c r="K38" s="183"/>
      <c r="L38" s="274">
        <f t="shared" si="2"/>
        <v>0</v>
      </c>
      <c r="M38" s="200"/>
    </row>
    <row r="39" spans="1:13" s="7" customFormat="1" ht="12.75" customHeight="1">
      <c r="A39" s="385"/>
      <c r="B39" s="383"/>
      <c r="C39" s="356"/>
      <c r="D39" s="184">
        <v>11</v>
      </c>
      <c r="E39" s="185"/>
      <c r="F39" s="186"/>
      <c r="G39" s="263">
        <f t="shared" si="4"/>
        <v>0</v>
      </c>
      <c r="H39" s="259"/>
      <c r="I39" s="263">
        <f t="shared" si="1"/>
        <v>0</v>
      </c>
      <c r="J39" s="185"/>
      <c r="K39" s="186"/>
      <c r="L39" s="275">
        <f t="shared" si="2"/>
        <v>0</v>
      </c>
      <c r="M39" s="201"/>
    </row>
    <row r="40" spans="1:13" s="7" customFormat="1" ht="12.75" customHeight="1">
      <c r="A40" s="385"/>
      <c r="B40" s="383"/>
      <c r="C40" s="354" t="s">
        <v>153</v>
      </c>
      <c r="D40" s="178">
        <v>10</v>
      </c>
      <c r="E40" s="179"/>
      <c r="F40" s="180"/>
      <c r="G40" s="261">
        <f t="shared" si="4"/>
        <v>0</v>
      </c>
      <c r="H40" s="259"/>
      <c r="I40" s="261">
        <f t="shared" si="1"/>
        <v>0</v>
      </c>
      <c r="J40" s="179"/>
      <c r="K40" s="180"/>
      <c r="L40" s="273">
        <f t="shared" si="2"/>
        <v>0</v>
      </c>
      <c r="M40" s="199"/>
    </row>
    <row r="41" spans="1:13" s="7" customFormat="1" ht="12.75" customHeight="1">
      <c r="A41" s="385"/>
      <c r="B41" s="383"/>
      <c r="C41" s="355"/>
      <c r="D41" s="181">
        <v>9</v>
      </c>
      <c r="E41" s="182"/>
      <c r="F41" s="183"/>
      <c r="G41" s="262">
        <f t="shared" si="4"/>
        <v>0</v>
      </c>
      <c r="H41" s="259"/>
      <c r="I41" s="262">
        <f t="shared" si="1"/>
        <v>0</v>
      </c>
      <c r="J41" s="182"/>
      <c r="K41" s="183"/>
      <c r="L41" s="274">
        <f t="shared" si="2"/>
        <v>0</v>
      </c>
      <c r="M41" s="200"/>
    </row>
    <row r="42" spans="1:13" s="7" customFormat="1" ht="12.75" customHeight="1">
      <c r="A42" s="385"/>
      <c r="B42" s="383"/>
      <c r="C42" s="355"/>
      <c r="D42" s="181">
        <v>8</v>
      </c>
      <c r="E42" s="182"/>
      <c r="F42" s="183"/>
      <c r="G42" s="262">
        <f t="shared" si="4"/>
        <v>0</v>
      </c>
      <c r="H42" s="259"/>
      <c r="I42" s="262">
        <f t="shared" si="1"/>
        <v>0</v>
      </c>
      <c r="J42" s="182"/>
      <c r="K42" s="183"/>
      <c r="L42" s="274">
        <f t="shared" si="2"/>
        <v>0</v>
      </c>
      <c r="M42" s="200"/>
    </row>
    <row r="43" spans="1:13" s="7" customFormat="1" ht="12.75" customHeight="1">
      <c r="A43" s="385"/>
      <c r="B43" s="383"/>
      <c r="C43" s="355"/>
      <c r="D43" s="181">
        <v>7</v>
      </c>
      <c r="E43" s="182"/>
      <c r="F43" s="183"/>
      <c r="G43" s="262">
        <f t="shared" si="4"/>
        <v>0</v>
      </c>
      <c r="H43" s="259"/>
      <c r="I43" s="262">
        <f t="shared" si="1"/>
        <v>0</v>
      </c>
      <c r="J43" s="182"/>
      <c r="K43" s="183"/>
      <c r="L43" s="274">
        <f t="shared" si="2"/>
        <v>0</v>
      </c>
      <c r="M43" s="200"/>
    </row>
    <row r="44" spans="1:13" s="7" customFormat="1" ht="12.75" customHeight="1">
      <c r="A44" s="385"/>
      <c r="B44" s="383"/>
      <c r="C44" s="356"/>
      <c r="D44" s="184">
        <v>6</v>
      </c>
      <c r="E44" s="185"/>
      <c r="F44" s="186"/>
      <c r="G44" s="263">
        <f t="shared" si="4"/>
        <v>0</v>
      </c>
      <c r="H44" s="259"/>
      <c r="I44" s="263">
        <f t="shared" si="1"/>
        <v>0</v>
      </c>
      <c r="J44" s="185"/>
      <c r="K44" s="186"/>
      <c r="L44" s="275">
        <f t="shared" si="2"/>
        <v>0</v>
      </c>
      <c r="M44" s="201"/>
    </row>
    <row r="45" spans="1:13" s="7" customFormat="1" ht="12.75" customHeight="1">
      <c r="A45" s="385"/>
      <c r="B45" s="383"/>
      <c r="C45" s="354" t="s">
        <v>154</v>
      </c>
      <c r="D45" s="178">
        <v>5</v>
      </c>
      <c r="E45" s="179"/>
      <c r="F45" s="180"/>
      <c r="G45" s="261">
        <f t="shared" si="4"/>
        <v>0</v>
      </c>
      <c r="H45" s="259"/>
      <c r="I45" s="261">
        <f t="shared" si="1"/>
        <v>0</v>
      </c>
      <c r="J45" s="179"/>
      <c r="K45" s="180"/>
      <c r="L45" s="273">
        <f t="shared" si="2"/>
        <v>0</v>
      </c>
      <c r="M45" s="199"/>
    </row>
    <row r="46" spans="1:13" s="7" customFormat="1" ht="12.75" customHeight="1">
      <c r="A46" s="385"/>
      <c r="B46" s="383"/>
      <c r="C46" s="355"/>
      <c r="D46" s="181">
        <v>4</v>
      </c>
      <c r="E46" s="182"/>
      <c r="F46" s="183"/>
      <c r="G46" s="262">
        <f t="shared" si="4"/>
        <v>0</v>
      </c>
      <c r="H46" s="259"/>
      <c r="I46" s="262">
        <f t="shared" si="1"/>
        <v>0</v>
      </c>
      <c r="J46" s="182"/>
      <c r="K46" s="183"/>
      <c r="L46" s="274">
        <f t="shared" si="2"/>
        <v>0</v>
      </c>
      <c r="M46" s="200"/>
    </row>
    <row r="47" spans="1:13" s="7" customFormat="1" ht="12.75" customHeight="1">
      <c r="A47" s="385"/>
      <c r="B47" s="383"/>
      <c r="C47" s="355"/>
      <c r="D47" s="181">
        <v>3</v>
      </c>
      <c r="E47" s="182"/>
      <c r="F47" s="183"/>
      <c r="G47" s="262">
        <f t="shared" si="4"/>
        <v>0</v>
      </c>
      <c r="H47" s="259"/>
      <c r="I47" s="262">
        <f t="shared" si="1"/>
        <v>0</v>
      </c>
      <c r="J47" s="182"/>
      <c r="K47" s="183"/>
      <c r="L47" s="274">
        <f t="shared" si="2"/>
        <v>0</v>
      </c>
      <c r="M47" s="200"/>
    </row>
    <row r="48" spans="1:13" s="7" customFormat="1" ht="12.75" customHeight="1">
      <c r="A48" s="385"/>
      <c r="B48" s="383"/>
      <c r="C48" s="355"/>
      <c r="D48" s="181">
        <v>2</v>
      </c>
      <c r="E48" s="188"/>
      <c r="F48" s="189"/>
      <c r="G48" s="264">
        <f t="shared" si="4"/>
        <v>0</v>
      </c>
      <c r="H48" s="259"/>
      <c r="I48" s="264">
        <f t="shared" si="1"/>
        <v>0</v>
      </c>
      <c r="J48" s="188"/>
      <c r="K48" s="189"/>
      <c r="L48" s="276">
        <f t="shared" si="2"/>
        <v>0</v>
      </c>
      <c r="M48" s="202"/>
    </row>
    <row r="49" spans="1:13" s="7" customFormat="1" ht="12.75" customHeight="1">
      <c r="A49" s="385"/>
      <c r="B49" s="383"/>
      <c r="C49" s="357"/>
      <c r="D49" s="184">
        <v>1</v>
      </c>
      <c r="E49" s="194"/>
      <c r="F49" s="195"/>
      <c r="G49" s="265">
        <f t="shared" si="4"/>
        <v>0</v>
      </c>
      <c r="H49" s="209"/>
      <c r="I49" s="265">
        <f t="shared" si="1"/>
        <v>0</v>
      </c>
      <c r="J49" s="194"/>
      <c r="K49" s="195"/>
      <c r="L49" s="277">
        <f t="shared" si="2"/>
        <v>0</v>
      </c>
      <c r="M49" s="205"/>
    </row>
    <row r="50" spans="1:13" s="176" customFormat="1" ht="12.75" customHeight="1">
      <c r="A50" s="289"/>
      <c r="B50" s="284"/>
      <c r="C50" s="285"/>
      <c r="D50" s="290" t="s">
        <v>194</v>
      </c>
      <c r="E50" s="291">
        <f>SUM(E37:E49)</f>
        <v>0</v>
      </c>
      <c r="F50" s="270">
        <f t="shared" ref="F50:M50" si="6">SUM(F37:F49)</f>
        <v>0</v>
      </c>
      <c r="G50" s="270">
        <f t="shared" si="6"/>
        <v>0</v>
      </c>
      <c r="H50" s="270">
        <f t="shared" si="6"/>
        <v>0</v>
      </c>
      <c r="I50" s="270">
        <f t="shared" si="6"/>
        <v>0</v>
      </c>
      <c r="J50" s="291">
        <f t="shared" si="6"/>
        <v>0</v>
      </c>
      <c r="K50" s="270">
        <f t="shared" si="6"/>
        <v>0</v>
      </c>
      <c r="L50" s="282">
        <f t="shared" si="6"/>
        <v>0</v>
      </c>
      <c r="M50" s="292">
        <f t="shared" si="6"/>
        <v>0</v>
      </c>
    </row>
    <row r="51" spans="1:13" s="176" customFormat="1" ht="12.75" customHeight="1" thickBot="1">
      <c r="A51" s="295"/>
      <c r="B51" s="370" t="s">
        <v>17</v>
      </c>
      <c r="C51" s="370"/>
      <c r="D51" s="371"/>
      <c r="E51" s="293">
        <f>E22+E36+E50</f>
        <v>4208</v>
      </c>
      <c r="F51" s="271">
        <f t="shared" ref="F51:M51" si="7">F22+F36+F50</f>
        <v>238</v>
      </c>
      <c r="G51" s="271">
        <f t="shared" si="7"/>
        <v>4446</v>
      </c>
      <c r="H51" s="271">
        <f t="shared" si="7"/>
        <v>353</v>
      </c>
      <c r="I51" s="272">
        <f t="shared" si="7"/>
        <v>4799</v>
      </c>
      <c r="J51" s="293">
        <f t="shared" si="7"/>
        <v>933</v>
      </c>
      <c r="K51" s="271">
        <f t="shared" si="7"/>
        <v>179</v>
      </c>
      <c r="L51" s="283">
        <f t="shared" si="7"/>
        <v>1112</v>
      </c>
      <c r="M51" s="294">
        <f t="shared" si="7"/>
        <v>218</v>
      </c>
    </row>
    <row r="52" spans="1:13" ht="13.5" thickTop="1">
      <c r="A52" s="221" t="s">
        <v>275</v>
      </c>
    </row>
  </sheetData>
  <sheetProtection password="C3CC" sheet="1" objects="1" scenarios="1"/>
  <mergeCells count="30">
    <mergeCell ref="B51:D51"/>
    <mergeCell ref="A23:A35"/>
    <mergeCell ref="B23:B35"/>
    <mergeCell ref="C23:C25"/>
    <mergeCell ref="C26:C30"/>
    <mergeCell ref="C31:C35"/>
    <mergeCell ref="A37:A49"/>
    <mergeCell ref="B37:B49"/>
    <mergeCell ref="C37:C39"/>
    <mergeCell ref="C40:C44"/>
    <mergeCell ref="C45:C49"/>
    <mergeCell ref="I7:I8"/>
    <mergeCell ref="J7:J8"/>
    <mergeCell ref="K7:K8"/>
    <mergeCell ref="L7:L8"/>
    <mergeCell ref="A9:A21"/>
    <mergeCell ref="B9:B21"/>
    <mergeCell ref="C9:C11"/>
    <mergeCell ref="C12:C16"/>
    <mergeCell ref="C17:C21"/>
    <mergeCell ref="A1:M1"/>
    <mergeCell ref="A2:M2"/>
    <mergeCell ref="A4:M4"/>
    <mergeCell ref="L5:M5"/>
    <mergeCell ref="A6:D7"/>
    <mergeCell ref="E6:I6"/>
    <mergeCell ref="J6:L6"/>
    <mergeCell ref="M6:M8"/>
    <mergeCell ref="E7:G7"/>
    <mergeCell ref="H7:H8"/>
  </mergeCells>
  <pageMargins left="0.59027777777777779" right="0.19652777777777777" top="0.39374999999999999" bottom="0.39374999999999999" header="0.51180555555555551" footer="0.51180555555555551"/>
  <pageSetup paperSize="9" scale="78" firstPageNumber="0" orientation="landscape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M52"/>
  <sheetViews>
    <sheetView showGridLines="0" zoomScaleNormal="100" workbookViewId="0">
      <selection activeCell="H37" sqref="H37:H49"/>
    </sheetView>
  </sheetViews>
  <sheetFormatPr defaultRowHeight="12.75"/>
  <cols>
    <col min="1" max="2" width="11.140625" style="749" customWidth="1"/>
    <col min="3" max="3" width="11.140625" style="625" customWidth="1"/>
    <col min="4" max="4" width="13.28515625" style="625" customWidth="1"/>
    <col min="5" max="6" width="14.28515625" style="625" customWidth="1"/>
    <col min="7" max="7" width="14.28515625" style="750" customWidth="1"/>
    <col min="8" max="13" width="14.28515625" style="625" customWidth="1"/>
    <col min="14" max="256" width="9.140625" style="625"/>
    <col min="257" max="259" width="11.140625" style="625" customWidth="1"/>
    <col min="260" max="260" width="13.28515625" style="625" customWidth="1"/>
    <col min="261" max="269" width="14.28515625" style="625" customWidth="1"/>
    <col min="270" max="512" width="9.140625" style="625"/>
    <col min="513" max="515" width="11.140625" style="625" customWidth="1"/>
    <col min="516" max="516" width="13.28515625" style="625" customWidth="1"/>
    <col min="517" max="525" width="14.28515625" style="625" customWidth="1"/>
    <col min="526" max="768" width="9.140625" style="625"/>
    <col min="769" max="771" width="11.140625" style="625" customWidth="1"/>
    <col min="772" max="772" width="13.28515625" style="625" customWidth="1"/>
    <col min="773" max="781" width="14.28515625" style="625" customWidth="1"/>
    <col min="782" max="1024" width="9.140625" style="625"/>
    <col min="1025" max="1027" width="11.140625" style="625" customWidth="1"/>
    <col min="1028" max="1028" width="13.28515625" style="625" customWidth="1"/>
    <col min="1029" max="1037" width="14.28515625" style="625" customWidth="1"/>
    <col min="1038" max="1280" width="9.140625" style="625"/>
    <col min="1281" max="1283" width="11.140625" style="625" customWidth="1"/>
    <col min="1284" max="1284" width="13.28515625" style="625" customWidth="1"/>
    <col min="1285" max="1293" width="14.28515625" style="625" customWidth="1"/>
    <col min="1294" max="1536" width="9.140625" style="625"/>
    <col min="1537" max="1539" width="11.140625" style="625" customWidth="1"/>
    <col min="1540" max="1540" width="13.28515625" style="625" customWidth="1"/>
    <col min="1541" max="1549" width="14.28515625" style="625" customWidth="1"/>
    <col min="1550" max="1792" width="9.140625" style="625"/>
    <col min="1793" max="1795" width="11.140625" style="625" customWidth="1"/>
    <col min="1796" max="1796" width="13.28515625" style="625" customWidth="1"/>
    <col min="1797" max="1805" width="14.28515625" style="625" customWidth="1"/>
    <col min="1806" max="2048" width="9.140625" style="625"/>
    <col min="2049" max="2051" width="11.140625" style="625" customWidth="1"/>
    <col min="2052" max="2052" width="13.28515625" style="625" customWidth="1"/>
    <col min="2053" max="2061" width="14.28515625" style="625" customWidth="1"/>
    <col min="2062" max="2304" width="9.140625" style="625"/>
    <col min="2305" max="2307" width="11.140625" style="625" customWidth="1"/>
    <col min="2308" max="2308" width="13.28515625" style="625" customWidth="1"/>
    <col min="2309" max="2317" width="14.28515625" style="625" customWidth="1"/>
    <col min="2318" max="2560" width="9.140625" style="625"/>
    <col min="2561" max="2563" width="11.140625" style="625" customWidth="1"/>
    <col min="2564" max="2564" width="13.28515625" style="625" customWidth="1"/>
    <col min="2565" max="2573" width="14.28515625" style="625" customWidth="1"/>
    <col min="2574" max="2816" width="9.140625" style="625"/>
    <col min="2817" max="2819" width="11.140625" style="625" customWidth="1"/>
    <col min="2820" max="2820" width="13.28515625" style="625" customWidth="1"/>
    <col min="2821" max="2829" width="14.28515625" style="625" customWidth="1"/>
    <col min="2830" max="3072" width="9.140625" style="625"/>
    <col min="3073" max="3075" width="11.140625" style="625" customWidth="1"/>
    <col min="3076" max="3076" width="13.28515625" style="625" customWidth="1"/>
    <col min="3077" max="3085" width="14.28515625" style="625" customWidth="1"/>
    <col min="3086" max="3328" width="9.140625" style="625"/>
    <col min="3329" max="3331" width="11.140625" style="625" customWidth="1"/>
    <col min="3332" max="3332" width="13.28515625" style="625" customWidth="1"/>
    <col min="3333" max="3341" width="14.28515625" style="625" customWidth="1"/>
    <col min="3342" max="3584" width="9.140625" style="625"/>
    <col min="3585" max="3587" width="11.140625" style="625" customWidth="1"/>
    <col min="3588" max="3588" width="13.28515625" style="625" customWidth="1"/>
    <col min="3589" max="3597" width="14.28515625" style="625" customWidth="1"/>
    <col min="3598" max="3840" width="9.140625" style="625"/>
    <col min="3841" max="3843" width="11.140625" style="625" customWidth="1"/>
    <col min="3844" max="3844" width="13.28515625" style="625" customWidth="1"/>
    <col min="3845" max="3853" width="14.28515625" style="625" customWidth="1"/>
    <col min="3854" max="4096" width="9.140625" style="625"/>
    <col min="4097" max="4099" width="11.140625" style="625" customWidth="1"/>
    <col min="4100" max="4100" width="13.28515625" style="625" customWidth="1"/>
    <col min="4101" max="4109" width="14.28515625" style="625" customWidth="1"/>
    <col min="4110" max="4352" width="9.140625" style="625"/>
    <col min="4353" max="4355" width="11.140625" style="625" customWidth="1"/>
    <col min="4356" max="4356" width="13.28515625" style="625" customWidth="1"/>
    <col min="4357" max="4365" width="14.28515625" style="625" customWidth="1"/>
    <col min="4366" max="4608" width="9.140625" style="625"/>
    <col min="4609" max="4611" width="11.140625" style="625" customWidth="1"/>
    <col min="4612" max="4612" width="13.28515625" style="625" customWidth="1"/>
    <col min="4613" max="4621" width="14.28515625" style="625" customWidth="1"/>
    <col min="4622" max="4864" width="9.140625" style="625"/>
    <col min="4865" max="4867" width="11.140625" style="625" customWidth="1"/>
    <col min="4868" max="4868" width="13.28515625" style="625" customWidth="1"/>
    <col min="4869" max="4877" width="14.28515625" style="625" customWidth="1"/>
    <col min="4878" max="5120" width="9.140625" style="625"/>
    <col min="5121" max="5123" width="11.140625" style="625" customWidth="1"/>
    <col min="5124" max="5124" width="13.28515625" style="625" customWidth="1"/>
    <col min="5125" max="5133" width="14.28515625" style="625" customWidth="1"/>
    <col min="5134" max="5376" width="9.140625" style="625"/>
    <col min="5377" max="5379" width="11.140625" style="625" customWidth="1"/>
    <col min="5380" max="5380" width="13.28515625" style="625" customWidth="1"/>
    <col min="5381" max="5389" width="14.28515625" style="625" customWidth="1"/>
    <col min="5390" max="5632" width="9.140625" style="625"/>
    <col min="5633" max="5635" width="11.140625" style="625" customWidth="1"/>
    <col min="5636" max="5636" width="13.28515625" style="625" customWidth="1"/>
    <col min="5637" max="5645" width="14.28515625" style="625" customWidth="1"/>
    <col min="5646" max="5888" width="9.140625" style="625"/>
    <col min="5889" max="5891" width="11.140625" style="625" customWidth="1"/>
    <col min="5892" max="5892" width="13.28515625" style="625" customWidth="1"/>
    <col min="5893" max="5901" width="14.28515625" style="625" customWidth="1"/>
    <col min="5902" max="6144" width="9.140625" style="625"/>
    <col min="6145" max="6147" width="11.140625" style="625" customWidth="1"/>
    <col min="6148" max="6148" width="13.28515625" style="625" customWidth="1"/>
    <col min="6149" max="6157" width="14.28515625" style="625" customWidth="1"/>
    <col min="6158" max="6400" width="9.140625" style="625"/>
    <col min="6401" max="6403" width="11.140625" style="625" customWidth="1"/>
    <col min="6404" max="6404" width="13.28515625" style="625" customWidth="1"/>
    <col min="6405" max="6413" width="14.28515625" style="625" customWidth="1"/>
    <col min="6414" max="6656" width="9.140625" style="625"/>
    <col min="6657" max="6659" width="11.140625" style="625" customWidth="1"/>
    <col min="6660" max="6660" width="13.28515625" style="625" customWidth="1"/>
    <col min="6661" max="6669" width="14.28515625" style="625" customWidth="1"/>
    <col min="6670" max="6912" width="9.140625" style="625"/>
    <col min="6913" max="6915" width="11.140625" style="625" customWidth="1"/>
    <col min="6916" max="6916" width="13.28515625" style="625" customWidth="1"/>
    <col min="6917" max="6925" width="14.28515625" style="625" customWidth="1"/>
    <col min="6926" max="7168" width="9.140625" style="625"/>
    <col min="7169" max="7171" width="11.140625" style="625" customWidth="1"/>
    <col min="7172" max="7172" width="13.28515625" style="625" customWidth="1"/>
    <col min="7173" max="7181" width="14.28515625" style="625" customWidth="1"/>
    <col min="7182" max="7424" width="9.140625" style="625"/>
    <col min="7425" max="7427" width="11.140625" style="625" customWidth="1"/>
    <col min="7428" max="7428" width="13.28515625" style="625" customWidth="1"/>
    <col min="7429" max="7437" width="14.28515625" style="625" customWidth="1"/>
    <col min="7438" max="7680" width="9.140625" style="625"/>
    <col min="7681" max="7683" width="11.140625" style="625" customWidth="1"/>
    <col min="7684" max="7684" width="13.28515625" style="625" customWidth="1"/>
    <col min="7685" max="7693" width="14.28515625" style="625" customWidth="1"/>
    <col min="7694" max="7936" width="9.140625" style="625"/>
    <col min="7937" max="7939" width="11.140625" style="625" customWidth="1"/>
    <col min="7940" max="7940" width="13.28515625" style="625" customWidth="1"/>
    <col min="7941" max="7949" width="14.28515625" style="625" customWidth="1"/>
    <col min="7950" max="8192" width="9.140625" style="625"/>
    <col min="8193" max="8195" width="11.140625" style="625" customWidth="1"/>
    <col min="8196" max="8196" width="13.28515625" style="625" customWidth="1"/>
    <col min="8197" max="8205" width="14.28515625" style="625" customWidth="1"/>
    <col min="8206" max="8448" width="9.140625" style="625"/>
    <col min="8449" max="8451" width="11.140625" style="625" customWidth="1"/>
    <col min="8452" max="8452" width="13.28515625" style="625" customWidth="1"/>
    <col min="8453" max="8461" width="14.28515625" style="625" customWidth="1"/>
    <col min="8462" max="8704" width="9.140625" style="625"/>
    <col min="8705" max="8707" width="11.140625" style="625" customWidth="1"/>
    <col min="8708" max="8708" width="13.28515625" style="625" customWidth="1"/>
    <col min="8709" max="8717" width="14.28515625" style="625" customWidth="1"/>
    <col min="8718" max="8960" width="9.140625" style="625"/>
    <col min="8961" max="8963" width="11.140625" style="625" customWidth="1"/>
    <col min="8964" max="8964" width="13.28515625" style="625" customWidth="1"/>
    <col min="8965" max="8973" width="14.28515625" style="625" customWidth="1"/>
    <col min="8974" max="9216" width="9.140625" style="625"/>
    <col min="9217" max="9219" width="11.140625" style="625" customWidth="1"/>
    <col min="9220" max="9220" width="13.28515625" style="625" customWidth="1"/>
    <col min="9221" max="9229" width="14.28515625" style="625" customWidth="1"/>
    <col min="9230" max="9472" width="9.140625" style="625"/>
    <col min="9473" max="9475" width="11.140625" style="625" customWidth="1"/>
    <col min="9476" max="9476" width="13.28515625" style="625" customWidth="1"/>
    <col min="9477" max="9485" width="14.28515625" style="625" customWidth="1"/>
    <col min="9486" max="9728" width="9.140625" style="625"/>
    <col min="9729" max="9731" width="11.140625" style="625" customWidth="1"/>
    <col min="9732" max="9732" width="13.28515625" style="625" customWidth="1"/>
    <col min="9733" max="9741" width="14.28515625" style="625" customWidth="1"/>
    <col min="9742" max="9984" width="9.140625" style="625"/>
    <col min="9985" max="9987" width="11.140625" style="625" customWidth="1"/>
    <col min="9988" max="9988" width="13.28515625" style="625" customWidth="1"/>
    <col min="9989" max="9997" width="14.28515625" style="625" customWidth="1"/>
    <col min="9998" max="10240" width="9.140625" style="625"/>
    <col min="10241" max="10243" width="11.140625" style="625" customWidth="1"/>
    <col min="10244" max="10244" width="13.28515625" style="625" customWidth="1"/>
    <col min="10245" max="10253" width="14.28515625" style="625" customWidth="1"/>
    <col min="10254" max="10496" width="9.140625" style="625"/>
    <col min="10497" max="10499" width="11.140625" style="625" customWidth="1"/>
    <col min="10500" max="10500" width="13.28515625" style="625" customWidth="1"/>
    <col min="10501" max="10509" width="14.28515625" style="625" customWidth="1"/>
    <col min="10510" max="10752" width="9.140625" style="625"/>
    <col min="10753" max="10755" width="11.140625" style="625" customWidth="1"/>
    <col min="10756" max="10756" width="13.28515625" style="625" customWidth="1"/>
    <col min="10757" max="10765" width="14.28515625" style="625" customWidth="1"/>
    <col min="10766" max="11008" width="9.140625" style="625"/>
    <col min="11009" max="11011" width="11.140625" style="625" customWidth="1"/>
    <col min="11012" max="11012" width="13.28515625" style="625" customWidth="1"/>
    <col min="11013" max="11021" width="14.28515625" style="625" customWidth="1"/>
    <col min="11022" max="11264" width="9.140625" style="625"/>
    <col min="11265" max="11267" width="11.140625" style="625" customWidth="1"/>
    <col min="11268" max="11268" width="13.28515625" style="625" customWidth="1"/>
    <col min="11269" max="11277" width="14.28515625" style="625" customWidth="1"/>
    <col min="11278" max="11520" width="9.140625" style="625"/>
    <col min="11521" max="11523" width="11.140625" style="625" customWidth="1"/>
    <col min="11524" max="11524" width="13.28515625" style="625" customWidth="1"/>
    <col min="11525" max="11533" width="14.28515625" style="625" customWidth="1"/>
    <col min="11534" max="11776" width="9.140625" style="625"/>
    <col min="11777" max="11779" width="11.140625" style="625" customWidth="1"/>
    <col min="11780" max="11780" width="13.28515625" style="625" customWidth="1"/>
    <col min="11781" max="11789" width="14.28515625" style="625" customWidth="1"/>
    <col min="11790" max="12032" width="9.140625" style="625"/>
    <col min="12033" max="12035" width="11.140625" style="625" customWidth="1"/>
    <col min="12036" max="12036" width="13.28515625" style="625" customWidth="1"/>
    <col min="12037" max="12045" width="14.28515625" style="625" customWidth="1"/>
    <col min="12046" max="12288" width="9.140625" style="625"/>
    <col min="12289" max="12291" width="11.140625" style="625" customWidth="1"/>
    <col min="12292" max="12292" width="13.28515625" style="625" customWidth="1"/>
    <col min="12293" max="12301" width="14.28515625" style="625" customWidth="1"/>
    <col min="12302" max="12544" width="9.140625" style="625"/>
    <col min="12545" max="12547" width="11.140625" style="625" customWidth="1"/>
    <col min="12548" max="12548" width="13.28515625" style="625" customWidth="1"/>
    <col min="12549" max="12557" width="14.28515625" style="625" customWidth="1"/>
    <col min="12558" max="12800" width="9.140625" style="625"/>
    <col min="12801" max="12803" width="11.140625" style="625" customWidth="1"/>
    <col min="12804" max="12804" width="13.28515625" style="625" customWidth="1"/>
    <col min="12805" max="12813" width="14.28515625" style="625" customWidth="1"/>
    <col min="12814" max="13056" width="9.140625" style="625"/>
    <col min="13057" max="13059" width="11.140625" style="625" customWidth="1"/>
    <col min="13060" max="13060" width="13.28515625" style="625" customWidth="1"/>
    <col min="13061" max="13069" width="14.28515625" style="625" customWidth="1"/>
    <col min="13070" max="13312" width="9.140625" style="625"/>
    <col min="13313" max="13315" width="11.140625" style="625" customWidth="1"/>
    <col min="13316" max="13316" width="13.28515625" style="625" customWidth="1"/>
    <col min="13317" max="13325" width="14.28515625" style="625" customWidth="1"/>
    <col min="13326" max="13568" width="9.140625" style="625"/>
    <col min="13569" max="13571" width="11.140625" style="625" customWidth="1"/>
    <col min="13572" max="13572" width="13.28515625" style="625" customWidth="1"/>
    <col min="13573" max="13581" width="14.28515625" style="625" customWidth="1"/>
    <col min="13582" max="13824" width="9.140625" style="625"/>
    <col min="13825" max="13827" width="11.140625" style="625" customWidth="1"/>
    <col min="13828" max="13828" width="13.28515625" style="625" customWidth="1"/>
    <col min="13829" max="13837" width="14.28515625" style="625" customWidth="1"/>
    <col min="13838" max="14080" width="9.140625" style="625"/>
    <col min="14081" max="14083" width="11.140625" style="625" customWidth="1"/>
    <col min="14084" max="14084" width="13.28515625" style="625" customWidth="1"/>
    <col min="14085" max="14093" width="14.28515625" style="625" customWidth="1"/>
    <col min="14094" max="14336" width="9.140625" style="625"/>
    <col min="14337" max="14339" width="11.140625" style="625" customWidth="1"/>
    <col min="14340" max="14340" width="13.28515625" style="625" customWidth="1"/>
    <col min="14341" max="14349" width="14.28515625" style="625" customWidth="1"/>
    <col min="14350" max="14592" width="9.140625" style="625"/>
    <col min="14593" max="14595" width="11.140625" style="625" customWidth="1"/>
    <col min="14596" max="14596" width="13.28515625" style="625" customWidth="1"/>
    <col min="14597" max="14605" width="14.28515625" style="625" customWidth="1"/>
    <col min="14606" max="14848" width="9.140625" style="625"/>
    <col min="14849" max="14851" width="11.140625" style="625" customWidth="1"/>
    <col min="14852" max="14852" width="13.28515625" style="625" customWidth="1"/>
    <col min="14853" max="14861" width="14.28515625" style="625" customWidth="1"/>
    <col min="14862" max="15104" width="9.140625" style="625"/>
    <col min="15105" max="15107" width="11.140625" style="625" customWidth="1"/>
    <col min="15108" max="15108" width="13.28515625" style="625" customWidth="1"/>
    <col min="15109" max="15117" width="14.28515625" style="625" customWidth="1"/>
    <col min="15118" max="15360" width="9.140625" style="625"/>
    <col min="15361" max="15363" width="11.140625" style="625" customWidth="1"/>
    <col min="15364" max="15364" width="13.28515625" style="625" customWidth="1"/>
    <col min="15365" max="15373" width="14.28515625" style="625" customWidth="1"/>
    <col min="15374" max="15616" width="9.140625" style="625"/>
    <col min="15617" max="15619" width="11.140625" style="625" customWidth="1"/>
    <col min="15620" max="15620" width="13.28515625" style="625" customWidth="1"/>
    <col min="15621" max="15629" width="14.28515625" style="625" customWidth="1"/>
    <col min="15630" max="15872" width="9.140625" style="625"/>
    <col min="15873" max="15875" width="11.140625" style="625" customWidth="1"/>
    <col min="15876" max="15876" width="13.28515625" style="625" customWidth="1"/>
    <col min="15877" max="15885" width="14.28515625" style="625" customWidth="1"/>
    <col min="15886" max="16128" width="9.140625" style="625"/>
    <col min="16129" max="16131" width="11.140625" style="625" customWidth="1"/>
    <col min="16132" max="16132" width="13.28515625" style="625" customWidth="1"/>
    <col min="16133" max="16141" width="14.28515625" style="625" customWidth="1"/>
    <col min="16142" max="16384" width="9.140625" style="625"/>
  </cols>
  <sheetData>
    <row r="1" spans="1:13" ht="12.75" customHeight="1">
      <c r="A1" s="624" t="s">
        <v>0</v>
      </c>
      <c r="B1" s="624"/>
      <c r="C1" s="624"/>
      <c r="D1" s="624"/>
      <c r="E1" s="624"/>
      <c r="F1" s="624"/>
      <c r="G1" s="624"/>
      <c r="H1" s="624"/>
      <c r="I1" s="624"/>
      <c r="J1" s="624"/>
      <c r="K1" s="624"/>
      <c r="L1" s="624"/>
      <c r="M1" s="624"/>
    </row>
    <row r="2" spans="1:13" ht="12.75" customHeight="1">
      <c r="A2" s="624" t="s">
        <v>1</v>
      </c>
      <c r="B2" s="624"/>
      <c r="C2" s="624"/>
      <c r="D2" s="624"/>
      <c r="E2" s="624"/>
      <c r="F2" s="624"/>
      <c r="G2" s="624"/>
      <c r="H2" s="624"/>
      <c r="I2" s="624"/>
      <c r="J2" s="624"/>
      <c r="K2" s="624"/>
      <c r="L2" s="624"/>
      <c r="M2" s="624"/>
    </row>
    <row r="3" spans="1:13">
      <c r="A3" s="626"/>
      <c r="B3" s="626"/>
      <c r="C3" s="626"/>
      <c r="D3" s="626"/>
      <c r="E3" s="626"/>
      <c r="F3" s="626"/>
      <c r="G3" s="626"/>
      <c r="H3" s="626"/>
      <c r="I3" s="626"/>
      <c r="J3" s="626"/>
      <c r="K3" s="626"/>
      <c r="L3" s="626"/>
      <c r="M3" s="626"/>
    </row>
    <row r="4" spans="1:13" s="629" customFormat="1" ht="12.75" customHeight="1">
      <c r="A4" s="627" t="s">
        <v>276</v>
      </c>
      <c r="B4" s="628"/>
      <c r="C4" s="628"/>
      <c r="D4" s="628"/>
      <c r="E4" s="628"/>
      <c r="F4" s="628"/>
      <c r="G4" s="628"/>
      <c r="H4" s="628"/>
      <c r="I4" s="628"/>
      <c r="J4" s="628"/>
      <c r="K4" s="628"/>
      <c r="L4" s="628"/>
      <c r="M4" s="628"/>
    </row>
    <row r="5" spans="1:13" s="631" customFormat="1" ht="13.5" customHeight="1" thickBot="1">
      <c r="A5" s="630"/>
      <c r="B5" s="630"/>
      <c r="C5" s="630"/>
      <c r="D5" s="630"/>
      <c r="E5" s="630"/>
      <c r="F5" s="630"/>
      <c r="G5" s="630"/>
      <c r="H5" s="630"/>
      <c r="I5" s="630"/>
      <c r="L5" s="632" t="s">
        <v>277</v>
      </c>
      <c r="M5" s="633" t="s">
        <v>278</v>
      </c>
    </row>
    <row r="6" spans="1:13" ht="13.5" customHeight="1" thickTop="1">
      <c r="A6" s="634" t="s">
        <v>3</v>
      </c>
      <c r="B6" s="635"/>
      <c r="C6" s="635"/>
      <c r="D6" s="636"/>
      <c r="E6" s="637" t="s">
        <v>4</v>
      </c>
      <c r="F6" s="638"/>
      <c r="G6" s="638"/>
      <c r="H6" s="638"/>
      <c r="I6" s="639"/>
      <c r="J6" s="640" t="s">
        <v>5</v>
      </c>
      <c r="K6" s="638"/>
      <c r="L6" s="641"/>
      <c r="M6" s="642" t="s">
        <v>6</v>
      </c>
    </row>
    <row r="7" spans="1:13" ht="12.75" customHeight="1">
      <c r="A7" s="643"/>
      <c r="B7" s="644"/>
      <c r="C7" s="644"/>
      <c r="D7" s="645"/>
      <c r="E7" s="646" t="s">
        <v>7</v>
      </c>
      <c r="F7" s="647"/>
      <c r="G7" s="648"/>
      <c r="H7" s="649" t="s">
        <v>8</v>
      </c>
      <c r="I7" s="650" t="s">
        <v>9</v>
      </c>
      <c r="J7" s="651" t="s">
        <v>10</v>
      </c>
      <c r="K7" s="649" t="s">
        <v>11</v>
      </c>
      <c r="L7" s="649" t="s">
        <v>9</v>
      </c>
      <c r="M7" s="652"/>
    </row>
    <row r="8" spans="1:13" ht="38.25">
      <c r="A8" s="653" t="s">
        <v>156</v>
      </c>
      <c r="B8" s="654" t="s">
        <v>157</v>
      </c>
      <c r="C8" s="654" t="s">
        <v>12</v>
      </c>
      <c r="D8" s="655" t="s">
        <v>13</v>
      </c>
      <c r="E8" s="653" t="s">
        <v>14</v>
      </c>
      <c r="F8" s="654" t="s">
        <v>15</v>
      </c>
      <c r="G8" s="656" t="s">
        <v>16</v>
      </c>
      <c r="H8" s="657"/>
      <c r="I8" s="658"/>
      <c r="J8" s="659"/>
      <c r="K8" s="657"/>
      <c r="L8" s="657"/>
      <c r="M8" s="660"/>
    </row>
    <row r="9" spans="1:13" s="671" customFormat="1" ht="12.75" customHeight="1">
      <c r="A9" s="661" t="s">
        <v>151</v>
      </c>
      <c r="B9" s="662" t="s">
        <v>155</v>
      </c>
      <c r="C9" s="663" t="s">
        <v>152</v>
      </c>
      <c r="D9" s="664">
        <v>13</v>
      </c>
      <c r="E9" s="665">
        <v>1414</v>
      </c>
      <c r="F9" s="666">
        <v>0</v>
      </c>
      <c r="G9" s="667">
        <v>1414</v>
      </c>
      <c r="H9" s="668"/>
      <c r="I9" s="667">
        <v>1414</v>
      </c>
      <c r="J9" s="665">
        <v>410</v>
      </c>
      <c r="K9" s="666">
        <v>69</v>
      </c>
      <c r="L9" s="669">
        <v>479</v>
      </c>
      <c r="M9" s="670">
        <v>89</v>
      </c>
    </row>
    <row r="10" spans="1:13" s="671" customFormat="1">
      <c r="A10" s="672"/>
      <c r="B10" s="673"/>
      <c r="C10" s="674"/>
      <c r="D10" s="675">
        <v>12</v>
      </c>
      <c r="E10" s="676">
        <v>54</v>
      </c>
      <c r="F10" s="676">
        <v>0</v>
      </c>
      <c r="G10" s="677">
        <v>54</v>
      </c>
      <c r="H10" s="678"/>
      <c r="I10" s="677">
        <v>54</v>
      </c>
      <c r="J10" s="679">
        <v>3</v>
      </c>
      <c r="K10" s="676">
        <v>1</v>
      </c>
      <c r="L10" s="680">
        <v>4</v>
      </c>
      <c r="M10" s="681">
        <v>3</v>
      </c>
    </row>
    <row r="11" spans="1:13" s="671" customFormat="1">
      <c r="A11" s="672"/>
      <c r="B11" s="673"/>
      <c r="C11" s="682"/>
      <c r="D11" s="683">
        <v>11</v>
      </c>
      <c r="E11" s="684">
        <v>33</v>
      </c>
      <c r="F11" s="685">
        <v>0</v>
      </c>
      <c r="G11" s="686">
        <v>33</v>
      </c>
      <c r="H11" s="678"/>
      <c r="I11" s="686">
        <v>33</v>
      </c>
      <c r="J11" s="684">
        <v>0</v>
      </c>
      <c r="K11" s="685">
        <v>0</v>
      </c>
      <c r="L11" s="687">
        <v>0</v>
      </c>
      <c r="M11" s="688">
        <v>0</v>
      </c>
    </row>
    <row r="12" spans="1:13" s="671" customFormat="1">
      <c r="A12" s="672"/>
      <c r="B12" s="673"/>
      <c r="C12" s="689" t="s">
        <v>153</v>
      </c>
      <c r="D12" s="664">
        <v>10</v>
      </c>
      <c r="E12" s="665">
        <v>26</v>
      </c>
      <c r="F12" s="666">
        <v>0</v>
      </c>
      <c r="G12" s="667">
        <v>26</v>
      </c>
      <c r="H12" s="678"/>
      <c r="I12" s="667">
        <v>26</v>
      </c>
      <c r="J12" s="665">
        <v>1</v>
      </c>
      <c r="K12" s="666">
        <v>1</v>
      </c>
      <c r="L12" s="669">
        <v>2</v>
      </c>
      <c r="M12" s="670">
        <v>1</v>
      </c>
    </row>
    <row r="13" spans="1:13" s="671" customFormat="1">
      <c r="A13" s="672"/>
      <c r="B13" s="673"/>
      <c r="C13" s="674"/>
      <c r="D13" s="675">
        <v>9</v>
      </c>
      <c r="E13" s="679">
        <v>74</v>
      </c>
      <c r="F13" s="676">
        <v>0</v>
      </c>
      <c r="G13" s="677">
        <v>74</v>
      </c>
      <c r="H13" s="678"/>
      <c r="I13" s="677">
        <v>74</v>
      </c>
      <c r="J13" s="679">
        <v>1</v>
      </c>
      <c r="K13" s="676">
        <v>0</v>
      </c>
      <c r="L13" s="680">
        <v>1</v>
      </c>
      <c r="M13" s="681">
        <v>0</v>
      </c>
    </row>
    <row r="14" spans="1:13" s="671" customFormat="1">
      <c r="A14" s="672"/>
      <c r="B14" s="673"/>
      <c r="C14" s="674"/>
      <c r="D14" s="675">
        <v>8</v>
      </c>
      <c r="E14" s="679">
        <v>59</v>
      </c>
      <c r="F14" s="676">
        <v>0</v>
      </c>
      <c r="G14" s="677">
        <v>59</v>
      </c>
      <c r="H14" s="678"/>
      <c r="I14" s="677">
        <v>59</v>
      </c>
      <c r="J14" s="679">
        <v>1</v>
      </c>
      <c r="K14" s="676">
        <v>2</v>
      </c>
      <c r="L14" s="680">
        <v>3</v>
      </c>
      <c r="M14" s="681">
        <v>2</v>
      </c>
    </row>
    <row r="15" spans="1:13" s="671" customFormat="1">
      <c r="A15" s="672"/>
      <c r="B15" s="673"/>
      <c r="C15" s="674"/>
      <c r="D15" s="690">
        <v>7</v>
      </c>
      <c r="E15" s="691">
        <v>63</v>
      </c>
      <c r="F15" s="692">
        <v>0</v>
      </c>
      <c r="G15" s="693">
        <v>63</v>
      </c>
      <c r="H15" s="678"/>
      <c r="I15" s="693">
        <v>63</v>
      </c>
      <c r="J15" s="691">
        <v>0</v>
      </c>
      <c r="K15" s="692">
        <v>1</v>
      </c>
      <c r="L15" s="694">
        <v>1</v>
      </c>
      <c r="M15" s="681">
        <v>3</v>
      </c>
    </row>
    <row r="16" spans="1:13" s="671" customFormat="1">
      <c r="A16" s="672"/>
      <c r="B16" s="673"/>
      <c r="C16" s="682"/>
      <c r="D16" s="683">
        <v>6</v>
      </c>
      <c r="E16" s="684">
        <v>99</v>
      </c>
      <c r="F16" s="685">
        <v>0</v>
      </c>
      <c r="G16" s="686">
        <v>99</v>
      </c>
      <c r="H16" s="678"/>
      <c r="I16" s="686">
        <v>99</v>
      </c>
      <c r="J16" s="684">
        <v>1</v>
      </c>
      <c r="K16" s="685">
        <v>1</v>
      </c>
      <c r="L16" s="687">
        <v>2</v>
      </c>
      <c r="M16" s="688">
        <v>2</v>
      </c>
    </row>
    <row r="17" spans="1:13" s="671" customFormat="1">
      <c r="A17" s="672"/>
      <c r="B17" s="673"/>
      <c r="C17" s="689" t="s">
        <v>154</v>
      </c>
      <c r="D17" s="664">
        <v>5</v>
      </c>
      <c r="E17" s="665">
        <v>54</v>
      </c>
      <c r="F17" s="666">
        <v>0</v>
      </c>
      <c r="G17" s="667">
        <v>54</v>
      </c>
      <c r="H17" s="678"/>
      <c r="I17" s="667">
        <v>54</v>
      </c>
      <c r="J17" s="665">
        <v>1</v>
      </c>
      <c r="K17" s="666">
        <v>1</v>
      </c>
      <c r="L17" s="669">
        <v>2</v>
      </c>
      <c r="M17" s="670">
        <v>1</v>
      </c>
    </row>
    <row r="18" spans="1:13" s="671" customFormat="1">
      <c r="A18" s="672"/>
      <c r="B18" s="673"/>
      <c r="C18" s="674"/>
      <c r="D18" s="675">
        <v>4</v>
      </c>
      <c r="E18" s="679">
        <v>31</v>
      </c>
      <c r="F18" s="676">
        <v>0</v>
      </c>
      <c r="G18" s="677">
        <v>31</v>
      </c>
      <c r="H18" s="678"/>
      <c r="I18" s="677">
        <v>31</v>
      </c>
      <c r="J18" s="679">
        <v>0</v>
      </c>
      <c r="K18" s="676">
        <v>0</v>
      </c>
      <c r="L18" s="680">
        <v>0</v>
      </c>
      <c r="M18" s="681">
        <v>0</v>
      </c>
    </row>
    <row r="19" spans="1:13" s="671" customFormat="1">
      <c r="A19" s="672"/>
      <c r="B19" s="673"/>
      <c r="C19" s="674"/>
      <c r="D19" s="675">
        <v>3</v>
      </c>
      <c r="E19" s="679">
        <v>0</v>
      </c>
      <c r="F19" s="676">
        <v>73</v>
      </c>
      <c r="G19" s="677">
        <v>73</v>
      </c>
      <c r="H19" s="678"/>
      <c r="I19" s="677">
        <v>73</v>
      </c>
      <c r="J19" s="679">
        <v>1</v>
      </c>
      <c r="K19" s="676">
        <v>0</v>
      </c>
      <c r="L19" s="680">
        <v>1</v>
      </c>
      <c r="M19" s="681">
        <v>0</v>
      </c>
    </row>
    <row r="20" spans="1:13" s="671" customFormat="1">
      <c r="A20" s="672"/>
      <c r="B20" s="673"/>
      <c r="C20" s="674"/>
      <c r="D20" s="675">
        <v>2</v>
      </c>
      <c r="E20" s="691">
        <v>0</v>
      </c>
      <c r="F20" s="692">
        <v>48</v>
      </c>
      <c r="G20" s="693">
        <v>48</v>
      </c>
      <c r="H20" s="678"/>
      <c r="I20" s="693">
        <v>48</v>
      </c>
      <c r="J20" s="691">
        <v>0</v>
      </c>
      <c r="K20" s="692">
        <v>0</v>
      </c>
      <c r="L20" s="694">
        <v>0</v>
      </c>
      <c r="M20" s="695">
        <v>0</v>
      </c>
    </row>
    <row r="21" spans="1:13" s="671" customFormat="1">
      <c r="A21" s="696"/>
      <c r="B21" s="697"/>
      <c r="C21" s="698"/>
      <c r="D21" s="690">
        <v>1</v>
      </c>
      <c r="E21" s="699">
        <v>0</v>
      </c>
      <c r="F21" s="700">
        <v>17</v>
      </c>
      <c r="G21" s="701">
        <v>17</v>
      </c>
      <c r="H21" s="700">
        <v>113</v>
      </c>
      <c r="I21" s="701">
        <v>130</v>
      </c>
      <c r="J21" s="699">
        <v>1</v>
      </c>
      <c r="K21" s="700">
        <v>0</v>
      </c>
      <c r="L21" s="702">
        <v>1</v>
      </c>
      <c r="M21" s="688">
        <v>0</v>
      </c>
    </row>
    <row r="22" spans="1:13" s="712" customFormat="1">
      <c r="A22" s="703"/>
      <c r="B22" s="704"/>
      <c r="C22" s="705"/>
      <c r="D22" s="706" t="s">
        <v>194</v>
      </c>
      <c r="E22" s="707">
        <v>1907</v>
      </c>
      <c r="F22" s="708">
        <v>138</v>
      </c>
      <c r="G22" s="708">
        <v>2045</v>
      </c>
      <c r="H22" s="709">
        <v>113</v>
      </c>
      <c r="I22" s="708">
        <v>2158</v>
      </c>
      <c r="J22" s="707">
        <v>420</v>
      </c>
      <c r="K22" s="708">
        <v>76</v>
      </c>
      <c r="L22" s="710">
        <v>496</v>
      </c>
      <c r="M22" s="711">
        <v>101</v>
      </c>
    </row>
    <row r="23" spans="1:13" s="671" customFormat="1" ht="12.75" customHeight="1">
      <c r="A23" s="661" t="s">
        <v>168</v>
      </c>
      <c r="B23" s="662" t="s">
        <v>169</v>
      </c>
      <c r="C23" s="663" t="s">
        <v>152</v>
      </c>
      <c r="D23" s="713">
        <v>13</v>
      </c>
      <c r="E23" s="714">
        <v>2159</v>
      </c>
      <c r="F23" s="715">
        <v>0</v>
      </c>
      <c r="G23" s="716">
        <v>2159</v>
      </c>
      <c r="H23" s="668"/>
      <c r="I23" s="716">
        <v>2159</v>
      </c>
      <c r="J23" s="714">
        <v>523</v>
      </c>
      <c r="K23" s="715">
        <v>80</v>
      </c>
      <c r="L23" s="717">
        <v>603</v>
      </c>
      <c r="M23" s="670">
        <v>108</v>
      </c>
    </row>
    <row r="24" spans="1:13" s="671" customFormat="1">
      <c r="A24" s="672"/>
      <c r="B24" s="673"/>
      <c r="C24" s="674"/>
      <c r="D24" s="718">
        <v>12</v>
      </c>
      <c r="E24" s="719">
        <v>75</v>
      </c>
      <c r="F24" s="720">
        <v>0</v>
      </c>
      <c r="G24" s="721">
        <v>75</v>
      </c>
      <c r="H24" s="678"/>
      <c r="I24" s="721">
        <v>75</v>
      </c>
      <c r="J24" s="719">
        <v>4</v>
      </c>
      <c r="K24" s="720">
        <v>0</v>
      </c>
      <c r="L24" s="722">
        <v>4</v>
      </c>
      <c r="M24" s="681">
        <v>0</v>
      </c>
    </row>
    <row r="25" spans="1:13" s="671" customFormat="1">
      <c r="A25" s="672"/>
      <c r="B25" s="673"/>
      <c r="C25" s="682"/>
      <c r="D25" s="723">
        <v>11</v>
      </c>
      <c r="E25" s="699">
        <v>50</v>
      </c>
      <c r="F25" s="700">
        <v>0</v>
      </c>
      <c r="G25" s="701">
        <v>50</v>
      </c>
      <c r="H25" s="678"/>
      <c r="I25" s="701">
        <v>50</v>
      </c>
      <c r="J25" s="699">
        <v>3</v>
      </c>
      <c r="K25" s="700">
        <v>1</v>
      </c>
      <c r="L25" s="702">
        <v>4</v>
      </c>
      <c r="M25" s="688">
        <v>1</v>
      </c>
    </row>
    <row r="26" spans="1:13" s="671" customFormat="1">
      <c r="A26" s="672"/>
      <c r="B26" s="673"/>
      <c r="C26" s="689" t="s">
        <v>153</v>
      </c>
      <c r="D26" s="713">
        <v>10</v>
      </c>
      <c r="E26" s="714">
        <v>13</v>
      </c>
      <c r="F26" s="715">
        <v>0</v>
      </c>
      <c r="G26" s="716">
        <v>13</v>
      </c>
      <c r="H26" s="678"/>
      <c r="I26" s="716">
        <v>13</v>
      </c>
      <c r="J26" s="714">
        <v>1</v>
      </c>
      <c r="K26" s="715">
        <v>1</v>
      </c>
      <c r="L26" s="717">
        <v>2</v>
      </c>
      <c r="M26" s="670">
        <v>1</v>
      </c>
    </row>
    <row r="27" spans="1:13" s="671" customFormat="1">
      <c r="A27" s="672"/>
      <c r="B27" s="673"/>
      <c r="C27" s="674"/>
      <c r="D27" s="718">
        <v>9</v>
      </c>
      <c r="E27" s="719">
        <v>105</v>
      </c>
      <c r="F27" s="720">
        <v>0</v>
      </c>
      <c r="G27" s="721">
        <v>105</v>
      </c>
      <c r="H27" s="678"/>
      <c r="I27" s="721">
        <v>105</v>
      </c>
      <c r="J27" s="719">
        <v>1</v>
      </c>
      <c r="K27" s="720">
        <v>0</v>
      </c>
      <c r="L27" s="722">
        <v>1</v>
      </c>
      <c r="M27" s="681">
        <v>0</v>
      </c>
    </row>
    <row r="28" spans="1:13" s="671" customFormat="1">
      <c r="A28" s="672"/>
      <c r="B28" s="673"/>
      <c r="C28" s="674"/>
      <c r="D28" s="718">
        <v>8</v>
      </c>
      <c r="E28" s="719">
        <v>80</v>
      </c>
      <c r="F28" s="720">
        <v>0</v>
      </c>
      <c r="G28" s="721">
        <v>80</v>
      </c>
      <c r="H28" s="678"/>
      <c r="I28" s="721">
        <v>80</v>
      </c>
      <c r="J28" s="719">
        <v>1</v>
      </c>
      <c r="K28" s="720">
        <v>0</v>
      </c>
      <c r="L28" s="722">
        <v>1</v>
      </c>
      <c r="M28" s="681">
        <v>0</v>
      </c>
    </row>
    <row r="29" spans="1:13" s="671" customFormat="1">
      <c r="A29" s="672"/>
      <c r="B29" s="673"/>
      <c r="C29" s="674"/>
      <c r="D29" s="718">
        <v>7</v>
      </c>
      <c r="E29" s="719">
        <v>115</v>
      </c>
      <c r="F29" s="720">
        <v>0</v>
      </c>
      <c r="G29" s="721">
        <v>115</v>
      </c>
      <c r="H29" s="678"/>
      <c r="I29" s="721">
        <v>115</v>
      </c>
      <c r="J29" s="719">
        <v>1</v>
      </c>
      <c r="K29" s="720">
        <v>2</v>
      </c>
      <c r="L29" s="722">
        <v>3</v>
      </c>
      <c r="M29" s="681">
        <v>3</v>
      </c>
    </row>
    <row r="30" spans="1:13" s="671" customFormat="1">
      <c r="A30" s="672"/>
      <c r="B30" s="673"/>
      <c r="C30" s="682"/>
      <c r="D30" s="723">
        <v>6</v>
      </c>
      <c r="E30" s="699">
        <v>131</v>
      </c>
      <c r="F30" s="700">
        <v>0</v>
      </c>
      <c r="G30" s="701">
        <v>131</v>
      </c>
      <c r="H30" s="678"/>
      <c r="I30" s="701">
        <v>131</v>
      </c>
      <c r="J30" s="699">
        <v>1</v>
      </c>
      <c r="K30" s="700">
        <v>0</v>
      </c>
      <c r="L30" s="702">
        <v>1</v>
      </c>
      <c r="M30" s="688">
        <v>0</v>
      </c>
    </row>
    <row r="31" spans="1:13" s="671" customFormat="1">
      <c r="A31" s="672"/>
      <c r="B31" s="673"/>
      <c r="C31" s="689" t="s">
        <v>154</v>
      </c>
      <c r="D31" s="713">
        <v>5</v>
      </c>
      <c r="E31" s="714">
        <v>139</v>
      </c>
      <c r="F31" s="715">
        <v>0</v>
      </c>
      <c r="G31" s="716">
        <v>139</v>
      </c>
      <c r="H31" s="678"/>
      <c r="I31" s="716">
        <v>139</v>
      </c>
      <c r="J31" s="714">
        <v>1</v>
      </c>
      <c r="K31" s="715">
        <v>1</v>
      </c>
      <c r="L31" s="717">
        <v>2</v>
      </c>
      <c r="M31" s="670">
        <v>3</v>
      </c>
    </row>
    <row r="32" spans="1:13" s="671" customFormat="1">
      <c r="A32" s="672"/>
      <c r="B32" s="673"/>
      <c r="C32" s="674"/>
      <c r="D32" s="718">
        <v>4</v>
      </c>
      <c r="E32" s="719">
        <v>64</v>
      </c>
      <c r="F32" s="720">
        <v>0</v>
      </c>
      <c r="G32" s="721">
        <v>64</v>
      </c>
      <c r="H32" s="678"/>
      <c r="I32" s="721">
        <v>64</v>
      </c>
      <c r="J32" s="719">
        <v>0</v>
      </c>
      <c r="K32" s="720">
        <v>3</v>
      </c>
      <c r="L32" s="722">
        <v>3</v>
      </c>
      <c r="M32" s="681">
        <v>3</v>
      </c>
    </row>
    <row r="33" spans="1:13" s="671" customFormat="1">
      <c r="A33" s="672"/>
      <c r="B33" s="673"/>
      <c r="C33" s="674"/>
      <c r="D33" s="718">
        <v>3</v>
      </c>
      <c r="E33" s="719">
        <v>0</v>
      </c>
      <c r="F33" s="720">
        <v>69</v>
      </c>
      <c r="G33" s="721">
        <v>69</v>
      </c>
      <c r="H33" s="678"/>
      <c r="I33" s="721">
        <v>69</v>
      </c>
      <c r="J33" s="719">
        <v>1</v>
      </c>
      <c r="K33" s="720">
        <v>0</v>
      </c>
      <c r="L33" s="722">
        <v>1</v>
      </c>
      <c r="M33" s="681">
        <v>0</v>
      </c>
    </row>
    <row r="34" spans="1:13" s="671" customFormat="1">
      <c r="A34" s="672"/>
      <c r="B34" s="673"/>
      <c r="C34" s="674"/>
      <c r="D34" s="718">
        <v>2</v>
      </c>
      <c r="E34" s="724">
        <v>0</v>
      </c>
      <c r="F34" s="725">
        <v>53</v>
      </c>
      <c r="G34" s="726">
        <v>53</v>
      </c>
      <c r="H34" s="727"/>
      <c r="I34" s="726">
        <v>53</v>
      </c>
      <c r="J34" s="724">
        <v>0</v>
      </c>
      <c r="K34" s="725">
        <v>0</v>
      </c>
      <c r="L34" s="728">
        <v>0</v>
      </c>
      <c r="M34" s="695">
        <v>0</v>
      </c>
    </row>
    <row r="35" spans="1:13" s="671" customFormat="1">
      <c r="A35" s="696"/>
      <c r="B35" s="697"/>
      <c r="C35" s="698"/>
      <c r="D35" s="723">
        <v>1</v>
      </c>
      <c r="E35" s="699">
        <v>0</v>
      </c>
      <c r="F35" s="700">
        <v>34</v>
      </c>
      <c r="G35" s="701">
        <v>34</v>
      </c>
      <c r="H35" s="700">
        <v>184</v>
      </c>
      <c r="I35" s="701">
        <v>218</v>
      </c>
      <c r="J35" s="699">
        <v>0</v>
      </c>
      <c r="K35" s="700">
        <v>0</v>
      </c>
      <c r="L35" s="702">
        <v>0</v>
      </c>
      <c r="M35" s="688">
        <v>0</v>
      </c>
    </row>
    <row r="36" spans="1:13" s="712" customFormat="1">
      <c r="A36" s="703"/>
      <c r="B36" s="704"/>
      <c r="C36" s="705"/>
      <c r="D36" s="706" t="s">
        <v>194</v>
      </c>
      <c r="E36" s="707">
        <v>2931</v>
      </c>
      <c r="F36" s="708">
        <v>156</v>
      </c>
      <c r="G36" s="708">
        <v>3087</v>
      </c>
      <c r="H36" s="709">
        <v>184</v>
      </c>
      <c r="I36" s="708">
        <v>3271</v>
      </c>
      <c r="J36" s="707">
        <v>537</v>
      </c>
      <c r="K36" s="708">
        <v>88</v>
      </c>
      <c r="L36" s="710">
        <v>625</v>
      </c>
      <c r="M36" s="711">
        <v>119</v>
      </c>
    </row>
    <row r="37" spans="1:13" s="671" customFormat="1" ht="12.75" customHeight="1">
      <c r="A37" s="661" t="s">
        <v>170</v>
      </c>
      <c r="B37" s="662" t="s">
        <v>171</v>
      </c>
      <c r="C37" s="663" t="s">
        <v>152</v>
      </c>
      <c r="D37" s="664">
        <v>13</v>
      </c>
      <c r="E37" s="665">
        <v>0</v>
      </c>
      <c r="F37" s="666">
        <v>0</v>
      </c>
      <c r="G37" s="667">
        <v>0</v>
      </c>
      <c r="H37" s="729"/>
      <c r="I37" s="667">
        <v>0</v>
      </c>
      <c r="J37" s="665">
        <v>1</v>
      </c>
      <c r="K37" s="666">
        <v>2</v>
      </c>
      <c r="L37" s="669">
        <v>3</v>
      </c>
      <c r="M37" s="730">
        <v>2</v>
      </c>
    </row>
    <row r="38" spans="1:13" s="671" customFormat="1">
      <c r="A38" s="672"/>
      <c r="B38" s="673"/>
      <c r="C38" s="674"/>
      <c r="D38" s="675">
        <v>12</v>
      </c>
      <c r="E38" s="679">
        <v>0</v>
      </c>
      <c r="F38" s="676">
        <v>0</v>
      </c>
      <c r="G38" s="677">
        <v>0</v>
      </c>
      <c r="H38" s="727"/>
      <c r="I38" s="677">
        <v>0</v>
      </c>
      <c r="J38" s="679">
        <v>0</v>
      </c>
      <c r="K38" s="676">
        <v>0</v>
      </c>
      <c r="L38" s="680">
        <v>0</v>
      </c>
      <c r="M38" s="731">
        <v>0</v>
      </c>
    </row>
    <row r="39" spans="1:13" s="671" customFormat="1">
      <c r="A39" s="672"/>
      <c r="B39" s="673"/>
      <c r="C39" s="682"/>
      <c r="D39" s="683">
        <v>11</v>
      </c>
      <c r="E39" s="684">
        <v>0</v>
      </c>
      <c r="F39" s="685">
        <v>0</v>
      </c>
      <c r="G39" s="686">
        <v>0</v>
      </c>
      <c r="H39" s="727"/>
      <c r="I39" s="686">
        <v>0</v>
      </c>
      <c r="J39" s="684">
        <v>0</v>
      </c>
      <c r="K39" s="685">
        <v>0</v>
      </c>
      <c r="L39" s="687">
        <v>0</v>
      </c>
      <c r="M39" s="732">
        <v>0</v>
      </c>
    </row>
    <row r="40" spans="1:13" s="671" customFormat="1">
      <c r="A40" s="672"/>
      <c r="B40" s="673"/>
      <c r="C40" s="689" t="s">
        <v>153</v>
      </c>
      <c r="D40" s="664">
        <v>10</v>
      </c>
      <c r="E40" s="665">
        <v>0</v>
      </c>
      <c r="F40" s="666">
        <v>0</v>
      </c>
      <c r="G40" s="667">
        <v>0</v>
      </c>
      <c r="H40" s="727"/>
      <c r="I40" s="667">
        <v>0</v>
      </c>
      <c r="J40" s="665">
        <v>0</v>
      </c>
      <c r="K40" s="666">
        <v>0</v>
      </c>
      <c r="L40" s="669">
        <v>0</v>
      </c>
      <c r="M40" s="730">
        <v>0</v>
      </c>
    </row>
    <row r="41" spans="1:13" s="671" customFormat="1">
      <c r="A41" s="672"/>
      <c r="B41" s="673"/>
      <c r="C41" s="674"/>
      <c r="D41" s="675">
        <v>9</v>
      </c>
      <c r="E41" s="679">
        <v>0</v>
      </c>
      <c r="F41" s="676">
        <v>0</v>
      </c>
      <c r="G41" s="677">
        <v>0</v>
      </c>
      <c r="H41" s="727"/>
      <c r="I41" s="677">
        <v>0</v>
      </c>
      <c r="J41" s="679">
        <v>0</v>
      </c>
      <c r="K41" s="676">
        <v>0</v>
      </c>
      <c r="L41" s="680">
        <v>0</v>
      </c>
      <c r="M41" s="731">
        <v>0</v>
      </c>
    </row>
    <row r="42" spans="1:13" s="671" customFormat="1">
      <c r="A42" s="672"/>
      <c r="B42" s="673"/>
      <c r="C42" s="674"/>
      <c r="D42" s="675">
        <v>8</v>
      </c>
      <c r="E42" s="679">
        <v>0</v>
      </c>
      <c r="F42" s="676">
        <v>0</v>
      </c>
      <c r="G42" s="677">
        <v>0</v>
      </c>
      <c r="H42" s="727"/>
      <c r="I42" s="677">
        <v>0</v>
      </c>
      <c r="J42" s="679">
        <v>0</v>
      </c>
      <c r="K42" s="676">
        <v>0</v>
      </c>
      <c r="L42" s="680">
        <v>0</v>
      </c>
      <c r="M42" s="731">
        <v>0</v>
      </c>
    </row>
    <row r="43" spans="1:13" s="671" customFormat="1">
      <c r="A43" s="672"/>
      <c r="B43" s="673"/>
      <c r="C43" s="674"/>
      <c r="D43" s="675">
        <v>7</v>
      </c>
      <c r="E43" s="679">
        <v>0</v>
      </c>
      <c r="F43" s="676">
        <v>0</v>
      </c>
      <c r="G43" s="677">
        <v>0</v>
      </c>
      <c r="H43" s="727"/>
      <c r="I43" s="677">
        <v>0</v>
      </c>
      <c r="J43" s="679">
        <v>0</v>
      </c>
      <c r="K43" s="676">
        <v>0</v>
      </c>
      <c r="L43" s="680">
        <v>0</v>
      </c>
      <c r="M43" s="731">
        <v>0</v>
      </c>
    </row>
    <row r="44" spans="1:13" s="671" customFormat="1">
      <c r="A44" s="672"/>
      <c r="B44" s="673"/>
      <c r="C44" s="682"/>
      <c r="D44" s="683">
        <v>6</v>
      </c>
      <c r="E44" s="684">
        <v>0</v>
      </c>
      <c r="F44" s="685">
        <v>0</v>
      </c>
      <c r="G44" s="686">
        <v>0</v>
      </c>
      <c r="H44" s="727"/>
      <c r="I44" s="686">
        <v>0</v>
      </c>
      <c r="J44" s="684">
        <v>0</v>
      </c>
      <c r="K44" s="685">
        <v>0</v>
      </c>
      <c r="L44" s="687">
        <v>0</v>
      </c>
      <c r="M44" s="732">
        <v>0</v>
      </c>
    </row>
    <row r="45" spans="1:13" s="671" customFormat="1">
      <c r="A45" s="672"/>
      <c r="B45" s="673"/>
      <c r="C45" s="689" t="s">
        <v>154</v>
      </c>
      <c r="D45" s="664">
        <v>5</v>
      </c>
      <c r="E45" s="665">
        <v>0</v>
      </c>
      <c r="F45" s="666">
        <v>0</v>
      </c>
      <c r="G45" s="667">
        <v>0</v>
      </c>
      <c r="H45" s="727"/>
      <c r="I45" s="667">
        <v>0</v>
      </c>
      <c r="J45" s="665">
        <v>0</v>
      </c>
      <c r="K45" s="666">
        <v>0</v>
      </c>
      <c r="L45" s="669">
        <v>0</v>
      </c>
      <c r="M45" s="730">
        <v>0</v>
      </c>
    </row>
    <row r="46" spans="1:13" s="671" customFormat="1">
      <c r="A46" s="672"/>
      <c r="B46" s="673"/>
      <c r="C46" s="674"/>
      <c r="D46" s="675">
        <v>4</v>
      </c>
      <c r="E46" s="679">
        <v>0</v>
      </c>
      <c r="F46" s="676">
        <v>0</v>
      </c>
      <c r="G46" s="677">
        <v>0</v>
      </c>
      <c r="H46" s="727"/>
      <c r="I46" s="677">
        <v>0</v>
      </c>
      <c r="J46" s="679">
        <v>0</v>
      </c>
      <c r="K46" s="676">
        <v>0</v>
      </c>
      <c r="L46" s="680">
        <v>0</v>
      </c>
      <c r="M46" s="731">
        <v>0</v>
      </c>
    </row>
    <row r="47" spans="1:13" s="671" customFormat="1">
      <c r="A47" s="672"/>
      <c r="B47" s="673"/>
      <c r="C47" s="674"/>
      <c r="D47" s="675">
        <v>3</v>
      </c>
      <c r="E47" s="679">
        <v>0</v>
      </c>
      <c r="F47" s="676">
        <v>0</v>
      </c>
      <c r="G47" s="677">
        <v>0</v>
      </c>
      <c r="H47" s="727"/>
      <c r="I47" s="677">
        <v>0</v>
      </c>
      <c r="J47" s="679">
        <v>0</v>
      </c>
      <c r="K47" s="676">
        <v>0</v>
      </c>
      <c r="L47" s="680">
        <v>0</v>
      </c>
      <c r="M47" s="731">
        <v>0</v>
      </c>
    </row>
    <row r="48" spans="1:13" s="671" customFormat="1">
      <c r="A48" s="672"/>
      <c r="B48" s="673"/>
      <c r="C48" s="674"/>
      <c r="D48" s="675">
        <v>2</v>
      </c>
      <c r="E48" s="691">
        <v>0</v>
      </c>
      <c r="F48" s="692">
        <v>0</v>
      </c>
      <c r="G48" s="693">
        <v>0</v>
      </c>
      <c r="H48" s="727"/>
      <c r="I48" s="693">
        <v>0</v>
      </c>
      <c r="J48" s="691">
        <v>0</v>
      </c>
      <c r="K48" s="692">
        <v>0</v>
      </c>
      <c r="L48" s="694">
        <v>0</v>
      </c>
      <c r="M48" s="733">
        <v>0</v>
      </c>
    </row>
    <row r="49" spans="1:13" s="671" customFormat="1">
      <c r="A49" s="696"/>
      <c r="B49" s="697"/>
      <c r="C49" s="698"/>
      <c r="D49" s="683">
        <v>1</v>
      </c>
      <c r="E49" s="699">
        <v>0</v>
      </c>
      <c r="F49" s="700">
        <v>0</v>
      </c>
      <c r="G49" s="701">
        <v>0</v>
      </c>
      <c r="H49" s="700">
        <v>0</v>
      </c>
      <c r="I49" s="701">
        <v>0</v>
      </c>
      <c r="J49" s="699">
        <v>0</v>
      </c>
      <c r="K49" s="700">
        <v>0</v>
      </c>
      <c r="L49" s="702">
        <v>0</v>
      </c>
      <c r="M49" s="688">
        <v>0</v>
      </c>
    </row>
    <row r="50" spans="1:13" s="712" customFormat="1">
      <c r="A50" s="734"/>
      <c r="B50" s="704"/>
      <c r="C50" s="705"/>
      <c r="D50" s="735" t="s">
        <v>194</v>
      </c>
      <c r="E50" s="736">
        <v>0</v>
      </c>
      <c r="F50" s="709">
        <v>0</v>
      </c>
      <c r="G50" s="709">
        <v>0</v>
      </c>
      <c r="H50" s="709">
        <v>0</v>
      </c>
      <c r="I50" s="709">
        <v>0</v>
      </c>
      <c r="J50" s="736">
        <v>1</v>
      </c>
      <c r="K50" s="709">
        <v>2</v>
      </c>
      <c r="L50" s="737">
        <v>3</v>
      </c>
      <c r="M50" s="738">
        <v>2</v>
      </c>
    </row>
    <row r="51" spans="1:13" s="712" customFormat="1" ht="13.5" customHeight="1" thickBot="1">
      <c r="A51" s="739"/>
      <c r="B51" s="740" t="s">
        <v>17</v>
      </c>
      <c r="C51" s="741"/>
      <c r="D51" s="742"/>
      <c r="E51" s="743">
        <v>4838</v>
      </c>
      <c r="F51" s="744">
        <v>294</v>
      </c>
      <c r="G51" s="744">
        <v>5132</v>
      </c>
      <c r="H51" s="744">
        <v>297</v>
      </c>
      <c r="I51" s="745">
        <v>5429</v>
      </c>
      <c r="J51" s="743">
        <v>958</v>
      </c>
      <c r="K51" s="744">
        <v>166</v>
      </c>
      <c r="L51" s="746">
        <v>1124</v>
      </c>
      <c r="M51" s="747">
        <v>222</v>
      </c>
    </row>
    <row r="52" spans="1:13" ht="13.5" thickTop="1">
      <c r="A52" s="748" t="s">
        <v>279</v>
      </c>
    </row>
  </sheetData>
  <mergeCells count="28">
    <mergeCell ref="B51:D51"/>
    <mergeCell ref="A23:A35"/>
    <mergeCell ref="B23:B35"/>
    <mergeCell ref="C23:C25"/>
    <mergeCell ref="C26:C30"/>
    <mergeCell ref="C31:C35"/>
    <mergeCell ref="A37:A49"/>
    <mergeCell ref="B37:B49"/>
    <mergeCell ref="C37:C39"/>
    <mergeCell ref="C40:C44"/>
    <mergeCell ref="C45:C49"/>
    <mergeCell ref="K7:K8"/>
    <mergeCell ref="L7:L8"/>
    <mergeCell ref="A9:A21"/>
    <mergeCell ref="B9:B21"/>
    <mergeCell ref="C9:C11"/>
    <mergeCell ref="C12:C16"/>
    <mergeCell ref="C17:C21"/>
    <mergeCell ref="A1:M1"/>
    <mergeCell ref="A2:M2"/>
    <mergeCell ref="A6:D7"/>
    <mergeCell ref="E6:I6"/>
    <mergeCell ref="J6:L6"/>
    <mergeCell ref="M6:M8"/>
    <mergeCell ref="E7:G7"/>
    <mergeCell ref="H7:H8"/>
    <mergeCell ref="I7:I8"/>
    <mergeCell ref="J7:J8"/>
  </mergeCells>
  <printOptions horizontalCentered="1"/>
  <pageMargins left="0.31496062992125984" right="0.31496062992125984" top="0.59055118110236227" bottom="0.59055118110236227" header="0.31496062992125984" footer="0.31496062992125984"/>
  <pageSetup paperSize="9" scale="74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M52"/>
  <sheetViews>
    <sheetView showGridLines="0" workbookViewId="0">
      <selection activeCell="H37" sqref="H37:H49"/>
    </sheetView>
  </sheetViews>
  <sheetFormatPr defaultColWidth="9.140625" defaultRowHeight="12.75"/>
  <cols>
    <col min="1" max="1" width="11.140625" style="1" customWidth="1"/>
    <col min="2" max="2" width="11.85546875" style="1" customWidth="1"/>
    <col min="3" max="3" width="12.140625" style="2" customWidth="1"/>
    <col min="4" max="4" width="18" style="2" customWidth="1"/>
    <col min="5" max="5" width="14.28515625" style="2" customWidth="1"/>
    <col min="6" max="6" width="13.42578125" style="2" customWidth="1"/>
    <col min="7" max="7" width="14.85546875" style="3" customWidth="1"/>
    <col min="8" max="9" width="13.85546875" style="2" customWidth="1"/>
    <col min="10" max="10" width="14.7109375" style="2" customWidth="1"/>
    <col min="11" max="11" width="14.28515625" style="2" customWidth="1"/>
    <col min="12" max="12" width="14.42578125" style="2" customWidth="1"/>
    <col min="13" max="13" width="18.5703125" style="2" customWidth="1"/>
    <col min="14" max="16384" width="9.140625" style="2"/>
  </cols>
  <sheetData>
    <row r="1" spans="1:13" ht="12.75" customHeight="1">
      <c r="A1" s="358" t="s">
        <v>0</v>
      </c>
      <c r="B1" s="358"/>
      <c r="C1" s="358"/>
      <c r="D1" s="358"/>
      <c r="E1" s="358"/>
      <c r="F1" s="358"/>
      <c r="G1" s="358"/>
      <c r="H1" s="358"/>
      <c r="I1" s="358"/>
      <c r="J1" s="358"/>
      <c r="K1" s="358"/>
      <c r="L1" s="358"/>
      <c r="M1" s="358"/>
    </row>
    <row r="2" spans="1:13" ht="12.75" customHeight="1">
      <c r="A2" s="358" t="s">
        <v>1</v>
      </c>
      <c r="B2" s="358"/>
      <c r="C2" s="358"/>
      <c r="D2" s="358"/>
      <c r="E2" s="358"/>
      <c r="F2" s="358"/>
      <c r="G2" s="358"/>
      <c r="H2" s="358"/>
      <c r="I2" s="358"/>
      <c r="J2" s="358"/>
      <c r="K2" s="358"/>
      <c r="L2" s="358"/>
      <c r="M2" s="358"/>
    </row>
    <row r="3" spans="1:13" ht="12.7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s="223" customFormat="1" ht="12.75" customHeight="1">
      <c r="A4" s="359" t="s">
        <v>280</v>
      </c>
      <c r="B4" s="359"/>
      <c r="C4" s="359"/>
      <c r="D4" s="359"/>
      <c r="E4" s="359"/>
      <c r="F4" s="359"/>
      <c r="G4" s="359"/>
      <c r="H4" s="359"/>
      <c r="I4" s="359"/>
      <c r="J4" s="359"/>
      <c r="K4" s="359"/>
      <c r="L4" s="359"/>
      <c r="M4" s="359"/>
    </row>
    <row r="5" spans="1:13" s="220" customFormat="1" ht="12.75" customHeight="1" thickBot="1">
      <c r="A5" s="353"/>
      <c r="B5" s="353"/>
      <c r="C5" s="353"/>
      <c r="D5" s="353"/>
      <c r="E5" s="353"/>
      <c r="F5" s="353"/>
      <c r="G5" s="353"/>
      <c r="H5" s="353"/>
      <c r="I5" s="353"/>
      <c r="L5" s="360" t="str">
        <f>'[12]ANEXO I - TAB 1'!L5</f>
        <v>POSIÇÃO: Agosto/2019</v>
      </c>
      <c r="M5" s="360">
        <f>'[12]ANEXO I - TAB 1'!M5</f>
        <v>0</v>
      </c>
    </row>
    <row r="6" spans="1:13" ht="12.75" customHeight="1" thickTop="1">
      <c r="A6" s="372" t="s">
        <v>3</v>
      </c>
      <c r="B6" s="373"/>
      <c r="C6" s="373"/>
      <c r="D6" s="374"/>
      <c r="E6" s="378" t="s">
        <v>4</v>
      </c>
      <c r="F6" s="379"/>
      <c r="G6" s="379"/>
      <c r="H6" s="379"/>
      <c r="I6" s="380"/>
      <c r="J6" s="361" t="s">
        <v>5</v>
      </c>
      <c r="K6" s="362"/>
      <c r="L6" s="363"/>
      <c r="M6" s="364" t="s">
        <v>6</v>
      </c>
    </row>
    <row r="7" spans="1:13" ht="21" customHeight="1">
      <c r="A7" s="375"/>
      <c r="B7" s="376"/>
      <c r="C7" s="376"/>
      <c r="D7" s="377"/>
      <c r="E7" s="366" t="s">
        <v>7</v>
      </c>
      <c r="F7" s="367"/>
      <c r="G7" s="367"/>
      <c r="H7" s="367" t="s">
        <v>8</v>
      </c>
      <c r="I7" s="368" t="s">
        <v>9</v>
      </c>
      <c r="J7" s="366" t="s">
        <v>10</v>
      </c>
      <c r="K7" s="367" t="s">
        <v>11</v>
      </c>
      <c r="L7" s="369" t="s">
        <v>9</v>
      </c>
      <c r="M7" s="365"/>
    </row>
    <row r="8" spans="1:13" ht="44.45" customHeight="1">
      <c r="A8" s="351" t="s">
        <v>156</v>
      </c>
      <c r="B8" s="352" t="s">
        <v>157</v>
      </c>
      <c r="C8" s="352" t="s">
        <v>12</v>
      </c>
      <c r="D8" s="166" t="s">
        <v>13</v>
      </c>
      <c r="E8" s="351" t="s">
        <v>14</v>
      </c>
      <c r="F8" s="352" t="s">
        <v>15</v>
      </c>
      <c r="G8" s="165" t="s">
        <v>16</v>
      </c>
      <c r="H8" s="367"/>
      <c r="I8" s="368"/>
      <c r="J8" s="366"/>
      <c r="K8" s="367"/>
      <c r="L8" s="369"/>
      <c r="M8" s="365"/>
    </row>
    <row r="9" spans="1:13" s="7" customFormat="1" ht="12.75" customHeight="1">
      <c r="A9" s="384" t="s">
        <v>151</v>
      </c>
      <c r="B9" s="382" t="s">
        <v>155</v>
      </c>
      <c r="C9" s="381" t="s">
        <v>152</v>
      </c>
      <c r="D9" s="178">
        <v>13</v>
      </c>
      <c r="E9" s="179">
        <f>'[12]ANEXO I - TAB 1'!E9</f>
        <v>630</v>
      </c>
      <c r="F9" s="180">
        <f>'[12]ANEXO I - TAB 1'!F9</f>
        <v>0</v>
      </c>
      <c r="G9" s="261">
        <f t="shared" ref="G9:G21" si="0">E9+F9</f>
        <v>630</v>
      </c>
      <c r="H9" s="257"/>
      <c r="I9" s="261">
        <f t="shared" ref="I9:I21" si="1">G9+H9</f>
        <v>630</v>
      </c>
      <c r="J9" s="179">
        <f>'[12]ANEXO I - TAB 1'!J9</f>
        <v>259</v>
      </c>
      <c r="K9" s="180">
        <f>'[12]ANEXO I - TAB 1'!K9</f>
        <v>52</v>
      </c>
      <c r="L9" s="273">
        <f t="shared" ref="L9:L21" si="2">J9+K9</f>
        <v>311</v>
      </c>
      <c r="M9" s="199">
        <f>'[12]ANEXO I - TAB 1'!M9</f>
        <v>72</v>
      </c>
    </row>
    <row r="10" spans="1:13" s="7" customFormat="1" ht="12.75" customHeight="1">
      <c r="A10" s="385"/>
      <c r="B10" s="383"/>
      <c r="C10" s="355"/>
      <c r="D10" s="181">
        <v>12</v>
      </c>
      <c r="E10" s="182">
        <f>'[12]ANEXO I - TAB 1'!E10</f>
        <v>8</v>
      </c>
      <c r="F10" s="183">
        <f>'[12]ANEXO I - TAB 1'!F10</f>
        <v>0</v>
      </c>
      <c r="G10" s="262">
        <f t="shared" si="0"/>
        <v>8</v>
      </c>
      <c r="H10" s="258"/>
      <c r="I10" s="262">
        <f t="shared" si="1"/>
        <v>8</v>
      </c>
      <c r="J10" s="182">
        <f>'[12]ANEXO I - TAB 1'!J10</f>
        <v>0</v>
      </c>
      <c r="K10" s="183">
        <f>'[12]ANEXO I - TAB 1'!K10</f>
        <v>0</v>
      </c>
      <c r="L10" s="274">
        <f t="shared" si="2"/>
        <v>0</v>
      </c>
      <c r="M10" s="200">
        <f>'[12]ANEXO I - TAB 1'!M10</f>
        <v>0</v>
      </c>
    </row>
    <row r="11" spans="1:13" s="7" customFormat="1" ht="12.75" customHeight="1">
      <c r="A11" s="385"/>
      <c r="B11" s="383"/>
      <c r="C11" s="356"/>
      <c r="D11" s="184">
        <v>11</v>
      </c>
      <c r="E11" s="185">
        <f>'[12]ANEXO I - TAB 1'!E11</f>
        <v>20</v>
      </c>
      <c r="F11" s="186">
        <f>'[12]ANEXO I - TAB 1'!F11</f>
        <v>0</v>
      </c>
      <c r="G11" s="263">
        <f t="shared" si="0"/>
        <v>20</v>
      </c>
      <c r="H11" s="258"/>
      <c r="I11" s="263">
        <f t="shared" si="1"/>
        <v>20</v>
      </c>
      <c r="J11" s="185">
        <f>'[12]ANEXO I - TAB 1'!J11</f>
        <v>2</v>
      </c>
      <c r="K11" s="186">
        <f>'[12]ANEXO I - TAB 1'!K11</f>
        <v>0</v>
      </c>
      <c r="L11" s="275">
        <f t="shared" si="2"/>
        <v>2</v>
      </c>
      <c r="M11" s="201">
        <f>'[12]ANEXO I - TAB 1'!M11</f>
        <v>0</v>
      </c>
    </row>
    <row r="12" spans="1:13" s="7" customFormat="1" ht="12.75" customHeight="1">
      <c r="A12" s="385"/>
      <c r="B12" s="383"/>
      <c r="C12" s="354" t="s">
        <v>153</v>
      </c>
      <c r="D12" s="178">
        <v>10</v>
      </c>
      <c r="E12" s="179">
        <f>'[12]ANEXO I - TAB 1'!E12</f>
        <v>55</v>
      </c>
      <c r="F12" s="180">
        <f>'[12]ANEXO I - TAB 1'!F12</f>
        <v>0</v>
      </c>
      <c r="G12" s="261">
        <f t="shared" si="0"/>
        <v>55</v>
      </c>
      <c r="H12" s="258"/>
      <c r="I12" s="261">
        <f t="shared" si="1"/>
        <v>55</v>
      </c>
      <c r="J12" s="179">
        <f>'[12]ANEXO I - TAB 1'!J12</f>
        <v>0</v>
      </c>
      <c r="K12" s="180">
        <f>'[12]ANEXO I - TAB 1'!K12</f>
        <v>0</v>
      </c>
      <c r="L12" s="273">
        <f t="shared" si="2"/>
        <v>0</v>
      </c>
      <c r="M12" s="199">
        <f>'[12]ANEXO I - TAB 1'!M12</f>
        <v>0</v>
      </c>
    </row>
    <row r="13" spans="1:13" s="7" customFormat="1" ht="12.75" customHeight="1">
      <c r="A13" s="385"/>
      <c r="B13" s="383"/>
      <c r="C13" s="355"/>
      <c r="D13" s="181">
        <v>9</v>
      </c>
      <c r="E13" s="182">
        <f>'[12]ANEXO I - TAB 1'!E13</f>
        <v>87</v>
      </c>
      <c r="F13" s="183">
        <f>'[12]ANEXO I - TAB 1'!F13</f>
        <v>0</v>
      </c>
      <c r="G13" s="262">
        <f t="shared" si="0"/>
        <v>87</v>
      </c>
      <c r="H13" s="258"/>
      <c r="I13" s="262">
        <f t="shared" si="1"/>
        <v>87</v>
      </c>
      <c r="J13" s="182">
        <f>'[12]ANEXO I - TAB 1'!J13</f>
        <v>0</v>
      </c>
      <c r="K13" s="183">
        <f>'[12]ANEXO I - TAB 1'!K13</f>
        <v>0</v>
      </c>
      <c r="L13" s="274">
        <f t="shared" si="2"/>
        <v>0</v>
      </c>
      <c r="M13" s="200">
        <f>'[12]ANEXO I - TAB 1'!M13</f>
        <v>0</v>
      </c>
    </row>
    <row r="14" spans="1:13" s="7" customFormat="1" ht="12.75" customHeight="1">
      <c r="A14" s="385"/>
      <c r="B14" s="383"/>
      <c r="C14" s="355"/>
      <c r="D14" s="181">
        <v>8</v>
      </c>
      <c r="E14" s="182">
        <f>'[12]ANEXO I - TAB 1'!E14</f>
        <v>96</v>
      </c>
      <c r="F14" s="183">
        <f>'[12]ANEXO I - TAB 1'!F14</f>
        <v>0</v>
      </c>
      <c r="G14" s="262">
        <f t="shared" si="0"/>
        <v>96</v>
      </c>
      <c r="H14" s="258"/>
      <c r="I14" s="262">
        <f t="shared" si="1"/>
        <v>96</v>
      </c>
      <c r="J14" s="182">
        <f>'[12]ANEXO I - TAB 1'!J14</f>
        <v>0</v>
      </c>
      <c r="K14" s="183">
        <f>'[12]ANEXO I - TAB 1'!K14</f>
        <v>0</v>
      </c>
      <c r="L14" s="274">
        <f t="shared" si="2"/>
        <v>0</v>
      </c>
      <c r="M14" s="200">
        <f>'[12]ANEXO I - TAB 1'!M14</f>
        <v>0</v>
      </c>
    </row>
    <row r="15" spans="1:13" s="7" customFormat="1" ht="12.75" customHeight="1">
      <c r="A15" s="385"/>
      <c r="B15" s="383"/>
      <c r="C15" s="355"/>
      <c r="D15" s="187">
        <v>7</v>
      </c>
      <c r="E15" s="188">
        <f>'[12]ANEXO I - TAB 1'!E15</f>
        <v>62</v>
      </c>
      <c r="F15" s="189">
        <f>'[12]ANEXO I - TAB 1'!F15</f>
        <v>0</v>
      </c>
      <c r="G15" s="264">
        <f t="shared" si="0"/>
        <v>62</v>
      </c>
      <c r="H15" s="258"/>
      <c r="I15" s="264">
        <f t="shared" si="1"/>
        <v>62</v>
      </c>
      <c r="J15" s="188">
        <f>'[12]ANEXO I - TAB 1'!J15</f>
        <v>0</v>
      </c>
      <c r="K15" s="189">
        <f>'[12]ANEXO I - TAB 1'!K15</f>
        <v>0</v>
      </c>
      <c r="L15" s="276">
        <f t="shared" si="2"/>
        <v>0</v>
      </c>
      <c r="M15" s="202">
        <f>'[12]ANEXO I - TAB 1'!M15</f>
        <v>0</v>
      </c>
    </row>
    <row r="16" spans="1:13" s="7" customFormat="1" ht="12.75" customHeight="1">
      <c r="A16" s="385"/>
      <c r="B16" s="383"/>
      <c r="C16" s="356"/>
      <c r="D16" s="184">
        <v>6</v>
      </c>
      <c r="E16" s="185">
        <f>'[12]ANEXO I - TAB 1'!E16</f>
        <v>78</v>
      </c>
      <c r="F16" s="186">
        <f>'[12]ANEXO I - TAB 1'!F16</f>
        <v>0</v>
      </c>
      <c r="G16" s="263">
        <f t="shared" si="0"/>
        <v>78</v>
      </c>
      <c r="H16" s="258"/>
      <c r="I16" s="263">
        <f t="shared" si="1"/>
        <v>78</v>
      </c>
      <c r="J16" s="185">
        <f>'[12]ANEXO I - TAB 1'!J16</f>
        <v>0</v>
      </c>
      <c r="K16" s="186">
        <f>'[12]ANEXO I - TAB 1'!K16</f>
        <v>0</v>
      </c>
      <c r="L16" s="275">
        <f t="shared" si="2"/>
        <v>0</v>
      </c>
      <c r="M16" s="201">
        <f>'[12]ANEXO I - TAB 1'!M16</f>
        <v>0</v>
      </c>
    </row>
    <row r="17" spans="1:13" s="7" customFormat="1" ht="12.75" customHeight="1">
      <c r="A17" s="385"/>
      <c r="B17" s="383"/>
      <c r="C17" s="354" t="s">
        <v>154</v>
      </c>
      <c r="D17" s="178">
        <v>5</v>
      </c>
      <c r="E17" s="179">
        <f>'[12]ANEXO I - TAB 1'!E17</f>
        <v>70</v>
      </c>
      <c r="F17" s="180">
        <f>'[12]ANEXO I - TAB 1'!F17</f>
        <v>0</v>
      </c>
      <c r="G17" s="261">
        <f t="shared" si="0"/>
        <v>70</v>
      </c>
      <c r="H17" s="258"/>
      <c r="I17" s="261">
        <f t="shared" si="1"/>
        <v>70</v>
      </c>
      <c r="J17" s="179">
        <f>'[12]ANEXO I - TAB 1'!J17</f>
        <v>0</v>
      </c>
      <c r="K17" s="180">
        <f>'[12]ANEXO I - TAB 1'!K17</f>
        <v>0</v>
      </c>
      <c r="L17" s="273">
        <f t="shared" si="2"/>
        <v>0</v>
      </c>
      <c r="M17" s="199">
        <f>'[12]ANEXO I - TAB 1'!M17</f>
        <v>0</v>
      </c>
    </row>
    <row r="18" spans="1:13" s="7" customFormat="1" ht="12.75" customHeight="1">
      <c r="A18" s="385"/>
      <c r="B18" s="383"/>
      <c r="C18" s="355"/>
      <c r="D18" s="181">
        <v>4</v>
      </c>
      <c r="E18" s="182">
        <f>'[12]ANEXO I - TAB 1'!E18</f>
        <v>38</v>
      </c>
      <c r="F18" s="183">
        <f>'[12]ANEXO I - TAB 1'!F18</f>
        <v>0</v>
      </c>
      <c r="G18" s="262">
        <f t="shared" si="0"/>
        <v>38</v>
      </c>
      <c r="H18" s="258"/>
      <c r="I18" s="262">
        <f t="shared" si="1"/>
        <v>38</v>
      </c>
      <c r="J18" s="182">
        <f>'[12]ANEXO I - TAB 1'!J18</f>
        <v>1</v>
      </c>
      <c r="K18" s="183">
        <f>'[12]ANEXO I - TAB 1'!K18</f>
        <v>0</v>
      </c>
      <c r="L18" s="274">
        <f t="shared" si="2"/>
        <v>1</v>
      </c>
      <c r="M18" s="200">
        <f>'[12]ANEXO I - TAB 1'!M18</f>
        <v>0</v>
      </c>
    </row>
    <row r="19" spans="1:13" s="7" customFormat="1" ht="12.75" customHeight="1">
      <c r="A19" s="385"/>
      <c r="B19" s="383"/>
      <c r="C19" s="355"/>
      <c r="D19" s="181">
        <v>3</v>
      </c>
      <c r="E19" s="182">
        <f>'[12]ANEXO I - TAB 1'!E19</f>
        <v>0</v>
      </c>
      <c r="F19" s="183">
        <f>'[12]ANEXO I - TAB 1'!F19</f>
        <v>19</v>
      </c>
      <c r="G19" s="262">
        <f t="shared" si="0"/>
        <v>19</v>
      </c>
      <c r="H19" s="258"/>
      <c r="I19" s="262">
        <f t="shared" si="1"/>
        <v>19</v>
      </c>
      <c r="J19" s="182">
        <f>'[12]ANEXO I - TAB 1'!J19</f>
        <v>0</v>
      </c>
      <c r="K19" s="183">
        <f>'[12]ANEXO I - TAB 1'!K19</f>
        <v>0</v>
      </c>
      <c r="L19" s="274">
        <f t="shared" si="2"/>
        <v>0</v>
      </c>
      <c r="M19" s="200">
        <f>'[12]ANEXO I - TAB 1'!M19</f>
        <v>0</v>
      </c>
    </row>
    <row r="20" spans="1:13" s="7" customFormat="1" ht="12.75" customHeight="1">
      <c r="A20" s="385"/>
      <c r="B20" s="383"/>
      <c r="C20" s="355"/>
      <c r="D20" s="181">
        <v>2</v>
      </c>
      <c r="E20" s="188">
        <f>'[12]ANEXO I - TAB 1'!E20</f>
        <v>0</v>
      </c>
      <c r="F20" s="189">
        <f>'[12]ANEXO I - TAB 1'!F20</f>
        <v>3</v>
      </c>
      <c r="G20" s="264">
        <f t="shared" si="0"/>
        <v>3</v>
      </c>
      <c r="H20" s="258"/>
      <c r="I20" s="264">
        <f t="shared" si="1"/>
        <v>3</v>
      </c>
      <c r="J20" s="188">
        <f>'[12]ANEXO I - TAB 1'!J20</f>
        <v>0</v>
      </c>
      <c r="K20" s="189">
        <f>'[12]ANEXO I - TAB 1'!K20</f>
        <v>0</v>
      </c>
      <c r="L20" s="276">
        <f t="shared" si="2"/>
        <v>0</v>
      </c>
      <c r="M20" s="202">
        <f>'[12]ANEXO I - TAB 1'!M20</f>
        <v>0</v>
      </c>
    </row>
    <row r="21" spans="1:13" s="7" customFormat="1" ht="12.75" customHeight="1">
      <c r="A21" s="385"/>
      <c r="B21" s="383"/>
      <c r="C21" s="355"/>
      <c r="D21" s="187">
        <v>1</v>
      </c>
      <c r="E21" s="194">
        <f>'[12]ANEXO I - TAB 1'!E21</f>
        <v>0</v>
      </c>
      <c r="F21" s="195">
        <f>'[12]ANEXO I - TAB 1'!F21</f>
        <v>39</v>
      </c>
      <c r="G21" s="265">
        <f t="shared" si="0"/>
        <v>39</v>
      </c>
      <c r="H21" s="195">
        <f>'[12]ANEXO I - TAB 1'!H21</f>
        <v>26</v>
      </c>
      <c r="I21" s="265">
        <f t="shared" si="1"/>
        <v>65</v>
      </c>
      <c r="J21" s="194">
        <f>'[12]ANEXO I - TAB 1'!J21</f>
        <v>0</v>
      </c>
      <c r="K21" s="195">
        <f>'[12]ANEXO I - TAB 1'!K21</f>
        <v>0</v>
      </c>
      <c r="L21" s="277">
        <f t="shared" si="2"/>
        <v>0</v>
      </c>
      <c r="M21" s="205">
        <f>'[12]ANEXO I - TAB 1'!M21</f>
        <v>0</v>
      </c>
    </row>
    <row r="22" spans="1:13" s="176" customFormat="1" ht="12.75" customHeight="1">
      <c r="A22" s="177"/>
      <c r="B22" s="284"/>
      <c r="C22" s="285"/>
      <c r="D22" s="286" t="s">
        <v>194</v>
      </c>
      <c r="E22" s="287">
        <f t="shared" ref="E22:M22" si="3">SUM(E9:E21)</f>
        <v>1144</v>
      </c>
      <c r="F22" s="266">
        <f t="shared" si="3"/>
        <v>61</v>
      </c>
      <c r="G22" s="266">
        <f t="shared" si="3"/>
        <v>1205</v>
      </c>
      <c r="H22" s="270">
        <f t="shared" si="3"/>
        <v>26</v>
      </c>
      <c r="I22" s="266">
        <f t="shared" si="3"/>
        <v>1231</v>
      </c>
      <c r="J22" s="287">
        <f t="shared" si="3"/>
        <v>262</v>
      </c>
      <c r="K22" s="266">
        <f t="shared" si="3"/>
        <v>52</v>
      </c>
      <c r="L22" s="278">
        <f t="shared" si="3"/>
        <v>314</v>
      </c>
      <c r="M22" s="288">
        <f t="shared" si="3"/>
        <v>72</v>
      </c>
    </row>
    <row r="23" spans="1:13" s="7" customFormat="1" ht="12.75" customHeight="1">
      <c r="A23" s="384" t="s">
        <v>168</v>
      </c>
      <c r="B23" s="382" t="s">
        <v>169</v>
      </c>
      <c r="C23" s="381" t="s">
        <v>152</v>
      </c>
      <c r="D23" s="196">
        <v>13</v>
      </c>
      <c r="E23" s="190">
        <f>'[12]ANEXO I - TAB 1'!E23</f>
        <v>904</v>
      </c>
      <c r="F23" s="191">
        <f>'[12]ANEXO I - TAB 1'!F23</f>
        <v>0</v>
      </c>
      <c r="G23" s="267">
        <f t="shared" ref="G23:G35" si="4">E23+F23</f>
        <v>904</v>
      </c>
      <c r="H23" s="257"/>
      <c r="I23" s="267">
        <f t="shared" ref="I23:I35" si="5">G23+H23</f>
        <v>904</v>
      </c>
      <c r="J23" s="190">
        <f>'[12]ANEXO I - TAB 1'!J23</f>
        <v>214</v>
      </c>
      <c r="K23" s="191">
        <f>'[12]ANEXO I - TAB 1'!K23</f>
        <v>60</v>
      </c>
      <c r="L23" s="279">
        <f t="shared" ref="L23:L35" si="6">J23+K23</f>
        <v>274</v>
      </c>
      <c r="M23" s="203">
        <f>'[12]ANEXO I - TAB 1'!M23</f>
        <v>78</v>
      </c>
    </row>
    <row r="24" spans="1:13" s="7" customFormat="1" ht="12.75" customHeight="1">
      <c r="A24" s="385"/>
      <c r="B24" s="383"/>
      <c r="C24" s="355"/>
      <c r="D24" s="197">
        <v>12</v>
      </c>
      <c r="E24" s="192">
        <f>'[12]ANEXO I - TAB 1'!E24</f>
        <v>22</v>
      </c>
      <c r="F24" s="193">
        <f>'[12]ANEXO I - TAB 1'!F24</f>
        <v>0</v>
      </c>
      <c r="G24" s="268">
        <f t="shared" si="4"/>
        <v>22</v>
      </c>
      <c r="H24" s="258"/>
      <c r="I24" s="268">
        <f t="shared" si="5"/>
        <v>22</v>
      </c>
      <c r="J24" s="192">
        <f>'[12]ANEXO I - TAB 1'!J24</f>
        <v>0</v>
      </c>
      <c r="K24" s="193">
        <f>'[12]ANEXO I - TAB 1'!K24</f>
        <v>0</v>
      </c>
      <c r="L24" s="280">
        <f t="shared" si="6"/>
        <v>0</v>
      </c>
      <c r="M24" s="204">
        <f>'[12]ANEXO I - TAB 1'!M24</f>
        <v>0</v>
      </c>
    </row>
    <row r="25" spans="1:13" s="7" customFormat="1" ht="12.75" customHeight="1">
      <c r="A25" s="385"/>
      <c r="B25" s="383"/>
      <c r="C25" s="356"/>
      <c r="D25" s="198">
        <v>11</v>
      </c>
      <c r="E25" s="194">
        <f>'[12]ANEXO I - TAB 1'!E25</f>
        <v>32</v>
      </c>
      <c r="F25" s="195">
        <f>'[12]ANEXO I - TAB 1'!F25</f>
        <v>0</v>
      </c>
      <c r="G25" s="265">
        <f t="shared" si="4"/>
        <v>32</v>
      </c>
      <c r="H25" s="258"/>
      <c r="I25" s="265">
        <f t="shared" si="5"/>
        <v>32</v>
      </c>
      <c r="J25" s="194">
        <f>'[12]ANEXO I - TAB 1'!J25</f>
        <v>1</v>
      </c>
      <c r="K25" s="195">
        <f>'[12]ANEXO I - TAB 1'!K25</f>
        <v>0</v>
      </c>
      <c r="L25" s="277">
        <f t="shared" si="6"/>
        <v>1</v>
      </c>
      <c r="M25" s="205">
        <f>'[12]ANEXO I - TAB 1'!M25</f>
        <v>0</v>
      </c>
    </row>
    <row r="26" spans="1:13" s="7" customFormat="1" ht="12.75" customHeight="1">
      <c r="A26" s="385"/>
      <c r="B26" s="383"/>
      <c r="C26" s="354" t="s">
        <v>153</v>
      </c>
      <c r="D26" s="196">
        <v>10</v>
      </c>
      <c r="E26" s="190">
        <f>'[12]ANEXO I - TAB 1'!E26</f>
        <v>46</v>
      </c>
      <c r="F26" s="191">
        <f>'[12]ANEXO I - TAB 1'!F26</f>
        <v>0</v>
      </c>
      <c r="G26" s="267">
        <f t="shared" si="4"/>
        <v>46</v>
      </c>
      <c r="H26" s="258"/>
      <c r="I26" s="267">
        <f t="shared" si="5"/>
        <v>46</v>
      </c>
      <c r="J26" s="190">
        <f>'[12]ANEXO I - TAB 1'!J26</f>
        <v>0</v>
      </c>
      <c r="K26" s="191">
        <f>'[12]ANEXO I - TAB 1'!K26</f>
        <v>0</v>
      </c>
      <c r="L26" s="279">
        <f t="shared" si="6"/>
        <v>0</v>
      </c>
      <c r="M26" s="203">
        <f>'[12]ANEXO I - TAB 1'!M26</f>
        <v>0</v>
      </c>
    </row>
    <row r="27" spans="1:13" s="7" customFormat="1" ht="12.75" customHeight="1">
      <c r="A27" s="385"/>
      <c r="B27" s="383"/>
      <c r="C27" s="355"/>
      <c r="D27" s="197">
        <v>9</v>
      </c>
      <c r="E27" s="192">
        <f>'[12]ANEXO I - TAB 1'!E27</f>
        <v>144</v>
      </c>
      <c r="F27" s="193">
        <f>'[12]ANEXO I - TAB 1'!F27</f>
        <v>0</v>
      </c>
      <c r="G27" s="268">
        <f t="shared" si="4"/>
        <v>144</v>
      </c>
      <c r="H27" s="258"/>
      <c r="I27" s="268">
        <f t="shared" si="5"/>
        <v>144</v>
      </c>
      <c r="J27" s="192">
        <f>'[12]ANEXO I - TAB 1'!J27</f>
        <v>1</v>
      </c>
      <c r="K27" s="193">
        <f>'[12]ANEXO I - TAB 1'!K27</f>
        <v>0</v>
      </c>
      <c r="L27" s="280">
        <f t="shared" si="6"/>
        <v>1</v>
      </c>
      <c r="M27" s="204">
        <f>'[12]ANEXO I - TAB 1'!M27</f>
        <v>0</v>
      </c>
    </row>
    <row r="28" spans="1:13" s="7" customFormat="1" ht="12.75" customHeight="1">
      <c r="A28" s="385"/>
      <c r="B28" s="383"/>
      <c r="C28" s="355"/>
      <c r="D28" s="197">
        <v>8</v>
      </c>
      <c r="E28" s="192">
        <f>'[12]ANEXO I - TAB 1'!E28</f>
        <v>119</v>
      </c>
      <c r="F28" s="193">
        <f>'[12]ANEXO I - TAB 1'!F28</f>
        <v>0</v>
      </c>
      <c r="G28" s="268">
        <f t="shared" si="4"/>
        <v>119</v>
      </c>
      <c r="H28" s="258"/>
      <c r="I28" s="268">
        <f t="shared" si="5"/>
        <v>119</v>
      </c>
      <c r="J28" s="192">
        <f>'[12]ANEXO I - TAB 1'!J28</f>
        <v>0</v>
      </c>
      <c r="K28" s="193">
        <f>'[12]ANEXO I - TAB 1'!K28</f>
        <v>0</v>
      </c>
      <c r="L28" s="280">
        <f t="shared" si="6"/>
        <v>0</v>
      </c>
      <c r="M28" s="204">
        <f>'[12]ANEXO I - TAB 1'!M28</f>
        <v>0</v>
      </c>
    </row>
    <row r="29" spans="1:13" s="7" customFormat="1" ht="12.75" customHeight="1">
      <c r="A29" s="385"/>
      <c r="B29" s="383"/>
      <c r="C29" s="355"/>
      <c r="D29" s="197">
        <v>7</v>
      </c>
      <c r="E29" s="192">
        <f>'[12]ANEXO I - TAB 1'!E29</f>
        <v>93</v>
      </c>
      <c r="F29" s="193">
        <f>'[12]ANEXO I - TAB 1'!F29</f>
        <v>0</v>
      </c>
      <c r="G29" s="268">
        <f t="shared" si="4"/>
        <v>93</v>
      </c>
      <c r="H29" s="258"/>
      <c r="I29" s="268">
        <f t="shared" si="5"/>
        <v>93</v>
      </c>
      <c r="J29" s="192">
        <f>'[12]ANEXO I - TAB 1'!J29</f>
        <v>0</v>
      </c>
      <c r="K29" s="193">
        <f>'[12]ANEXO I - TAB 1'!K29</f>
        <v>1</v>
      </c>
      <c r="L29" s="280">
        <f t="shared" si="6"/>
        <v>1</v>
      </c>
      <c r="M29" s="204">
        <f>'[12]ANEXO I - TAB 1'!M29</f>
        <v>1</v>
      </c>
    </row>
    <row r="30" spans="1:13" s="7" customFormat="1" ht="12.75" customHeight="1">
      <c r="A30" s="385"/>
      <c r="B30" s="383"/>
      <c r="C30" s="356"/>
      <c r="D30" s="198">
        <v>6</v>
      </c>
      <c r="E30" s="194">
        <f>'[12]ANEXO I - TAB 1'!E30</f>
        <v>124</v>
      </c>
      <c r="F30" s="195">
        <f>'[12]ANEXO I - TAB 1'!F30</f>
        <v>0</v>
      </c>
      <c r="G30" s="265">
        <f t="shared" si="4"/>
        <v>124</v>
      </c>
      <c r="H30" s="258"/>
      <c r="I30" s="265">
        <f t="shared" si="5"/>
        <v>124</v>
      </c>
      <c r="J30" s="194">
        <f>'[12]ANEXO I - TAB 1'!J30</f>
        <v>2</v>
      </c>
      <c r="K30" s="195">
        <f>'[12]ANEXO I - TAB 1'!K30</f>
        <v>0</v>
      </c>
      <c r="L30" s="277">
        <f t="shared" si="6"/>
        <v>2</v>
      </c>
      <c r="M30" s="205">
        <f>'[12]ANEXO I - TAB 1'!M30</f>
        <v>0</v>
      </c>
    </row>
    <row r="31" spans="1:13" s="7" customFormat="1" ht="12.75" customHeight="1">
      <c r="A31" s="385"/>
      <c r="B31" s="383"/>
      <c r="C31" s="354" t="s">
        <v>154</v>
      </c>
      <c r="D31" s="196">
        <v>5</v>
      </c>
      <c r="E31" s="190">
        <f>'[12]ANEXO I - TAB 1'!E31</f>
        <v>105</v>
      </c>
      <c r="F31" s="191">
        <f>'[12]ANEXO I - TAB 1'!F31</f>
        <v>0</v>
      </c>
      <c r="G31" s="267">
        <f t="shared" si="4"/>
        <v>105</v>
      </c>
      <c r="H31" s="258"/>
      <c r="I31" s="267">
        <f t="shared" si="5"/>
        <v>105</v>
      </c>
      <c r="J31" s="190">
        <f>'[12]ANEXO I - TAB 1'!J31</f>
        <v>0</v>
      </c>
      <c r="K31" s="191">
        <f>'[12]ANEXO I - TAB 1'!K31</f>
        <v>0</v>
      </c>
      <c r="L31" s="279">
        <f t="shared" si="6"/>
        <v>0</v>
      </c>
      <c r="M31" s="203">
        <f>'[12]ANEXO I - TAB 1'!M31</f>
        <v>0</v>
      </c>
    </row>
    <row r="32" spans="1:13" s="7" customFormat="1" ht="12.75" customHeight="1">
      <c r="A32" s="385"/>
      <c r="B32" s="383"/>
      <c r="C32" s="355"/>
      <c r="D32" s="197">
        <v>4</v>
      </c>
      <c r="E32" s="192">
        <f>'[12]ANEXO I - TAB 1'!E32</f>
        <v>32</v>
      </c>
      <c r="F32" s="193">
        <f>'[12]ANEXO I - TAB 1'!F32</f>
        <v>0</v>
      </c>
      <c r="G32" s="268">
        <f t="shared" si="4"/>
        <v>32</v>
      </c>
      <c r="H32" s="258"/>
      <c r="I32" s="268">
        <f t="shared" si="5"/>
        <v>32</v>
      </c>
      <c r="J32" s="192">
        <f>'[12]ANEXO I - TAB 1'!J32</f>
        <v>1</v>
      </c>
      <c r="K32" s="193">
        <f>'[12]ANEXO I - TAB 1'!K32</f>
        <v>1</v>
      </c>
      <c r="L32" s="280">
        <f t="shared" si="6"/>
        <v>2</v>
      </c>
      <c r="M32" s="204">
        <f>'[12]ANEXO I - TAB 1'!M32</f>
        <v>4</v>
      </c>
    </row>
    <row r="33" spans="1:13" s="7" customFormat="1" ht="12.75" customHeight="1">
      <c r="A33" s="385"/>
      <c r="B33" s="383"/>
      <c r="C33" s="355"/>
      <c r="D33" s="197">
        <v>3</v>
      </c>
      <c r="E33" s="192">
        <f>'[12]ANEXO I - TAB 1'!E33</f>
        <v>0</v>
      </c>
      <c r="F33" s="193">
        <f>'[12]ANEXO I - TAB 1'!F33</f>
        <v>49</v>
      </c>
      <c r="G33" s="268">
        <f t="shared" si="4"/>
        <v>49</v>
      </c>
      <c r="H33" s="258"/>
      <c r="I33" s="268">
        <f t="shared" si="5"/>
        <v>49</v>
      </c>
      <c r="J33" s="192">
        <f>'[12]ANEXO I - TAB 1'!J33</f>
        <v>0</v>
      </c>
      <c r="K33" s="193">
        <f>'[12]ANEXO I - TAB 1'!K33</f>
        <v>2</v>
      </c>
      <c r="L33" s="280">
        <f t="shared" si="6"/>
        <v>2</v>
      </c>
      <c r="M33" s="204">
        <f>'[12]ANEXO I - TAB 1'!M33</f>
        <v>3</v>
      </c>
    </row>
    <row r="34" spans="1:13" s="7" customFormat="1" ht="12.75" customHeight="1">
      <c r="A34" s="385"/>
      <c r="B34" s="383"/>
      <c r="C34" s="355"/>
      <c r="D34" s="197">
        <v>2</v>
      </c>
      <c r="E34" s="206">
        <f>'[12]ANEXO I - TAB 1'!E34</f>
        <v>0</v>
      </c>
      <c r="F34" s="207">
        <f>'[12]ANEXO I - TAB 1'!F34</f>
        <v>8</v>
      </c>
      <c r="G34" s="269">
        <f t="shared" si="4"/>
        <v>8</v>
      </c>
      <c r="H34" s="259"/>
      <c r="I34" s="269">
        <f t="shared" si="5"/>
        <v>8</v>
      </c>
      <c r="J34" s="206">
        <f>'[12]ANEXO I - TAB 1'!J34</f>
        <v>0</v>
      </c>
      <c r="K34" s="207">
        <f>'[12]ANEXO I - TAB 1'!K34</f>
        <v>1</v>
      </c>
      <c r="L34" s="281">
        <f t="shared" si="6"/>
        <v>1</v>
      </c>
      <c r="M34" s="208">
        <f>'[12]ANEXO I - TAB 1'!M34</f>
        <v>2</v>
      </c>
    </row>
    <row r="35" spans="1:13" s="7" customFormat="1" ht="12.75" customHeight="1">
      <c r="A35" s="385"/>
      <c r="B35" s="383"/>
      <c r="C35" s="357"/>
      <c r="D35" s="198">
        <v>1</v>
      </c>
      <c r="E35" s="194">
        <f>'[12]ANEXO I - TAB 1'!E35</f>
        <v>0</v>
      </c>
      <c r="F35" s="195">
        <f>'[12]ANEXO I - TAB 1'!F35</f>
        <v>21</v>
      </c>
      <c r="G35" s="265">
        <f t="shared" si="4"/>
        <v>21</v>
      </c>
      <c r="H35" s="209">
        <f>'[12]ANEXO I - TAB 1'!H35</f>
        <v>57</v>
      </c>
      <c r="I35" s="265">
        <f t="shared" si="5"/>
        <v>78</v>
      </c>
      <c r="J35" s="194">
        <f>'[12]ANEXO I - TAB 1'!J35</f>
        <v>0</v>
      </c>
      <c r="K35" s="195">
        <f>'[12]ANEXO I - TAB 1'!K35</f>
        <v>0</v>
      </c>
      <c r="L35" s="277">
        <f t="shared" si="6"/>
        <v>0</v>
      </c>
      <c r="M35" s="205">
        <f>'[12]ANEXO I - TAB 1'!M35</f>
        <v>0</v>
      </c>
    </row>
    <row r="36" spans="1:13" s="176" customFormat="1" ht="12.75" customHeight="1">
      <c r="A36" s="177"/>
      <c r="B36" s="284"/>
      <c r="C36" s="285"/>
      <c r="D36" s="286" t="s">
        <v>194</v>
      </c>
      <c r="E36" s="287">
        <f t="shared" ref="E36:M36" si="7">SUM(E23:E35)</f>
        <v>1621</v>
      </c>
      <c r="F36" s="266">
        <f t="shared" si="7"/>
        <v>78</v>
      </c>
      <c r="G36" s="266">
        <f t="shared" si="7"/>
        <v>1699</v>
      </c>
      <c r="H36" s="270">
        <f t="shared" si="7"/>
        <v>57</v>
      </c>
      <c r="I36" s="266">
        <f t="shared" si="7"/>
        <v>1756</v>
      </c>
      <c r="J36" s="287">
        <f t="shared" si="7"/>
        <v>219</v>
      </c>
      <c r="K36" s="266">
        <f t="shared" si="7"/>
        <v>65</v>
      </c>
      <c r="L36" s="278">
        <f t="shared" si="7"/>
        <v>284</v>
      </c>
      <c r="M36" s="288">
        <f t="shared" si="7"/>
        <v>88</v>
      </c>
    </row>
    <row r="37" spans="1:13" s="7" customFormat="1" ht="12.75" customHeight="1">
      <c r="A37" s="384" t="s">
        <v>170</v>
      </c>
      <c r="B37" s="382" t="s">
        <v>171</v>
      </c>
      <c r="C37" s="381" t="s">
        <v>152</v>
      </c>
      <c r="D37" s="178">
        <v>13</v>
      </c>
      <c r="E37" s="179">
        <f>'[12]ANEXO I - TAB 1'!E37</f>
        <v>0</v>
      </c>
      <c r="F37" s="180">
        <f>'[12]ANEXO I - TAB 1'!F37</f>
        <v>0</v>
      </c>
      <c r="G37" s="261">
        <f t="shared" ref="G37:G49" si="8">E37+F37</f>
        <v>0</v>
      </c>
      <c r="H37" s="260"/>
      <c r="I37" s="261">
        <f t="shared" ref="I37:I49" si="9">G37+H37</f>
        <v>0</v>
      </c>
      <c r="J37" s="179">
        <f>'[12]ANEXO I - TAB 1'!J37</f>
        <v>0</v>
      </c>
      <c r="K37" s="180">
        <f>'[12]ANEXO I - TAB 1'!K37</f>
        <v>0</v>
      </c>
      <c r="L37" s="273">
        <f t="shared" ref="L37:L49" si="10">J37+K37</f>
        <v>0</v>
      </c>
      <c r="M37" s="199">
        <f>'[12]ANEXO I - TAB 1'!M37</f>
        <v>0</v>
      </c>
    </row>
    <row r="38" spans="1:13" s="7" customFormat="1" ht="12.75" customHeight="1">
      <c r="A38" s="385"/>
      <c r="B38" s="383"/>
      <c r="C38" s="355"/>
      <c r="D38" s="181">
        <v>12</v>
      </c>
      <c r="E38" s="182">
        <f>'[12]ANEXO I - TAB 1'!E38</f>
        <v>0</v>
      </c>
      <c r="F38" s="183">
        <f>'[12]ANEXO I - TAB 1'!F38</f>
        <v>0</v>
      </c>
      <c r="G38" s="262">
        <f t="shared" si="8"/>
        <v>0</v>
      </c>
      <c r="H38" s="259"/>
      <c r="I38" s="262">
        <f t="shared" si="9"/>
        <v>0</v>
      </c>
      <c r="J38" s="182">
        <f>'[12]ANEXO I - TAB 1'!J38</f>
        <v>0</v>
      </c>
      <c r="K38" s="183">
        <f>'[12]ANEXO I - TAB 1'!K38</f>
        <v>0</v>
      </c>
      <c r="L38" s="274">
        <f t="shared" si="10"/>
        <v>0</v>
      </c>
      <c r="M38" s="200">
        <f>'[12]ANEXO I - TAB 1'!M38</f>
        <v>0</v>
      </c>
    </row>
    <row r="39" spans="1:13" s="7" customFormat="1" ht="12.75" customHeight="1">
      <c r="A39" s="385"/>
      <c r="B39" s="383"/>
      <c r="C39" s="356"/>
      <c r="D39" s="184">
        <v>11</v>
      </c>
      <c r="E39" s="185">
        <f>'[12]ANEXO I - TAB 1'!E39</f>
        <v>0</v>
      </c>
      <c r="F39" s="186">
        <f>'[12]ANEXO I - TAB 1'!F39</f>
        <v>0</v>
      </c>
      <c r="G39" s="263">
        <f t="shared" si="8"/>
        <v>0</v>
      </c>
      <c r="H39" s="259"/>
      <c r="I39" s="263">
        <f t="shared" si="9"/>
        <v>0</v>
      </c>
      <c r="J39" s="185">
        <f>'[12]ANEXO I - TAB 1'!J39</f>
        <v>0</v>
      </c>
      <c r="K39" s="186">
        <f>'[12]ANEXO I - TAB 1'!K39</f>
        <v>0</v>
      </c>
      <c r="L39" s="275">
        <f t="shared" si="10"/>
        <v>0</v>
      </c>
      <c r="M39" s="201">
        <f>'[12]ANEXO I - TAB 1'!M39</f>
        <v>0</v>
      </c>
    </row>
    <row r="40" spans="1:13" s="7" customFormat="1" ht="12.75" customHeight="1">
      <c r="A40" s="385"/>
      <c r="B40" s="383"/>
      <c r="C40" s="354" t="s">
        <v>153</v>
      </c>
      <c r="D40" s="178">
        <v>10</v>
      </c>
      <c r="E40" s="179">
        <f>'[12]ANEXO I - TAB 1'!E40</f>
        <v>0</v>
      </c>
      <c r="F40" s="180">
        <f>'[12]ANEXO I - TAB 1'!F40</f>
        <v>0</v>
      </c>
      <c r="G40" s="261">
        <f t="shared" si="8"/>
        <v>0</v>
      </c>
      <c r="H40" s="259"/>
      <c r="I40" s="261">
        <f t="shared" si="9"/>
        <v>0</v>
      </c>
      <c r="J40" s="179">
        <f>'[12]ANEXO I - TAB 1'!J40</f>
        <v>0</v>
      </c>
      <c r="K40" s="180">
        <f>'[12]ANEXO I - TAB 1'!K40</f>
        <v>0</v>
      </c>
      <c r="L40" s="273">
        <f t="shared" si="10"/>
        <v>0</v>
      </c>
      <c r="M40" s="199">
        <f>'[12]ANEXO I - TAB 1'!M40</f>
        <v>0</v>
      </c>
    </row>
    <row r="41" spans="1:13" s="7" customFormat="1" ht="12.75" customHeight="1">
      <c r="A41" s="385"/>
      <c r="B41" s="383"/>
      <c r="C41" s="355"/>
      <c r="D41" s="181">
        <v>9</v>
      </c>
      <c r="E41" s="182">
        <f>'[12]ANEXO I - TAB 1'!E41</f>
        <v>0</v>
      </c>
      <c r="F41" s="183">
        <f>'[12]ANEXO I - TAB 1'!F41</f>
        <v>0</v>
      </c>
      <c r="G41" s="262">
        <f t="shared" si="8"/>
        <v>0</v>
      </c>
      <c r="H41" s="259"/>
      <c r="I41" s="262">
        <f t="shared" si="9"/>
        <v>0</v>
      </c>
      <c r="J41" s="182">
        <f>'[12]ANEXO I - TAB 1'!J41</f>
        <v>0</v>
      </c>
      <c r="K41" s="183">
        <f>'[12]ANEXO I - TAB 1'!K41</f>
        <v>0</v>
      </c>
      <c r="L41" s="274">
        <f t="shared" si="10"/>
        <v>0</v>
      </c>
      <c r="M41" s="200">
        <f>'[12]ANEXO I - TAB 1'!M41</f>
        <v>0</v>
      </c>
    </row>
    <row r="42" spans="1:13" s="7" customFormat="1" ht="12.75" customHeight="1">
      <c r="A42" s="385"/>
      <c r="B42" s="383"/>
      <c r="C42" s="355"/>
      <c r="D42" s="181">
        <v>8</v>
      </c>
      <c r="E42" s="182">
        <f>'[12]ANEXO I - TAB 1'!E42</f>
        <v>0</v>
      </c>
      <c r="F42" s="183">
        <f>'[12]ANEXO I - TAB 1'!F42</f>
        <v>0</v>
      </c>
      <c r="G42" s="262">
        <f t="shared" si="8"/>
        <v>0</v>
      </c>
      <c r="H42" s="259"/>
      <c r="I42" s="262">
        <f t="shared" si="9"/>
        <v>0</v>
      </c>
      <c r="J42" s="182">
        <f>'[12]ANEXO I - TAB 1'!J42</f>
        <v>0</v>
      </c>
      <c r="K42" s="183">
        <f>'[12]ANEXO I - TAB 1'!K42</f>
        <v>0</v>
      </c>
      <c r="L42" s="274">
        <f t="shared" si="10"/>
        <v>0</v>
      </c>
      <c r="M42" s="200">
        <f>'[12]ANEXO I - TAB 1'!M42</f>
        <v>0</v>
      </c>
    </row>
    <row r="43" spans="1:13" s="7" customFormat="1" ht="12.75" customHeight="1">
      <c r="A43" s="385"/>
      <c r="B43" s="383"/>
      <c r="C43" s="355"/>
      <c r="D43" s="181">
        <v>7</v>
      </c>
      <c r="E43" s="182">
        <f>'[12]ANEXO I - TAB 1'!E43</f>
        <v>0</v>
      </c>
      <c r="F43" s="183">
        <f>'[12]ANEXO I - TAB 1'!F43</f>
        <v>0</v>
      </c>
      <c r="G43" s="262">
        <f t="shared" si="8"/>
        <v>0</v>
      </c>
      <c r="H43" s="259"/>
      <c r="I43" s="262">
        <f t="shared" si="9"/>
        <v>0</v>
      </c>
      <c r="J43" s="182">
        <f>'[12]ANEXO I - TAB 1'!J43</f>
        <v>0</v>
      </c>
      <c r="K43" s="183">
        <f>'[12]ANEXO I - TAB 1'!K43</f>
        <v>0</v>
      </c>
      <c r="L43" s="274">
        <f t="shared" si="10"/>
        <v>0</v>
      </c>
      <c r="M43" s="200">
        <f>'[12]ANEXO I - TAB 1'!M43</f>
        <v>0</v>
      </c>
    </row>
    <row r="44" spans="1:13" s="7" customFormat="1" ht="12.75" customHeight="1">
      <c r="A44" s="385"/>
      <c r="B44" s="383"/>
      <c r="C44" s="356"/>
      <c r="D44" s="184">
        <v>6</v>
      </c>
      <c r="E44" s="185">
        <f>'[12]ANEXO I - TAB 1'!E44</f>
        <v>0</v>
      </c>
      <c r="F44" s="186">
        <f>'[12]ANEXO I - TAB 1'!F44</f>
        <v>0</v>
      </c>
      <c r="G44" s="263">
        <f t="shared" si="8"/>
        <v>0</v>
      </c>
      <c r="H44" s="259"/>
      <c r="I44" s="263">
        <f t="shared" si="9"/>
        <v>0</v>
      </c>
      <c r="J44" s="185">
        <f>'[12]ANEXO I - TAB 1'!J44</f>
        <v>0</v>
      </c>
      <c r="K44" s="186">
        <f>'[12]ANEXO I - TAB 1'!K44</f>
        <v>0</v>
      </c>
      <c r="L44" s="275">
        <f t="shared" si="10"/>
        <v>0</v>
      </c>
      <c r="M44" s="201">
        <f>'[12]ANEXO I - TAB 1'!M44</f>
        <v>0</v>
      </c>
    </row>
    <row r="45" spans="1:13" s="7" customFormat="1" ht="12.75" customHeight="1">
      <c r="A45" s="385"/>
      <c r="B45" s="383"/>
      <c r="C45" s="354" t="s">
        <v>154</v>
      </c>
      <c r="D45" s="178">
        <v>5</v>
      </c>
      <c r="E45" s="179">
        <f>'[12]ANEXO I - TAB 1'!E45</f>
        <v>0</v>
      </c>
      <c r="F45" s="180">
        <f>'[12]ANEXO I - TAB 1'!F45</f>
        <v>0</v>
      </c>
      <c r="G45" s="261">
        <f t="shared" si="8"/>
        <v>0</v>
      </c>
      <c r="H45" s="259"/>
      <c r="I45" s="261">
        <f t="shared" si="9"/>
        <v>0</v>
      </c>
      <c r="J45" s="179">
        <f>'[12]ANEXO I - TAB 1'!J45</f>
        <v>0</v>
      </c>
      <c r="K45" s="180">
        <f>'[12]ANEXO I - TAB 1'!K45</f>
        <v>0</v>
      </c>
      <c r="L45" s="273">
        <f t="shared" si="10"/>
        <v>0</v>
      </c>
      <c r="M45" s="199">
        <f>'[12]ANEXO I - TAB 1'!M45</f>
        <v>0</v>
      </c>
    </row>
    <row r="46" spans="1:13" s="7" customFormat="1" ht="12.75" customHeight="1">
      <c r="A46" s="385"/>
      <c r="B46" s="383"/>
      <c r="C46" s="355"/>
      <c r="D46" s="181">
        <v>4</v>
      </c>
      <c r="E46" s="182">
        <f>'[12]ANEXO I - TAB 1'!E46</f>
        <v>0</v>
      </c>
      <c r="F46" s="183">
        <f>'[12]ANEXO I - TAB 1'!F46</f>
        <v>0</v>
      </c>
      <c r="G46" s="262">
        <f t="shared" si="8"/>
        <v>0</v>
      </c>
      <c r="H46" s="259"/>
      <c r="I46" s="262">
        <f t="shared" si="9"/>
        <v>0</v>
      </c>
      <c r="J46" s="182">
        <f>'[12]ANEXO I - TAB 1'!J46</f>
        <v>0</v>
      </c>
      <c r="K46" s="183">
        <f>'[12]ANEXO I - TAB 1'!K46</f>
        <v>0</v>
      </c>
      <c r="L46" s="274">
        <f t="shared" si="10"/>
        <v>0</v>
      </c>
      <c r="M46" s="200">
        <f>'[12]ANEXO I - TAB 1'!M46</f>
        <v>0</v>
      </c>
    </row>
    <row r="47" spans="1:13" s="7" customFormat="1" ht="12.75" customHeight="1">
      <c r="A47" s="385"/>
      <c r="B47" s="383"/>
      <c r="C47" s="355"/>
      <c r="D47" s="181">
        <v>3</v>
      </c>
      <c r="E47" s="182">
        <f>'[12]ANEXO I - TAB 1'!E47</f>
        <v>0</v>
      </c>
      <c r="F47" s="183">
        <f>'[12]ANEXO I - TAB 1'!F47</f>
        <v>0</v>
      </c>
      <c r="G47" s="262">
        <f t="shared" si="8"/>
        <v>0</v>
      </c>
      <c r="H47" s="259"/>
      <c r="I47" s="262">
        <f t="shared" si="9"/>
        <v>0</v>
      </c>
      <c r="J47" s="182">
        <f>'[12]ANEXO I - TAB 1'!J47</f>
        <v>0</v>
      </c>
      <c r="K47" s="183">
        <f>'[12]ANEXO I - TAB 1'!K47</f>
        <v>0</v>
      </c>
      <c r="L47" s="274">
        <f t="shared" si="10"/>
        <v>0</v>
      </c>
      <c r="M47" s="200">
        <f>'[12]ANEXO I - TAB 1'!M47</f>
        <v>0</v>
      </c>
    </row>
    <row r="48" spans="1:13" s="7" customFormat="1" ht="12.75" customHeight="1">
      <c r="A48" s="385"/>
      <c r="B48" s="383"/>
      <c r="C48" s="355"/>
      <c r="D48" s="181">
        <v>2</v>
      </c>
      <c r="E48" s="188">
        <f>'[12]ANEXO I - TAB 1'!E48</f>
        <v>0</v>
      </c>
      <c r="F48" s="189">
        <f>'[12]ANEXO I - TAB 1'!F48</f>
        <v>0</v>
      </c>
      <c r="G48" s="264">
        <f t="shared" si="8"/>
        <v>0</v>
      </c>
      <c r="H48" s="259"/>
      <c r="I48" s="264">
        <f t="shared" si="9"/>
        <v>0</v>
      </c>
      <c r="J48" s="188">
        <f>'[12]ANEXO I - TAB 1'!J48</f>
        <v>0</v>
      </c>
      <c r="K48" s="189">
        <f>'[12]ANEXO I - TAB 1'!K48</f>
        <v>0</v>
      </c>
      <c r="L48" s="276">
        <f t="shared" si="10"/>
        <v>0</v>
      </c>
      <c r="M48" s="202">
        <f>'[12]ANEXO I - TAB 1'!M48</f>
        <v>0</v>
      </c>
    </row>
    <row r="49" spans="1:13" s="7" customFormat="1" ht="12.75" customHeight="1">
      <c r="A49" s="385"/>
      <c r="B49" s="383"/>
      <c r="C49" s="357"/>
      <c r="D49" s="184">
        <v>1</v>
      </c>
      <c r="E49" s="194">
        <f>'[12]ANEXO I - TAB 1'!E49</f>
        <v>0</v>
      </c>
      <c r="F49" s="195">
        <f>'[12]ANEXO I - TAB 1'!F49</f>
        <v>0</v>
      </c>
      <c r="G49" s="265">
        <f t="shared" si="8"/>
        <v>0</v>
      </c>
      <c r="H49" s="209">
        <f>'[12]ANEXO I - TAB 1'!H49</f>
        <v>0</v>
      </c>
      <c r="I49" s="265">
        <f t="shared" si="9"/>
        <v>0</v>
      </c>
      <c r="J49" s="194">
        <f>'[12]ANEXO I - TAB 1'!J49</f>
        <v>0</v>
      </c>
      <c r="K49" s="195">
        <f>'[12]ANEXO I - TAB 1'!K49</f>
        <v>0</v>
      </c>
      <c r="L49" s="277">
        <f t="shared" si="10"/>
        <v>0</v>
      </c>
      <c r="M49" s="205">
        <f>'[12]ANEXO I - TAB 1'!M49</f>
        <v>0</v>
      </c>
    </row>
    <row r="50" spans="1:13" s="176" customFormat="1" ht="12.75" customHeight="1">
      <c r="A50" s="289"/>
      <c r="B50" s="284"/>
      <c r="C50" s="285"/>
      <c r="D50" s="290" t="s">
        <v>194</v>
      </c>
      <c r="E50" s="291">
        <f t="shared" ref="E50:M50" si="11">SUM(E37:E49)</f>
        <v>0</v>
      </c>
      <c r="F50" s="270">
        <f t="shared" si="11"/>
        <v>0</v>
      </c>
      <c r="G50" s="270">
        <f t="shared" si="11"/>
        <v>0</v>
      </c>
      <c r="H50" s="270">
        <f t="shared" si="11"/>
        <v>0</v>
      </c>
      <c r="I50" s="270">
        <f t="shared" si="11"/>
        <v>0</v>
      </c>
      <c r="J50" s="291">
        <f t="shared" si="11"/>
        <v>0</v>
      </c>
      <c r="K50" s="270">
        <f t="shared" si="11"/>
        <v>0</v>
      </c>
      <c r="L50" s="282">
        <f t="shared" si="11"/>
        <v>0</v>
      </c>
      <c r="M50" s="292">
        <f t="shared" si="11"/>
        <v>0</v>
      </c>
    </row>
    <row r="51" spans="1:13" s="176" customFormat="1" ht="12.75" customHeight="1" thickBot="1">
      <c r="A51" s="295"/>
      <c r="B51" s="370" t="s">
        <v>17</v>
      </c>
      <c r="C51" s="370"/>
      <c r="D51" s="371"/>
      <c r="E51" s="293">
        <f t="shared" ref="E51:M51" si="12">E22+E36+E50</f>
        <v>2765</v>
      </c>
      <c r="F51" s="271">
        <f t="shared" si="12"/>
        <v>139</v>
      </c>
      <c r="G51" s="271">
        <f t="shared" si="12"/>
        <v>2904</v>
      </c>
      <c r="H51" s="271">
        <f t="shared" si="12"/>
        <v>83</v>
      </c>
      <c r="I51" s="272">
        <f t="shared" si="12"/>
        <v>2987</v>
      </c>
      <c r="J51" s="293">
        <f t="shared" si="12"/>
        <v>481</v>
      </c>
      <c r="K51" s="271">
        <f t="shared" si="12"/>
        <v>117</v>
      </c>
      <c r="L51" s="283">
        <f t="shared" si="12"/>
        <v>598</v>
      </c>
      <c r="M51" s="294">
        <f t="shared" si="12"/>
        <v>160</v>
      </c>
    </row>
    <row r="52" spans="1:13" ht="13.5" thickTop="1">
      <c r="A52" s="221" t="s">
        <v>18</v>
      </c>
    </row>
  </sheetData>
  <sheetProtection password="C3CC" sheet="1" objects="1" scenarios="1"/>
  <mergeCells count="30">
    <mergeCell ref="B51:D51"/>
    <mergeCell ref="A23:A35"/>
    <mergeCell ref="B23:B35"/>
    <mergeCell ref="C23:C25"/>
    <mergeCell ref="C26:C30"/>
    <mergeCell ref="C31:C35"/>
    <mergeCell ref="A37:A49"/>
    <mergeCell ref="B37:B49"/>
    <mergeCell ref="C37:C39"/>
    <mergeCell ref="C40:C44"/>
    <mergeCell ref="C45:C49"/>
    <mergeCell ref="I7:I8"/>
    <mergeCell ref="J7:J8"/>
    <mergeCell ref="K7:K8"/>
    <mergeCell ref="L7:L8"/>
    <mergeCell ref="A9:A21"/>
    <mergeCell ref="B9:B21"/>
    <mergeCell ref="C9:C11"/>
    <mergeCell ref="C12:C16"/>
    <mergeCell ref="C17:C21"/>
    <mergeCell ref="A1:M1"/>
    <mergeCell ref="A2:M2"/>
    <mergeCell ref="A4:M4"/>
    <mergeCell ref="L5:M5"/>
    <mergeCell ref="A6:D7"/>
    <mergeCell ref="E6:I6"/>
    <mergeCell ref="J6:L6"/>
    <mergeCell ref="M6:M8"/>
    <mergeCell ref="E7:G7"/>
    <mergeCell ref="H7:H8"/>
  </mergeCells>
  <pageMargins left="0.59027777777777779" right="0.19652777777777777" top="0.39374999999999999" bottom="0.39374999999999999" header="0.51180555555555551" footer="0.51180555555555551"/>
  <pageSetup paperSize="9" scale="78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21</vt:i4>
      </vt:variant>
      <vt:variant>
        <vt:lpstr>Intervalos Nomeados</vt:lpstr>
      </vt:variant>
      <vt:variant>
        <vt:i4>6</vt:i4>
      </vt:variant>
    </vt:vector>
  </HeadingPairs>
  <TitlesOfParts>
    <vt:vector size="27" baseType="lpstr">
      <vt:lpstr>ANEXO I - TAB 1</vt:lpstr>
      <vt:lpstr>ANEXO I - TAB1_TRF1</vt:lpstr>
      <vt:lpstr>ANEXO I -TAB1_ SEÇÕES 1</vt:lpstr>
      <vt:lpstr>PORT. 5 E 102 - TRF - IV-A</vt:lpstr>
      <vt:lpstr>PORT. 5 - SEÇÕES - IV-A</vt:lpstr>
      <vt:lpstr>ANEXO I - TAB 1 (TRF) </vt:lpstr>
      <vt:lpstr>ANEXO I - TAB 1 - CONS SEÇÕES</vt:lpstr>
      <vt:lpstr>ANEXO I - TAB 1 (2)</vt:lpstr>
      <vt:lpstr>ANEXO I - TAB 1 (SEÇÕES)</vt:lpstr>
      <vt:lpstr>ANEXO I - TAB 1 (TRF)</vt:lpstr>
      <vt:lpstr>cjf</vt:lpstr>
      <vt:lpstr>ANEXO I - TAB 2</vt:lpstr>
      <vt:lpstr>ANEXO I - TAB 3</vt:lpstr>
      <vt:lpstr>ANEXO II - TAB 1</vt:lpstr>
      <vt:lpstr>ANEXO II - TAB 2</vt:lpstr>
      <vt:lpstr>ANEXO II - TAB 3</vt:lpstr>
      <vt:lpstr>ANEXO III - TAB 1</vt:lpstr>
      <vt:lpstr>ANEXO IV - TAB 1</vt:lpstr>
      <vt:lpstr>ANEXO V - TAB 1</vt:lpstr>
      <vt:lpstr>ANEXO VI - TAB 1</vt:lpstr>
      <vt:lpstr>ANEXO VI - TAB 2</vt:lpstr>
      <vt:lpstr>'ANEXO I - TAB 1'!Area_de_impressao</vt:lpstr>
      <vt:lpstr>'ANEXO I - TAB 2'!Area_de_impressao</vt:lpstr>
      <vt:lpstr>'ANEXO III - TAB 1'!Area_de_impressao</vt:lpstr>
      <vt:lpstr>'ANEXO VI - TAB 1'!Area_de_impressao</vt:lpstr>
      <vt:lpstr>'PORT. 5 E 102 - TRF - IV-A'!Area_de_impressao</vt:lpstr>
      <vt:lpstr>'ANEXO II - TAB 3'!Titulos_de_impressao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Selma Suzana Muniz Laranjal Sales</dc:creator>
  <cp:lastModifiedBy>Marina Albuquerque de Andrade Fleury</cp:lastModifiedBy>
  <cp:lastPrinted>2018-05-23T21:30:04Z</cp:lastPrinted>
  <dcterms:created xsi:type="dcterms:W3CDTF">2015-07-02T11:53:24Z</dcterms:created>
  <dcterms:modified xsi:type="dcterms:W3CDTF">2019-09-25T22:31:19Z</dcterms:modified>
</cp:coreProperties>
</file>