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21\SEPROR\Portaria SOF-SEGEP n 5 de 2015\JANEIRO\"/>
    </mc:Choice>
  </mc:AlternateContent>
  <bookViews>
    <workbookView xWindow="-120" yWindow="-120" windowWidth="19440" windowHeight="10695" tabRatio="944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51" i="1" l="1"/>
  <c r="BA51" i="1"/>
  <c r="BB51" i="1"/>
  <c r="BC51" i="1"/>
  <c r="BD51" i="1"/>
  <c r="AY51" i="1"/>
  <c r="I11" i="10" l="1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16" i="7"/>
  <c r="O16" i="7"/>
  <c r="P16" i="7"/>
  <c r="M8" i="7"/>
  <c r="M9" i="7"/>
  <c r="M10" i="7"/>
  <c r="M11" i="7"/>
  <c r="M12" i="7"/>
  <c r="M13" i="7"/>
  <c r="M14" i="7"/>
  <c r="M15" i="7"/>
  <c r="M16" i="7"/>
  <c r="M7" i="7"/>
  <c r="P9" i="2"/>
  <c r="Q9" i="2"/>
  <c r="R9" i="2"/>
  <c r="S9" i="2"/>
  <c r="O9" i="2"/>
  <c r="Z9" i="1"/>
  <c r="Y9" i="1"/>
  <c r="X9" i="1"/>
  <c r="W9" i="1"/>
  <c r="V9" i="1"/>
  <c r="Z51" i="1"/>
  <c r="Y51" i="1"/>
  <c r="X51" i="1"/>
  <c r="W51" i="1"/>
  <c r="V51" i="1"/>
  <c r="U51" i="1"/>
  <c r="Z50" i="1"/>
  <c r="Y50" i="1"/>
  <c r="X50" i="1"/>
  <c r="W50" i="1"/>
  <c r="V50" i="1"/>
  <c r="U50" i="1"/>
  <c r="Z49" i="1"/>
  <c r="Y49" i="1"/>
  <c r="X49" i="1"/>
  <c r="W49" i="1"/>
  <c r="V49" i="1"/>
  <c r="U49" i="1"/>
  <c r="Z48" i="1"/>
  <c r="Y48" i="1"/>
  <c r="X48" i="1"/>
  <c r="W48" i="1"/>
  <c r="V48" i="1"/>
  <c r="U48" i="1"/>
  <c r="Z47" i="1"/>
  <c r="Y47" i="1"/>
  <c r="X47" i="1"/>
  <c r="W47" i="1"/>
  <c r="V47" i="1"/>
  <c r="U47" i="1"/>
  <c r="Z46" i="1"/>
  <c r="Y46" i="1"/>
  <c r="X46" i="1"/>
  <c r="W46" i="1"/>
  <c r="V46" i="1"/>
  <c r="U46" i="1"/>
  <c r="Z45" i="1"/>
  <c r="Y45" i="1"/>
  <c r="X45" i="1"/>
  <c r="W45" i="1"/>
  <c r="V45" i="1"/>
  <c r="U45" i="1"/>
  <c r="Z44" i="1"/>
  <c r="Y44" i="1"/>
  <c r="X44" i="1"/>
  <c r="W44" i="1"/>
  <c r="V44" i="1"/>
  <c r="U44" i="1"/>
  <c r="Z43" i="1"/>
  <c r="Y43" i="1"/>
  <c r="X43" i="1"/>
  <c r="W43" i="1"/>
  <c r="V43" i="1"/>
  <c r="U43" i="1"/>
  <c r="Z42" i="1"/>
  <c r="Y42" i="1"/>
  <c r="X42" i="1"/>
  <c r="W42" i="1"/>
  <c r="V42" i="1"/>
  <c r="U42" i="1"/>
  <c r="Z41" i="1"/>
  <c r="Y41" i="1"/>
  <c r="X41" i="1"/>
  <c r="W41" i="1"/>
  <c r="V41" i="1"/>
  <c r="U41" i="1"/>
  <c r="Z40" i="1"/>
  <c r="Y40" i="1"/>
  <c r="X40" i="1"/>
  <c r="W40" i="1"/>
  <c r="V40" i="1"/>
  <c r="U40" i="1"/>
  <c r="Z39" i="1"/>
  <c r="Y39" i="1"/>
  <c r="X39" i="1"/>
  <c r="W39" i="1"/>
  <c r="V39" i="1"/>
  <c r="U39" i="1"/>
  <c r="Z38" i="1"/>
  <c r="Y38" i="1"/>
  <c r="X38" i="1"/>
  <c r="W38" i="1"/>
  <c r="V38" i="1"/>
  <c r="U38" i="1"/>
  <c r="Z37" i="1"/>
  <c r="Y37" i="1"/>
  <c r="X37" i="1"/>
  <c r="W37" i="1"/>
  <c r="V37" i="1"/>
  <c r="U37" i="1"/>
  <c r="Z36" i="1"/>
  <c r="Y36" i="1"/>
  <c r="X36" i="1"/>
  <c r="W36" i="1"/>
  <c r="V36" i="1"/>
  <c r="U36" i="1"/>
  <c r="Z35" i="1"/>
  <c r="Y35" i="1"/>
  <c r="X35" i="1"/>
  <c r="W35" i="1"/>
  <c r="V35" i="1"/>
  <c r="U35" i="1"/>
  <c r="Z34" i="1"/>
  <c r="Y34" i="1"/>
  <c r="X34" i="1"/>
  <c r="W34" i="1"/>
  <c r="V34" i="1"/>
  <c r="U34" i="1"/>
  <c r="Z33" i="1"/>
  <c r="Y33" i="1"/>
  <c r="X33" i="1"/>
  <c r="W33" i="1"/>
  <c r="V33" i="1"/>
  <c r="U33" i="1"/>
  <c r="Z32" i="1"/>
  <c r="Y32" i="1"/>
  <c r="X32" i="1"/>
  <c r="W32" i="1"/>
  <c r="V32" i="1"/>
  <c r="U32" i="1"/>
  <c r="Z31" i="1"/>
  <c r="Y31" i="1"/>
  <c r="X31" i="1"/>
  <c r="W31" i="1"/>
  <c r="V31" i="1"/>
  <c r="U31" i="1"/>
  <c r="Z30" i="1"/>
  <c r="Y30" i="1"/>
  <c r="X30" i="1"/>
  <c r="W30" i="1"/>
  <c r="V30" i="1"/>
  <c r="U30" i="1"/>
  <c r="Z29" i="1"/>
  <c r="Y29" i="1"/>
  <c r="X29" i="1"/>
  <c r="W29" i="1"/>
  <c r="V29" i="1"/>
  <c r="U29" i="1"/>
  <c r="Z28" i="1"/>
  <c r="Y28" i="1"/>
  <c r="X28" i="1"/>
  <c r="W28" i="1"/>
  <c r="V28" i="1"/>
  <c r="U28" i="1"/>
  <c r="Z27" i="1"/>
  <c r="Y27" i="1"/>
  <c r="X27" i="1"/>
  <c r="W27" i="1"/>
  <c r="V27" i="1"/>
  <c r="U27" i="1"/>
  <c r="Z26" i="1"/>
  <c r="Y26" i="1"/>
  <c r="X26" i="1"/>
  <c r="W26" i="1"/>
  <c r="V26" i="1"/>
  <c r="U26" i="1"/>
  <c r="Z25" i="1"/>
  <c r="Y25" i="1"/>
  <c r="X25" i="1"/>
  <c r="W25" i="1"/>
  <c r="V25" i="1"/>
  <c r="U25" i="1"/>
  <c r="Z24" i="1"/>
  <c r="Y24" i="1"/>
  <c r="X24" i="1"/>
  <c r="W24" i="1"/>
  <c r="V24" i="1"/>
  <c r="U24" i="1"/>
  <c r="Z23" i="1"/>
  <c r="Y23" i="1"/>
  <c r="X23" i="1"/>
  <c r="W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20" i="1"/>
  <c r="Y20" i="1"/>
  <c r="X20" i="1"/>
  <c r="W20" i="1"/>
  <c r="V20" i="1"/>
  <c r="U20" i="1"/>
  <c r="Z19" i="1"/>
  <c r="Y19" i="1"/>
  <c r="X19" i="1"/>
  <c r="W19" i="1"/>
  <c r="V19" i="1"/>
  <c r="U19" i="1"/>
  <c r="Z18" i="1"/>
  <c r="Y18" i="1"/>
  <c r="X18" i="1"/>
  <c r="W18" i="1"/>
  <c r="V18" i="1"/>
  <c r="U18" i="1"/>
  <c r="Z17" i="1"/>
  <c r="Y17" i="1"/>
  <c r="X17" i="1"/>
  <c r="W17" i="1"/>
  <c r="V17" i="1"/>
  <c r="U17" i="1"/>
  <c r="Z16" i="1"/>
  <c r="Y16" i="1"/>
  <c r="X16" i="1"/>
  <c r="W16" i="1"/>
  <c r="V16" i="1"/>
  <c r="U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Y12" i="1"/>
  <c r="X12" i="1"/>
  <c r="W12" i="1"/>
  <c r="V12" i="1"/>
  <c r="U12" i="1"/>
  <c r="Z11" i="1"/>
  <c r="Y11" i="1"/>
  <c r="X11" i="1"/>
  <c r="W11" i="1"/>
  <c r="V11" i="1"/>
  <c r="U11" i="1"/>
  <c r="Z10" i="1"/>
  <c r="Y10" i="1"/>
  <c r="X10" i="1"/>
  <c r="W10" i="1"/>
  <c r="V10" i="1"/>
  <c r="U10" i="1"/>
  <c r="U9" i="1"/>
  <c r="Y8" i="7" l="1"/>
  <c r="Z8" i="7"/>
  <c r="AA8" i="7"/>
  <c r="AB8" i="7"/>
  <c r="Y9" i="7"/>
  <c r="Z9" i="7"/>
  <c r="AA9" i="7"/>
  <c r="AB9" i="7"/>
  <c r="Y10" i="7"/>
  <c r="Z10" i="7"/>
  <c r="AA10" i="7"/>
  <c r="AB10" i="7"/>
  <c r="Y11" i="7"/>
  <c r="Z11" i="7"/>
  <c r="AA11" i="7"/>
  <c r="AB11" i="7"/>
  <c r="Y12" i="7"/>
  <c r="Z12" i="7"/>
  <c r="AA12" i="7"/>
  <c r="AB12" i="7"/>
  <c r="Y13" i="7"/>
  <c r="Z13" i="7"/>
  <c r="AA13" i="7"/>
  <c r="AB13" i="7"/>
  <c r="Y14" i="7"/>
  <c r="Z14" i="7"/>
  <c r="AA14" i="7"/>
  <c r="AB14" i="7"/>
  <c r="Y15" i="7"/>
  <c r="Z15" i="7"/>
  <c r="AA15" i="7"/>
  <c r="AB15" i="7"/>
  <c r="Y16" i="7"/>
  <c r="Z16" i="7"/>
  <c r="AA16" i="7"/>
  <c r="AB16" i="7"/>
  <c r="Z7" i="7"/>
  <c r="AA7" i="7"/>
  <c r="AB7" i="7"/>
  <c r="Y7" i="7"/>
  <c r="AH9" i="2"/>
  <c r="AG9" i="2"/>
  <c r="AF9" i="2"/>
  <c r="AE9" i="2"/>
  <c r="AD9" i="2"/>
  <c r="AM10" i="1"/>
  <c r="AN10" i="1"/>
  <c r="AO10" i="1"/>
  <c r="AP10" i="1"/>
  <c r="AQ10" i="1"/>
  <c r="AR10" i="1"/>
  <c r="AM11" i="1"/>
  <c r="AN11" i="1"/>
  <c r="AO11" i="1"/>
  <c r="AP11" i="1"/>
  <c r="AQ11" i="1"/>
  <c r="AR11" i="1"/>
  <c r="AM12" i="1"/>
  <c r="AN12" i="1"/>
  <c r="AO12" i="1"/>
  <c r="AP12" i="1"/>
  <c r="AQ12" i="1"/>
  <c r="AR12" i="1"/>
  <c r="AM13" i="1"/>
  <c r="AN13" i="1"/>
  <c r="AO13" i="1"/>
  <c r="AP13" i="1"/>
  <c r="AQ13" i="1"/>
  <c r="AR13" i="1"/>
  <c r="AM14" i="1"/>
  <c r="AN14" i="1"/>
  <c r="AO14" i="1"/>
  <c r="AP14" i="1"/>
  <c r="AQ14" i="1"/>
  <c r="AR14" i="1"/>
  <c r="AM15" i="1"/>
  <c r="AN15" i="1"/>
  <c r="AO15" i="1"/>
  <c r="AP15" i="1"/>
  <c r="AQ15" i="1"/>
  <c r="AR15" i="1"/>
  <c r="AM16" i="1"/>
  <c r="AN16" i="1"/>
  <c r="AO16" i="1"/>
  <c r="AP16" i="1"/>
  <c r="AQ16" i="1"/>
  <c r="AR16" i="1"/>
  <c r="AM17" i="1"/>
  <c r="AN17" i="1"/>
  <c r="AO17" i="1"/>
  <c r="AP17" i="1"/>
  <c r="AQ17" i="1"/>
  <c r="AR17" i="1"/>
  <c r="AM18" i="1"/>
  <c r="AN18" i="1"/>
  <c r="AO18" i="1"/>
  <c r="AP18" i="1"/>
  <c r="AQ18" i="1"/>
  <c r="AR18" i="1"/>
  <c r="AM19" i="1"/>
  <c r="AN19" i="1"/>
  <c r="AO19" i="1"/>
  <c r="AP19" i="1"/>
  <c r="AQ19" i="1"/>
  <c r="AR19" i="1"/>
  <c r="AM20" i="1"/>
  <c r="AN20" i="1"/>
  <c r="AO20" i="1"/>
  <c r="AP20" i="1"/>
  <c r="AQ20" i="1"/>
  <c r="AR20" i="1"/>
  <c r="AM21" i="1"/>
  <c r="AN21" i="1"/>
  <c r="AO21" i="1"/>
  <c r="AP21" i="1"/>
  <c r="AQ21" i="1"/>
  <c r="AR21" i="1"/>
  <c r="AM22" i="1"/>
  <c r="AN22" i="1"/>
  <c r="AO22" i="1"/>
  <c r="AP22" i="1"/>
  <c r="AQ22" i="1"/>
  <c r="AR22" i="1"/>
  <c r="AM23" i="1"/>
  <c r="AN23" i="1"/>
  <c r="AO23" i="1"/>
  <c r="AP23" i="1"/>
  <c r="AQ23" i="1"/>
  <c r="AR23" i="1"/>
  <c r="AM24" i="1"/>
  <c r="AN24" i="1"/>
  <c r="AO24" i="1"/>
  <c r="AP24" i="1"/>
  <c r="AQ24" i="1"/>
  <c r="AR24" i="1"/>
  <c r="AM25" i="1"/>
  <c r="AN25" i="1"/>
  <c r="AO25" i="1"/>
  <c r="AP25" i="1"/>
  <c r="AQ25" i="1"/>
  <c r="AR25" i="1"/>
  <c r="AM26" i="1"/>
  <c r="AN26" i="1"/>
  <c r="AO26" i="1"/>
  <c r="AP26" i="1"/>
  <c r="AQ26" i="1"/>
  <c r="AR26" i="1"/>
  <c r="AM27" i="1"/>
  <c r="AN27" i="1"/>
  <c r="AO27" i="1"/>
  <c r="AP27" i="1"/>
  <c r="AQ27" i="1"/>
  <c r="AR27" i="1"/>
  <c r="AM28" i="1"/>
  <c r="AN28" i="1"/>
  <c r="AO28" i="1"/>
  <c r="AP28" i="1"/>
  <c r="AQ28" i="1"/>
  <c r="AR28" i="1"/>
  <c r="AM29" i="1"/>
  <c r="AN29" i="1"/>
  <c r="AO29" i="1"/>
  <c r="AP29" i="1"/>
  <c r="AQ29" i="1"/>
  <c r="AR29" i="1"/>
  <c r="AM30" i="1"/>
  <c r="AN30" i="1"/>
  <c r="AO30" i="1"/>
  <c r="AP30" i="1"/>
  <c r="AQ30" i="1"/>
  <c r="AR30" i="1"/>
  <c r="AM31" i="1"/>
  <c r="AN31" i="1"/>
  <c r="AO31" i="1"/>
  <c r="AP31" i="1"/>
  <c r="AQ31" i="1"/>
  <c r="AR31" i="1"/>
  <c r="AM32" i="1"/>
  <c r="AN32" i="1"/>
  <c r="AO32" i="1"/>
  <c r="AP32" i="1"/>
  <c r="AQ32" i="1"/>
  <c r="AR32" i="1"/>
  <c r="AM33" i="1"/>
  <c r="AN33" i="1"/>
  <c r="AO33" i="1"/>
  <c r="AP33" i="1"/>
  <c r="AQ33" i="1"/>
  <c r="AR33" i="1"/>
  <c r="AM34" i="1"/>
  <c r="AN34" i="1"/>
  <c r="AO34" i="1"/>
  <c r="AP34" i="1"/>
  <c r="AQ34" i="1"/>
  <c r="AR34" i="1"/>
  <c r="AM35" i="1"/>
  <c r="AN35" i="1"/>
  <c r="AO35" i="1"/>
  <c r="AP35" i="1"/>
  <c r="AQ35" i="1"/>
  <c r="AR35" i="1"/>
  <c r="AM36" i="1"/>
  <c r="AN36" i="1"/>
  <c r="AO36" i="1"/>
  <c r="AP36" i="1"/>
  <c r="AQ36" i="1"/>
  <c r="AR36" i="1"/>
  <c r="AM37" i="1"/>
  <c r="AN37" i="1"/>
  <c r="AO37" i="1"/>
  <c r="AP37" i="1"/>
  <c r="AQ37" i="1"/>
  <c r="AR37" i="1"/>
  <c r="AM38" i="1"/>
  <c r="AN38" i="1"/>
  <c r="AO38" i="1"/>
  <c r="AP38" i="1"/>
  <c r="AQ38" i="1"/>
  <c r="AR38" i="1"/>
  <c r="AM39" i="1"/>
  <c r="AN39" i="1"/>
  <c r="AO39" i="1"/>
  <c r="AP39" i="1"/>
  <c r="AQ39" i="1"/>
  <c r="AR39" i="1"/>
  <c r="AM40" i="1"/>
  <c r="AN40" i="1"/>
  <c r="AO40" i="1"/>
  <c r="AP40" i="1"/>
  <c r="AQ40" i="1"/>
  <c r="AR40" i="1"/>
  <c r="AM41" i="1"/>
  <c r="AN41" i="1"/>
  <c r="AO41" i="1"/>
  <c r="AP41" i="1"/>
  <c r="AQ41" i="1"/>
  <c r="AR41" i="1"/>
  <c r="AM42" i="1"/>
  <c r="AN42" i="1"/>
  <c r="AO42" i="1"/>
  <c r="AP42" i="1"/>
  <c r="AQ42" i="1"/>
  <c r="AR42" i="1"/>
  <c r="AM43" i="1"/>
  <c r="AN43" i="1"/>
  <c r="AO43" i="1"/>
  <c r="AP43" i="1"/>
  <c r="AQ43" i="1"/>
  <c r="AR43" i="1"/>
  <c r="AM44" i="1"/>
  <c r="AN44" i="1"/>
  <c r="AO44" i="1"/>
  <c r="AP44" i="1"/>
  <c r="AQ44" i="1"/>
  <c r="AR44" i="1"/>
  <c r="AM45" i="1"/>
  <c r="AN45" i="1"/>
  <c r="AO45" i="1"/>
  <c r="AP45" i="1"/>
  <c r="AQ45" i="1"/>
  <c r="AR45" i="1"/>
  <c r="AM46" i="1"/>
  <c r="AN46" i="1"/>
  <c r="AO46" i="1"/>
  <c r="AP46" i="1"/>
  <c r="AQ46" i="1"/>
  <c r="AR46" i="1"/>
  <c r="AM47" i="1"/>
  <c r="AN47" i="1"/>
  <c r="AO47" i="1"/>
  <c r="AP47" i="1"/>
  <c r="AQ47" i="1"/>
  <c r="AR47" i="1"/>
  <c r="AM48" i="1"/>
  <c r="AN48" i="1"/>
  <c r="AO48" i="1"/>
  <c r="AP48" i="1"/>
  <c r="AQ48" i="1"/>
  <c r="AR48" i="1"/>
  <c r="AM49" i="1"/>
  <c r="AN49" i="1"/>
  <c r="AO49" i="1"/>
  <c r="AP49" i="1"/>
  <c r="AQ49" i="1"/>
  <c r="AR49" i="1"/>
  <c r="AM50" i="1"/>
  <c r="AN50" i="1"/>
  <c r="AO50" i="1"/>
  <c r="AP50" i="1"/>
  <c r="AQ50" i="1"/>
  <c r="AR50" i="1"/>
  <c r="AM51" i="1"/>
  <c r="AN51" i="1"/>
  <c r="AO51" i="1"/>
  <c r="AP51" i="1"/>
  <c r="AQ51" i="1"/>
  <c r="AR51" i="1"/>
  <c r="AN9" i="1"/>
  <c r="AO9" i="1"/>
  <c r="AP9" i="1"/>
  <c r="AQ9" i="1"/>
  <c r="AR9" i="1"/>
  <c r="AM9" i="1" l="1"/>
  <c r="Q8" i="7" l="1"/>
  <c r="R8" i="7"/>
  <c r="S8" i="7"/>
  <c r="T8" i="7"/>
  <c r="Q9" i="7"/>
  <c r="R9" i="7"/>
  <c r="S9" i="7"/>
  <c r="T9" i="7"/>
  <c r="Q10" i="7"/>
  <c r="R10" i="7"/>
  <c r="S10" i="7"/>
  <c r="T10" i="7"/>
  <c r="Q11" i="7"/>
  <c r="R11" i="7"/>
  <c r="S11" i="7"/>
  <c r="T11" i="7"/>
  <c r="Q12" i="7"/>
  <c r="R12" i="7"/>
  <c r="S12" i="7"/>
  <c r="T12" i="7"/>
  <c r="Q13" i="7"/>
  <c r="R13" i="7"/>
  <c r="S13" i="7"/>
  <c r="T13" i="7"/>
  <c r="Q14" i="7"/>
  <c r="R14" i="7"/>
  <c r="S14" i="7"/>
  <c r="T14" i="7"/>
  <c r="Q15" i="7"/>
  <c r="R15" i="7"/>
  <c r="S15" i="7"/>
  <c r="T15" i="7"/>
  <c r="Q16" i="7"/>
  <c r="R16" i="7"/>
  <c r="S16" i="7"/>
  <c r="T16" i="7"/>
  <c r="R7" i="7"/>
  <c r="S7" i="7"/>
  <c r="T7" i="7"/>
  <c r="Q7" i="7"/>
  <c r="U9" i="2"/>
  <c r="V9" i="2"/>
  <c r="W9" i="2"/>
  <c r="X9" i="2"/>
  <c r="T9" i="2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AA13" i="1"/>
  <c r="AB13" i="1"/>
  <c r="AC13" i="1"/>
  <c r="AD13" i="1"/>
  <c r="AE13" i="1"/>
  <c r="AF13" i="1"/>
  <c r="AA14" i="1"/>
  <c r="AB14" i="1"/>
  <c r="AC14" i="1"/>
  <c r="AD14" i="1"/>
  <c r="AE14" i="1"/>
  <c r="AF14" i="1"/>
  <c r="AA15" i="1"/>
  <c r="AB15" i="1"/>
  <c r="AC15" i="1"/>
  <c r="AD15" i="1"/>
  <c r="AE15" i="1"/>
  <c r="AF15" i="1"/>
  <c r="AA16" i="1"/>
  <c r="AB16" i="1"/>
  <c r="AC16" i="1"/>
  <c r="AD16" i="1"/>
  <c r="AE16" i="1"/>
  <c r="AF16" i="1"/>
  <c r="AA17" i="1"/>
  <c r="AB17" i="1"/>
  <c r="AC17" i="1"/>
  <c r="AD17" i="1"/>
  <c r="AE17" i="1"/>
  <c r="AF17" i="1"/>
  <c r="AA18" i="1"/>
  <c r="AB18" i="1"/>
  <c r="AC18" i="1"/>
  <c r="AD18" i="1"/>
  <c r="AE18" i="1"/>
  <c r="AF18" i="1"/>
  <c r="AA19" i="1"/>
  <c r="AB19" i="1"/>
  <c r="AC19" i="1"/>
  <c r="AD19" i="1"/>
  <c r="AE19" i="1"/>
  <c r="AF19" i="1"/>
  <c r="AA20" i="1"/>
  <c r="AB20" i="1"/>
  <c r="AC20" i="1"/>
  <c r="AD20" i="1"/>
  <c r="AE20" i="1"/>
  <c r="AF20" i="1"/>
  <c r="AA21" i="1"/>
  <c r="AB21" i="1"/>
  <c r="AC21" i="1"/>
  <c r="AD21" i="1"/>
  <c r="AE21" i="1"/>
  <c r="AF21" i="1"/>
  <c r="AA22" i="1"/>
  <c r="AB22" i="1"/>
  <c r="AC22" i="1"/>
  <c r="AD22" i="1"/>
  <c r="AE22" i="1"/>
  <c r="AF22" i="1"/>
  <c r="AA23" i="1"/>
  <c r="AB23" i="1"/>
  <c r="AC23" i="1"/>
  <c r="AD23" i="1"/>
  <c r="AE23" i="1"/>
  <c r="AF23" i="1"/>
  <c r="AA24" i="1"/>
  <c r="AB24" i="1"/>
  <c r="AC24" i="1"/>
  <c r="AD24" i="1"/>
  <c r="AE24" i="1"/>
  <c r="AF24" i="1"/>
  <c r="AA25" i="1"/>
  <c r="AB25" i="1"/>
  <c r="AC25" i="1"/>
  <c r="AD25" i="1"/>
  <c r="AE25" i="1"/>
  <c r="AF25" i="1"/>
  <c r="AA26" i="1"/>
  <c r="AB26" i="1"/>
  <c r="AC26" i="1"/>
  <c r="AD26" i="1"/>
  <c r="AE26" i="1"/>
  <c r="AF26" i="1"/>
  <c r="AA27" i="1"/>
  <c r="AB27" i="1"/>
  <c r="AC27" i="1"/>
  <c r="AD27" i="1"/>
  <c r="AE27" i="1"/>
  <c r="AF27" i="1"/>
  <c r="AA28" i="1"/>
  <c r="AB28" i="1"/>
  <c r="AC28" i="1"/>
  <c r="AD28" i="1"/>
  <c r="AE28" i="1"/>
  <c r="AF28" i="1"/>
  <c r="AA29" i="1"/>
  <c r="AB29" i="1"/>
  <c r="AC29" i="1"/>
  <c r="AD29" i="1"/>
  <c r="AE29" i="1"/>
  <c r="AF29" i="1"/>
  <c r="AA30" i="1"/>
  <c r="AB30" i="1"/>
  <c r="AC30" i="1"/>
  <c r="AD30" i="1"/>
  <c r="AE30" i="1"/>
  <c r="AF30" i="1"/>
  <c r="AA31" i="1"/>
  <c r="AB31" i="1"/>
  <c r="AC31" i="1"/>
  <c r="AD31" i="1"/>
  <c r="AE31" i="1"/>
  <c r="AF31" i="1"/>
  <c r="AA32" i="1"/>
  <c r="AB32" i="1"/>
  <c r="AC32" i="1"/>
  <c r="AD32" i="1"/>
  <c r="AE32" i="1"/>
  <c r="AF32" i="1"/>
  <c r="AA33" i="1"/>
  <c r="AB33" i="1"/>
  <c r="AC33" i="1"/>
  <c r="AD33" i="1"/>
  <c r="AE33" i="1"/>
  <c r="AF33" i="1"/>
  <c r="AA34" i="1"/>
  <c r="AB34" i="1"/>
  <c r="AC34" i="1"/>
  <c r="AD34" i="1"/>
  <c r="AE34" i="1"/>
  <c r="AF34" i="1"/>
  <c r="AA35" i="1"/>
  <c r="AB35" i="1"/>
  <c r="AC35" i="1"/>
  <c r="AD35" i="1"/>
  <c r="AE35" i="1"/>
  <c r="AF35" i="1"/>
  <c r="AA36" i="1"/>
  <c r="AB36" i="1"/>
  <c r="AC36" i="1"/>
  <c r="AD36" i="1"/>
  <c r="AE36" i="1"/>
  <c r="AF36" i="1"/>
  <c r="AA37" i="1"/>
  <c r="AB37" i="1"/>
  <c r="AC37" i="1"/>
  <c r="AD37" i="1"/>
  <c r="AE37" i="1"/>
  <c r="AF37" i="1"/>
  <c r="AA38" i="1"/>
  <c r="AB38" i="1"/>
  <c r="AC38" i="1"/>
  <c r="AD38" i="1"/>
  <c r="AE38" i="1"/>
  <c r="AF38" i="1"/>
  <c r="AA39" i="1"/>
  <c r="AB39" i="1"/>
  <c r="AC39" i="1"/>
  <c r="AD39" i="1"/>
  <c r="AE39" i="1"/>
  <c r="AF39" i="1"/>
  <c r="AA40" i="1"/>
  <c r="AB40" i="1"/>
  <c r="AC40" i="1"/>
  <c r="AD40" i="1"/>
  <c r="AE40" i="1"/>
  <c r="AF40" i="1"/>
  <c r="AA41" i="1"/>
  <c r="AB41" i="1"/>
  <c r="AC41" i="1"/>
  <c r="AD41" i="1"/>
  <c r="AE41" i="1"/>
  <c r="AF41" i="1"/>
  <c r="AA42" i="1"/>
  <c r="AB42" i="1"/>
  <c r="AC42" i="1"/>
  <c r="AD42" i="1"/>
  <c r="AE42" i="1"/>
  <c r="AF42" i="1"/>
  <c r="AA43" i="1"/>
  <c r="AB43" i="1"/>
  <c r="AC43" i="1"/>
  <c r="AD43" i="1"/>
  <c r="AE43" i="1"/>
  <c r="AF43" i="1"/>
  <c r="AA44" i="1"/>
  <c r="AB44" i="1"/>
  <c r="AC44" i="1"/>
  <c r="AD44" i="1"/>
  <c r="AE44" i="1"/>
  <c r="AF44" i="1"/>
  <c r="AA45" i="1"/>
  <c r="AB45" i="1"/>
  <c r="AC45" i="1"/>
  <c r="AD45" i="1"/>
  <c r="AE45" i="1"/>
  <c r="AF45" i="1"/>
  <c r="AA46" i="1"/>
  <c r="AB46" i="1"/>
  <c r="AC46" i="1"/>
  <c r="AD46" i="1"/>
  <c r="AE46" i="1"/>
  <c r="AF46" i="1"/>
  <c r="AA47" i="1"/>
  <c r="AB47" i="1"/>
  <c r="AC47" i="1"/>
  <c r="AD47" i="1"/>
  <c r="AE47" i="1"/>
  <c r="AF47" i="1"/>
  <c r="AA48" i="1"/>
  <c r="AB48" i="1"/>
  <c r="AC48" i="1"/>
  <c r="AD48" i="1"/>
  <c r="AE48" i="1"/>
  <c r="AF48" i="1"/>
  <c r="AA49" i="1"/>
  <c r="AB49" i="1"/>
  <c r="AC49" i="1"/>
  <c r="AD49" i="1"/>
  <c r="AE49" i="1"/>
  <c r="AF49" i="1"/>
  <c r="AA50" i="1"/>
  <c r="AB50" i="1"/>
  <c r="AC50" i="1"/>
  <c r="AD50" i="1"/>
  <c r="AE50" i="1"/>
  <c r="AF50" i="1"/>
  <c r="AA51" i="1"/>
  <c r="AB51" i="1"/>
  <c r="AC51" i="1"/>
  <c r="AD51" i="1"/>
  <c r="AE51" i="1"/>
  <c r="AF51" i="1"/>
  <c r="AB9" i="1"/>
  <c r="AC9" i="1"/>
  <c r="AD9" i="1"/>
  <c r="AE9" i="1"/>
  <c r="AF9" i="1"/>
  <c r="AA9" i="1"/>
  <c r="B64" i="10" l="1"/>
  <c r="C64" i="10"/>
  <c r="D64" i="10"/>
  <c r="E64" i="10"/>
  <c r="F64" i="10"/>
  <c r="G64" i="10"/>
  <c r="C63" i="10"/>
  <c r="C65" i="10" s="1"/>
  <c r="D63" i="10"/>
  <c r="D65" i="10" s="1"/>
  <c r="E63" i="10"/>
  <c r="E65" i="10" s="1"/>
  <c r="F63" i="10"/>
  <c r="F65" i="10" s="1"/>
  <c r="G63" i="10"/>
  <c r="H63" i="10"/>
  <c r="B63" i="10"/>
  <c r="G65" i="10" l="1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AN7" i="2"/>
  <c r="AO7" i="2"/>
  <c r="AP7" i="2"/>
  <c r="AQ7" i="2"/>
  <c r="AN8" i="2"/>
  <c r="B11" i="2" s="1"/>
  <c r="AO8" i="2"/>
  <c r="AP8" i="2"/>
  <c r="AQ8" i="2"/>
  <c r="AN9" i="2"/>
  <c r="AO9" i="2"/>
  <c r="AP9" i="2"/>
  <c r="AQ9" i="2"/>
  <c r="AO6" i="2"/>
  <c r="AP6" i="2"/>
  <c r="AQ6" i="2"/>
  <c r="AN6" i="2"/>
  <c r="C36" i="2"/>
  <c r="D36" i="2"/>
  <c r="E36" i="2"/>
  <c r="F36" i="2"/>
  <c r="G36" i="2"/>
  <c r="H36" i="2"/>
  <c r="B36" i="2"/>
  <c r="F69" i="1" l="1"/>
  <c r="G69" i="1"/>
  <c r="H69" i="1"/>
  <c r="I69" i="1"/>
  <c r="J69" i="1"/>
  <c r="K69" i="1"/>
  <c r="L69" i="1"/>
  <c r="M69" i="1"/>
  <c r="E69" i="1"/>
  <c r="L16" i="10" l="1"/>
  <c r="M16" i="10"/>
  <c r="N16" i="10"/>
  <c r="O16" i="10"/>
  <c r="P16" i="10"/>
  <c r="K16" i="10"/>
  <c r="D9" i="10" l="1"/>
  <c r="E9" i="10"/>
  <c r="F9" i="10"/>
  <c r="G9" i="10"/>
  <c r="H9" i="10"/>
  <c r="C9" i="10"/>
  <c r="AH8" i="7" l="1"/>
  <c r="C11" i="7" s="1"/>
  <c r="AI8" i="7"/>
  <c r="D11" i="7" s="1"/>
  <c r="AJ8" i="7"/>
  <c r="F11" i="7" s="1"/>
  <c r="AG9" i="7"/>
  <c r="B12" i="7" s="1"/>
  <c r="AH9" i="7"/>
  <c r="C12" i="7" s="1"/>
  <c r="AH10" i="7"/>
  <c r="C13" i="7" s="1"/>
  <c r="AI10" i="7"/>
  <c r="D13" i="7" s="1"/>
  <c r="AJ10" i="7"/>
  <c r="F13" i="7" s="1"/>
  <c r="AG11" i="7"/>
  <c r="B14" i="7" s="1"/>
  <c r="AH11" i="7"/>
  <c r="C14" i="7" s="1"/>
  <c r="AH12" i="7"/>
  <c r="C15" i="7" s="1"/>
  <c r="AI12" i="7"/>
  <c r="D15" i="7" s="1"/>
  <c r="AJ12" i="7"/>
  <c r="F15" i="7" s="1"/>
  <c r="AG13" i="7"/>
  <c r="B16" i="7" s="1"/>
  <c r="AH13" i="7"/>
  <c r="C16" i="7" s="1"/>
  <c r="AH14" i="7"/>
  <c r="C17" i="7" s="1"/>
  <c r="AI14" i="7"/>
  <c r="D17" i="7" s="1"/>
  <c r="AJ14" i="7"/>
  <c r="F17" i="7" s="1"/>
  <c r="AG15" i="7"/>
  <c r="B18" i="7" s="1"/>
  <c r="AH15" i="7"/>
  <c r="C18" i="7" s="1"/>
  <c r="AG16" i="7"/>
  <c r="B19" i="7" s="1"/>
  <c r="AH16" i="7"/>
  <c r="C19" i="7" s="1"/>
  <c r="AI16" i="7"/>
  <c r="D19" i="7" s="1"/>
  <c r="AJ16" i="7"/>
  <c r="F19" i="7" s="1"/>
  <c r="AG14" i="7" l="1"/>
  <c r="B17" i="7" s="1"/>
  <c r="AG8" i="7"/>
  <c r="B11" i="7" s="1"/>
  <c r="AG17" i="7"/>
  <c r="AG7" i="7"/>
  <c r="B10" i="7" s="1"/>
  <c r="AJ15" i="7"/>
  <c r="F18" i="7" s="1"/>
  <c r="AJ13" i="7"/>
  <c r="F16" i="7" s="1"/>
  <c r="AJ11" i="7"/>
  <c r="F14" i="7" s="1"/>
  <c r="AJ9" i="7"/>
  <c r="F12" i="7" s="1"/>
  <c r="AG10" i="7"/>
  <c r="B13" i="7" s="1"/>
  <c r="AJ17" i="7"/>
  <c r="AJ7" i="7"/>
  <c r="F10" i="7" s="1"/>
  <c r="AI15" i="7"/>
  <c r="D18" i="7" s="1"/>
  <c r="AI13" i="7"/>
  <c r="D16" i="7" s="1"/>
  <c r="AI11" i="7"/>
  <c r="D14" i="7" s="1"/>
  <c r="AI9" i="7"/>
  <c r="D12" i="7" s="1"/>
  <c r="AG12" i="7"/>
  <c r="B15" i="7" s="1"/>
  <c r="AI17" i="7"/>
  <c r="AI7" i="7"/>
  <c r="D10" i="7" s="1"/>
  <c r="AH17" i="7"/>
  <c r="AH7" i="7"/>
  <c r="C10" i="7" s="1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9" i="1"/>
  <c r="E9" i="1" s="1"/>
  <c r="I14" i="10" l="1"/>
  <c r="I13" i="10"/>
  <c r="I12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I33" i="20"/>
  <c r="G33" i="20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H39" i="19"/>
  <c r="J39" i="19" s="1"/>
  <c r="G39" i="19"/>
  <c r="F39" i="19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L55" i="19" s="1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H53" i="19" l="1"/>
  <c r="F55" i="19"/>
  <c r="J51" i="20"/>
  <c r="L22" i="20"/>
  <c r="L51" i="20" s="1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M55" i="19" l="1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J48" i="18"/>
  <c r="F48" i="18"/>
  <c r="E48" i="18"/>
  <c r="M47" i="18"/>
  <c r="K47" i="18"/>
  <c r="J47" i="18"/>
  <c r="F47" i="18"/>
  <c r="E47" i="18"/>
  <c r="G47" i="18" s="1"/>
  <c r="I47" i="18" s="1"/>
  <c r="M46" i="18"/>
  <c r="K46" i="18"/>
  <c r="J46" i="18"/>
  <c r="F46" i="18"/>
  <c r="E46" i="18"/>
  <c r="M45" i="18"/>
  <c r="K45" i="18"/>
  <c r="J45" i="18"/>
  <c r="L45" i="18" s="1"/>
  <c r="F45" i="18"/>
  <c r="E45" i="18"/>
  <c r="M44" i="18"/>
  <c r="K44" i="18"/>
  <c r="J44" i="18"/>
  <c r="F44" i="18"/>
  <c r="E44" i="18"/>
  <c r="M43" i="18"/>
  <c r="K43" i="18"/>
  <c r="J43" i="18"/>
  <c r="F43" i="18"/>
  <c r="E43" i="18"/>
  <c r="G43" i="18" s="1"/>
  <c r="I43" i="18" s="1"/>
  <c r="M42" i="18"/>
  <c r="K42" i="18"/>
  <c r="J42" i="18"/>
  <c r="F42" i="18"/>
  <c r="E42" i="18"/>
  <c r="M41" i="18"/>
  <c r="K41" i="18"/>
  <c r="J41" i="18"/>
  <c r="L41" i="18" s="1"/>
  <c r="F41" i="18"/>
  <c r="E41" i="18"/>
  <c r="M40" i="18"/>
  <c r="K40" i="18"/>
  <c r="J40" i="18"/>
  <c r="F40" i="18"/>
  <c r="E40" i="18"/>
  <c r="M39" i="18"/>
  <c r="K39" i="18"/>
  <c r="J39" i="18"/>
  <c r="F39" i="18"/>
  <c r="E39" i="18"/>
  <c r="G39" i="18" s="1"/>
  <c r="I39" i="18" s="1"/>
  <c r="M38" i="18"/>
  <c r="K38" i="18"/>
  <c r="J38" i="18"/>
  <c r="F38" i="18"/>
  <c r="E38" i="18"/>
  <c r="M37" i="18"/>
  <c r="K37" i="18"/>
  <c r="J37" i="18"/>
  <c r="F37" i="18"/>
  <c r="E37" i="18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E30" i="18"/>
  <c r="M29" i="18"/>
  <c r="K29" i="18"/>
  <c r="J29" i="18"/>
  <c r="F29" i="18"/>
  <c r="E29" i="18"/>
  <c r="M28" i="18"/>
  <c r="K28" i="18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K23" i="18"/>
  <c r="J23" i="18"/>
  <c r="F23" i="18"/>
  <c r="E23" i="18"/>
  <c r="G23" i="18" s="1"/>
  <c r="M21" i="18"/>
  <c r="K21" i="18"/>
  <c r="J21" i="18"/>
  <c r="L21" i="18" s="1"/>
  <c r="H21" i="18"/>
  <c r="H22" i="18" s="1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L14" i="18" s="1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G33" i="17" s="1"/>
  <c r="I33" i="17" s="1"/>
  <c r="E33" i="17"/>
  <c r="M32" i="17"/>
  <c r="K32" i="17"/>
  <c r="J32" i="17"/>
  <c r="F32" i="17"/>
  <c r="E32" i="17"/>
  <c r="M31" i="17"/>
  <c r="K31" i="17"/>
  <c r="L31" i="17" s="1"/>
  <c r="J31" i="17"/>
  <c r="F31" i="17"/>
  <c r="E31" i="17"/>
  <c r="M30" i="17"/>
  <c r="K30" i="17"/>
  <c r="J30" i="17"/>
  <c r="F30" i="17"/>
  <c r="G30" i="17" s="1"/>
  <c r="I30" i="17" s="1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L21" i="17" s="1"/>
  <c r="H21" i="17"/>
  <c r="H22" i="17" s="1"/>
  <c r="F21" i="17"/>
  <c r="E21" i="17"/>
  <c r="G21" i="17" s="1"/>
  <c r="M20" i="17"/>
  <c r="K20" i="17"/>
  <c r="J20" i="17"/>
  <c r="F20" i="17"/>
  <c r="E20" i="17"/>
  <c r="G20" i="17" s="1"/>
  <c r="I20" i="17" s="1"/>
  <c r="M19" i="17"/>
  <c r="K19" i="17"/>
  <c r="J19" i="17"/>
  <c r="L19" i="17" s="1"/>
  <c r="F19" i="17"/>
  <c r="E19" i="17"/>
  <c r="M18" i="17"/>
  <c r="K18" i="17"/>
  <c r="J18" i="17"/>
  <c r="L18" i="17" s="1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G13" i="17" s="1"/>
  <c r="I13" i="17" s="1"/>
  <c r="M12" i="17"/>
  <c r="K12" i="17"/>
  <c r="J12" i="17"/>
  <c r="F12" i="17"/>
  <c r="E12" i="17"/>
  <c r="G12" i="17" s="1"/>
  <c r="I12" i="17" s="1"/>
  <c r="M11" i="17"/>
  <c r="K11" i="17"/>
  <c r="J11" i="17"/>
  <c r="L11" i="17" s="1"/>
  <c r="F11" i="17"/>
  <c r="E11" i="17"/>
  <c r="M10" i="17"/>
  <c r="K10" i="17"/>
  <c r="J10" i="17"/>
  <c r="L10" i="17" s="1"/>
  <c r="F10" i="17"/>
  <c r="E10" i="17"/>
  <c r="M9" i="17"/>
  <c r="K9" i="17"/>
  <c r="J9" i="17"/>
  <c r="F9" i="17"/>
  <c r="E9" i="17"/>
  <c r="M5" i="17"/>
  <c r="L5" i="17"/>
  <c r="L28" i="18" l="1"/>
  <c r="G30" i="18"/>
  <c r="I30" i="18" s="1"/>
  <c r="L48" i="18"/>
  <c r="G37" i="18"/>
  <c r="L43" i="18"/>
  <c r="G45" i="18"/>
  <c r="I45" i="18" s="1"/>
  <c r="M36" i="18"/>
  <c r="J50" i="18"/>
  <c r="H51" i="18"/>
  <c r="H51" i="17"/>
  <c r="I21" i="17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K51" i="17" s="1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23" i="18"/>
  <c r="I37" i="18"/>
  <c r="L23" i="17"/>
  <c r="L23" i="18"/>
  <c r="E22" i="17"/>
  <c r="E22" i="18"/>
  <c r="L37" i="17"/>
  <c r="L37" i="18"/>
  <c r="E36" i="18"/>
  <c r="E50" i="17"/>
  <c r="E50" i="18"/>
  <c r="L9" i="17"/>
  <c r="L9" i="18"/>
  <c r="J51" i="18" l="1"/>
  <c r="F51" i="17"/>
  <c r="K51" i="18"/>
  <c r="M51" i="18"/>
  <c r="G22" i="18"/>
  <c r="I36" i="17"/>
  <c r="G36" i="17"/>
  <c r="L36" i="17"/>
  <c r="L22" i="17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L51" i="17" l="1"/>
  <c r="G51" i="17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K51" i="14" s="1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I14" i="14"/>
  <c r="G14" i="14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H51" i="15" l="1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9" i="15"/>
  <c r="I22" i="14"/>
  <c r="I50" i="14"/>
  <c r="I50" i="15"/>
  <c r="I23" i="15"/>
  <c r="K51" i="15"/>
  <c r="G50" i="15"/>
  <c r="L9" i="15"/>
  <c r="G22" i="14"/>
  <c r="G36" i="14"/>
  <c r="G50" i="14"/>
  <c r="L23" i="15"/>
  <c r="J36" i="15"/>
  <c r="E22" i="15"/>
  <c r="L22" i="15" l="1"/>
  <c r="J51" i="15"/>
  <c r="E51" i="15"/>
  <c r="I22" i="15"/>
  <c r="K22" i="1"/>
  <c r="L9" i="1"/>
  <c r="J22" i="1"/>
  <c r="J51" i="1" s="1"/>
  <c r="J70" i="1" s="1"/>
  <c r="J71" i="1" s="1"/>
  <c r="G22" i="15"/>
  <c r="L36" i="15"/>
  <c r="L51" i="15" s="1"/>
  <c r="I36" i="15"/>
  <c r="K36" i="1"/>
  <c r="E36" i="1"/>
  <c r="E22" i="1"/>
  <c r="G36" i="15"/>
  <c r="F51" i="1"/>
  <c r="F70" i="1" s="1"/>
  <c r="F71" i="1" s="1"/>
  <c r="F51" i="15"/>
  <c r="I51" i="14"/>
  <c r="G51" i="14"/>
  <c r="G51" i="15" l="1"/>
  <c r="I51" i="15"/>
  <c r="K51" i="1"/>
  <c r="K70" i="1" s="1"/>
  <c r="K71" i="1" s="1"/>
  <c r="E51" i="1"/>
  <c r="E70" i="1" s="1"/>
  <c r="E71" i="1" s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H56" i="13" s="1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F51" i="12" l="1"/>
  <c r="K51" i="12"/>
  <c r="I56" i="13"/>
  <c r="J56" i="13"/>
  <c r="L22" i="12"/>
  <c r="L51" i="12" s="1"/>
  <c r="L36" i="12"/>
  <c r="G50" i="12"/>
  <c r="M26" i="13"/>
  <c r="H51" i="12"/>
  <c r="H22" i="1"/>
  <c r="H51" i="1" s="1"/>
  <c r="H70" i="1" s="1"/>
  <c r="H71" i="1" s="1"/>
  <c r="K56" i="13"/>
  <c r="M54" i="13"/>
  <c r="L56" i="13"/>
  <c r="N56" i="13"/>
  <c r="M51" i="12"/>
  <c r="F56" i="13"/>
  <c r="M40" i="13"/>
  <c r="G36" i="12"/>
  <c r="G56" i="13"/>
  <c r="G22" i="12"/>
  <c r="G51" i="12" s="1"/>
  <c r="I43" i="12"/>
  <c r="I50" i="12" s="1"/>
  <c r="I9" i="12"/>
  <c r="I22" i="12" s="1"/>
  <c r="I23" i="12"/>
  <c r="I36" i="12" s="1"/>
  <c r="M56" i="13" l="1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H19" i="2"/>
  <c r="G19" i="2"/>
  <c r="F19" i="2"/>
  <c r="E19" i="2"/>
  <c r="D19" i="2"/>
  <c r="C19" i="2"/>
  <c r="B19" i="2"/>
  <c r="I36" i="10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H17" i="2"/>
  <c r="G17" i="2"/>
  <c r="F17" i="2"/>
  <c r="E17" i="2"/>
  <c r="D17" i="2"/>
  <c r="C17" i="2"/>
  <c r="B17" i="2"/>
  <c r="I38" i="10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G42" i="7"/>
  <c r="F42" i="7"/>
  <c r="E42" i="7"/>
  <c r="D42" i="7"/>
  <c r="C42" i="7"/>
  <c r="B42" i="7"/>
  <c r="H15" i="2"/>
  <c r="G15" i="2"/>
  <c r="F15" i="2"/>
  <c r="E15" i="2"/>
  <c r="D15" i="2"/>
  <c r="C15" i="2"/>
  <c r="B15" i="2"/>
  <c r="I40" i="10"/>
  <c r="G41" i="7"/>
  <c r="F41" i="7"/>
  <c r="E41" i="7"/>
  <c r="D41" i="7"/>
  <c r="C41" i="7"/>
  <c r="B41" i="7"/>
  <c r="H14" i="2"/>
  <c r="G14" i="2"/>
  <c r="F14" i="2"/>
  <c r="E14" i="2"/>
  <c r="D14" i="2"/>
  <c r="C14" i="2"/>
  <c r="B14" i="2"/>
  <c r="C41" i="10" l="1"/>
  <c r="D41" i="10"/>
  <c r="E41" i="10"/>
  <c r="M50" i="1"/>
  <c r="M51" i="1" s="1"/>
  <c r="M70" i="1" s="1"/>
  <c r="M71" i="1" s="1"/>
  <c r="F41" i="10"/>
  <c r="G41" i="10"/>
  <c r="H41" i="10"/>
  <c r="D32" i="10"/>
  <c r="H32" i="10"/>
  <c r="E20" i="2" l="1"/>
  <c r="D20" i="2"/>
  <c r="B20" i="2"/>
  <c r="G32" i="10"/>
  <c r="F32" i="10"/>
  <c r="E32" i="10"/>
  <c r="G20" i="2"/>
  <c r="C20" i="2"/>
  <c r="H20" i="2"/>
  <c r="F20" i="2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21" i="2" l="1"/>
  <c r="E37" i="2"/>
  <c r="C21" i="2"/>
  <c r="C37" i="2"/>
  <c r="F21" i="2"/>
  <c r="F37" i="2"/>
  <c r="B21" i="2"/>
  <c r="B37" i="2"/>
  <c r="I50" i="1"/>
  <c r="I22" i="1"/>
  <c r="L51" i="1"/>
  <c r="L70" i="1" s="1"/>
  <c r="L71" i="1" s="1"/>
  <c r="I23" i="1"/>
  <c r="I36" i="1" s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G48" i="7" l="1"/>
  <c r="G63" i="7"/>
  <c r="E48" i="7"/>
  <c r="E63" i="7"/>
  <c r="H21" i="2"/>
  <c r="H37" i="2"/>
  <c r="G21" i="2"/>
  <c r="G37" i="2"/>
  <c r="D21" i="2"/>
  <c r="D37" i="2"/>
  <c r="G51" i="1"/>
  <c r="G70" i="1" s="1"/>
  <c r="G71" i="1" s="1"/>
  <c r="I51" i="1"/>
  <c r="I70" i="1" s="1"/>
  <c r="I71" i="1" s="1"/>
</calcChain>
</file>

<file path=xl/sharedStrings.xml><?xml version="1.0" encoding="utf-8"?>
<sst xmlns="http://schemas.openxmlformats.org/spreadsheetml/2006/main" count="997" uniqueCount="314">
  <si>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</si>
  <si>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</si>
  <si>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</si>
  <si>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</si>
  <si>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</si>
  <si>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</si>
  <si>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</si>
  <si>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</si>
  <si>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</si>
  <si>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</si>
  <si>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</si>
  <si>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</si>
  <si>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</si>
  <si>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</si>
  <si>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</si>
  <si>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</si>
  <si>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</si>
  <si>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</si>
  <si>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</si>
  <si>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</si>
  <si>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</si>
  <si>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</si>
  <si>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</si>
  <si>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</si>
  <si>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</si>
  <si>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</si>
  <si>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</si>
  <si>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</si>
  <si>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</si>
  <si>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</si>
  <si>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</si>
  <si>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</si>
  <si>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</si>
  <si>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</si>
  <si>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</si>
  <si>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</si>
  <si>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</si>
  <si>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</si>
  <si>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</si>
  <si>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</si>
  <si>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</si>
  <si>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</si>
  <si>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</si>
  <si>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</si>
  <si>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</si>
  <si>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</si>
  <si>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</si>
  <si>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</si>
  <si>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</si>
  <si>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</si>
  <si>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</si>
  <si>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</si>
  <si>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</si>
  <si>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</si>
  <si>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</si>
  <si>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</si>
  <si>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</si>
  <si>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</si>
  <si>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</si>
  <si>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</si>
  <si>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</si>
  <si>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</si>
  <si>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</si>
  <si>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</si>
  <si>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</si>
  <si>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</si>
  <si>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</si>
  <si>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</si>
  <si>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</si>
  <si>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</si>
  <si>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</si>
  <si>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</si>
  <si>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</si>
  <si>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</si>
  <si>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</si>
  <si>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</si>
  <si>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</si>
  <si>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</si>
  <si>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</si>
  <si>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</si>
  <si>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</si>
  <si>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</si>
  <si>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</si>
  <si>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</si>
  <si>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</si>
  <si>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</si>
  <si>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</si>
  <si>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</si>
  <si>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</si>
  <si>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</si>
  <si>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</si>
  <si>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</si>
  <si>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</si>
  <si>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</si>
  <si>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</si>
  <si>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</si>
  <si>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</si>
  <si>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</si>
  <si>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</si>
  <si>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</si>
  <si>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</si>
  <si>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</si>
  <si>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</si>
  <si>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</si>
  <si>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</si>
  <si>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</si>
  <si>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</si>
  <si>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</si>
  <si>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</si>
  <si>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</si>
  <si>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</si>
  <si>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</si>
  <si>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</si>
  <si>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</si>
  <si>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</si>
  <si>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</si>
  <si>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</si>
  <si>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</si>
  <si>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</si>
  <si>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</si>
  <si>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</si>
  <si>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</si>
  <si>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</si>
  <si>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</si>
  <si>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</si>
  <si>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</si>
  <si>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</si>
  <si>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</si>
  <si>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</si>
  <si>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</si>
  <si>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</si>
  <si>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</si>
  <si>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</si>
  <si>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</si>
  <si>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</si>
  <si>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</si>
  <si>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</si>
  <si>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</si>
  <si>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</si>
  <si>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</si>
  <si>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</si>
  <si>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</si>
  <si>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</si>
  <si>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</si>
  <si>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</si>
  <si>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</si>
  <si>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</si>
  <si>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</si>
  <si>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</si>
  <si>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</si>
  <si>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</si>
  <si>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</si>
  <si>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</si>
  <si>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</si>
  <si>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</si>
  <si>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</si>
  <si>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</si>
  <si>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</si>
  <si>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</si>
  <si>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</si>
  <si>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</si>
  <si>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</si>
  <si>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</si>
  <si>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</si>
  <si>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</si>
  <si>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</si>
  <si>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</si>
  <si>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</si>
  <si>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</si>
  <si>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</si>
  <si>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</si>
  <si>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</si>
  <si>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</si>
  <si>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</si>
  <si>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</si>
  <si>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</si>
  <si>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</si>
  <si>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</si>
  <si>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</si>
  <si>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</si>
  <si>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</si>
  <si>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</si>
  <si>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</si>
  <si>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</si>
  <si>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</si>
  <si>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</si>
  <si>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</si>
  <si>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</si>
  <si>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</si>
  <si>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</si>
  <si>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</si>
  <si>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</si>
  <si>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</si>
  <si>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</si>
  <si>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</si>
  <si>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</si>
  <si>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</si>
  <si>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</si>
  <si>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</si>
  <si>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</si>
  <si>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</si>
  <si>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</si>
  <si>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</si>
  <si>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</si>
  <si>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</si>
  <si>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</si>
  <si>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</si>
  <si>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</si>
  <si>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</si>
  <si>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</si>
  <si>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</si>
  <si>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</si>
  <si>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</si>
  <si>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</si>
  <si>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</si>
  <si>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</si>
  <si>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</si>
  <si>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</si>
  <si>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</si>
  <si>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</si>
  <si>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</si>
  <si>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</si>
  <si>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</si>
  <si>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</si>
  <si>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</si>
  <si>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</si>
  <si>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</si>
  <si>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</si>
  <si>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</si>
  <si>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</si>
  <si>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</si>
  <si>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</si>
  <si>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</si>
  <si>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</si>
  <si>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</si>
  <si>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</si>
  <si>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</si>
  <si>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</si>
  <si>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</si>
  <si>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</si>
  <si>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</si>
  <si>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</si>
  <si>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</si>
  <si>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</si>
  <si>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</si>
  <si>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</si>
  <si>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</si>
  <si>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</si>
  <si>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</si>
  <si>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</si>
  <si>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</si>
  <si>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</si>
  <si>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</si>
  <si>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</si>
  <si>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</si>
  <si>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</si>
  <si>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</si>
  <si>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</si>
  <si>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</si>
  <si>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</si>
  <si>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</si>
  <si>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</si>
  <si>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</si>
  <si>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</si>
  <si>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</si>
  <si>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</si>
  <si>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</si>
  <si>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</si>
  <si>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</si>
  <si>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</si>
  <si>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</si>
  <si>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</si>
  <si>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</si>
  <si>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</si>
  <si>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</si>
  <si>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</si>
  <si>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</si>
  <si>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</si>
  <si>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</si>
  <si>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</si>
  <si>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</si>
  <si>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</si>
  <si>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</si>
  <si>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</si>
  <si>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</si>
  <si>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</si>
  <si>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</si>
  <si>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</si>
  <si>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</si>
  <si>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</si>
  <si>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</si>
  <si>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</si>
  <si>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</si>
  <si>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</si>
  <si>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</si>
  <si>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</si>
  <si>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</si>
  <si>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</si>
  <si>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</si>
  <si>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3410-3470</t>
  </si>
  <si>
    <t>1ªR</t>
  </si>
  <si>
    <t>2ªR</t>
  </si>
  <si>
    <t>3ªR</t>
  </si>
  <si>
    <t>4ªR</t>
  </si>
  <si>
    <t>5ªR</t>
  </si>
  <si>
    <t xml:space="preserve">1ª </t>
  </si>
  <si>
    <t>scjf</t>
  </si>
  <si>
    <t>Fonte: Portaria nº 24, DE 15 DE janeiro DE 2019,  Lei 13.091/2015 e Lei 11.143/2005</t>
  </si>
  <si>
    <t>seções</t>
  </si>
  <si>
    <t>trf</t>
  </si>
  <si>
    <t>GAJ                    140%</t>
  </si>
  <si>
    <t>Fixado pela Portaria CJF nº 82, de 23/02/2016</t>
  </si>
  <si>
    <t>Estabelecido pela Portaria Conjunta nº 01-CNJ, de 18/02/2016 e Portaria nº 297-CJF, de 24/08/2016. Valor pago a partir de 01/09/2016.</t>
  </si>
  <si>
    <t>POSIÇÃO: DEZEMBRO/2020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</si>
</sst>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40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1" fillId="44" borderId="0" applyNumberFormat="0" applyBorder="0" applyAlignment="0" applyProtection="0"/>
  </cellStyleXfs>
  <cellXfs count="970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3" fontId="75" fillId="0" borderId="242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57" fillId="0" borderId="0" xfId="0" applyFont="1"/>
    <xf numFmtId="3" fontId="55" fillId="0" borderId="0" xfId="0" applyNumberFormat="1" applyFont="1" applyAlignment="1">
      <alignment vertical="center" wrapText="1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4" fillId="0" borderId="242" xfId="394" applyNumberFormat="1" applyFont="1" applyBorder="1" applyAlignment="1" applyProtection="1">
      <alignment horizontal="center" wrapText="1"/>
      <protection locked="0"/>
    </xf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5" fillId="0" borderId="0" xfId="0" applyNumberFormat="1" applyFont="1" applyAlignment="1">
      <alignment horizontal="center" vertical="center" wrapText="1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181" fontId="64" fillId="0" borderId="0" xfId="280" applyNumberFormat="1"/>
    <xf numFmtId="181" fontId="64" fillId="0" borderId="0" xfId="280" applyNumberFormat="1" applyFill="1" applyBorder="1" applyAlignment="1" applyProtection="1"/>
    <xf numFmtId="181" fontId="55" fillId="8" borderId="246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3" fontId="75" fillId="40" borderId="69" xfId="386" applyNumberFormat="1" applyFont="1" applyFill="1" applyBorder="1" applyAlignment="1">
      <alignment horizontal="right" vertical="top" wrapText="1"/>
    </xf>
    <xf numFmtId="0" fontId="54" fillId="0" borderId="242" xfId="0" applyFont="1" applyFill="1" applyBorder="1" applyAlignment="1">
      <alignment vertical="center" wrapText="1"/>
    </xf>
    <xf numFmtId="0" fontId="55" fillId="43" borderId="0" xfId="0" applyFont="1" applyFill="1" applyBorder="1" applyAlignment="1" applyProtection="1">
      <alignment horizontal="left"/>
      <protection locked="0"/>
    </xf>
    <xf numFmtId="0" fontId="54" fillId="43" borderId="0" xfId="0" applyFont="1" applyFill="1" applyBorder="1" applyProtection="1">
      <protection locked="0"/>
    </xf>
    <xf numFmtId="3" fontId="54" fillId="42" borderId="240" xfId="228" applyNumberFormat="1" applyFont="1" applyFill="1" applyBorder="1" applyAlignment="1" applyProtection="1">
      <alignment vertical="center" wrapText="1"/>
      <protection locked="0"/>
    </xf>
    <xf numFmtId="3" fontId="78" fillId="42" borderId="240" xfId="228" applyNumberFormat="1" applyFont="1" applyFill="1" applyBorder="1" applyAlignment="1" applyProtection="1">
      <alignment vertical="center" wrapText="1"/>
      <protection locked="0"/>
    </xf>
    <xf numFmtId="3" fontId="78" fillId="42" borderId="240" xfId="392" applyNumberFormat="1" applyFont="1" applyFill="1" applyBorder="1" applyAlignment="1" applyProtection="1">
      <alignment vertical="center" wrapText="1"/>
      <protection locked="0"/>
    </xf>
    <xf numFmtId="0" fontId="54" fillId="42" borderId="240" xfId="228" applyFont="1" applyFill="1" applyBorder="1" applyAlignment="1" applyProtection="1">
      <alignment horizontal="center" vertical="center" wrapText="1"/>
      <protection locked="0"/>
    </xf>
    <xf numFmtId="3" fontId="54" fillId="42" borderId="240" xfId="395" applyNumberFormat="1" applyFont="1" applyFill="1" applyBorder="1" applyAlignment="1">
      <alignment horizontal="right" vertical="center" wrapText="1"/>
    </xf>
    <xf numFmtId="181" fontId="54" fillId="42" borderId="240" xfId="396" applyNumberFormat="1" applyFont="1" applyFill="1" applyBorder="1" applyAlignment="1">
      <alignment horizontal="center" vertical="center" wrapText="1"/>
    </xf>
    <xf numFmtId="3" fontId="54" fillId="42" borderId="240" xfId="397" applyNumberFormat="1" applyFont="1" applyFill="1" applyBorder="1" applyAlignment="1" applyProtection="1">
      <alignment horizontal="center" vertical="center" wrapText="1"/>
      <protection locked="0"/>
    </xf>
    <xf numFmtId="3" fontId="54" fillId="42" borderId="240" xfId="398" applyNumberFormat="1" applyFont="1" applyFill="1" applyBorder="1" applyAlignment="1" applyProtection="1">
      <alignment horizontal="center" vertical="center" wrapText="1"/>
      <protection locked="0"/>
    </xf>
    <xf numFmtId="0" fontId="72" fillId="42" borderId="240" xfId="385" applyFont="1" applyFill="1" applyBorder="1" applyAlignment="1">
      <alignment horizontal="center" vertical="center" wrapText="1"/>
    </xf>
    <xf numFmtId="181" fontId="72" fillId="42" borderId="240" xfId="381" applyNumberFormat="1" applyFont="1" applyFill="1" applyBorder="1" applyAlignment="1">
      <alignment horizontal="center" vertical="center" wrapText="1"/>
    </xf>
    <xf numFmtId="0" fontId="54" fillId="42" borderId="240" xfId="0" applyFont="1" applyFill="1" applyBorder="1" applyAlignment="1" applyProtection="1">
      <alignment horizontal="justify" vertical="center" wrapText="1"/>
      <protection locked="0"/>
    </xf>
    <xf numFmtId="181" fontId="54" fillId="42" borderId="240" xfId="280" applyNumberFormat="1" applyFont="1" applyFill="1" applyBorder="1" applyAlignment="1" applyProtection="1">
      <alignment horizontal="center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183" fontId="71" fillId="0" borderId="114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3" xfId="0" applyFont="1" applyBorder="1" applyAlignment="1" applyProtection="1">
      <alignment horizontal="center" vertical="center" wrapText="1"/>
      <protection locked="0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0" fontId="54" fillId="42" borderId="242" xfId="0" applyFont="1" applyFill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/>
    </xf>
    <xf numFmtId="0" fontId="81" fillId="42" borderId="242" xfId="399" applyFill="1" applyBorder="1" applyAlignment="1">
      <alignment horizontal="center" vertical="center"/>
    </xf>
    <xf numFmtId="0" fontId="81" fillId="42" borderId="243" xfId="399" applyFill="1" applyBorder="1" applyAlignment="1">
      <alignment horizontal="center" vertical="center"/>
    </xf>
    <xf numFmtId="0" fontId="54" fillId="42" borderId="171" xfId="0" applyFont="1" applyFill="1" applyBorder="1" applyAlignment="1">
      <alignment horizontal="center" vertical="center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68" fillId="0" borderId="0" xfId="385" applyFont="1" applyAlignment="1">
      <alignment horizontal="center"/>
    </xf>
    <xf numFmtId="0" fontId="75" fillId="40" borderId="69" xfId="385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54" fillId="42" borderId="242" xfId="0" applyFont="1" applyFill="1" applyBorder="1" applyAlignment="1">
      <alignment horizontal="center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0" fillId="0" borderId="93" xfId="0" applyBorder="1"/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75" xfId="0" applyFont="1" applyBorder="1" applyAlignment="1">
      <alignment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0" fontId="54" fillId="42" borderId="242" xfId="0" applyFont="1" applyFill="1" applyBorder="1" applyAlignment="1">
      <alignment horizontal="center" vertical="center" wrapText="1"/>
    </xf>
    <xf numFmtId="0" fontId="54" fillId="42" borderId="171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42" borderId="243" xfId="0" applyFont="1" applyFill="1" applyBorder="1" applyAlignment="1">
      <alignment horizontal="center" vertical="center" wrapText="1"/>
    </xf>
    <xf numFmtId="0" fontId="54" fillId="42" borderId="244" xfId="0" applyFont="1" applyFill="1" applyBorder="1" applyAlignment="1">
      <alignment horizontal="center" vertical="center" wrapText="1"/>
    </xf>
    <xf numFmtId="0" fontId="54" fillId="42" borderId="245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56" fillId="0" borderId="240" xfId="0" applyFont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  <xf numFmtId="0" fontId="56" fillId="0" borderId="71" xfId="0" applyFont="1" applyBorder="1" applyAlignment="1">
      <alignment horizontal="left" vertical="center" wrapText="1"/>
    </xf>
    <xf numFmtId="0" fontId="56" fillId="0" borderId="69" xfId="0" applyFont="1" applyBorder="1" applyAlignment="1">
      <alignment horizontal="left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6" fillId="0" borderId="72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</cellXfs>
  <cellStyles count="40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" xfId="399" builtinId="26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380"/>
    <cellStyle name="Normal 14 2" xfId="385"/>
    <cellStyle name="Normal 15" xfId="389"/>
    <cellStyle name="Normal 15 2" xfId="397"/>
    <cellStyle name="Normal 16" xfId="395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23" xfId="386"/>
    <cellStyle name="Normal 3" xfId="241"/>
    <cellStyle name="Normal 3 10" xfId="39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rmal_ANEXO I - TAB1_TRF1" xfId="379"/>
    <cellStyle name="Normal_ANEXO I -TAB1_ SEÇÕES 1" xfId="390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11 2" xfId="398"/>
    <cellStyle name="Separador de milhares 14" xfId="392"/>
    <cellStyle name="Separador de milhares 2" xfId="282"/>
    <cellStyle name="Separador de milhares 2 2" xfId="283"/>
    <cellStyle name="Separador de milhares 2 2 2 10" xfId="387"/>
    <cellStyle name="Separador de milhares 2 2 2 2 2" xfId="388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 6" xfId="382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 9 2" xfId="394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 Explicativo 5" xfId="383"/>
    <cellStyle name="Texto Explicativo 6" xfId="384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 5" xfId="381"/>
    <cellStyle name="Vírgula 5 2" xfId="393"/>
    <cellStyle name="Vírgula 6" xfId="39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>
        <row r="9">
          <cell r="B9">
            <v>27</v>
          </cell>
        </row>
        <row r="39">
          <cell r="B39">
            <v>299</v>
          </cell>
          <cell r="C39">
            <v>56</v>
          </cell>
          <cell r="D39">
            <v>355</v>
          </cell>
          <cell r="E39">
            <v>40</v>
          </cell>
          <cell r="F39">
            <v>16</v>
          </cell>
          <cell r="G39">
            <v>56</v>
          </cell>
          <cell r="H39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42</v>
          </cell>
        </row>
        <row r="39">
          <cell r="B39">
            <v>409</v>
          </cell>
          <cell r="C39">
            <v>122</v>
          </cell>
          <cell r="D39">
            <v>531</v>
          </cell>
          <cell r="E39">
            <v>50</v>
          </cell>
          <cell r="F39">
            <v>18</v>
          </cell>
          <cell r="G39">
            <v>68</v>
          </cell>
          <cell r="H39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>
        <row r="9">
          <cell r="B9">
            <v>27</v>
          </cell>
        </row>
        <row r="12">
          <cell r="B12">
            <v>425</v>
          </cell>
          <cell r="C12">
            <v>32</v>
          </cell>
          <cell r="D12">
            <v>457</v>
          </cell>
          <cell r="E12">
            <v>45</v>
          </cell>
          <cell r="F12">
            <v>15</v>
          </cell>
          <cell r="G12">
            <v>60</v>
          </cell>
          <cell r="H12">
            <v>18</v>
          </cell>
        </row>
      </sheetData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/>
      <sheetData sheetId="3"/>
      <sheetData sheetId="4"/>
      <sheetData sheetId="5">
        <row r="39">
          <cell r="B39">
            <v>228</v>
          </cell>
          <cell r="C39">
            <v>71</v>
          </cell>
          <cell r="D39">
            <v>299</v>
          </cell>
          <cell r="E39">
            <v>21</v>
          </cell>
          <cell r="F39">
            <v>10</v>
          </cell>
          <cell r="G39">
            <v>31</v>
          </cell>
          <cell r="H39">
            <v>12</v>
          </cell>
        </row>
      </sheetData>
      <sheetData sheetId="6"/>
      <sheetData sheetId="7"/>
      <sheetData sheetId="8"/>
      <sheetData sheetId="9"/>
      <sheetData sheetId="10"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/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27</v>
          </cell>
        </row>
        <row r="39">
          <cell r="B39">
            <v>579</v>
          </cell>
          <cell r="C39">
            <v>111</v>
          </cell>
          <cell r="D39">
            <v>690</v>
          </cell>
          <cell r="E39">
            <v>71</v>
          </cell>
          <cell r="F39">
            <v>28</v>
          </cell>
          <cell r="G39">
            <v>99</v>
          </cell>
          <cell r="H3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39"/>
  <sheetViews>
    <sheetView showGridLines="0" tabSelected="1" view="pageBreakPreview" zoomScale="80" zoomScaleNormal="90" zoomScaleSheetLayoutView="80" workbookViewId="0">
      <selection activeCell="L5" sqref="L5:M5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4" style="2" customWidth="1"/>
    <col min="15" max="15" width="4.85546875" style="2" hidden="1" customWidth="1"/>
    <col min="16" max="17" width="4" style="2" hidden="1" customWidth="1"/>
    <col min="18" max="18" width="4.85546875" style="2" hidden="1" customWidth="1"/>
    <col min="19" max="19" width="10.5703125" style="2" hidden="1" customWidth="1"/>
    <col min="20" max="20" width="4" style="2" hidden="1" customWidth="1"/>
    <col min="21" max="21" width="5.42578125" style="2" hidden="1" customWidth="1"/>
    <col min="22" max="23" width="4" style="2" hidden="1" customWidth="1"/>
    <col min="24" max="24" width="4.85546875" style="2" hidden="1" customWidth="1"/>
    <col min="25" max="26" width="4" style="2" hidden="1" customWidth="1"/>
    <col min="27" max="27" width="4.85546875" style="2" hidden="1" customWidth="1"/>
    <col min="28" max="29" width="4" style="2" hidden="1" customWidth="1"/>
    <col min="30" max="30" width="4.85546875" style="2" hidden="1" customWidth="1"/>
    <col min="31" max="32" width="4" style="2" hidden="1" customWidth="1"/>
    <col min="33" max="33" width="4.85546875" style="2" hidden="1" customWidth="1"/>
    <col min="34" max="34" width="4" style="2" hidden="1" customWidth="1"/>
    <col min="35" max="35" width="2" style="2" hidden="1" customWidth="1"/>
    <col min="36" max="36" width="4.85546875" style="2" hidden="1" customWidth="1"/>
    <col min="37" max="38" width="4" style="2" hidden="1" customWidth="1"/>
    <col min="39" max="39" width="4.85546875" style="2" hidden="1" customWidth="1"/>
    <col min="40" max="45" width="4" style="2" hidden="1" customWidth="1"/>
    <col min="46" max="46" width="3" style="2" hidden="1" customWidth="1"/>
    <col min="47" max="47" width="2" style="2" hidden="1" customWidth="1"/>
    <col min="48" max="48" width="3" style="2" hidden="1" customWidth="1"/>
    <col min="49" max="50" width="2" style="2" hidden="1" customWidth="1"/>
    <col min="51" max="51" width="6.42578125" style="2" hidden="1" customWidth="1"/>
    <col min="52" max="56" width="5.42578125" style="2" hidden="1" customWidth="1"/>
    <col min="57" max="16384" width="9.140625" style="2"/>
  </cols>
  <sheetData>
    <row r="1" spans="1:56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56" ht="12.75" customHeight="1">
      <c r="A2" s="705" t="s">
        <v>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706" t="s">
        <v>218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56" s="216" customFormat="1" ht="12.75" customHeight="1" thickBot="1">
      <c r="A5" s="215"/>
      <c r="B5" s="215"/>
      <c r="C5" s="215"/>
      <c r="D5" s="215"/>
      <c r="E5" s="686"/>
      <c r="F5" s="686"/>
      <c r="G5" s="686"/>
      <c r="H5" s="686"/>
      <c r="I5" s="686"/>
      <c r="J5" s="687"/>
      <c r="K5" s="687"/>
      <c r="L5" s="716" t="s">
        <v>313</v>
      </c>
      <c r="M5" s="716"/>
      <c r="S5" s="658" t="s">
        <v>299</v>
      </c>
    </row>
    <row r="6" spans="1:56" ht="12.75" customHeight="1" thickTop="1">
      <c r="A6" s="719" t="s">
        <v>3</v>
      </c>
      <c r="B6" s="720"/>
      <c r="C6" s="720"/>
      <c r="D6" s="721"/>
      <c r="E6" s="725" t="s">
        <v>4</v>
      </c>
      <c r="F6" s="726"/>
      <c r="G6" s="726"/>
      <c r="H6" s="726"/>
      <c r="I6" s="727"/>
      <c r="J6" s="707" t="s">
        <v>5</v>
      </c>
      <c r="K6" s="708"/>
      <c r="L6" s="709"/>
      <c r="M6" s="710" t="s">
        <v>6</v>
      </c>
    </row>
    <row r="7" spans="1:56" ht="21" customHeight="1">
      <c r="A7" s="722"/>
      <c r="B7" s="723"/>
      <c r="C7" s="723"/>
      <c r="D7" s="724"/>
      <c r="E7" s="712" t="s">
        <v>7</v>
      </c>
      <c r="F7" s="713"/>
      <c r="G7" s="713"/>
      <c r="H7" s="713" t="s">
        <v>8</v>
      </c>
      <c r="I7" s="714" t="s">
        <v>9</v>
      </c>
      <c r="J7" s="712" t="s">
        <v>10</v>
      </c>
      <c r="K7" s="713" t="s">
        <v>11</v>
      </c>
      <c r="L7" s="715" t="s">
        <v>9</v>
      </c>
      <c r="M7" s="711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713"/>
      <c r="I8" s="714"/>
      <c r="J8" s="712"/>
      <c r="K8" s="713"/>
      <c r="L8" s="715"/>
      <c r="M8" s="711"/>
      <c r="O8" s="733" t="s">
        <v>298</v>
      </c>
      <c r="P8" s="733"/>
      <c r="Q8" s="733"/>
      <c r="R8" s="733"/>
      <c r="S8" s="733"/>
      <c r="T8" s="733"/>
      <c r="U8" s="733" t="s">
        <v>288</v>
      </c>
      <c r="V8" s="733"/>
      <c r="W8" s="733"/>
      <c r="X8" s="733"/>
      <c r="Y8" s="733"/>
      <c r="Z8" s="733"/>
      <c r="AA8" s="735" t="s">
        <v>295</v>
      </c>
      <c r="AB8" s="735"/>
      <c r="AC8" s="735"/>
      <c r="AD8" s="735"/>
      <c r="AE8" s="735"/>
      <c r="AF8" s="735"/>
      <c r="AG8" s="736" t="s">
        <v>296</v>
      </c>
      <c r="AH8" s="736"/>
      <c r="AI8" s="736"/>
      <c r="AJ8" s="736"/>
      <c r="AK8" s="736"/>
      <c r="AL8" s="737"/>
      <c r="AM8" s="738" t="s">
        <v>297</v>
      </c>
      <c r="AN8" s="735"/>
      <c r="AO8" s="735"/>
      <c r="AP8" s="735"/>
      <c r="AQ8" s="735"/>
      <c r="AR8" s="735"/>
      <c r="AS8" s="733" t="s">
        <v>201</v>
      </c>
      <c r="AT8" s="733"/>
      <c r="AU8" s="733"/>
      <c r="AV8" s="733"/>
      <c r="AW8" s="733"/>
      <c r="AX8" s="733"/>
      <c r="AY8" s="734" t="s">
        <v>9</v>
      </c>
      <c r="AZ8" s="734"/>
      <c r="BA8" s="734"/>
      <c r="BB8" s="734"/>
      <c r="BC8" s="734"/>
      <c r="BD8" s="734"/>
    </row>
    <row r="9" spans="1:56" s="7" customFormat="1" ht="12.75" customHeight="1">
      <c r="A9" s="731" t="s">
        <v>151</v>
      </c>
      <c r="B9" s="729" t="s">
        <v>155</v>
      </c>
      <c r="C9" s="728" t="s">
        <v>152</v>
      </c>
      <c r="D9" s="175">
        <v>13</v>
      </c>
      <c r="E9" s="176">
        <f>AY9</f>
        <v>6373</v>
      </c>
      <c r="F9" s="176">
        <f t="shared" ref="F9:F21" si="0">AZ9</f>
        <v>0</v>
      </c>
      <c r="G9" s="239">
        <f>E9+F9</f>
        <v>6373</v>
      </c>
      <c r="H9" s="235">
        <f>BA9</f>
        <v>0</v>
      </c>
      <c r="I9" s="239">
        <f>G9+H9</f>
        <v>6373</v>
      </c>
      <c r="J9" s="176">
        <f>BB9</f>
        <v>2963</v>
      </c>
      <c r="K9" s="176">
        <f t="shared" ref="K9:K21" si="1">BC9</f>
        <v>573</v>
      </c>
      <c r="L9" s="251">
        <f>J9+K9</f>
        <v>3536</v>
      </c>
      <c r="M9" s="196">
        <f>BD9</f>
        <v>607</v>
      </c>
      <c r="O9" s="2">
        <v>1669</v>
      </c>
      <c r="P9" s="2"/>
      <c r="Q9" s="2"/>
      <c r="R9" s="2">
        <v>1055</v>
      </c>
      <c r="S9" s="2">
        <v>205</v>
      </c>
      <c r="T9" s="2">
        <v>161</v>
      </c>
      <c r="U9" s="684">
        <f>U53+U97</f>
        <v>1065</v>
      </c>
      <c r="V9" s="684">
        <f t="shared" ref="V9:Z9" si="2">V53+V97</f>
        <v>0</v>
      </c>
      <c r="W9" s="684">
        <f t="shared" si="2"/>
        <v>0</v>
      </c>
      <c r="X9" s="684">
        <f t="shared" si="2"/>
        <v>506</v>
      </c>
      <c r="Y9" s="684">
        <f t="shared" si="2"/>
        <v>141</v>
      </c>
      <c r="Z9" s="684">
        <f t="shared" si="2"/>
        <v>165</v>
      </c>
      <c r="AA9" s="7">
        <f>AA53+AA97</f>
        <v>1535</v>
      </c>
      <c r="AB9" s="7">
        <f t="shared" ref="AB9:AF9" si="3">AB53+AB97</f>
        <v>0</v>
      </c>
      <c r="AC9" s="7">
        <f t="shared" si="3"/>
        <v>0</v>
      </c>
      <c r="AD9" s="7">
        <f t="shared" si="3"/>
        <v>633</v>
      </c>
      <c r="AE9" s="7">
        <f t="shared" si="3"/>
        <v>96</v>
      </c>
      <c r="AF9" s="7">
        <f t="shared" si="3"/>
        <v>108</v>
      </c>
      <c r="AG9" s="685">
        <v>1339</v>
      </c>
      <c r="AH9" s="685">
        <v>0</v>
      </c>
      <c r="AI9" s="685"/>
      <c r="AJ9" s="685">
        <v>435</v>
      </c>
      <c r="AK9" s="685">
        <v>74</v>
      </c>
      <c r="AL9" s="685">
        <v>91</v>
      </c>
      <c r="AM9" s="7">
        <f>AM53+AM97</f>
        <v>744</v>
      </c>
      <c r="AN9" s="7">
        <f t="shared" ref="AN9:AR9" si="4">AN53+AN97</f>
        <v>0</v>
      </c>
      <c r="AO9" s="7">
        <f t="shared" si="4"/>
        <v>0</v>
      </c>
      <c r="AP9" s="7">
        <f t="shared" si="4"/>
        <v>319</v>
      </c>
      <c r="AQ9" s="7">
        <f t="shared" si="4"/>
        <v>57</v>
      </c>
      <c r="AR9" s="7">
        <f t="shared" si="4"/>
        <v>82</v>
      </c>
      <c r="AS9" s="656">
        <v>21</v>
      </c>
      <c r="AT9" s="656">
        <v>0</v>
      </c>
      <c r="AU9" s="656">
        <v>0</v>
      </c>
      <c r="AV9" s="657">
        <v>15</v>
      </c>
      <c r="AW9" s="657">
        <v>0</v>
      </c>
      <c r="AX9" s="657">
        <v>0</v>
      </c>
      <c r="AY9" s="520">
        <f>O9+U9+AA9+AG9+AM9+AS9</f>
        <v>6373</v>
      </c>
      <c r="AZ9" s="520">
        <f t="shared" ref="AZ9:BD9" si="5">P9+V9+AB9+AH9+AN9+AT9</f>
        <v>0</v>
      </c>
      <c r="BA9" s="520">
        <f t="shared" si="5"/>
        <v>0</v>
      </c>
      <c r="BB9" s="520">
        <f t="shared" si="5"/>
        <v>2963</v>
      </c>
      <c r="BC9" s="520">
        <f t="shared" si="5"/>
        <v>573</v>
      </c>
      <c r="BD9" s="520">
        <f t="shared" si="5"/>
        <v>607</v>
      </c>
    </row>
    <row r="10" spans="1:56" s="7" customFormat="1" ht="12.75" customHeight="1">
      <c r="A10" s="732"/>
      <c r="B10" s="730"/>
      <c r="C10" s="702"/>
      <c r="D10" s="178">
        <v>12</v>
      </c>
      <c r="E10" s="176">
        <f t="shared" ref="E10:E21" si="6">AY10</f>
        <v>186</v>
      </c>
      <c r="F10" s="176">
        <f t="shared" si="0"/>
        <v>0</v>
      </c>
      <c r="G10" s="240">
        <f t="shared" ref="G10:G33" si="7">E10+F10</f>
        <v>186</v>
      </c>
      <c r="H10" s="236">
        <f t="shared" ref="H10:H21" si="8">BA10</f>
        <v>0</v>
      </c>
      <c r="I10" s="240">
        <f t="shared" ref="I10:I48" si="9">G10+H10</f>
        <v>186</v>
      </c>
      <c r="J10" s="176">
        <f t="shared" ref="J10:J21" si="10">BB10</f>
        <v>12</v>
      </c>
      <c r="K10" s="176">
        <f t="shared" si="1"/>
        <v>4</v>
      </c>
      <c r="L10" s="252">
        <f t="shared" ref="L10:L49" si="11">J10+K10</f>
        <v>16</v>
      </c>
      <c r="M10" s="196">
        <f t="shared" ref="M10:M21" si="12">BD10</f>
        <v>6</v>
      </c>
      <c r="O10" s="2">
        <v>33</v>
      </c>
      <c r="P10" s="2"/>
      <c r="Q10" s="2"/>
      <c r="R10" s="2">
        <v>2</v>
      </c>
      <c r="S10" s="2">
        <v>2</v>
      </c>
      <c r="T10" s="2">
        <v>1</v>
      </c>
      <c r="U10" s="684">
        <f t="shared" ref="U10:Z10" si="13">U54+U98</f>
        <v>20</v>
      </c>
      <c r="V10" s="684">
        <f t="shared" si="13"/>
        <v>0</v>
      </c>
      <c r="W10" s="684">
        <f t="shared" si="13"/>
        <v>0</v>
      </c>
      <c r="X10" s="684">
        <f t="shared" si="13"/>
        <v>3</v>
      </c>
      <c r="Y10" s="684">
        <f t="shared" si="13"/>
        <v>1</v>
      </c>
      <c r="Z10" s="684">
        <f t="shared" si="13"/>
        <v>3</v>
      </c>
      <c r="AA10" s="7">
        <f t="shared" ref="AA10:AF10" si="14">AA54+AA98</f>
        <v>83</v>
      </c>
      <c r="AB10" s="7">
        <f t="shared" si="14"/>
        <v>0</v>
      </c>
      <c r="AC10" s="7">
        <f t="shared" si="14"/>
        <v>0</v>
      </c>
      <c r="AD10" s="7">
        <f t="shared" si="14"/>
        <v>4</v>
      </c>
      <c r="AE10" s="7">
        <f t="shared" si="14"/>
        <v>0</v>
      </c>
      <c r="AF10" s="7">
        <f t="shared" si="14"/>
        <v>0</v>
      </c>
      <c r="AG10" s="685">
        <v>30</v>
      </c>
      <c r="AH10" s="685">
        <v>0</v>
      </c>
      <c r="AI10" s="685"/>
      <c r="AJ10" s="685">
        <v>3</v>
      </c>
      <c r="AK10" s="685">
        <v>1</v>
      </c>
      <c r="AL10" s="685">
        <v>2</v>
      </c>
      <c r="AM10" s="7">
        <f t="shared" ref="AM10:AR10" si="15">AM54+AM98</f>
        <v>20</v>
      </c>
      <c r="AN10" s="7">
        <f t="shared" si="15"/>
        <v>0</v>
      </c>
      <c r="AO10" s="7">
        <f t="shared" si="15"/>
        <v>0</v>
      </c>
      <c r="AP10" s="7">
        <f t="shared" si="15"/>
        <v>0</v>
      </c>
      <c r="AQ10" s="7">
        <f t="shared" si="15"/>
        <v>0</v>
      </c>
      <c r="AR10" s="7">
        <f t="shared" si="15"/>
        <v>0</v>
      </c>
      <c r="AS10" s="656">
        <v>0</v>
      </c>
      <c r="AT10" s="656">
        <v>0</v>
      </c>
      <c r="AU10" s="656">
        <v>0</v>
      </c>
      <c r="AV10" s="657">
        <v>0</v>
      </c>
      <c r="AW10" s="657">
        <v>0</v>
      </c>
      <c r="AX10" s="657">
        <v>0</v>
      </c>
      <c r="AY10" s="520">
        <f t="shared" ref="AY10:AY50" si="16">O10+U10+AA10+AG10+AM10+AS10</f>
        <v>186</v>
      </c>
      <c r="AZ10" s="520">
        <f t="shared" ref="AZ10:AZ51" si="17">P10+V10+AB10+AH10+AN10+AT10</f>
        <v>0</v>
      </c>
      <c r="BA10" s="520">
        <f t="shared" ref="BA10:BA51" si="18">Q10+W10+AC10+AI10+AO10+AU10</f>
        <v>0</v>
      </c>
      <c r="BB10" s="520">
        <f t="shared" ref="BB10:BB51" si="19">R10+X10+AD10+AJ10+AP10+AV10</f>
        <v>12</v>
      </c>
      <c r="BC10" s="520">
        <f t="shared" ref="BC10:BC51" si="20">S10+Y10+AE10+AK10+AQ10+AW10</f>
        <v>4</v>
      </c>
      <c r="BD10" s="520">
        <f t="shared" ref="BD10:BD51" si="21">T10+Z10+AF10+AL10+AR10+AX10</f>
        <v>6</v>
      </c>
    </row>
    <row r="11" spans="1:56" s="7" customFormat="1" ht="12.75" customHeight="1">
      <c r="A11" s="732"/>
      <c r="B11" s="730"/>
      <c r="C11" s="703"/>
      <c r="D11" s="181">
        <v>11</v>
      </c>
      <c r="E11" s="176">
        <f t="shared" si="6"/>
        <v>295</v>
      </c>
      <c r="F11" s="176">
        <f t="shared" si="0"/>
        <v>0</v>
      </c>
      <c r="G11" s="241">
        <f t="shared" si="7"/>
        <v>295</v>
      </c>
      <c r="H11" s="236">
        <f t="shared" si="8"/>
        <v>0</v>
      </c>
      <c r="I11" s="241">
        <f t="shared" si="9"/>
        <v>295</v>
      </c>
      <c r="J11" s="176">
        <f t="shared" si="10"/>
        <v>10</v>
      </c>
      <c r="K11" s="176">
        <f t="shared" si="1"/>
        <v>3</v>
      </c>
      <c r="L11" s="253">
        <f t="shared" si="11"/>
        <v>13</v>
      </c>
      <c r="M11" s="196">
        <f t="shared" si="12"/>
        <v>4</v>
      </c>
      <c r="O11" s="2">
        <v>93</v>
      </c>
      <c r="P11" s="2"/>
      <c r="Q11" s="2"/>
      <c r="R11" s="2">
        <v>2</v>
      </c>
      <c r="S11" s="2">
        <v>0</v>
      </c>
      <c r="T11" s="2">
        <v>0</v>
      </c>
      <c r="U11" s="684">
        <f t="shared" ref="U11:Z11" si="22">U55+U99</f>
        <v>49</v>
      </c>
      <c r="V11" s="684">
        <f t="shared" si="22"/>
        <v>0</v>
      </c>
      <c r="W11" s="684">
        <f t="shared" si="22"/>
        <v>0</v>
      </c>
      <c r="X11" s="684">
        <f t="shared" si="22"/>
        <v>2</v>
      </c>
      <c r="Y11" s="684">
        <f t="shared" si="22"/>
        <v>2</v>
      </c>
      <c r="Z11" s="684">
        <f t="shared" si="22"/>
        <v>3</v>
      </c>
      <c r="AA11" s="7">
        <f t="shared" ref="AA11:AF11" si="23">AA55+AA99</f>
        <v>46</v>
      </c>
      <c r="AB11" s="7">
        <f t="shared" si="23"/>
        <v>0</v>
      </c>
      <c r="AC11" s="7">
        <f t="shared" si="23"/>
        <v>0</v>
      </c>
      <c r="AD11" s="7">
        <f t="shared" si="23"/>
        <v>4</v>
      </c>
      <c r="AE11" s="7">
        <f t="shared" si="23"/>
        <v>1</v>
      </c>
      <c r="AF11" s="7">
        <f t="shared" si="23"/>
        <v>1</v>
      </c>
      <c r="AG11" s="685">
        <v>39</v>
      </c>
      <c r="AH11" s="685">
        <v>0</v>
      </c>
      <c r="AI11" s="685"/>
      <c r="AJ11" s="685">
        <v>0</v>
      </c>
      <c r="AK11" s="685">
        <v>0</v>
      </c>
      <c r="AL11" s="685">
        <v>0</v>
      </c>
      <c r="AM11" s="7">
        <f t="shared" ref="AM11:AR11" si="24">AM55+AM99</f>
        <v>68</v>
      </c>
      <c r="AN11" s="7">
        <f t="shared" si="24"/>
        <v>0</v>
      </c>
      <c r="AO11" s="7">
        <f t="shared" si="24"/>
        <v>0</v>
      </c>
      <c r="AP11" s="7">
        <f t="shared" si="24"/>
        <v>2</v>
      </c>
      <c r="AQ11" s="7">
        <f t="shared" si="24"/>
        <v>0</v>
      </c>
      <c r="AR11" s="7">
        <f t="shared" si="24"/>
        <v>0</v>
      </c>
      <c r="AS11" s="656">
        <v>0</v>
      </c>
      <c r="AT11" s="656">
        <v>0</v>
      </c>
      <c r="AU11" s="656">
        <v>0</v>
      </c>
      <c r="AV11" s="657">
        <v>0</v>
      </c>
      <c r="AW11" s="657">
        <v>0</v>
      </c>
      <c r="AX11" s="657">
        <v>0</v>
      </c>
      <c r="AY11" s="520">
        <f t="shared" si="16"/>
        <v>295</v>
      </c>
      <c r="AZ11" s="520">
        <f t="shared" si="17"/>
        <v>0</v>
      </c>
      <c r="BA11" s="520">
        <f t="shared" si="18"/>
        <v>0</v>
      </c>
      <c r="BB11" s="520">
        <f t="shared" si="19"/>
        <v>10</v>
      </c>
      <c r="BC11" s="520">
        <f t="shared" si="20"/>
        <v>3</v>
      </c>
      <c r="BD11" s="520">
        <f t="shared" si="21"/>
        <v>4</v>
      </c>
    </row>
    <row r="12" spans="1:56" s="7" customFormat="1" ht="12.75" customHeight="1">
      <c r="A12" s="732"/>
      <c r="B12" s="730"/>
      <c r="C12" s="701" t="s">
        <v>153</v>
      </c>
      <c r="D12" s="175">
        <v>10</v>
      </c>
      <c r="E12" s="176">
        <f t="shared" si="6"/>
        <v>552</v>
      </c>
      <c r="F12" s="176">
        <f t="shared" si="0"/>
        <v>0</v>
      </c>
      <c r="G12" s="239">
        <f t="shared" si="7"/>
        <v>552</v>
      </c>
      <c r="H12" s="236">
        <f t="shared" si="8"/>
        <v>0</v>
      </c>
      <c r="I12" s="239">
        <f t="shared" si="9"/>
        <v>552</v>
      </c>
      <c r="J12" s="176">
        <f t="shared" si="10"/>
        <v>8</v>
      </c>
      <c r="K12" s="176">
        <f t="shared" si="1"/>
        <v>5</v>
      </c>
      <c r="L12" s="251">
        <f t="shared" si="11"/>
        <v>13</v>
      </c>
      <c r="M12" s="196">
        <f t="shared" si="12"/>
        <v>10</v>
      </c>
      <c r="O12" s="2">
        <v>192</v>
      </c>
      <c r="P12" s="2"/>
      <c r="Q12" s="2"/>
      <c r="R12" s="2">
        <v>1</v>
      </c>
      <c r="S12" s="2">
        <v>0</v>
      </c>
      <c r="T12" s="2">
        <v>0</v>
      </c>
      <c r="U12" s="684">
        <f t="shared" ref="U12:Z12" si="25">U56+U100</f>
        <v>71</v>
      </c>
      <c r="V12" s="684">
        <f t="shared" si="25"/>
        <v>0</v>
      </c>
      <c r="W12" s="684">
        <f t="shared" si="25"/>
        <v>0</v>
      </c>
      <c r="X12" s="684">
        <f t="shared" si="25"/>
        <v>2</v>
      </c>
      <c r="Y12" s="684">
        <f t="shared" si="25"/>
        <v>1</v>
      </c>
      <c r="Z12" s="684">
        <f t="shared" si="25"/>
        <v>6</v>
      </c>
      <c r="AA12" s="7">
        <f t="shared" ref="AA12:AF12" si="26">AA56+AA100</f>
        <v>133</v>
      </c>
      <c r="AB12" s="7">
        <f t="shared" si="26"/>
        <v>0</v>
      </c>
      <c r="AC12" s="7">
        <f t="shared" si="26"/>
        <v>0</v>
      </c>
      <c r="AD12" s="7">
        <f t="shared" si="26"/>
        <v>3</v>
      </c>
      <c r="AE12" s="7">
        <f t="shared" si="26"/>
        <v>3</v>
      </c>
      <c r="AF12" s="7">
        <f t="shared" si="26"/>
        <v>3</v>
      </c>
      <c r="AG12" s="685">
        <v>69</v>
      </c>
      <c r="AH12" s="685">
        <v>0</v>
      </c>
      <c r="AI12" s="685"/>
      <c r="AJ12" s="685">
        <v>1</v>
      </c>
      <c r="AK12" s="685">
        <v>1</v>
      </c>
      <c r="AL12" s="685">
        <v>1</v>
      </c>
      <c r="AM12" s="7">
        <f t="shared" ref="AM12:AR12" si="27">AM56+AM100</f>
        <v>85</v>
      </c>
      <c r="AN12" s="7">
        <f t="shared" si="27"/>
        <v>0</v>
      </c>
      <c r="AO12" s="7">
        <f t="shared" si="27"/>
        <v>0</v>
      </c>
      <c r="AP12" s="7">
        <f t="shared" si="27"/>
        <v>1</v>
      </c>
      <c r="AQ12" s="7">
        <f t="shared" si="27"/>
        <v>0</v>
      </c>
      <c r="AR12" s="7">
        <f t="shared" si="27"/>
        <v>0</v>
      </c>
      <c r="AS12" s="656">
        <v>2</v>
      </c>
      <c r="AT12" s="656">
        <v>0</v>
      </c>
      <c r="AU12" s="656">
        <v>0</v>
      </c>
      <c r="AV12" s="657">
        <v>0</v>
      </c>
      <c r="AW12" s="657">
        <v>0</v>
      </c>
      <c r="AX12" s="657">
        <v>0</v>
      </c>
      <c r="AY12" s="520">
        <f t="shared" si="16"/>
        <v>552</v>
      </c>
      <c r="AZ12" s="520">
        <f t="shared" si="17"/>
        <v>0</v>
      </c>
      <c r="BA12" s="520">
        <f t="shared" si="18"/>
        <v>0</v>
      </c>
      <c r="BB12" s="520">
        <f t="shared" si="19"/>
        <v>8</v>
      </c>
      <c r="BC12" s="520">
        <f t="shared" si="20"/>
        <v>5</v>
      </c>
      <c r="BD12" s="520">
        <f t="shared" si="21"/>
        <v>10</v>
      </c>
    </row>
    <row r="13" spans="1:56" s="7" customFormat="1" ht="12.75" customHeight="1">
      <c r="A13" s="732"/>
      <c r="B13" s="730"/>
      <c r="C13" s="702"/>
      <c r="D13" s="178">
        <v>9</v>
      </c>
      <c r="E13" s="176">
        <f t="shared" si="6"/>
        <v>492</v>
      </c>
      <c r="F13" s="176">
        <f t="shared" si="0"/>
        <v>0</v>
      </c>
      <c r="G13" s="240">
        <f t="shared" si="7"/>
        <v>492</v>
      </c>
      <c r="H13" s="236">
        <f t="shared" si="8"/>
        <v>0</v>
      </c>
      <c r="I13" s="240">
        <f t="shared" si="9"/>
        <v>492</v>
      </c>
      <c r="J13" s="176">
        <f t="shared" si="10"/>
        <v>10</v>
      </c>
      <c r="K13" s="176">
        <f t="shared" si="1"/>
        <v>3</v>
      </c>
      <c r="L13" s="252">
        <f t="shared" si="11"/>
        <v>13</v>
      </c>
      <c r="M13" s="196">
        <f t="shared" si="12"/>
        <v>1</v>
      </c>
      <c r="O13" s="2">
        <v>176</v>
      </c>
      <c r="P13" s="2"/>
      <c r="Q13" s="2"/>
      <c r="R13" s="2">
        <v>2</v>
      </c>
      <c r="S13" s="2">
        <v>3</v>
      </c>
      <c r="T13" s="2">
        <v>1</v>
      </c>
      <c r="U13" s="684">
        <f t="shared" ref="U13:Z13" si="28">U57+U101</f>
        <v>64</v>
      </c>
      <c r="V13" s="684">
        <f t="shared" si="28"/>
        <v>0</v>
      </c>
      <c r="W13" s="684">
        <f t="shared" si="28"/>
        <v>0</v>
      </c>
      <c r="X13" s="684">
        <f t="shared" si="28"/>
        <v>5</v>
      </c>
      <c r="Y13" s="684">
        <f t="shared" si="28"/>
        <v>0</v>
      </c>
      <c r="Z13" s="684">
        <f t="shared" si="28"/>
        <v>0</v>
      </c>
      <c r="AA13" s="7">
        <f t="shared" ref="AA13:AF13" si="29">AA57+AA101</f>
        <v>117</v>
      </c>
      <c r="AB13" s="7">
        <f t="shared" si="29"/>
        <v>0</v>
      </c>
      <c r="AC13" s="7">
        <f t="shared" si="29"/>
        <v>0</v>
      </c>
      <c r="AD13" s="7">
        <f t="shared" si="29"/>
        <v>2</v>
      </c>
      <c r="AE13" s="7">
        <f t="shared" si="29"/>
        <v>0</v>
      </c>
      <c r="AF13" s="7">
        <f t="shared" si="29"/>
        <v>0</v>
      </c>
      <c r="AG13" s="685">
        <v>44</v>
      </c>
      <c r="AH13" s="685">
        <v>0</v>
      </c>
      <c r="AI13" s="685"/>
      <c r="AJ13" s="685">
        <v>1</v>
      </c>
      <c r="AK13" s="685">
        <v>0</v>
      </c>
      <c r="AL13" s="685">
        <v>0</v>
      </c>
      <c r="AM13" s="7">
        <f t="shared" ref="AM13:AR13" si="30">AM57+AM101</f>
        <v>91</v>
      </c>
      <c r="AN13" s="7">
        <f t="shared" si="30"/>
        <v>0</v>
      </c>
      <c r="AO13" s="7">
        <f t="shared" si="30"/>
        <v>0</v>
      </c>
      <c r="AP13" s="7">
        <f t="shared" si="30"/>
        <v>0</v>
      </c>
      <c r="AQ13" s="7">
        <f t="shared" si="30"/>
        <v>0</v>
      </c>
      <c r="AR13" s="7">
        <f t="shared" si="30"/>
        <v>0</v>
      </c>
      <c r="AS13" s="656">
        <v>0</v>
      </c>
      <c r="AT13" s="656">
        <v>0</v>
      </c>
      <c r="AU13" s="656">
        <v>0</v>
      </c>
      <c r="AV13" s="657">
        <v>0</v>
      </c>
      <c r="AW13" s="657">
        <v>0</v>
      </c>
      <c r="AX13" s="657">
        <v>0</v>
      </c>
      <c r="AY13" s="520">
        <f t="shared" si="16"/>
        <v>492</v>
      </c>
      <c r="AZ13" s="520">
        <f t="shared" si="17"/>
        <v>0</v>
      </c>
      <c r="BA13" s="520">
        <f t="shared" si="18"/>
        <v>0</v>
      </c>
      <c r="BB13" s="520">
        <f t="shared" si="19"/>
        <v>10</v>
      </c>
      <c r="BC13" s="520">
        <f t="shared" si="20"/>
        <v>3</v>
      </c>
      <c r="BD13" s="520">
        <f t="shared" si="21"/>
        <v>1</v>
      </c>
    </row>
    <row r="14" spans="1:56" s="7" customFormat="1" ht="12.75" customHeight="1">
      <c r="A14" s="732"/>
      <c r="B14" s="730"/>
      <c r="C14" s="702"/>
      <c r="D14" s="178">
        <v>8</v>
      </c>
      <c r="E14" s="176">
        <f t="shared" si="6"/>
        <v>481</v>
      </c>
      <c r="F14" s="176">
        <f t="shared" si="0"/>
        <v>0</v>
      </c>
      <c r="G14" s="240">
        <f t="shared" si="7"/>
        <v>481</v>
      </c>
      <c r="H14" s="236">
        <f t="shared" si="8"/>
        <v>0</v>
      </c>
      <c r="I14" s="240">
        <f t="shared" si="9"/>
        <v>481</v>
      </c>
      <c r="J14" s="176">
        <f t="shared" si="10"/>
        <v>9</v>
      </c>
      <c r="K14" s="176">
        <f t="shared" si="1"/>
        <v>7</v>
      </c>
      <c r="L14" s="252">
        <f t="shared" si="11"/>
        <v>16</v>
      </c>
      <c r="M14" s="196">
        <f t="shared" si="12"/>
        <v>8</v>
      </c>
      <c r="O14" s="2">
        <v>211</v>
      </c>
      <c r="P14" s="2"/>
      <c r="Q14" s="2"/>
      <c r="R14" s="2">
        <v>0</v>
      </c>
      <c r="S14" s="2">
        <v>4</v>
      </c>
      <c r="T14" s="2">
        <v>5</v>
      </c>
      <c r="U14" s="684">
        <f t="shared" ref="U14:Z14" si="31">U58+U102</f>
        <v>69</v>
      </c>
      <c r="V14" s="684">
        <f t="shared" si="31"/>
        <v>0</v>
      </c>
      <c r="W14" s="684">
        <f t="shared" si="31"/>
        <v>0</v>
      </c>
      <c r="X14" s="684">
        <f t="shared" si="31"/>
        <v>5</v>
      </c>
      <c r="Y14" s="684">
        <f t="shared" si="31"/>
        <v>1</v>
      </c>
      <c r="Z14" s="684">
        <f t="shared" si="31"/>
        <v>1</v>
      </c>
      <c r="AA14" s="7">
        <f t="shared" ref="AA14:AF14" si="32">AA58+AA102</f>
        <v>45</v>
      </c>
      <c r="AB14" s="7">
        <f t="shared" si="32"/>
        <v>0</v>
      </c>
      <c r="AC14" s="7">
        <f t="shared" si="32"/>
        <v>0</v>
      </c>
      <c r="AD14" s="7">
        <f t="shared" si="32"/>
        <v>3</v>
      </c>
      <c r="AE14" s="7">
        <f t="shared" si="32"/>
        <v>0</v>
      </c>
      <c r="AF14" s="7">
        <f t="shared" si="32"/>
        <v>0</v>
      </c>
      <c r="AG14" s="685">
        <v>69</v>
      </c>
      <c r="AH14" s="685">
        <v>0</v>
      </c>
      <c r="AI14" s="685"/>
      <c r="AJ14" s="685">
        <v>1</v>
      </c>
      <c r="AK14" s="685">
        <v>2</v>
      </c>
      <c r="AL14" s="685">
        <v>2</v>
      </c>
      <c r="AM14" s="7">
        <f t="shared" ref="AM14:AR14" si="33">AM58+AM102</f>
        <v>83</v>
      </c>
      <c r="AN14" s="7">
        <f t="shared" si="33"/>
        <v>0</v>
      </c>
      <c r="AO14" s="7">
        <f t="shared" si="33"/>
        <v>0</v>
      </c>
      <c r="AP14" s="7">
        <f t="shared" si="33"/>
        <v>0</v>
      </c>
      <c r="AQ14" s="7">
        <f t="shared" si="33"/>
        <v>0</v>
      </c>
      <c r="AR14" s="7">
        <f t="shared" si="33"/>
        <v>0</v>
      </c>
      <c r="AS14" s="656">
        <v>4</v>
      </c>
      <c r="AT14" s="656">
        <v>0</v>
      </c>
      <c r="AU14" s="656">
        <v>0</v>
      </c>
      <c r="AV14" s="657">
        <v>0</v>
      </c>
      <c r="AW14" s="657">
        <v>0</v>
      </c>
      <c r="AX14" s="657">
        <v>0</v>
      </c>
      <c r="AY14" s="520">
        <f t="shared" si="16"/>
        <v>481</v>
      </c>
      <c r="AZ14" s="520">
        <f t="shared" si="17"/>
        <v>0</v>
      </c>
      <c r="BA14" s="520">
        <f t="shared" si="18"/>
        <v>0</v>
      </c>
      <c r="BB14" s="520">
        <f t="shared" si="19"/>
        <v>9</v>
      </c>
      <c r="BC14" s="520">
        <f t="shared" si="20"/>
        <v>7</v>
      </c>
      <c r="BD14" s="520">
        <f t="shared" si="21"/>
        <v>8</v>
      </c>
    </row>
    <row r="15" spans="1:56" s="7" customFormat="1" ht="12.75" customHeight="1">
      <c r="A15" s="732"/>
      <c r="B15" s="730"/>
      <c r="C15" s="702"/>
      <c r="D15" s="184">
        <v>7</v>
      </c>
      <c r="E15" s="176">
        <f t="shared" si="6"/>
        <v>479</v>
      </c>
      <c r="F15" s="176">
        <f t="shared" si="0"/>
        <v>0</v>
      </c>
      <c r="G15" s="242">
        <f t="shared" si="7"/>
        <v>479</v>
      </c>
      <c r="H15" s="236">
        <f t="shared" si="8"/>
        <v>0</v>
      </c>
      <c r="I15" s="242">
        <f t="shared" si="9"/>
        <v>479</v>
      </c>
      <c r="J15" s="176">
        <f t="shared" si="10"/>
        <v>11</v>
      </c>
      <c r="K15" s="176">
        <f t="shared" si="1"/>
        <v>2</v>
      </c>
      <c r="L15" s="254">
        <f t="shared" si="11"/>
        <v>13</v>
      </c>
      <c r="M15" s="196">
        <f t="shared" si="12"/>
        <v>4</v>
      </c>
      <c r="O15" s="2">
        <v>212</v>
      </c>
      <c r="P15" s="2"/>
      <c r="Q15" s="2"/>
      <c r="R15" s="2">
        <v>3</v>
      </c>
      <c r="S15" s="2">
        <v>1</v>
      </c>
      <c r="T15" s="2">
        <v>1</v>
      </c>
      <c r="U15" s="684">
        <f t="shared" ref="U15:Z15" si="34">U59+U103</f>
        <v>40</v>
      </c>
      <c r="V15" s="684">
        <f t="shared" si="34"/>
        <v>0</v>
      </c>
      <c r="W15" s="684">
        <f t="shared" si="34"/>
        <v>0</v>
      </c>
      <c r="X15" s="684">
        <f t="shared" si="34"/>
        <v>6</v>
      </c>
      <c r="Y15" s="684">
        <f t="shared" si="34"/>
        <v>0</v>
      </c>
      <c r="Z15" s="684">
        <f t="shared" si="34"/>
        <v>0</v>
      </c>
      <c r="AA15" s="7">
        <f t="shared" ref="AA15:AF15" si="35">AA59+AA103</f>
        <v>53</v>
      </c>
      <c r="AB15" s="7">
        <f t="shared" si="35"/>
        <v>0</v>
      </c>
      <c r="AC15" s="7">
        <f t="shared" si="35"/>
        <v>0</v>
      </c>
      <c r="AD15" s="7">
        <f t="shared" si="35"/>
        <v>2</v>
      </c>
      <c r="AE15" s="7">
        <f t="shared" si="35"/>
        <v>0</v>
      </c>
      <c r="AF15" s="7">
        <f t="shared" si="35"/>
        <v>0</v>
      </c>
      <c r="AG15" s="685">
        <v>91</v>
      </c>
      <c r="AH15" s="685">
        <v>0</v>
      </c>
      <c r="AI15" s="685"/>
      <c r="AJ15" s="685">
        <v>0</v>
      </c>
      <c r="AK15" s="685">
        <v>1</v>
      </c>
      <c r="AL15" s="685">
        <v>3</v>
      </c>
      <c r="AM15" s="7">
        <f t="shared" ref="AM15:AR15" si="36">AM59+AM103</f>
        <v>79</v>
      </c>
      <c r="AN15" s="7">
        <f t="shared" si="36"/>
        <v>0</v>
      </c>
      <c r="AO15" s="7">
        <f t="shared" si="36"/>
        <v>0</v>
      </c>
      <c r="AP15" s="7">
        <f t="shared" si="36"/>
        <v>0</v>
      </c>
      <c r="AQ15" s="7">
        <f t="shared" si="36"/>
        <v>0</v>
      </c>
      <c r="AR15" s="7">
        <f t="shared" si="36"/>
        <v>0</v>
      </c>
      <c r="AS15" s="656">
        <v>4</v>
      </c>
      <c r="AT15" s="656">
        <v>0</v>
      </c>
      <c r="AU15" s="656">
        <v>0</v>
      </c>
      <c r="AV15" s="657">
        <v>0</v>
      </c>
      <c r="AW15" s="657">
        <v>0</v>
      </c>
      <c r="AX15" s="657">
        <v>0</v>
      </c>
      <c r="AY15" s="520">
        <f t="shared" si="16"/>
        <v>479</v>
      </c>
      <c r="AZ15" s="520">
        <f t="shared" si="17"/>
        <v>0</v>
      </c>
      <c r="BA15" s="520">
        <f t="shared" si="18"/>
        <v>0</v>
      </c>
      <c r="BB15" s="520">
        <f t="shared" si="19"/>
        <v>11</v>
      </c>
      <c r="BC15" s="520">
        <f t="shared" si="20"/>
        <v>2</v>
      </c>
      <c r="BD15" s="520">
        <f t="shared" si="21"/>
        <v>4</v>
      </c>
    </row>
    <row r="16" spans="1:56" s="7" customFormat="1" ht="12.75" customHeight="1">
      <c r="A16" s="732"/>
      <c r="B16" s="730"/>
      <c r="C16" s="703"/>
      <c r="D16" s="181">
        <v>6</v>
      </c>
      <c r="E16" s="176">
        <f t="shared" si="6"/>
        <v>433</v>
      </c>
      <c r="F16" s="176">
        <f t="shared" si="0"/>
        <v>0</v>
      </c>
      <c r="G16" s="241">
        <f t="shared" si="7"/>
        <v>433</v>
      </c>
      <c r="H16" s="236">
        <f t="shared" si="8"/>
        <v>0</v>
      </c>
      <c r="I16" s="241">
        <f t="shared" si="9"/>
        <v>433</v>
      </c>
      <c r="J16" s="176">
        <f t="shared" si="10"/>
        <v>3</v>
      </c>
      <c r="K16" s="176">
        <f t="shared" si="1"/>
        <v>6</v>
      </c>
      <c r="L16" s="253">
        <f t="shared" si="11"/>
        <v>9</v>
      </c>
      <c r="M16" s="196">
        <f t="shared" si="12"/>
        <v>7</v>
      </c>
      <c r="O16" s="2">
        <v>123</v>
      </c>
      <c r="P16" s="2"/>
      <c r="Q16" s="2"/>
      <c r="R16" s="2">
        <v>1</v>
      </c>
      <c r="S16" s="2">
        <v>1</v>
      </c>
      <c r="T16" s="2">
        <v>1</v>
      </c>
      <c r="U16" s="684">
        <f t="shared" ref="U16:Z16" si="37">U60+U104</f>
        <v>70</v>
      </c>
      <c r="V16" s="684">
        <f t="shared" si="37"/>
        <v>0</v>
      </c>
      <c r="W16" s="684">
        <f t="shared" si="37"/>
        <v>0</v>
      </c>
      <c r="X16" s="684">
        <f t="shared" si="37"/>
        <v>1</v>
      </c>
      <c r="Y16" s="684">
        <f t="shared" si="37"/>
        <v>2</v>
      </c>
      <c r="Z16" s="684">
        <f t="shared" si="37"/>
        <v>3</v>
      </c>
      <c r="AA16" s="7">
        <f t="shared" ref="AA16:AF16" si="38">AA60+AA104</f>
        <v>145</v>
      </c>
      <c r="AB16" s="7">
        <f t="shared" si="38"/>
        <v>0</v>
      </c>
      <c r="AC16" s="7">
        <f t="shared" si="38"/>
        <v>0</v>
      </c>
      <c r="AD16" s="7">
        <f t="shared" si="38"/>
        <v>0</v>
      </c>
      <c r="AE16" s="7">
        <f t="shared" si="38"/>
        <v>2</v>
      </c>
      <c r="AF16" s="7">
        <f t="shared" si="38"/>
        <v>2</v>
      </c>
      <c r="AG16" s="685">
        <v>42</v>
      </c>
      <c r="AH16" s="685">
        <v>0</v>
      </c>
      <c r="AI16" s="685"/>
      <c r="AJ16" s="685">
        <v>1</v>
      </c>
      <c r="AK16" s="685">
        <v>1</v>
      </c>
      <c r="AL16" s="685">
        <v>1</v>
      </c>
      <c r="AM16" s="7">
        <f t="shared" ref="AM16:AR16" si="39">AM60+AM104</f>
        <v>53</v>
      </c>
      <c r="AN16" s="7">
        <f t="shared" si="39"/>
        <v>0</v>
      </c>
      <c r="AO16" s="7">
        <f t="shared" si="39"/>
        <v>0</v>
      </c>
      <c r="AP16" s="7">
        <f t="shared" si="39"/>
        <v>0</v>
      </c>
      <c r="AQ16" s="7">
        <f t="shared" si="39"/>
        <v>0</v>
      </c>
      <c r="AR16" s="7">
        <f t="shared" si="39"/>
        <v>0</v>
      </c>
      <c r="AS16" s="656">
        <v>0</v>
      </c>
      <c r="AT16" s="656">
        <v>0</v>
      </c>
      <c r="AU16" s="656">
        <v>0</v>
      </c>
      <c r="AV16" s="657">
        <v>0</v>
      </c>
      <c r="AW16" s="657">
        <v>0</v>
      </c>
      <c r="AX16" s="657">
        <v>0</v>
      </c>
      <c r="AY16" s="520">
        <f t="shared" si="16"/>
        <v>433</v>
      </c>
      <c r="AZ16" s="520">
        <f t="shared" si="17"/>
        <v>0</v>
      </c>
      <c r="BA16" s="520">
        <f t="shared" si="18"/>
        <v>0</v>
      </c>
      <c r="BB16" s="520">
        <f t="shared" si="19"/>
        <v>3</v>
      </c>
      <c r="BC16" s="520">
        <f t="shared" si="20"/>
        <v>6</v>
      </c>
      <c r="BD16" s="520">
        <f t="shared" si="21"/>
        <v>7</v>
      </c>
    </row>
    <row r="17" spans="1:56" s="7" customFormat="1" ht="12.75" customHeight="1">
      <c r="A17" s="732"/>
      <c r="B17" s="730"/>
      <c r="C17" s="701" t="s">
        <v>154</v>
      </c>
      <c r="D17" s="175">
        <v>5</v>
      </c>
      <c r="E17" s="176">
        <f t="shared" si="6"/>
        <v>256</v>
      </c>
      <c r="F17" s="176">
        <f t="shared" si="0"/>
        <v>0</v>
      </c>
      <c r="G17" s="239">
        <f t="shared" si="7"/>
        <v>256</v>
      </c>
      <c r="H17" s="236">
        <f t="shared" si="8"/>
        <v>0</v>
      </c>
      <c r="I17" s="239">
        <f t="shared" si="9"/>
        <v>256</v>
      </c>
      <c r="J17" s="176">
        <f t="shared" si="10"/>
        <v>2</v>
      </c>
      <c r="K17" s="176">
        <f t="shared" si="1"/>
        <v>5</v>
      </c>
      <c r="L17" s="251">
        <f t="shared" si="11"/>
        <v>7</v>
      </c>
      <c r="M17" s="196">
        <f t="shared" si="12"/>
        <v>3</v>
      </c>
      <c r="O17" s="2">
        <v>54</v>
      </c>
      <c r="P17" s="2"/>
      <c r="Q17" s="2"/>
      <c r="R17" s="2">
        <v>0</v>
      </c>
      <c r="S17" s="2">
        <v>1</v>
      </c>
      <c r="T17" s="2">
        <v>0</v>
      </c>
      <c r="U17" s="684">
        <f t="shared" ref="U17:Z17" si="40">U61+U105</f>
        <v>59</v>
      </c>
      <c r="V17" s="684">
        <f t="shared" si="40"/>
        <v>0</v>
      </c>
      <c r="W17" s="684">
        <f t="shared" si="40"/>
        <v>0</v>
      </c>
      <c r="X17" s="684">
        <f t="shared" si="40"/>
        <v>1</v>
      </c>
      <c r="Y17" s="684">
        <f t="shared" si="40"/>
        <v>2</v>
      </c>
      <c r="Z17" s="684">
        <f t="shared" si="40"/>
        <v>1</v>
      </c>
      <c r="AA17" s="7">
        <f t="shared" ref="AA17:AF17" si="41">AA61+AA105</f>
        <v>52</v>
      </c>
      <c r="AB17" s="7">
        <f t="shared" si="41"/>
        <v>0</v>
      </c>
      <c r="AC17" s="7">
        <f t="shared" si="41"/>
        <v>0</v>
      </c>
      <c r="AD17" s="7">
        <f t="shared" si="41"/>
        <v>0</v>
      </c>
      <c r="AE17" s="7">
        <f t="shared" si="41"/>
        <v>1</v>
      </c>
      <c r="AF17" s="7">
        <f t="shared" si="41"/>
        <v>1</v>
      </c>
      <c r="AG17" s="685">
        <v>55</v>
      </c>
      <c r="AH17" s="685">
        <v>0</v>
      </c>
      <c r="AI17" s="685"/>
      <c r="AJ17" s="685">
        <v>1</v>
      </c>
      <c r="AK17" s="685">
        <v>1</v>
      </c>
      <c r="AL17" s="685">
        <v>1</v>
      </c>
      <c r="AM17" s="7">
        <f t="shared" ref="AM17:AR17" si="42">AM61+AM105</f>
        <v>34</v>
      </c>
      <c r="AN17" s="7">
        <f t="shared" si="42"/>
        <v>0</v>
      </c>
      <c r="AO17" s="7">
        <f t="shared" si="42"/>
        <v>0</v>
      </c>
      <c r="AP17" s="7">
        <f t="shared" si="42"/>
        <v>0</v>
      </c>
      <c r="AQ17" s="7">
        <f t="shared" si="42"/>
        <v>0</v>
      </c>
      <c r="AR17" s="7">
        <f t="shared" si="42"/>
        <v>0</v>
      </c>
      <c r="AS17" s="656">
        <v>2</v>
      </c>
      <c r="AT17" s="656">
        <v>0</v>
      </c>
      <c r="AU17" s="656">
        <v>0</v>
      </c>
      <c r="AV17" s="657">
        <v>0</v>
      </c>
      <c r="AW17" s="657">
        <v>0</v>
      </c>
      <c r="AX17" s="657">
        <v>0</v>
      </c>
      <c r="AY17" s="520">
        <f t="shared" si="16"/>
        <v>256</v>
      </c>
      <c r="AZ17" s="520">
        <f t="shared" si="17"/>
        <v>0</v>
      </c>
      <c r="BA17" s="520">
        <f t="shared" si="18"/>
        <v>0</v>
      </c>
      <c r="BB17" s="520">
        <f t="shared" si="19"/>
        <v>2</v>
      </c>
      <c r="BC17" s="520">
        <f t="shared" si="20"/>
        <v>5</v>
      </c>
      <c r="BD17" s="520">
        <f t="shared" si="21"/>
        <v>3</v>
      </c>
    </row>
    <row r="18" spans="1:56" s="7" customFormat="1" ht="12.75" customHeight="1">
      <c r="A18" s="732"/>
      <c r="B18" s="730"/>
      <c r="C18" s="702"/>
      <c r="D18" s="178">
        <v>4</v>
      </c>
      <c r="E18" s="176">
        <f t="shared" si="6"/>
        <v>187</v>
      </c>
      <c r="F18" s="176">
        <f t="shared" si="0"/>
        <v>0</v>
      </c>
      <c r="G18" s="240">
        <f t="shared" si="7"/>
        <v>187</v>
      </c>
      <c r="H18" s="236">
        <f t="shared" si="8"/>
        <v>0</v>
      </c>
      <c r="I18" s="240">
        <f t="shared" si="9"/>
        <v>187</v>
      </c>
      <c r="J18" s="176">
        <f t="shared" si="10"/>
        <v>4</v>
      </c>
      <c r="K18" s="176">
        <f t="shared" si="1"/>
        <v>2</v>
      </c>
      <c r="L18" s="252">
        <f t="shared" si="11"/>
        <v>6</v>
      </c>
      <c r="M18" s="196">
        <f t="shared" si="12"/>
        <v>4</v>
      </c>
      <c r="O18" s="2">
        <v>62</v>
      </c>
      <c r="P18" s="2"/>
      <c r="Q18" s="2"/>
      <c r="R18" s="2">
        <v>0</v>
      </c>
      <c r="S18" s="2">
        <v>0</v>
      </c>
      <c r="T18" s="2">
        <v>0</v>
      </c>
      <c r="U18" s="684">
        <f t="shared" ref="U18:Z18" si="43">U62+U106</f>
        <v>5</v>
      </c>
      <c r="V18" s="684">
        <f t="shared" si="43"/>
        <v>0</v>
      </c>
      <c r="W18" s="684">
        <f t="shared" si="43"/>
        <v>0</v>
      </c>
      <c r="X18" s="684">
        <f t="shared" si="43"/>
        <v>3</v>
      </c>
      <c r="Y18" s="684">
        <f t="shared" si="43"/>
        <v>0</v>
      </c>
      <c r="Z18" s="684">
        <f t="shared" si="43"/>
        <v>0</v>
      </c>
      <c r="AA18" s="7">
        <f t="shared" ref="AA18:AF18" si="44">AA62+AA106</f>
        <v>67</v>
      </c>
      <c r="AB18" s="7">
        <f t="shared" si="44"/>
        <v>0</v>
      </c>
      <c r="AC18" s="7">
        <f t="shared" si="44"/>
        <v>0</v>
      </c>
      <c r="AD18" s="7">
        <f t="shared" si="44"/>
        <v>0</v>
      </c>
      <c r="AE18" s="7">
        <f t="shared" si="44"/>
        <v>2</v>
      </c>
      <c r="AF18" s="7">
        <f t="shared" si="44"/>
        <v>4</v>
      </c>
      <c r="AG18" s="685">
        <v>38</v>
      </c>
      <c r="AH18" s="685">
        <v>0</v>
      </c>
      <c r="AI18" s="685"/>
      <c r="AJ18" s="685">
        <v>0</v>
      </c>
      <c r="AK18" s="685">
        <v>0</v>
      </c>
      <c r="AL18" s="685">
        <v>0</v>
      </c>
      <c r="AM18" s="7">
        <f t="shared" ref="AM18:AR18" si="45">AM62+AM106</f>
        <v>14</v>
      </c>
      <c r="AN18" s="7">
        <f t="shared" si="45"/>
        <v>0</v>
      </c>
      <c r="AO18" s="7">
        <f t="shared" si="45"/>
        <v>0</v>
      </c>
      <c r="AP18" s="7">
        <f t="shared" si="45"/>
        <v>1</v>
      </c>
      <c r="AQ18" s="7">
        <f t="shared" si="45"/>
        <v>0</v>
      </c>
      <c r="AR18" s="7">
        <f t="shared" si="45"/>
        <v>0</v>
      </c>
      <c r="AS18" s="656">
        <v>1</v>
      </c>
      <c r="AT18" s="656">
        <v>0</v>
      </c>
      <c r="AU18" s="656">
        <v>0</v>
      </c>
      <c r="AV18" s="657">
        <v>0</v>
      </c>
      <c r="AW18" s="657">
        <v>0</v>
      </c>
      <c r="AX18" s="657">
        <v>0</v>
      </c>
      <c r="AY18" s="520">
        <f t="shared" si="16"/>
        <v>187</v>
      </c>
      <c r="AZ18" s="520">
        <f t="shared" si="17"/>
        <v>0</v>
      </c>
      <c r="BA18" s="520">
        <f t="shared" si="18"/>
        <v>0</v>
      </c>
      <c r="BB18" s="520">
        <f t="shared" si="19"/>
        <v>4</v>
      </c>
      <c r="BC18" s="520">
        <f t="shared" si="20"/>
        <v>2</v>
      </c>
      <c r="BD18" s="520">
        <f t="shared" si="21"/>
        <v>4</v>
      </c>
    </row>
    <row r="19" spans="1:56" s="7" customFormat="1" ht="12.75" customHeight="1">
      <c r="A19" s="732"/>
      <c r="B19" s="730"/>
      <c r="C19" s="702"/>
      <c r="D19" s="178">
        <v>3</v>
      </c>
      <c r="E19" s="176">
        <f t="shared" si="6"/>
        <v>5</v>
      </c>
      <c r="F19" s="176">
        <f t="shared" si="0"/>
        <v>296</v>
      </c>
      <c r="G19" s="240">
        <f t="shared" si="7"/>
        <v>301</v>
      </c>
      <c r="H19" s="236">
        <f t="shared" si="8"/>
        <v>0</v>
      </c>
      <c r="I19" s="240">
        <f t="shared" si="9"/>
        <v>301</v>
      </c>
      <c r="J19" s="176">
        <f t="shared" si="10"/>
        <v>4</v>
      </c>
      <c r="K19" s="176">
        <f t="shared" si="1"/>
        <v>1</v>
      </c>
      <c r="L19" s="252">
        <f t="shared" si="11"/>
        <v>5</v>
      </c>
      <c r="M19" s="196">
        <f t="shared" si="12"/>
        <v>2</v>
      </c>
      <c r="O19" s="2"/>
      <c r="P19" s="2">
        <v>115</v>
      </c>
      <c r="Q19" s="2"/>
      <c r="R19" s="2">
        <v>0</v>
      </c>
      <c r="S19" s="2">
        <v>0</v>
      </c>
      <c r="T19" s="2">
        <v>0</v>
      </c>
      <c r="U19" s="684">
        <f t="shared" ref="U19:Z19" si="46">U63+U107</f>
        <v>5</v>
      </c>
      <c r="V19" s="684">
        <f t="shared" si="46"/>
        <v>58</v>
      </c>
      <c r="W19" s="684">
        <f t="shared" si="46"/>
        <v>0</v>
      </c>
      <c r="X19" s="684">
        <f t="shared" si="46"/>
        <v>2</v>
      </c>
      <c r="Y19" s="684">
        <f t="shared" si="46"/>
        <v>1</v>
      </c>
      <c r="Z19" s="684">
        <f t="shared" si="46"/>
        <v>2</v>
      </c>
      <c r="AA19" s="7">
        <f t="shared" ref="AA19:AF19" si="47">AA63+AA107</f>
        <v>0</v>
      </c>
      <c r="AB19" s="7">
        <f t="shared" si="47"/>
        <v>57</v>
      </c>
      <c r="AC19" s="7">
        <f t="shared" si="47"/>
        <v>0</v>
      </c>
      <c r="AD19" s="7">
        <f t="shared" si="47"/>
        <v>0</v>
      </c>
      <c r="AE19" s="7">
        <f t="shared" si="47"/>
        <v>0</v>
      </c>
      <c r="AF19" s="7">
        <f t="shared" si="47"/>
        <v>0</v>
      </c>
      <c r="AG19" s="685">
        <v>0</v>
      </c>
      <c r="AH19" s="685">
        <v>41</v>
      </c>
      <c r="AI19" s="685"/>
      <c r="AJ19" s="685">
        <v>1</v>
      </c>
      <c r="AK19" s="685">
        <v>0</v>
      </c>
      <c r="AL19" s="685">
        <v>0</v>
      </c>
      <c r="AM19" s="7">
        <f t="shared" ref="AM19:AR19" si="48">AM63+AM107</f>
        <v>0</v>
      </c>
      <c r="AN19" s="7">
        <f t="shared" si="48"/>
        <v>24</v>
      </c>
      <c r="AO19" s="7">
        <f t="shared" si="48"/>
        <v>0</v>
      </c>
      <c r="AP19" s="7">
        <f t="shared" si="48"/>
        <v>1</v>
      </c>
      <c r="AQ19" s="7">
        <f t="shared" si="48"/>
        <v>0</v>
      </c>
      <c r="AR19" s="7">
        <f t="shared" si="48"/>
        <v>0</v>
      </c>
      <c r="AS19" s="656">
        <v>0</v>
      </c>
      <c r="AT19" s="656">
        <v>1</v>
      </c>
      <c r="AU19" s="656">
        <v>0</v>
      </c>
      <c r="AV19" s="657">
        <v>0</v>
      </c>
      <c r="AW19" s="657">
        <v>0</v>
      </c>
      <c r="AX19" s="657">
        <v>0</v>
      </c>
      <c r="AY19" s="520">
        <f t="shared" si="16"/>
        <v>5</v>
      </c>
      <c r="AZ19" s="520">
        <f t="shared" si="17"/>
        <v>296</v>
      </c>
      <c r="BA19" s="520">
        <f t="shared" si="18"/>
        <v>0</v>
      </c>
      <c r="BB19" s="520">
        <f t="shared" si="19"/>
        <v>4</v>
      </c>
      <c r="BC19" s="520">
        <f t="shared" si="20"/>
        <v>1</v>
      </c>
      <c r="BD19" s="520">
        <f t="shared" si="21"/>
        <v>2</v>
      </c>
    </row>
    <row r="20" spans="1:56" s="7" customFormat="1" ht="12.75" customHeight="1">
      <c r="A20" s="732"/>
      <c r="B20" s="730"/>
      <c r="C20" s="702"/>
      <c r="D20" s="178">
        <v>2</v>
      </c>
      <c r="E20" s="176">
        <f t="shared" si="6"/>
        <v>0</v>
      </c>
      <c r="F20" s="176">
        <f t="shared" si="0"/>
        <v>152</v>
      </c>
      <c r="G20" s="242">
        <f t="shared" si="7"/>
        <v>152</v>
      </c>
      <c r="H20" s="236">
        <f t="shared" si="8"/>
        <v>0</v>
      </c>
      <c r="I20" s="242">
        <f t="shared" si="9"/>
        <v>152</v>
      </c>
      <c r="J20" s="176">
        <f t="shared" si="10"/>
        <v>1</v>
      </c>
      <c r="K20" s="176">
        <f t="shared" si="1"/>
        <v>1</v>
      </c>
      <c r="L20" s="254">
        <f t="shared" si="11"/>
        <v>2</v>
      </c>
      <c r="M20" s="196">
        <f t="shared" si="12"/>
        <v>1</v>
      </c>
      <c r="O20" s="2"/>
      <c r="P20" s="2">
        <v>46</v>
      </c>
      <c r="Q20" s="2"/>
      <c r="R20" s="2">
        <v>0</v>
      </c>
      <c r="S20" s="2">
        <v>0</v>
      </c>
      <c r="T20" s="2">
        <v>0</v>
      </c>
      <c r="U20" s="684">
        <f t="shared" ref="U20:Z20" si="49">U64+U108</f>
        <v>0</v>
      </c>
      <c r="V20" s="684">
        <f t="shared" si="49"/>
        <v>25</v>
      </c>
      <c r="W20" s="684">
        <f t="shared" si="49"/>
        <v>0</v>
      </c>
      <c r="X20" s="684">
        <f t="shared" si="49"/>
        <v>1</v>
      </c>
      <c r="Y20" s="684">
        <f t="shared" si="49"/>
        <v>1</v>
      </c>
      <c r="Z20" s="684">
        <f t="shared" si="49"/>
        <v>1</v>
      </c>
      <c r="AA20" s="7">
        <f t="shared" ref="AA20:AF20" si="50">AA64+AA108</f>
        <v>0</v>
      </c>
      <c r="AB20" s="7">
        <f t="shared" si="50"/>
        <v>45</v>
      </c>
      <c r="AC20" s="7">
        <f t="shared" si="50"/>
        <v>0</v>
      </c>
      <c r="AD20" s="7">
        <f t="shared" si="50"/>
        <v>0</v>
      </c>
      <c r="AE20" s="7">
        <f t="shared" si="50"/>
        <v>0</v>
      </c>
      <c r="AF20" s="7">
        <f t="shared" si="50"/>
        <v>0</v>
      </c>
      <c r="AG20" s="685">
        <v>0</v>
      </c>
      <c r="AH20" s="685">
        <v>3</v>
      </c>
      <c r="AI20" s="685"/>
      <c r="AJ20" s="685">
        <v>0</v>
      </c>
      <c r="AK20" s="685">
        <v>0</v>
      </c>
      <c r="AL20" s="685">
        <v>0</v>
      </c>
      <c r="AM20" s="7">
        <f t="shared" ref="AM20:AR20" si="51">AM64+AM108</f>
        <v>0</v>
      </c>
      <c r="AN20" s="7">
        <f t="shared" si="51"/>
        <v>28</v>
      </c>
      <c r="AO20" s="7">
        <f t="shared" si="51"/>
        <v>0</v>
      </c>
      <c r="AP20" s="7">
        <f t="shared" si="51"/>
        <v>0</v>
      </c>
      <c r="AQ20" s="7">
        <f t="shared" si="51"/>
        <v>0</v>
      </c>
      <c r="AR20" s="7">
        <f t="shared" si="51"/>
        <v>0</v>
      </c>
      <c r="AS20" s="656">
        <v>0</v>
      </c>
      <c r="AT20" s="656">
        <v>5</v>
      </c>
      <c r="AU20" s="656">
        <v>0</v>
      </c>
      <c r="AV20" s="657">
        <v>0</v>
      </c>
      <c r="AW20" s="657">
        <v>0</v>
      </c>
      <c r="AX20" s="657">
        <v>0</v>
      </c>
      <c r="AY20" s="520">
        <f t="shared" si="16"/>
        <v>0</v>
      </c>
      <c r="AZ20" s="520">
        <f t="shared" si="17"/>
        <v>152</v>
      </c>
      <c r="BA20" s="520">
        <f t="shared" si="18"/>
        <v>0</v>
      </c>
      <c r="BB20" s="520">
        <f t="shared" si="19"/>
        <v>1</v>
      </c>
      <c r="BC20" s="520">
        <f t="shared" si="20"/>
        <v>1</v>
      </c>
      <c r="BD20" s="520">
        <f t="shared" si="21"/>
        <v>1</v>
      </c>
    </row>
    <row r="21" spans="1:56" s="7" customFormat="1" ht="12.75" customHeight="1">
      <c r="A21" s="732"/>
      <c r="B21" s="730"/>
      <c r="C21" s="702"/>
      <c r="D21" s="184">
        <v>1</v>
      </c>
      <c r="E21" s="176">
        <f t="shared" si="6"/>
        <v>0</v>
      </c>
      <c r="F21" s="176">
        <f t="shared" si="0"/>
        <v>245</v>
      </c>
      <c r="G21" s="243">
        <f t="shared" si="7"/>
        <v>245</v>
      </c>
      <c r="H21" s="192">
        <f t="shared" si="8"/>
        <v>360</v>
      </c>
      <c r="I21" s="242">
        <f>G21+H21</f>
        <v>605</v>
      </c>
      <c r="J21" s="176">
        <f t="shared" si="10"/>
        <v>1</v>
      </c>
      <c r="K21" s="176">
        <f t="shared" si="1"/>
        <v>1</v>
      </c>
      <c r="L21" s="254">
        <f t="shared" si="11"/>
        <v>2</v>
      </c>
      <c r="M21" s="196">
        <f t="shared" si="12"/>
        <v>1</v>
      </c>
      <c r="O21" s="2"/>
      <c r="P21" s="2">
        <v>62</v>
      </c>
      <c r="Q21" s="2">
        <v>134</v>
      </c>
      <c r="R21" s="2">
        <v>0</v>
      </c>
      <c r="S21" s="2">
        <v>0</v>
      </c>
      <c r="T21" s="2">
        <v>0</v>
      </c>
      <c r="U21" s="684">
        <f t="shared" ref="U21:Z21" si="52">U65+U109</f>
        <v>0</v>
      </c>
      <c r="V21" s="684">
        <f t="shared" si="52"/>
        <v>37</v>
      </c>
      <c r="W21" s="684">
        <f t="shared" si="52"/>
        <v>69</v>
      </c>
      <c r="X21" s="684">
        <f t="shared" si="52"/>
        <v>0</v>
      </c>
      <c r="Y21" s="684">
        <f t="shared" si="52"/>
        <v>1</v>
      </c>
      <c r="Z21" s="684">
        <f t="shared" si="52"/>
        <v>1</v>
      </c>
      <c r="AA21" s="7">
        <f t="shared" ref="AA21:AF21" si="53">AA65+AA109</f>
        <v>0</v>
      </c>
      <c r="AB21" s="7">
        <f t="shared" si="53"/>
        <v>31</v>
      </c>
      <c r="AC21" s="7">
        <f t="shared" si="53"/>
        <v>135</v>
      </c>
      <c r="AD21" s="7">
        <f t="shared" si="53"/>
        <v>0</v>
      </c>
      <c r="AE21" s="7">
        <f t="shared" si="53"/>
        <v>0</v>
      </c>
      <c r="AF21" s="7">
        <f t="shared" si="53"/>
        <v>0</v>
      </c>
      <c r="AG21" s="685">
        <v>0</v>
      </c>
      <c r="AH21" s="685">
        <v>80</v>
      </c>
      <c r="AI21" s="685">
        <v>0</v>
      </c>
      <c r="AJ21" s="685">
        <v>1</v>
      </c>
      <c r="AK21" s="685">
        <v>0</v>
      </c>
      <c r="AL21" s="685">
        <v>0</v>
      </c>
      <c r="AM21" s="7">
        <f t="shared" ref="AM21:AR21" si="54">AM65+AM109</f>
        <v>0</v>
      </c>
      <c r="AN21" s="7">
        <f t="shared" si="54"/>
        <v>34</v>
      </c>
      <c r="AO21" s="7">
        <f t="shared" si="54"/>
        <v>21</v>
      </c>
      <c r="AP21" s="7">
        <f t="shared" si="54"/>
        <v>0</v>
      </c>
      <c r="AQ21" s="7">
        <f t="shared" si="54"/>
        <v>0</v>
      </c>
      <c r="AR21" s="7">
        <f t="shared" si="54"/>
        <v>0</v>
      </c>
      <c r="AS21" s="656">
        <v>0</v>
      </c>
      <c r="AT21" s="656">
        <v>1</v>
      </c>
      <c r="AU21" s="656">
        <v>1</v>
      </c>
      <c r="AV21" s="657">
        <v>0</v>
      </c>
      <c r="AW21" s="657">
        <v>0</v>
      </c>
      <c r="AX21" s="657">
        <v>0</v>
      </c>
      <c r="AY21" s="520">
        <f t="shared" si="16"/>
        <v>0</v>
      </c>
      <c r="AZ21" s="520">
        <f t="shared" si="17"/>
        <v>245</v>
      </c>
      <c r="BA21" s="520">
        <f t="shared" si="18"/>
        <v>360</v>
      </c>
      <c r="BB21" s="520">
        <f t="shared" si="19"/>
        <v>1</v>
      </c>
      <c r="BC21" s="520">
        <f t="shared" si="20"/>
        <v>1</v>
      </c>
      <c r="BD21" s="520">
        <f t="shared" si="21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9739</v>
      </c>
      <c r="F22" s="265">
        <f t="shared" ref="F22:M22" si="55">SUM(F9:F21)</f>
        <v>693</v>
      </c>
      <c r="G22" s="265">
        <f t="shared" si="55"/>
        <v>10432</v>
      </c>
      <c r="H22" s="265">
        <f t="shared" si="55"/>
        <v>360</v>
      </c>
      <c r="I22" s="265">
        <f>SUM(I9:I21)</f>
        <v>10792</v>
      </c>
      <c r="J22" s="265">
        <f t="shared" si="55"/>
        <v>3038</v>
      </c>
      <c r="K22" s="265">
        <f>SUM(K9:K21)</f>
        <v>613</v>
      </c>
      <c r="L22" s="265">
        <f t="shared" si="55"/>
        <v>3651</v>
      </c>
      <c r="M22" s="265">
        <f t="shared" si="55"/>
        <v>658</v>
      </c>
      <c r="O22" s="2">
        <v>2825</v>
      </c>
      <c r="P22" s="2">
        <v>223</v>
      </c>
      <c r="Q22" s="2">
        <v>134</v>
      </c>
      <c r="R22" s="2">
        <v>1066</v>
      </c>
      <c r="S22" s="2">
        <v>217</v>
      </c>
      <c r="T22" s="2">
        <v>170</v>
      </c>
      <c r="U22" s="684">
        <f t="shared" ref="U22:Z22" si="56">U66+U110</f>
        <v>1517</v>
      </c>
      <c r="V22" s="684">
        <f t="shared" si="56"/>
        <v>120</v>
      </c>
      <c r="W22" s="684">
        <f t="shared" si="56"/>
        <v>69</v>
      </c>
      <c r="X22" s="684">
        <f t="shared" si="56"/>
        <v>537</v>
      </c>
      <c r="Y22" s="684">
        <f t="shared" si="56"/>
        <v>153</v>
      </c>
      <c r="Z22" s="684">
        <f t="shared" si="56"/>
        <v>186</v>
      </c>
      <c r="AA22" s="7">
        <f t="shared" ref="AA22:AF22" si="57">AA66+AA110</f>
        <v>2276</v>
      </c>
      <c r="AB22" s="7">
        <f t="shared" si="57"/>
        <v>133</v>
      </c>
      <c r="AC22" s="7">
        <f t="shared" si="57"/>
        <v>135</v>
      </c>
      <c r="AD22" s="7">
        <f t="shared" si="57"/>
        <v>651</v>
      </c>
      <c r="AE22" s="7">
        <f t="shared" si="57"/>
        <v>105</v>
      </c>
      <c r="AF22" s="7">
        <f t="shared" si="57"/>
        <v>119</v>
      </c>
      <c r="AG22" s="685">
        <v>1816</v>
      </c>
      <c r="AH22" s="685">
        <v>124</v>
      </c>
      <c r="AI22" s="685">
        <v>0</v>
      </c>
      <c r="AJ22" s="685">
        <v>445</v>
      </c>
      <c r="AK22" s="685">
        <v>81</v>
      </c>
      <c r="AL22" s="685">
        <v>101</v>
      </c>
      <c r="AM22" s="7">
        <f t="shared" ref="AM22:AR22" si="58">AM66+AM110</f>
        <v>1271</v>
      </c>
      <c r="AN22" s="7">
        <f t="shared" si="58"/>
        <v>86</v>
      </c>
      <c r="AO22" s="7">
        <f t="shared" si="58"/>
        <v>21</v>
      </c>
      <c r="AP22" s="7">
        <f t="shared" si="58"/>
        <v>324</v>
      </c>
      <c r="AQ22" s="7">
        <f t="shared" si="58"/>
        <v>57</v>
      </c>
      <c r="AR22" s="7">
        <f t="shared" si="58"/>
        <v>82</v>
      </c>
      <c r="AS22" s="656">
        <v>34</v>
      </c>
      <c r="AT22" s="656">
        <v>7</v>
      </c>
      <c r="AU22" s="656">
        <v>1</v>
      </c>
      <c r="AV22" s="657">
        <v>15</v>
      </c>
      <c r="AW22" s="657">
        <v>0</v>
      </c>
      <c r="AX22" s="657">
        <v>0</v>
      </c>
      <c r="AY22" s="659">
        <f t="shared" si="16"/>
        <v>9739</v>
      </c>
      <c r="AZ22" s="659">
        <f t="shared" si="17"/>
        <v>693</v>
      </c>
      <c r="BA22" s="659">
        <f t="shared" si="18"/>
        <v>360</v>
      </c>
      <c r="BB22" s="659">
        <f t="shared" si="19"/>
        <v>3038</v>
      </c>
      <c r="BC22" s="659">
        <f t="shared" si="20"/>
        <v>613</v>
      </c>
      <c r="BD22" s="659">
        <f t="shared" si="21"/>
        <v>658</v>
      </c>
    </row>
    <row r="23" spans="1:56" s="7" customFormat="1" ht="12.75" customHeight="1">
      <c r="A23" s="731" t="s">
        <v>168</v>
      </c>
      <c r="B23" s="729" t="s">
        <v>169</v>
      </c>
      <c r="C23" s="728" t="s">
        <v>152</v>
      </c>
      <c r="D23" s="193">
        <v>13</v>
      </c>
      <c r="E23" s="187">
        <f t="shared" ref="E23:E35" si="59">AY23</f>
        <v>10342</v>
      </c>
      <c r="F23" s="187">
        <f t="shared" ref="F23:F35" si="60">AZ23</f>
        <v>0</v>
      </c>
      <c r="G23" s="245">
        <f t="shared" si="7"/>
        <v>10342</v>
      </c>
      <c r="H23" s="235">
        <f t="shared" ref="H23:H35" si="61">BA23</f>
        <v>0</v>
      </c>
      <c r="I23" s="245">
        <f t="shared" si="9"/>
        <v>10342</v>
      </c>
      <c r="J23" s="187">
        <f t="shared" ref="J23:J35" si="62">BB23</f>
        <v>3290</v>
      </c>
      <c r="K23" s="187">
        <f t="shared" ref="K23:K35" si="63">BC23</f>
        <v>570</v>
      </c>
      <c r="L23" s="257">
        <f>J23+K23</f>
        <v>3860</v>
      </c>
      <c r="M23" s="200">
        <f t="shared" ref="M23:M35" si="64">BD23</f>
        <v>727</v>
      </c>
      <c r="O23" s="2">
        <v>2661</v>
      </c>
      <c r="P23" s="2"/>
      <c r="Q23" s="2"/>
      <c r="R23" s="2">
        <v>832</v>
      </c>
      <c r="S23" s="2">
        <v>143</v>
      </c>
      <c r="T23" s="2">
        <v>171</v>
      </c>
      <c r="U23" s="684">
        <f t="shared" ref="U23:Z23" si="65">U67+U111</f>
        <v>1830</v>
      </c>
      <c r="V23" s="684">
        <f t="shared" si="65"/>
        <v>0</v>
      </c>
      <c r="W23" s="684">
        <f t="shared" si="65"/>
        <v>0</v>
      </c>
      <c r="X23" s="684">
        <f t="shared" si="65"/>
        <v>604</v>
      </c>
      <c r="Y23" s="684">
        <f t="shared" si="65"/>
        <v>117</v>
      </c>
      <c r="Z23" s="684">
        <f t="shared" si="65"/>
        <v>145</v>
      </c>
      <c r="AA23" s="7">
        <f t="shared" ref="AA23:AF23" si="66">AA67+AA111</f>
        <v>2435</v>
      </c>
      <c r="AB23" s="7">
        <f t="shared" si="66"/>
        <v>0</v>
      </c>
      <c r="AC23" s="7">
        <f t="shared" si="66"/>
        <v>0</v>
      </c>
      <c r="AD23" s="7">
        <f t="shared" si="66"/>
        <v>910</v>
      </c>
      <c r="AE23" s="7">
        <f t="shared" si="66"/>
        <v>137</v>
      </c>
      <c r="AF23" s="7">
        <f t="shared" si="66"/>
        <v>186</v>
      </c>
      <c r="AG23" s="685">
        <v>2115</v>
      </c>
      <c r="AH23" s="685">
        <v>0</v>
      </c>
      <c r="AI23" s="685"/>
      <c r="AJ23" s="685">
        <v>569</v>
      </c>
      <c r="AK23" s="685">
        <v>88</v>
      </c>
      <c r="AL23" s="685">
        <v>117</v>
      </c>
      <c r="AM23" s="7">
        <f t="shared" ref="AM23:AR23" si="67">AM67+AM111</f>
        <v>1202</v>
      </c>
      <c r="AN23" s="7">
        <f t="shared" si="67"/>
        <v>0</v>
      </c>
      <c r="AO23" s="7">
        <f t="shared" si="67"/>
        <v>0</v>
      </c>
      <c r="AP23" s="7">
        <f t="shared" si="67"/>
        <v>320</v>
      </c>
      <c r="AQ23" s="7">
        <f t="shared" si="67"/>
        <v>80</v>
      </c>
      <c r="AR23" s="7">
        <f t="shared" si="67"/>
        <v>103</v>
      </c>
      <c r="AS23" s="656">
        <v>99</v>
      </c>
      <c r="AT23" s="656">
        <v>0</v>
      </c>
      <c r="AU23" s="656">
        <v>0</v>
      </c>
      <c r="AV23" s="657">
        <v>55</v>
      </c>
      <c r="AW23" s="657">
        <v>5</v>
      </c>
      <c r="AX23" s="657">
        <v>5</v>
      </c>
      <c r="AY23" s="520">
        <f t="shared" si="16"/>
        <v>10342</v>
      </c>
      <c r="AZ23" s="520">
        <f t="shared" si="17"/>
        <v>0</v>
      </c>
      <c r="BA23" s="520">
        <f t="shared" si="18"/>
        <v>0</v>
      </c>
      <c r="BB23" s="520">
        <f t="shared" si="19"/>
        <v>3290</v>
      </c>
      <c r="BC23" s="520">
        <f t="shared" si="20"/>
        <v>570</v>
      </c>
      <c r="BD23" s="520">
        <f t="shared" si="21"/>
        <v>727</v>
      </c>
    </row>
    <row r="24" spans="1:56" s="7" customFormat="1" ht="12.75" customHeight="1">
      <c r="A24" s="732"/>
      <c r="B24" s="730"/>
      <c r="C24" s="702"/>
      <c r="D24" s="194">
        <v>12</v>
      </c>
      <c r="E24" s="187">
        <f t="shared" si="59"/>
        <v>265</v>
      </c>
      <c r="F24" s="187">
        <f t="shared" si="60"/>
        <v>0</v>
      </c>
      <c r="G24" s="246">
        <f t="shared" si="7"/>
        <v>265</v>
      </c>
      <c r="H24" s="236">
        <f t="shared" si="61"/>
        <v>0</v>
      </c>
      <c r="I24" s="246">
        <f t="shared" si="9"/>
        <v>265</v>
      </c>
      <c r="J24" s="187">
        <f t="shared" si="62"/>
        <v>16</v>
      </c>
      <c r="K24" s="187">
        <f t="shared" si="63"/>
        <v>3</v>
      </c>
      <c r="L24" s="258">
        <f t="shared" si="11"/>
        <v>19</v>
      </c>
      <c r="M24" s="200">
        <f t="shared" si="64"/>
        <v>2</v>
      </c>
      <c r="O24" s="2">
        <v>65</v>
      </c>
      <c r="P24" s="2"/>
      <c r="Q24" s="2"/>
      <c r="R24" s="2">
        <v>1</v>
      </c>
      <c r="S24" s="2">
        <v>2</v>
      </c>
      <c r="T24" s="2">
        <v>1</v>
      </c>
      <c r="U24" s="684">
        <f t="shared" ref="U24:Z24" si="68">U68+U112</f>
        <v>29</v>
      </c>
      <c r="V24" s="684">
        <f t="shared" si="68"/>
        <v>0</v>
      </c>
      <c r="W24" s="684">
        <f t="shared" si="68"/>
        <v>0</v>
      </c>
      <c r="X24" s="684">
        <f t="shared" si="68"/>
        <v>3</v>
      </c>
      <c r="Y24" s="684">
        <f t="shared" si="68"/>
        <v>0</v>
      </c>
      <c r="Z24" s="684">
        <f t="shared" si="68"/>
        <v>0</v>
      </c>
      <c r="AA24" s="7">
        <f t="shared" ref="AA24:AF24" si="69">AA68+AA112</f>
        <v>109</v>
      </c>
      <c r="AB24" s="7">
        <f t="shared" si="69"/>
        <v>0</v>
      </c>
      <c r="AC24" s="7">
        <f t="shared" si="69"/>
        <v>0</v>
      </c>
      <c r="AD24" s="7">
        <f t="shared" si="69"/>
        <v>8</v>
      </c>
      <c r="AE24" s="7">
        <f t="shared" si="69"/>
        <v>1</v>
      </c>
      <c r="AF24" s="7">
        <f t="shared" si="69"/>
        <v>1</v>
      </c>
      <c r="AG24" s="685">
        <v>39</v>
      </c>
      <c r="AH24" s="685">
        <v>0</v>
      </c>
      <c r="AI24" s="685"/>
      <c r="AJ24" s="685">
        <v>4</v>
      </c>
      <c r="AK24" s="685">
        <v>0</v>
      </c>
      <c r="AL24" s="685">
        <v>0</v>
      </c>
      <c r="AM24" s="7">
        <f t="shared" ref="AM24:AR24" si="70">AM68+AM112</f>
        <v>22</v>
      </c>
      <c r="AN24" s="7">
        <f t="shared" si="70"/>
        <v>0</v>
      </c>
      <c r="AO24" s="7">
        <f t="shared" si="70"/>
        <v>0</v>
      </c>
      <c r="AP24" s="7">
        <f t="shared" si="70"/>
        <v>0</v>
      </c>
      <c r="AQ24" s="7">
        <f t="shared" si="70"/>
        <v>0</v>
      </c>
      <c r="AR24" s="7">
        <f t="shared" si="70"/>
        <v>0</v>
      </c>
      <c r="AS24" s="656">
        <v>1</v>
      </c>
      <c r="AT24" s="656">
        <v>0</v>
      </c>
      <c r="AU24" s="656">
        <v>0</v>
      </c>
      <c r="AV24" s="657">
        <v>0</v>
      </c>
      <c r="AW24" s="657">
        <v>0</v>
      </c>
      <c r="AX24" s="657">
        <v>0</v>
      </c>
      <c r="AY24" s="520">
        <f t="shared" si="16"/>
        <v>265</v>
      </c>
      <c r="AZ24" s="520">
        <f t="shared" si="17"/>
        <v>0</v>
      </c>
      <c r="BA24" s="520">
        <f t="shared" si="18"/>
        <v>0</v>
      </c>
      <c r="BB24" s="520">
        <f t="shared" si="19"/>
        <v>16</v>
      </c>
      <c r="BC24" s="520">
        <f t="shared" si="20"/>
        <v>3</v>
      </c>
      <c r="BD24" s="520">
        <f t="shared" si="21"/>
        <v>2</v>
      </c>
    </row>
    <row r="25" spans="1:56" s="7" customFormat="1" ht="12.75" customHeight="1">
      <c r="A25" s="732"/>
      <c r="B25" s="730"/>
      <c r="C25" s="703"/>
      <c r="D25" s="195">
        <v>11</v>
      </c>
      <c r="E25" s="187">
        <f t="shared" si="59"/>
        <v>354</v>
      </c>
      <c r="F25" s="187">
        <f t="shared" si="60"/>
        <v>0</v>
      </c>
      <c r="G25" s="243">
        <f t="shared" si="7"/>
        <v>354</v>
      </c>
      <c r="H25" s="236">
        <f t="shared" si="61"/>
        <v>0</v>
      </c>
      <c r="I25" s="243">
        <f t="shared" si="9"/>
        <v>354</v>
      </c>
      <c r="J25" s="187">
        <f t="shared" si="62"/>
        <v>20</v>
      </c>
      <c r="K25" s="187">
        <f t="shared" si="63"/>
        <v>5</v>
      </c>
      <c r="L25" s="255">
        <f t="shared" si="11"/>
        <v>25</v>
      </c>
      <c r="M25" s="200">
        <f t="shared" si="64"/>
        <v>5</v>
      </c>
      <c r="O25" s="2">
        <v>123</v>
      </c>
      <c r="P25" s="2"/>
      <c r="Q25" s="2"/>
      <c r="R25" s="2">
        <v>2</v>
      </c>
      <c r="S25" s="2">
        <v>1</v>
      </c>
      <c r="T25" s="2">
        <v>1</v>
      </c>
      <c r="U25" s="684">
        <f t="shared" ref="U25:Z25" si="71">U69+U113</f>
        <v>43</v>
      </c>
      <c r="V25" s="684">
        <f t="shared" si="71"/>
        <v>0</v>
      </c>
      <c r="W25" s="684">
        <f t="shared" si="71"/>
        <v>0</v>
      </c>
      <c r="X25" s="684">
        <f t="shared" si="71"/>
        <v>8</v>
      </c>
      <c r="Y25" s="684">
        <f t="shared" si="71"/>
        <v>0</v>
      </c>
      <c r="Z25" s="684">
        <f t="shared" si="71"/>
        <v>0</v>
      </c>
      <c r="AA25" s="7">
        <f t="shared" ref="AA25:AF25" si="72">AA69+AA113</f>
        <v>67</v>
      </c>
      <c r="AB25" s="7">
        <f t="shared" si="72"/>
        <v>0</v>
      </c>
      <c r="AC25" s="7">
        <f t="shared" si="72"/>
        <v>0</v>
      </c>
      <c r="AD25" s="7">
        <f t="shared" si="72"/>
        <v>6</v>
      </c>
      <c r="AE25" s="7">
        <f t="shared" si="72"/>
        <v>2</v>
      </c>
      <c r="AF25" s="7">
        <f t="shared" si="72"/>
        <v>2</v>
      </c>
      <c r="AG25" s="685">
        <v>36</v>
      </c>
      <c r="AH25" s="685">
        <v>0</v>
      </c>
      <c r="AI25" s="685"/>
      <c r="AJ25" s="685">
        <v>3</v>
      </c>
      <c r="AK25" s="685">
        <v>2</v>
      </c>
      <c r="AL25" s="685">
        <v>2</v>
      </c>
      <c r="AM25" s="7">
        <f t="shared" ref="AM25:AR25" si="73">AM69+AM113</f>
        <v>82</v>
      </c>
      <c r="AN25" s="7">
        <f t="shared" si="73"/>
        <v>0</v>
      </c>
      <c r="AO25" s="7">
        <f t="shared" si="73"/>
        <v>0</v>
      </c>
      <c r="AP25" s="7">
        <f t="shared" si="73"/>
        <v>1</v>
      </c>
      <c r="AQ25" s="7">
        <f t="shared" si="73"/>
        <v>0</v>
      </c>
      <c r="AR25" s="7">
        <f t="shared" si="73"/>
        <v>0</v>
      </c>
      <c r="AS25" s="656">
        <v>3</v>
      </c>
      <c r="AT25" s="656">
        <v>0</v>
      </c>
      <c r="AU25" s="656">
        <v>0</v>
      </c>
      <c r="AV25" s="657">
        <v>0</v>
      </c>
      <c r="AW25" s="657">
        <v>0</v>
      </c>
      <c r="AX25" s="657">
        <v>0</v>
      </c>
      <c r="AY25" s="520">
        <f t="shared" si="16"/>
        <v>354</v>
      </c>
      <c r="AZ25" s="520">
        <f t="shared" si="17"/>
        <v>0</v>
      </c>
      <c r="BA25" s="520">
        <f t="shared" si="18"/>
        <v>0</v>
      </c>
      <c r="BB25" s="520">
        <f t="shared" si="19"/>
        <v>20</v>
      </c>
      <c r="BC25" s="520">
        <f t="shared" si="20"/>
        <v>5</v>
      </c>
      <c r="BD25" s="520">
        <f t="shared" si="21"/>
        <v>5</v>
      </c>
    </row>
    <row r="26" spans="1:56" s="7" customFormat="1" ht="12.75" customHeight="1">
      <c r="A26" s="732"/>
      <c r="B26" s="730"/>
      <c r="C26" s="701" t="s">
        <v>153</v>
      </c>
      <c r="D26" s="193">
        <v>10</v>
      </c>
      <c r="E26" s="187">
        <f t="shared" si="59"/>
        <v>792</v>
      </c>
      <c r="F26" s="187">
        <f t="shared" si="60"/>
        <v>0</v>
      </c>
      <c r="G26" s="245">
        <f t="shared" si="7"/>
        <v>792</v>
      </c>
      <c r="H26" s="236">
        <f t="shared" si="61"/>
        <v>0</v>
      </c>
      <c r="I26" s="245">
        <f t="shared" si="9"/>
        <v>792</v>
      </c>
      <c r="J26" s="187">
        <f t="shared" si="62"/>
        <v>11</v>
      </c>
      <c r="K26" s="187">
        <f t="shared" si="63"/>
        <v>3</v>
      </c>
      <c r="L26" s="257">
        <f t="shared" si="11"/>
        <v>14</v>
      </c>
      <c r="M26" s="200">
        <f t="shared" si="64"/>
        <v>2</v>
      </c>
      <c r="O26" s="2">
        <v>265</v>
      </c>
      <c r="P26" s="2"/>
      <c r="Q26" s="2"/>
      <c r="R26" s="2">
        <v>3</v>
      </c>
      <c r="S26" s="2">
        <v>1</v>
      </c>
      <c r="T26" s="2">
        <v>0</v>
      </c>
      <c r="U26" s="684">
        <f t="shared" ref="U26:Z26" si="74">U70+U114</f>
        <v>101</v>
      </c>
      <c r="V26" s="684">
        <f t="shared" si="74"/>
        <v>0</v>
      </c>
      <c r="W26" s="684">
        <f t="shared" si="74"/>
        <v>0</v>
      </c>
      <c r="X26" s="684">
        <f t="shared" si="74"/>
        <v>2</v>
      </c>
      <c r="Y26" s="684">
        <f t="shared" si="74"/>
        <v>1</v>
      </c>
      <c r="Z26" s="684">
        <f t="shared" si="74"/>
        <v>1</v>
      </c>
      <c r="AA26" s="7">
        <f t="shared" ref="AA26:AF26" si="75">AA70+AA114</f>
        <v>202</v>
      </c>
      <c r="AB26" s="7">
        <f t="shared" si="75"/>
        <v>0</v>
      </c>
      <c r="AC26" s="7">
        <f t="shared" si="75"/>
        <v>0</v>
      </c>
      <c r="AD26" s="7">
        <f t="shared" si="75"/>
        <v>5</v>
      </c>
      <c r="AE26" s="7">
        <f t="shared" si="75"/>
        <v>0</v>
      </c>
      <c r="AF26" s="7">
        <f t="shared" si="75"/>
        <v>0</v>
      </c>
      <c r="AG26" s="685">
        <v>101</v>
      </c>
      <c r="AH26" s="685">
        <v>0</v>
      </c>
      <c r="AI26" s="685"/>
      <c r="AJ26" s="685">
        <v>1</v>
      </c>
      <c r="AK26" s="685">
        <v>1</v>
      </c>
      <c r="AL26" s="685">
        <v>1</v>
      </c>
      <c r="AM26" s="7">
        <f t="shared" ref="AM26:AR26" si="76">AM70+AM114</f>
        <v>121</v>
      </c>
      <c r="AN26" s="7">
        <f t="shared" si="76"/>
        <v>0</v>
      </c>
      <c r="AO26" s="7">
        <f t="shared" si="76"/>
        <v>0</v>
      </c>
      <c r="AP26" s="7">
        <f t="shared" si="76"/>
        <v>0</v>
      </c>
      <c r="AQ26" s="7">
        <f t="shared" si="76"/>
        <v>0</v>
      </c>
      <c r="AR26" s="7">
        <f t="shared" si="76"/>
        <v>0</v>
      </c>
      <c r="AS26" s="656">
        <v>2</v>
      </c>
      <c r="AT26" s="656">
        <v>0</v>
      </c>
      <c r="AU26" s="656">
        <v>0</v>
      </c>
      <c r="AV26" s="657">
        <v>0</v>
      </c>
      <c r="AW26" s="657">
        <v>0</v>
      </c>
      <c r="AX26" s="657">
        <v>0</v>
      </c>
      <c r="AY26" s="520">
        <f t="shared" si="16"/>
        <v>792</v>
      </c>
      <c r="AZ26" s="520">
        <f t="shared" si="17"/>
        <v>0</v>
      </c>
      <c r="BA26" s="520">
        <f t="shared" si="18"/>
        <v>0</v>
      </c>
      <c r="BB26" s="520">
        <f t="shared" si="19"/>
        <v>11</v>
      </c>
      <c r="BC26" s="520">
        <f t="shared" si="20"/>
        <v>3</v>
      </c>
      <c r="BD26" s="520">
        <f t="shared" si="21"/>
        <v>2</v>
      </c>
    </row>
    <row r="27" spans="1:56" s="7" customFormat="1" ht="12.75" customHeight="1">
      <c r="A27" s="732"/>
      <c r="B27" s="730"/>
      <c r="C27" s="702"/>
      <c r="D27" s="194">
        <v>9</v>
      </c>
      <c r="E27" s="187">
        <f t="shared" si="59"/>
        <v>693</v>
      </c>
      <c r="F27" s="187">
        <f t="shared" si="60"/>
        <v>0</v>
      </c>
      <c r="G27" s="246">
        <f t="shared" si="7"/>
        <v>693</v>
      </c>
      <c r="H27" s="236">
        <f t="shared" si="61"/>
        <v>0</v>
      </c>
      <c r="I27" s="246">
        <f t="shared" si="9"/>
        <v>693</v>
      </c>
      <c r="J27" s="187">
        <f t="shared" si="62"/>
        <v>8</v>
      </c>
      <c r="K27" s="187">
        <f t="shared" si="63"/>
        <v>6</v>
      </c>
      <c r="L27" s="258">
        <f t="shared" si="11"/>
        <v>14</v>
      </c>
      <c r="M27" s="200">
        <f t="shared" si="64"/>
        <v>9</v>
      </c>
      <c r="O27" s="2">
        <v>218</v>
      </c>
      <c r="P27" s="2"/>
      <c r="Q27" s="2"/>
      <c r="R27" s="2">
        <v>1</v>
      </c>
      <c r="S27" s="2">
        <v>1</v>
      </c>
      <c r="T27" s="2">
        <v>4</v>
      </c>
      <c r="U27" s="684">
        <f t="shared" ref="U27:Z27" si="77">U71+U115</f>
        <v>105</v>
      </c>
      <c r="V27" s="684">
        <f t="shared" si="77"/>
        <v>0</v>
      </c>
      <c r="W27" s="684">
        <f t="shared" si="77"/>
        <v>0</v>
      </c>
      <c r="X27" s="684">
        <f t="shared" si="77"/>
        <v>3</v>
      </c>
      <c r="Y27" s="684">
        <f t="shared" si="77"/>
        <v>0</v>
      </c>
      <c r="Z27" s="684">
        <f t="shared" si="77"/>
        <v>0</v>
      </c>
      <c r="AA27" s="7">
        <f t="shared" ref="AA27:AF27" si="78">AA71+AA115</f>
        <v>174</v>
      </c>
      <c r="AB27" s="7">
        <f t="shared" si="78"/>
        <v>0</v>
      </c>
      <c r="AC27" s="7">
        <f t="shared" si="78"/>
        <v>0</v>
      </c>
      <c r="AD27" s="7">
        <f t="shared" si="78"/>
        <v>2</v>
      </c>
      <c r="AE27" s="7">
        <f t="shared" si="78"/>
        <v>3</v>
      </c>
      <c r="AF27" s="7">
        <f t="shared" si="78"/>
        <v>3</v>
      </c>
      <c r="AG27" s="685">
        <v>69</v>
      </c>
      <c r="AH27" s="685">
        <v>0</v>
      </c>
      <c r="AI27" s="685"/>
      <c r="AJ27" s="685">
        <v>1</v>
      </c>
      <c r="AK27" s="685">
        <v>0</v>
      </c>
      <c r="AL27" s="685">
        <v>0</v>
      </c>
      <c r="AM27" s="7">
        <f t="shared" ref="AM27:AR27" si="79">AM71+AM115</f>
        <v>125</v>
      </c>
      <c r="AN27" s="7">
        <f t="shared" si="79"/>
        <v>0</v>
      </c>
      <c r="AO27" s="7">
        <f t="shared" si="79"/>
        <v>0</v>
      </c>
      <c r="AP27" s="7">
        <f t="shared" si="79"/>
        <v>1</v>
      </c>
      <c r="AQ27" s="7">
        <f t="shared" si="79"/>
        <v>2</v>
      </c>
      <c r="AR27" s="7">
        <f t="shared" si="79"/>
        <v>2</v>
      </c>
      <c r="AS27" s="656">
        <v>2</v>
      </c>
      <c r="AT27" s="656">
        <v>0</v>
      </c>
      <c r="AU27" s="656">
        <v>0</v>
      </c>
      <c r="AV27" s="657">
        <v>0</v>
      </c>
      <c r="AW27" s="657">
        <v>0</v>
      </c>
      <c r="AX27" s="657">
        <v>0</v>
      </c>
      <c r="AY27" s="520">
        <f t="shared" si="16"/>
        <v>693</v>
      </c>
      <c r="AZ27" s="520">
        <f t="shared" si="17"/>
        <v>0</v>
      </c>
      <c r="BA27" s="520">
        <f t="shared" si="18"/>
        <v>0</v>
      </c>
      <c r="BB27" s="520">
        <f t="shared" si="19"/>
        <v>8</v>
      </c>
      <c r="BC27" s="520">
        <f t="shared" si="20"/>
        <v>6</v>
      </c>
      <c r="BD27" s="520">
        <f t="shared" si="21"/>
        <v>9</v>
      </c>
    </row>
    <row r="28" spans="1:56" s="7" customFormat="1" ht="12.75" customHeight="1">
      <c r="A28" s="732"/>
      <c r="B28" s="730"/>
      <c r="C28" s="702"/>
      <c r="D28" s="194">
        <v>8</v>
      </c>
      <c r="E28" s="187">
        <f t="shared" si="59"/>
        <v>664</v>
      </c>
      <c r="F28" s="187">
        <f t="shared" si="60"/>
        <v>0</v>
      </c>
      <c r="G28" s="246">
        <f t="shared" si="7"/>
        <v>664</v>
      </c>
      <c r="H28" s="236">
        <f t="shared" si="61"/>
        <v>0</v>
      </c>
      <c r="I28" s="246">
        <f t="shared" si="9"/>
        <v>664</v>
      </c>
      <c r="J28" s="187">
        <f t="shared" si="62"/>
        <v>8</v>
      </c>
      <c r="K28" s="187">
        <f t="shared" si="63"/>
        <v>4</v>
      </c>
      <c r="L28" s="258">
        <f t="shared" si="11"/>
        <v>12</v>
      </c>
      <c r="M28" s="200">
        <f t="shared" si="64"/>
        <v>6</v>
      </c>
      <c r="O28" s="2">
        <v>241</v>
      </c>
      <c r="P28" s="2"/>
      <c r="Q28" s="2"/>
      <c r="R28" s="2">
        <v>4</v>
      </c>
      <c r="S28" s="2">
        <v>1</v>
      </c>
      <c r="T28" s="2">
        <v>0</v>
      </c>
      <c r="U28" s="684">
        <f t="shared" ref="U28:Z28" si="80">U72+U116</f>
        <v>113</v>
      </c>
      <c r="V28" s="684">
        <f t="shared" si="80"/>
        <v>0</v>
      </c>
      <c r="W28" s="684">
        <f t="shared" si="80"/>
        <v>0</v>
      </c>
      <c r="X28" s="684">
        <f t="shared" si="80"/>
        <v>2</v>
      </c>
      <c r="Y28" s="684">
        <f t="shared" si="80"/>
        <v>3</v>
      </c>
      <c r="Z28" s="684">
        <f t="shared" si="80"/>
        <v>6</v>
      </c>
      <c r="AA28" s="7">
        <f t="shared" ref="AA28:AF28" si="81">AA72+AA116</f>
        <v>70</v>
      </c>
      <c r="AB28" s="7">
        <f t="shared" si="81"/>
        <v>0</v>
      </c>
      <c r="AC28" s="7">
        <f t="shared" si="81"/>
        <v>0</v>
      </c>
      <c r="AD28" s="7">
        <f t="shared" si="81"/>
        <v>1</v>
      </c>
      <c r="AE28" s="7">
        <f t="shared" si="81"/>
        <v>0</v>
      </c>
      <c r="AF28" s="7">
        <f t="shared" si="81"/>
        <v>0</v>
      </c>
      <c r="AG28" s="685">
        <v>119</v>
      </c>
      <c r="AH28" s="685">
        <v>0</v>
      </c>
      <c r="AI28" s="685"/>
      <c r="AJ28" s="685">
        <v>1</v>
      </c>
      <c r="AK28" s="685">
        <v>0</v>
      </c>
      <c r="AL28" s="685">
        <v>0</v>
      </c>
      <c r="AM28" s="7">
        <f t="shared" ref="AM28:AR28" si="82">AM72+AM116</f>
        <v>118</v>
      </c>
      <c r="AN28" s="7">
        <f t="shared" si="82"/>
        <v>0</v>
      </c>
      <c r="AO28" s="7">
        <f t="shared" si="82"/>
        <v>0</v>
      </c>
      <c r="AP28" s="7">
        <f t="shared" si="82"/>
        <v>0</v>
      </c>
      <c r="AQ28" s="7">
        <f t="shared" si="82"/>
        <v>0</v>
      </c>
      <c r="AR28" s="7">
        <f t="shared" si="82"/>
        <v>0</v>
      </c>
      <c r="AS28" s="656">
        <v>3</v>
      </c>
      <c r="AT28" s="656">
        <v>0</v>
      </c>
      <c r="AU28" s="656">
        <v>0</v>
      </c>
      <c r="AV28" s="657">
        <v>0</v>
      </c>
      <c r="AW28" s="657">
        <v>0</v>
      </c>
      <c r="AX28" s="657">
        <v>0</v>
      </c>
      <c r="AY28" s="520">
        <f t="shared" si="16"/>
        <v>664</v>
      </c>
      <c r="AZ28" s="520">
        <f t="shared" si="17"/>
        <v>0</v>
      </c>
      <c r="BA28" s="520">
        <f t="shared" si="18"/>
        <v>0</v>
      </c>
      <c r="BB28" s="520">
        <f t="shared" si="19"/>
        <v>8</v>
      </c>
      <c r="BC28" s="520">
        <f t="shared" si="20"/>
        <v>4</v>
      </c>
      <c r="BD28" s="520">
        <f t="shared" si="21"/>
        <v>6</v>
      </c>
    </row>
    <row r="29" spans="1:56" s="7" customFormat="1" ht="12.75" customHeight="1">
      <c r="A29" s="732"/>
      <c r="B29" s="730"/>
      <c r="C29" s="702"/>
      <c r="D29" s="194">
        <v>7</v>
      </c>
      <c r="E29" s="187">
        <f t="shared" si="59"/>
        <v>766</v>
      </c>
      <c r="F29" s="187">
        <f t="shared" si="60"/>
        <v>0</v>
      </c>
      <c r="G29" s="246">
        <f t="shared" si="7"/>
        <v>766</v>
      </c>
      <c r="H29" s="236">
        <f t="shared" si="61"/>
        <v>0</v>
      </c>
      <c r="I29" s="246">
        <f t="shared" si="9"/>
        <v>766</v>
      </c>
      <c r="J29" s="187">
        <f t="shared" si="62"/>
        <v>6</v>
      </c>
      <c r="K29" s="187">
        <f t="shared" si="63"/>
        <v>3</v>
      </c>
      <c r="L29" s="258">
        <f t="shared" si="11"/>
        <v>9</v>
      </c>
      <c r="M29" s="200">
        <f t="shared" si="64"/>
        <v>4</v>
      </c>
      <c r="O29" s="2">
        <v>320</v>
      </c>
      <c r="P29" s="2"/>
      <c r="Q29" s="2"/>
      <c r="R29" s="2">
        <v>1</v>
      </c>
      <c r="S29" s="2">
        <v>0</v>
      </c>
      <c r="T29" s="2">
        <v>0</v>
      </c>
      <c r="U29" s="684">
        <f t="shared" ref="U29:Z29" si="83">U73+U117</f>
        <v>71</v>
      </c>
      <c r="V29" s="684">
        <f t="shared" si="83"/>
        <v>0</v>
      </c>
      <c r="W29" s="684">
        <f t="shared" si="83"/>
        <v>0</v>
      </c>
      <c r="X29" s="684">
        <f t="shared" si="83"/>
        <v>3</v>
      </c>
      <c r="Y29" s="684">
        <f t="shared" si="83"/>
        <v>1</v>
      </c>
      <c r="Z29" s="684">
        <f t="shared" si="83"/>
        <v>1</v>
      </c>
      <c r="AA29" s="7">
        <f t="shared" ref="AA29:AF29" si="84">AA73+AA117</f>
        <v>68</v>
      </c>
      <c r="AB29" s="7">
        <f t="shared" si="84"/>
        <v>0</v>
      </c>
      <c r="AC29" s="7">
        <f t="shared" si="84"/>
        <v>0</v>
      </c>
      <c r="AD29" s="7">
        <f t="shared" si="84"/>
        <v>0</v>
      </c>
      <c r="AE29" s="7">
        <f t="shared" si="84"/>
        <v>0</v>
      </c>
      <c r="AF29" s="7">
        <f t="shared" si="84"/>
        <v>0</v>
      </c>
      <c r="AG29" s="685">
        <v>151</v>
      </c>
      <c r="AH29" s="685">
        <v>0</v>
      </c>
      <c r="AI29" s="685"/>
      <c r="AJ29" s="685">
        <v>2</v>
      </c>
      <c r="AK29" s="685">
        <v>2</v>
      </c>
      <c r="AL29" s="685">
        <v>3</v>
      </c>
      <c r="AM29" s="7">
        <f t="shared" ref="AM29:AR29" si="85">AM73+AM117</f>
        <v>153</v>
      </c>
      <c r="AN29" s="7">
        <f t="shared" si="85"/>
        <v>0</v>
      </c>
      <c r="AO29" s="7">
        <f t="shared" si="85"/>
        <v>0</v>
      </c>
      <c r="AP29" s="7">
        <f t="shared" si="85"/>
        <v>0</v>
      </c>
      <c r="AQ29" s="7">
        <f t="shared" si="85"/>
        <v>0</v>
      </c>
      <c r="AR29" s="7">
        <f t="shared" si="85"/>
        <v>0</v>
      </c>
      <c r="AS29" s="656">
        <v>3</v>
      </c>
      <c r="AT29" s="656">
        <v>0</v>
      </c>
      <c r="AU29" s="656">
        <v>0</v>
      </c>
      <c r="AV29" s="657">
        <v>0</v>
      </c>
      <c r="AW29" s="657">
        <v>0</v>
      </c>
      <c r="AX29" s="657">
        <v>0</v>
      </c>
      <c r="AY29" s="520">
        <f t="shared" si="16"/>
        <v>766</v>
      </c>
      <c r="AZ29" s="520">
        <f t="shared" si="17"/>
        <v>0</v>
      </c>
      <c r="BA29" s="520">
        <f t="shared" si="18"/>
        <v>0</v>
      </c>
      <c r="BB29" s="520">
        <f t="shared" si="19"/>
        <v>6</v>
      </c>
      <c r="BC29" s="520">
        <f t="shared" si="20"/>
        <v>3</v>
      </c>
      <c r="BD29" s="520">
        <f t="shared" si="21"/>
        <v>4</v>
      </c>
    </row>
    <row r="30" spans="1:56" s="7" customFormat="1" ht="12.75" customHeight="1">
      <c r="A30" s="732"/>
      <c r="B30" s="730"/>
      <c r="C30" s="703"/>
      <c r="D30" s="195">
        <v>6</v>
      </c>
      <c r="E30" s="187">
        <f t="shared" si="59"/>
        <v>699</v>
      </c>
      <c r="F30" s="187">
        <f t="shared" si="60"/>
        <v>0</v>
      </c>
      <c r="G30" s="243">
        <f t="shared" si="7"/>
        <v>699</v>
      </c>
      <c r="H30" s="236">
        <f t="shared" si="61"/>
        <v>0</v>
      </c>
      <c r="I30" s="243">
        <f t="shared" si="9"/>
        <v>699</v>
      </c>
      <c r="J30" s="187">
        <f t="shared" si="62"/>
        <v>6</v>
      </c>
      <c r="K30" s="187">
        <f t="shared" si="63"/>
        <v>1</v>
      </c>
      <c r="L30" s="255">
        <f t="shared" si="11"/>
        <v>7</v>
      </c>
      <c r="M30" s="200">
        <f t="shared" si="64"/>
        <v>1</v>
      </c>
      <c r="O30" s="2">
        <v>200</v>
      </c>
      <c r="P30" s="2"/>
      <c r="Q30" s="2"/>
      <c r="R30" s="2">
        <v>2</v>
      </c>
      <c r="S30" s="2">
        <v>0</v>
      </c>
      <c r="T30" s="2">
        <v>0</v>
      </c>
      <c r="U30" s="684">
        <f t="shared" ref="U30:Z30" si="86">U74+U118</f>
        <v>127</v>
      </c>
      <c r="V30" s="684">
        <f t="shared" si="86"/>
        <v>0</v>
      </c>
      <c r="W30" s="684">
        <f t="shared" si="86"/>
        <v>0</v>
      </c>
      <c r="X30" s="684">
        <f t="shared" si="86"/>
        <v>0</v>
      </c>
      <c r="Y30" s="684">
        <f t="shared" si="86"/>
        <v>1</v>
      </c>
      <c r="Z30" s="684">
        <f t="shared" si="86"/>
        <v>1</v>
      </c>
      <c r="AA30" s="7">
        <f t="shared" ref="AA30:AF30" si="87">AA74+AA118</f>
        <v>209</v>
      </c>
      <c r="AB30" s="7">
        <f t="shared" si="87"/>
        <v>0</v>
      </c>
      <c r="AC30" s="7">
        <f t="shared" si="87"/>
        <v>0</v>
      </c>
      <c r="AD30" s="7">
        <f t="shared" si="87"/>
        <v>1</v>
      </c>
      <c r="AE30" s="7">
        <f t="shared" si="87"/>
        <v>0</v>
      </c>
      <c r="AF30" s="7">
        <f t="shared" si="87"/>
        <v>0</v>
      </c>
      <c r="AG30" s="685">
        <v>107</v>
      </c>
      <c r="AH30" s="685">
        <v>0</v>
      </c>
      <c r="AI30" s="685"/>
      <c r="AJ30" s="685">
        <v>1</v>
      </c>
      <c r="AK30" s="685">
        <v>0</v>
      </c>
      <c r="AL30" s="685">
        <v>0</v>
      </c>
      <c r="AM30" s="7">
        <f t="shared" ref="AM30:AR30" si="88">AM74+AM118</f>
        <v>55</v>
      </c>
      <c r="AN30" s="7">
        <f t="shared" si="88"/>
        <v>0</v>
      </c>
      <c r="AO30" s="7">
        <f t="shared" si="88"/>
        <v>0</v>
      </c>
      <c r="AP30" s="7">
        <f t="shared" si="88"/>
        <v>2</v>
      </c>
      <c r="AQ30" s="7">
        <f t="shared" si="88"/>
        <v>0</v>
      </c>
      <c r="AR30" s="7">
        <f t="shared" si="88"/>
        <v>0</v>
      </c>
      <c r="AS30" s="656">
        <v>1</v>
      </c>
      <c r="AT30" s="656">
        <v>0</v>
      </c>
      <c r="AU30" s="656">
        <v>0</v>
      </c>
      <c r="AV30" s="657">
        <v>0</v>
      </c>
      <c r="AW30" s="657">
        <v>0</v>
      </c>
      <c r="AX30" s="657">
        <v>0</v>
      </c>
      <c r="AY30" s="520">
        <f t="shared" si="16"/>
        <v>699</v>
      </c>
      <c r="AZ30" s="520">
        <f t="shared" si="17"/>
        <v>0</v>
      </c>
      <c r="BA30" s="520">
        <f t="shared" si="18"/>
        <v>0</v>
      </c>
      <c r="BB30" s="520">
        <f t="shared" si="19"/>
        <v>6</v>
      </c>
      <c r="BC30" s="520">
        <f t="shared" si="20"/>
        <v>1</v>
      </c>
      <c r="BD30" s="520">
        <f t="shared" si="21"/>
        <v>1</v>
      </c>
    </row>
    <row r="31" spans="1:56" s="7" customFormat="1" ht="12.75" customHeight="1">
      <c r="A31" s="732"/>
      <c r="B31" s="730"/>
      <c r="C31" s="701" t="s">
        <v>154</v>
      </c>
      <c r="D31" s="193">
        <v>5</v>
      </c>
      <c r="E31" s="187">
        <f t="shared" si="59"/>
        <v>326</v>
      </c>
      <c r="F31" s="187">
        <f t="shared" si="60"/>
        <v>0</v>
      </c>
      <c r="G31" s="245">
        <f t="shared" si="7"/>
        <v>326</v>
      </c>
      <c r="H31" s="236">
        <f t="shared" si="61"/>
        <v>0</v>
      </c>
      <c r="I31" s="245">
        <f t="shared" si="9"/>
        <v>326</v>
      </c>
      <c r="J31" s="187">
        <f t="shared" si="62"/>
        <v>7</v>
      </c>
      <c r="K31" s="187">
        <f t="shared" si="63"/>
        <v>5</v>
      </c>
      <c r="L31" s="257">
        <f t="shared" si="11"/>
        <v>12</v>
      </c>
      <c r="M31" s="200">
        <f t="shared" si="64"/>
        <v>10</v>
      </c>
      <c r="O31" s="2">
        <v>78</v>
      </c>
      <c r="P31" s="2"/>
      <c r="Q31" s="2"/>
      <c r="R31" s="2">
        <v>1</v>
      </c>
      <c r="S31" s="2">
        <v>1</v>
      </c>
      <c r="T31" s="2">
        <v>3</v>
      </c>
      <c r="U31" s="684">
        <f t="shared" ref="U31:Z31" si="89">U75+U119</f>
        <v>76</v>
      </c>
      <c r="V31" s="684">
        <f t="shared" si="89"/>
        <v>0</v>
      </c>
      <c r="W31" s="684">
        <f t="shared" si="89"/>
        <v>0</v>
      </c>
      <c r="X31" s="684">
        <f t="shared" si="89"/>
        <v>3</v>
      </c>
      <c r="Y31" s="684">
        <f t="shared" si="89"/>
        <v>0</v>
      </c>
      <c r="Z31" s="684">
        <f t="shared" si="89"/>
        <v>0</v>
      </c>
      <c r="AA31" s="7">
        <f t="shared" ref="AA31:AF31" si="90">AA75+AA119</f>
        <v>72</v>
      </c>
      <c r="AB31" s="7">
        <f t="shared" si="90"/>
        <v>0</v>
      </c>
      <c r="AC31" s="7">
        <f t="shared" si="90"/>
        <v>0</v>
      </c>
      <c r="AD31" s="7">
        <f t="shared" si="90"/>
        <v>2</v>
      </c>
      <c r="AE31" s="7">
        <f t="shared" si="90"/>
        <v>2</v>
      </c>
      <c r="AF31" s="7">
        <f t="shared" si="90"/>
        <v>2</v>
      </c>
      <c r="AG31" s="685">
        <v>57</v>
      </c>
      <c r="AH31" s="685">
        <v>0</v>
      </c>
      <c r="AI31" s="685"/>
      <c r="AJ31" s="685">
        <v>1</v>
      </c>
      <c r="AK31" s="685">
        <v>1</v>
      </c>
      <c r="AL31" s="685">
        <v>3</v>
      </c>
      <c r="AM31" s="7">
        <f t="shared" ref="AM31:AR31" si="91">AM75+AM119</f>
        <v>39</v>
      </c>
      <c r="AN31" s="7">
        <f t="shared" si="91"/>
        <v>0</v>
      </c>
      <c r="AO31" s="7">
        <f t="shared" si="91"/>
        <v>0</v>
      </c>
      <c r="AP31" s="7">
        <f t="shared" si="91"/>
        <v>0</v>
      </c>
      <c r="AQ31" s="7">
        <f t="shared" si="91"/>
        <v>1</v>
      </c>
      <c r="AR31" s="7">
        <f t="shared" si="91"/>
        <v>2</v>
      </c>
      <c r="AS31" s="656">
        <v>4</v>
      </c>
      <c r="AT31" s="656">
        <v>0</v>
      </c>
      <c r="AU31" s="656">
        <v>0</v>
      </c>
      <c r="AV31" s="657">
        <v>0</v>
      </c>
      <c r="AW31" s="657">
        <v>0</v>
      </c>
      <c r="AX31" s="657">
        <v>0</v>
      </c>
      <c r="AY31" s="520">
        <f t="shared" si="16"/>
        <v>326</v>
      </c>
      <c r="AZ31" s="520">
        <f t="shared" si="17"/>
        <v>0</v>
      </c>
      <c r="BA31" s="520">
        <f t="shared" si="18"/>
        <v>0</v>
      </c>
      <c r="BB31" s="520">
        <f t="shared" si="19"/>
        <v>7</v>
      </c>
      <c r="BC31" s="520">
        <f t="shared" si="20"/>
        <v>5</v>
      </c>
      <c r="BD31" s="520">
        <f t="shared" si="21"/>
        <v>10</v>
      </c>
    </row>
    <row r="32" spans="1:56" s="7" customFormat="1" ht="12.75" customHeight="1">
      <c r="A32" s="732"/>
      <c r="B32" s="730"/>
      <c r="C32" s="702"/>
      <c r="D32" s="194">
        <v>4</v>
      </c>
      <c r="E32" s="187">
        <f t="shared" si="59"/>
        <v>307</v>
      </c>
      <c r="F32" s="187">
        <f t="shared" si="60"/>
        <v>0</v>
      </c>
      <c r="G32" s="246">
        <f t="shared" si="7"/>
        <v>307</v>
      </c>
      <c r="H32" s="236">
        <f t="shared" si="61"/>
        <v>0</v>
      </c>
      <c r="I32" s="246">
        <f t="shared" si="9"/>
        <v>307</v>
      </c>
      <c r="J32" s="187">
        <f t="shared" si="62"/>
        <v>5</v>
      </c>
      <c r="K32" s="187">
        <f t="shared" si="63"/>
        <v>5</v>
      </c>
      <c r="L32" s="258">
        <f t="shared" si="11"/>
        <v>10</v>
      </c>
      <c r="M32" s="200">
        <f t="shared" si="64"/>
        <v>9</v>
      </c>
      <c r="O32" s="2">
        <v>64</v>
      </c>
      <c r="P32" s="2"/>
      <c r="Q32" s="2"/>
      <c r="R32" s="2">
        <v>3</v>
      </c>
      <c r="S32" s="2">
        <v>0</v>
      </c>
      <c r="T32" s="2">
        <v>0</v>
      </c>
      <c r="U32" s="684">
        <f t="shared" ref="U32:Z32" si="92">U76+U120</f>
        <v>5</v>
      </c>
      <c r="V32" s="684">
        <f t="shared" si="92"/>
        <v>0</v>
      </c>
      <c r="W32" s="684">
        <f t="shared" si="92"/>
        <v>0</v>
      </c>
      <c r="X32" s="684">
        <f t="shared" si="92"/>
        <v>0</v>
      </c>
      <c r="Y32" s="684">
        <f t="shared" si="92"/>
        <v>1</v>
      </c>
      <c r="Z32" s="684">
        <f t="shared" si="92"/>
        <v>2</v>
      </c>
      <c r="AA32" s="7">
        <f t="shared" ref="AA32:AF32" si="93">AA76+AA120</f>
        <v>113</v>
      </c>
      <c r="AB32" s="7">
        <f t="shared" si="93"/>
        <v>0</v>
      </c>
      <c r="AC32" s="7">
        <f t="shared" si="93"/>
        <v>0</v>
      </c>
      <c r="AD32" s="7">
        <f t="shared" si="93"/>
        <v>0</v>
      </c>
      <c r="AE32" s="7">
        <f t="shared" si="93"/>
        <v>0</v>
      </c>
      <c r="AF32" s="7">
        <f t="shared" si="93"/>
        <v>0</v>
      </c>
      <c r="AG32" s="685">
        <v>57</v>
      </c>
      <c r="AH32" s="685">
        <v>0</v>
      </c>
      <c r="AI32" s="685"/>
      <c r="AJ32" s="685">
        <v>1</v>
      </c>
      <c r="AK32" s="685">
        <v>3</v>
      </c>
      <c r="AL32" s="685">
        <v>3</v>
      </c>
      <c r="AM32" s="7">
        <f t="shared" ref="AM32:AR32" si="94">AM76+AM120</f>
        <v>64</v>
      </c>
      <c r="AN32" s="7">
        <f t="shared" si="94"/>
        <v>0</v>
      </c>
      <c r="AO32" s="7">
        <f t="shared" si="94"/>
        <v>0</v>
      </c>
      <c r="AP32" s="7">
        <f t="shared" si="94"/>
        <v>1</v>
      </c>
      <c r="AQ32" s="7">
        <f t="shared" si="94"/>
        <v>1</v>
      </c>
      <c r="AR32" s="7">
        <f t="shared" si="94"/>
        <v>4</v>
      </c>
      <c r="AS32" s="656">
        <v>4</v>
      </c>
      <c r="AT32" s="656">
        <v>0</v>
      </c>
      <c r="AU32" s="656">
        <v>0</v>
      </c>
      <c r="AV32" s="657">
        <v>0</v>
      </c>
      <c r="AW32" s="657">
        <v>0</v>
      </c>
      <c r="AX32" s="657">
        <v>0</v>
      </c>
      <c r="AY32" s="520">
        <f t="shared" si="16"/>
        <v>307</v>
      </c>
      <c r="AZ32" s="520">
        <f t="shared" si="17"/>
        <v>0</v>
      </c>
      <c r="BA32" s="520">
        <f t="shared" si="18"/>
        <v>0</v>
      </c>
      <c r="BB32" s="520">
        <f t="shared" si="19"/>
        <v>5</v>
      </c>
      <c r="BC32" s="520">
        <f t="shared" si="20"/>
        <v>5</v>
      </c>
      <c r="BD32" s="520">
        <f t="shared" si="21"/>
        <v>9</v>
      </c>
    </row>
    <row r="33" spans="1:56" s="7" customFormat="1" ht="12.75" customHeight="1">
      <c r="A33" s="732"/>
      <c r="B33" s="730"/>
      <c r="C33" s="702"/>
      <c r="D33" s="194">
        <v>3</v>
      </c>
      <c r="E33" s="187">
        <f t="shared" si="59"/>
        <v>5</v>
      </c>
      <c r="F33" s="187">
        <f t="shared" si="60"/>
        <v>327</v>
      </c>
      <c r="G33" s="246">
        <f t="shared" si="7"/>
        <v>332</v>
      </c>
      <c r="H33" s="236">
        <f t="shared" si="61"/>
        <v>0</v>
      </c>
      <c r="I33" s="246">
        <f t="shared" si="9"/>
        <v>332</v>
      </c>
      <c r="J33" s="187">
        <f t="shared" si="62"/>
        <v>1</v>
      </c>
      <c r="K33" s="187">
        <f t="shared" si="63"/>
        <v>4</v>
      </c>
      <c r="L33" s="258">
        <f t="shared" si="11"/>
        <v>5</v>
      </c>
      <c r="M33" s="200">
        <f t="shared" si="64"/>
        <v>6</v>
      </c>
      <c r="O33" s="2"/>
      <c r="P33" s="2">
        <v>90</v>
      </c>
      <c r="Q33" s="2"/>
      <c r="R33" s="2">
        <v>0</v>
      </c>
      <c r="S33" s="2">
        <v>1</v>
      </c>
      <c r="T33" s="2">
        <v>1</v>
      </c>
      <c r="U33" s="684">
        <f t="shared" ref="U33:Z33" si="95">U77+U121</f>
        <v>5</v>
      </c>
      <c r="V33" s="684">
        <f t="shared" si="95"/>
        <v>71</v>
      </c>
      <c r="W33" s="684">
        <f t="shared" si="95"/>
        <v>0</v>
      </c>
      <c r="X33" s="684">
        <f t="shared" si="95"/>
        <v>0</v>
      </c>
      <c r="Y33" s="684">
        <f t="shared" si="95"/>
        <v>0</v>
      </c>
      <c r="Z33" s="684">
        <f t="shared" si="95"/>
        <v>0</v>
      </c>
      <c r="AA33" s="7">
        <f t="shared" ref="AA33:AF33" si="96">AA77+AA121</f>
        <v>0</v>
      </c>
      <c r="AB33" s="7">
        <f t="shared" si="96"/>
        <v>89</v>
      </c>
      <c r="AC33" s="7">
        <f t="shared" si="96"/>
        <v>0</v>
      </c>
      <c r="AD33" s="7">
        <f t="shared" si="96"/>
        <v>0</v>
      </c>
      <c r="AE33" s="7">
        <f t="shared" si="96"/>
        <v>1</v>
      </c>
      <c r="AF33" s="7">
        <f t="shared" si="96"/>
        <v>2</v>
      </c>
      <c r="AG33" s="685">
        <v>0</v>
      </c>
      <c r="AH33" s="685">
        <v>63</v>
      </c>
      <c r="AI33" s="685"/>
      <c r="AJ33" s="685">
        <v>1</v>
      </c>
      <c r="AK33" s="685">
        <v>0</v>
      </c>
      <c r="AL33" s="685">
        <v>0</v>
      </c>
      <c r="AM33" s="7">
        <f t="shared" ref="AM33:AR33" si="97">AM77+AM121</f>
        <v>0</v>
      </c>
      <c r="AN33" s="7">
        <f t="shared" si="97"/>
        <v>13</v>
      </c>
      <c r="AO33" s="7">
        <f t="shared" si="97"/>
        <v>0</v>
      </c>
      <c r="AP33" s="7">
        <f t="shared" si="97"/>
        <v>0</v>
      </c>
      <c r="AQ33" s="7">
        <f t="shared" si="97"/>
        <v>2</v>
      </c>
      <c r="AR33" s="7">
        <f t="shared" si="97"/>
        <v>3</v>
      </c>
      <c r="AS33" s="656">
        <v>0</v>
      </c>
      <c r="AT33" s="656">
        <v>1</v>
      </c>
      <c r="AU33" s="656">
        <v>0</v>
      </c>
      <c r="AV33" s="657">
        <v>0</v>
      </c>
      <c r="AW33" s="657">
        <v>0</v>
      </c>
      <c r="AX33" s="657">
        <v>0</v>
      </c>
      <c r="AY33" s="520">
        <f t="shared" si="16"/>
        <v>5</v>
      </c>
      <c r="AZ33" s="520">
        <f t="shared" si="17"/>
        <v>327</v>
      </c>
      <c r="BA33" s="520">
        <f t="shared" si="18"/>
        <v>0</v>
      </c>
      <c r="BB33" s="520">
        <f t="shared" si="19"/>
        <v>1</v>
      </c>
      <c r="BC33" s="520">
        <f t="shared" si="20"/>
        <v>4</v>
      </c>
      <c r="BD33" s="520">
        <f t="shared" si="21"/>
        <v>6</v>
      </c>
    </row>
    <row r="34" spans="1:56" s="7" customFormat="1" ht="12.75" customHeight="1">
      <c r="A34" s="732"/>
      <c r="B34" s="730"/>
      <c r="C34" s="702"/>
      <c r="D34" s="194">
        <v>2</v>
      </c>
      <c r="E34" s="187">
        <f t="shared" si="59"/>
        <v>0</v>
      </c>
      <c r="F34" s="187">
        <f t="shared" si="60"/>
        <v>172</v>
      </c>
      <c r="G34" s="247">
        <f>E34+F34</f>
        <v>172</v>
      </c>
      <c r="H34" s="667">
        <f t="shared" si="61"/>
        <v>0</v>
      </c>
      <c r="I34" s="247">
        <f t="shared" si="9"/>
        <v>172</v>
      </c>
      <c r="J34" s="187">
        <f t="shared" si="62"/>
        <v>0</v>
      </c>
      <c r="K34" s="187">
        <f t="shared" si="63"/>
        <v>4</v>
      </c>
      <c r="L34" s="259">
        <f t="shared" si="11"/>
        <v>4</v>
      </c>
      <c r="M34" s="200">
        <f t="shared" si="64"/>
        <v>5</v>
      </c>
      <c r="O34" s="2"/>
      <c r="P34" s="2">
        <v>57</v>
      </c>
      <c r="Q34" s="2"/>
      <c r="R34" s="2">
        <v>0</v>
      </c>
      <c r="S34" s="2">
        <v>1</v>
      </c>
      <c r="T34" s="2">
        <v>1</v>
      </c>
      <c r="U34" s="684">
        <f t="shared" ref="U34:Z34" si="98">U78+U122</f>
        <v>0</v>
      </c>
      <c r="V34" s="684">
        <f t="shared" si="98"/>
        <v>52</v>
      </c>
      <c r="W34" s="684">
        <f t="shared" si="98"/>
        <v>0</v>
      </c>
      <c r="X34" s="684">
        <f t="shared" si="98"/>
        <v>0</v>
      </c>
      <c r="Y34" s="684">
        <f t="shared" si="98"/>
        <v>0</v>
      </c>
      <c r="Z34" s="684">
        <f t="shared" si="98"/>
        <v>0</v>
      </c>
      <c r="AA34" s="7">
        <f t="shared" ref="AA34:AF34" si="99">AA78+AA122</f>
        <v>0</v>
      </c>
      <c r="AB34" s="7">
        <f t="shared" si="99"/>
        <v>17</v>
      </c>
      <c r="AC34" s="7">
        <f t="shared" si="99"/>
        <v>0</v>
      </c>
      <c r="AD34" s="7">
        <f t="shared" si="99"/>
        <v>0</v>
      </c>
      <c r="AE34" s="7">
        <f t="shared" si="99"/>
        <v>1</v>
      </c>
      <c r="AF34" s="7">
        <f t="shared" si="99"/>
        <v>1</v>
      </c>
      <c r="AG34" s="685">
        <v>0</v>
      </c>
      <c r="AH34" s="685">
        <v>11</v>
      </c>
      <c r="AI34" s="685"/>
      <c r="AJ34" s="685">
        <v>0</v>
      </c>
      <c r="AK34" s="685">
        <v>0</v>
      </c>
      <c r="AL34" s="685">
        <v>0</v>
      </c>
      <c r="AM34" s="7">
        <f t="shared" ref="AM34:AR34" si="100">AM78+AM122</f>
        <v>0</v>
      </c>
      <c r="AN34" s="7">
        <f t="shared" si="100"/>
        <v>16</v>
      </c>
      <c r="AO34" s="7">
        <f t="shared" si="100"/>
        <v>0</v>
      </c>
      <c r="AP34" s="7">
        <f t="shared" si="100"/>
        <v>0</v>
      </c>
      <c r="AQ34" s="7">
        <f t="shared" si="100"/>
        <v>2</v>
      </c>
      <c r="AR34" s="7">
        <f t="shared" si="100"/>
        <v>3</v>
      </c>
      <c r="AS34" s="656">
        <v>0</v>
      </c>
      <c r="AT34" s="656">
        <v>19</v>
      </c>
      <c r="AU34" s="656">
        <v>0</v>
      </c>
      <c r="AV34" s="657">
        <v>0</v>
      </c>
      <c r="AW34" s="657">
        <v>0</v>
      </c>
      <c r="AX34" s="657">
        <v>0</v>
      </c>
      <c r="AY34" s="520">
        <f t="shared" si="16"/>
        <v>0</v>
      </c>
      <c r="AZ34" s="520">
        <f t="shared" si="17"/>
        <v>172</v>
      </c>
      <c r="BA34" s="520">
        <f t="shared" si="18"/>
        <v>0</v>
      </c>
      <c r="BB34" s="520">
        <f t="shared" si="19"/>
        <v>0</v>
      </c>
      <c r="BC34" s="520">
        <f t="shared" si="20"/>
        <v>4</v>
      </c>
      <c r="BD34" s="520">
        <f t="shared" si="21"/>
        <v>5</v>
      </c>
    </row>
    <row r="35" spans="1:56" s="7" customFormat="1" ht="12.75" customHeight="1">
      <c r="A35" s="732"/>
      <c r="B35" s="730"/>
      <c r="C35" s="704"/>
      <c r="D35" s="195">
        <v>1</v>
      </c>
      <c r="E35" s="187">
        <f t="shared" si="59"/>
        <v>0</v>
      </c>
      <c r="F35" s="187">
        <f t="shared" si="60"/>
        <v>324</v>
      </c>
      <c r="G35" s="243">
        <f t="shared" ref="G35:G49" si="101">E35+F35</f>
        <v>324</v>
      </c>
      <c r="H35" s="192">
        <f t="shared" si="61"/>
        <v>827</v>
      </c>
      <c r="I35" s="243">
        <f t="shared" si="9"/>
        <v>1151</v>
      </c>
      <c r="J35" s="187">
        <f t="shared" si="62"/>
        <v>4</v>
      </c>
      <c r="K35" s="187">
        <f t="shared" si="63"/>
        <v>3</v>
      </c>
      <c r="L35" s="255">
        <f t="shared" si="11"/>
        <v>7</v>
      </c>
      <c r="M35" s="200">
        <f t="shared" si="64"/>
        <v>6</v>
      </c>
      <c r="O35" s="2"/>
      <c r="P35" s="2">
        <v>56</v>
      </c>
      <c r="Q35" s="2">
        <v>313</v>
      </c>
      <c r="R35" s="2">
        <v>1</v>
      </c>
      <c r="S35" s="2">
        <v>1</v>
      </c>
      <c r="T35" s="2">
        <v>3</v>
      </c>
      <c r="U35" s="684">
        <f t="shared" ref="U35:Z35" si="102">U79+U123</f>
        <v>0</v>
      </c>
      <c r="V35" s="684">
        <f t="shared" si="102"/>
        <v>97</v>
      </c>
      <c r="W35" s="684">
        <f t="shared" si="102"/>
        <v>148</v>
      </c>
      <c r="X35" s="684">
        <f t="shared" si="102"/>
        <v>2</v>
      </c>
      <c r="Y35" s="684">
        <f t="shared" si="102"/>
        <v>2</v>
      </c>
      <c r="Z35" s="684">
        <f t="shared" si="102"/>
        <v>3</v>
      </c>
      <c r="AA35" s="7">
        <f t="shared" ref="AA35:AF35" si="103">AA79+AA123</f>
        <v>0</v>
      </c>
      <c r="AB35" s="7">
        <f t="shared" si="103"/>
        <v>10</v>
      </c>
      <c r="AC35" s="7">
        <f t="shared" si="103"/>
        <v>282</v>
      </c>
      <c r="AD35" s="7">
        <f t="shared" si="103"/>
        <v>1</v>
      </c>
      <c r="AE35" s="7">
        <f t="shared" si="103"/>
        <v>0</v>
      </c>
      <c r="AF35" s="7">
        <f t="shared" si="103"/>
        <v>0</v>
      </c>
      <c r="AG35" s="685">
        <v>0</v>
      </c>
      <c r="AH35" s="685">
        <v>101</v>
      </c>
      <c r="AI35" s="685">
        <v>0</v>
      </c>
      <c r="AJ35" s="685">
        <v>0</v>
      </c>
      <c r="AK35" s="685">
        <v>0</v>
      </c>
      <c r="AL35" s="685">
        <v>0</v>
      </c>
      <c r="AM35" s="7">
        <f t="shared" ref="AM35:AR35" si="104">AM79+AM123</f>
        <v>0</v>
      </c>
      <c r="AN35" s="7">
        <f t="shared" si="104"/>
        <v>43</v>
      </c>
      <c r="AO35" s="7">
        <f t="shared" si="104"/>
        <v>81</v>
      </c>
      <c r="AP35" s="7">
        <f t="shared" si="104"/>
        <v>0</v>
      </c>
      <c r="AQ35" s="7">
        <f t="shared" si="104"/>
        <v>0</v>
      </c>
      <c r="AR35" s="7">
        <f t="shared" si="104"/>
        <v>0</v>
      </c>
      <c r="AS35" s="656">
        <v>0</v>
      </c>
      <c r="AT35" s="656">
        <v>17</v>
      </c>
      <c r="AU35" s="656">
        <v>3</v>
      </c>
      <c r="AV35" s="657">
        <v>0</v>
      </c>
      <c r="AW35" s="657">
        <v>0</v>
      </c>
      <c r="AX35" s="657">
        <v>0</v>
      </c>
      <c r="AY35" s="520">
        <f t="shared" si="16"/>
        <v>0</v>
      </c>
      <c r="AZ35" s="520">
        <f t="shared" si="17"/>
        <v>324</v>
      </c>
      <c r="BA35" s="520">
        <f t="shared" si="18"/>
        <v>827</v>
      </c>
      <c r="BB35" s="520">
        <f t="shared" si="19"/>
        <v>4</v>
      </c>
      <c r="BC35" s="520">
        <f t="shared" si="20"/>
        <v>3</v>
      </c>
      <c r="BD35" s="520">
        <f t="shared" si="21"/>
        <v>6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15213</v>
      </c>
      <c r="F36" s="265">
        <f t="shared" ref="F36:M36" si="105">SUM(F23:F35)</f>
        <v>823</v>
      </c>
      <c r="G36" s="265">
        <f t="shared" si="105"/>
        <v>16036</v>
      </c>
      <c r="H36" s="265">
        <f t="shared" si="105"/>
        <v>827</v>
      </c>
      <c r="I36" s="265">
        <f>SUM(I23:I35)</f>
        <v>16863</v>
      </c>
      <c r="J36" s="265">
        <f t="shared" si="105"/>
        <v>3382</v>
      </c>
      <c r="K36" s="265">
        <f>SUM(K23:K35)</f>
        <v>616</v>
      </c>
      <c r="L36" s="265">
        <f t="shared" si="105"/>
        <v>3998</v>
      </c>
      <c r="M36" s="265">
        <f t="shared" si="105"/>
        <v>792</v>
      </c>
      <c r="O36" s="2">
        <v>4235</v>
      </c>
      <c r="P36" s="2">
        <v>203</v>
      </c>
      <c r="Q36" s="2">
        <v>313</v>
      </c>
      <c r="R36" s="2">
        <v>851</v>
      </c>
      <c r="S36" s="2">
        <v>153</v>
      </c>
      <c r="T36" s="2">
        <v>185</v>
      </c>
      <c r="U36" s="684">
        <f t="shared" ref="U36:Z36" si="106">U80+U124</f>
        <v>2505</v>
      </c>
      <c r="V36" s="684">
        <f t="shared" si="106"/>
        <v>220</v>
      </c>
      <c r="W36" s="684">
        <f t="shared" si="106"/>
        <v>148</v>
      </c>
      <c r="X36" s="684">
        <f t="shared" si="106"/>
        <v>630</v>
      </c>
      <c r="Y36" s="684">
        <f t="shared" si="106"/>
        <v>126</v>
      </c>
      <c r="Z36" s="684">
        <f t="shared" si="106"/>
        <v>159</v>
      </c>
      <c r="AA36" s="7">
        <f t="shared" ref="AA36:AF36" si="107">AA80+AA124</f>
        <v>3519</v>
      </c>
      <c r="AB36" s="7">
        <f t="shared" si="107"/>
        <v>116</v>
      </c>
      <c r="AC36" s="7">
        <f t="shared" si="107"/>
        <v>282</v>
      </c>
      <c r="AD36" s="7">
        <f t="shared" si="107"/>
        <v>936</v>
      </c>
      <c r="AE36" s="7">
        <f t="shared" si="107"/>
        <v>147</v>
      </c>
      <c r="AF36" s="7">
        <f t="shared" si="107"/>
        <v>197</v>
      </c>
      <c r="AG36" s="685">
        <v>2851</v>
      </c>
      <c r="AH36" s="685">
        <v>175</v>
      </c>
      <c r="AI36" s="685">
        <v>0</v>
      </c>
      <c r="AJ36" s="685">
        <v>585</v>
      </c>
      <c r="AK36" s="685">
        <v>97</v>
      </c>
      <c r="AL36" s="685">
        <v>129</v>
      </c>
      <c r="AM36" s="7">
        <f t="shared" ref="AM36:AR36" si="108">AM80+AM124</f>
        <v>1981</v>
      </c>
      <c r="AN36" s="7">
        <f t="shared" si="108"/>
        <v>72</v>
      </c>
      <c r="AO36" s="7">
        <f t="shared" si="108"/>
        <v>81</v>
      </c>
      <c r="AP36" s="7">
        <f t="shared" si="108"/>
        <v>325</v>
      </c>
      <c r="AQ36" s="7">
        <f t="shared" si="108"/>
        <v>88</v>
      </c>
      <c r="AR36" s="7">
        <f t="shared" si="108"/>
        <v>117</v>
      </c>
      <c r="AS36" s="656">
        <v>122</v>
      </c>
      <c r="AT36" s="656">
        <v>37</v>
      </c>
      <c r="AU36" s="656">
        <v>3</v>
      </c>
      <c r="AV36" s="657">
        <v>55</v>
      </c>
      <c r="AW36" s="657">
        <v>5</v>
      </c>
      <c r="AX36" s="657">
        <v>5</v>
      </c>
      <c r="AY36" s="659">
        <f t="shared" si="16"/>
        <v>15213</v>
      </c>
      <c r="AZ36" s="659">
        <f t="shared" si="17"/>
        <v>823</v>
      </c>
      <c r="BA36" s="659">
        <f t="shared" si="18"/>
        <v>827</v>
      </c>
      <c r="BB36" s="659">
        <f t="shared" si="19"/>
        <v>3382</v>
      </c>
      <c r="BC36" s="659">
        <f t="shared" si="20"/>
        <v>616</v>
      </c>
      <c r="BD36" s="659">
        <f t="shared" si="21"/>
        <v>792</v>
      </c>
    </row>
    <row r="37" spans="1:56" s="7" customFormat="1" ht="12.75" customHeight="1">
      <c r="A37" s="731" t="s">
        <v>170</v>
      </c>
      <c r="B37" s="729" t="s">
        <v>171</v>
      </c>
      <c r="C37" s="728" t="s">
        <v>152</v>
      </c>
      <c r="D37" s="175">
        <v>13</v>
      </c>
      <c r="E37" s="176">
        <f t="shared" ref="E37:E49" si="109">AY37</f>
        <v>40</v>
      </c>
      <c r="F37" s="176">
        <f t="shared" ref="F37:F49" si="110">AZ37</f>
        <v>0</v>
      </c>
      <c r="G37" s="239">
        <f t="shared" si="101"/>
        <v>40</v>
      </c>
      <c r="H37" s="668">
        <f t="shared" ref="H37:H49" si="111">BA37</f>
        <v>0</v>
      </c>
      <c r="I37" s="239">
        <f>G37+H37</f>
        <v>40</v>
      </c>
      <c r="J37" s="176">
        <f t="shared" ref="J37:J49" si="112">BB37</f>
        <v>5</v>
      </c>
      <c r="K37" s="176">
        <f t="shared" ref="K37:K49" si="113">BC37</f>
        <v>6</v>
      </c>
      <c r="L37" s="251">
        <f>J37+K37</f>
        <v>11</v>
      </c>
      <c r="M37" s="196">
        <f t="shared" ref="M37:M49" si="114">BD37</f>
        <v>6</v>
      </c>
      <c r="O37" s="2">
        <v>37</v>
      </c>
      <c r="P37" s="2"/>
      <c r="Q37" s="2"/>
      <c r="R37" s="2">
        <v>3</v>
      </c>
      <c r="S37" s="2"/>
      <c r="T37" s="2"/>
      <c r="U37" s="684">
        <f t="shared" ref="U37:Z37" si="115">U81+U125</f>
        <v>3</v>
      </c>
      <c r="V37" s="684">
        <f t="shared" si="115"/>
        <v>0</v>
      </c>
      <c r="W37" s="684">
        <f t="shared" si="115"/>
        <v>0</v>
      </c>
      <c r="X37" s="684">
        <f t="shared" si="115"/>
        <v>1</v>
      </c>
      <c r="Y37" s="684">
        <f t="shared" si="115"/>
        <v>4</v>
      </c>
      <c r="Z37" s="684">
        <f t="shared" si="115"/>
        <v>4</v>
      </c>
      <c r="AA37" s="7">
        <f t="shared" ref="AA37:AF37" si="116">AA81+AA125</f>
        <v>0</v>
      </c>
      <c r="AB37" s="7">
        <f t="shared" si="116"/>
        <v>0</v>
      </c>
      <c r="AC37" s="7">
        <f t="shared" si="116"/>
        <v>0</v>
      </c>
      <c r="AD37" s="7">
        <f t="shared" si="116"/>
        <v>0</v>
      </c>
      <c r="AE37" s="7">
        <f t="shared" si="116"/>
        <v>0</v>
      </c>
      <c r="AF37" s="7">
        <f t="shared" si="116"/>
        <v>0</v>
      </c>
      <c r="AG37" s="685">
        <v>0</v>
      </c>
      <c r="AH37" s="685">
        <v>0</v>
      </c>
      <c r="AI37" s="685"/>
      <c r="AJ37" s="685">
        <v>1</v>
      </c>
      <c r="AK37" s="685">
        <v>2</v>
      </c>
      <c r="AL37" s="685">
        <v>2</v>
      </c>
      <c r="AM37" s="7">
        <f t="shared" ref="AM37:AR37" si="117">AM81+AM125</f>
        <v>0</v>
      </c>
      <c r="AN37" s="7">
        <f t="shared" si="117"/>
        <v>0</v>
      </c>
      <c r="AO37" s="7">
        <f t="shared" si="117"/>
        <v>0</v>
      </c>
      <c r="AP37" s="7">
        <f t="shared" si="117"/>
        <v>0</v>
      </c>
      <c r="AQ37" s="7">
        <f t="shared" si="117"/>
        <v>0</v>
      </c>
      <c r="AR37" s="7">
        <f t="shared" si="117"/>
        <v>0</v>
      </c>
      <c r="AS37" s="656">
        <v>0</v>
      </c>
      <c r="AT37" s="656">
        <v>0</v>
      </c>
      <c r="AU37" s="656">
        <v>0</v>
      </c>
      <c r="AV37" s="657">
        <v>0</v>
      </c>
      <c r="AW37" s="657">
        <v>0</v>
      </c>
      <c r="AX37" s="657">
        <v>0</v>
      </c>
      <c r="AY37" s="520">
        <f t="shared" si="16"/>
        <v>40</v>
      </c>
      <c r="AZ37" s="520">
        <f t="shared" si="17"/>
        <v>0</v>
      </c>
      <c r="BA37" s="520">
        <f t="shared" si="18"/>
        <v>0</v>
      </c>
      <c r="BB37" s="520">
        <f t="shared" si="19"/>
        <v>5</v>
      </c>
      <c r="BC37" s="520">
        <f t="shared" si="20"/>
        <v>6</v>
      </c>
      <c r="BD37" s="520">
        <f t="shared" si="21"/>
        <v>6</v>
      </c>
    </row>
    <row r="38" spans="1:56" s="7" customFormat="1" ht="12.75" customHeight="1">
      <c r="A38" s="732"/>
      <c r="B38" s="730"/>
      <c r="C38" s="702"/>
      <c r="D38" s="178">
        <v>12</v>
      </c>
      <c r="E38" s="176">
        <f t="shared" si="109"/>
        <v>2</v>
      </c>
      <c r="F38" s="176">
        <f t="shared" si="110"/>
        <v>0</v>
      </c>
      <c r="G38" s="240">
        <f t="shared" si="101"/>
        <v>2</v>
      </c>
      <c r="H38" s="667">
        <f t="shared" si="111"/>
        <v>0</v>
      </c>
      <c r="I38" s="240">
        <f>G38+H38</f>
        <v>2</v>
      </c>
      <c r="J38" s="176">
        <f t="shared" si="112"/>
        <v>0</v>
      </c>
      <c r="K38" s="176">
        <f t="shared" si="113"/>
        <v>0</v>
      </c>
      <c r="L38" s="252">
        <f t="shared" si="11"/>
        <v>0</v>
      </c>
      <c r="M38" s="197">
        <f t="shared" si="114"/>
        <v>0</v>
      </c>
      <c r="O38" s="2">
        <v>1</v>
      </c>
      <c r="P38" s="2"/>
      <c r="Q38" s="2"/>
      <c r="R38" s="2"/>
      <c r="S38" s="2"/>
      <c r="T38" s="2"/>
      <c r="U38" s="684">
        <f t="shared" ref="U38:Z38" si="118">U82+U126</f>
        <v>1</v>
      </c>
      <c r="V38" s="684">
        <f t="shared" si="118"/>
        <v>0</v>
      </c>
      <c r="W38" s="684">
        <f t="shared" si="118"/>
        <v>0</v>
      </c>
      <c r="X38" s="684">
        <f t="shared" si="118"/>
        <v>0</v>
      </c>
      <c r="Y38" s="684">
        <f t="shared" si="118"/>
        <v>0</v>
      </c>
      <c r="Z38" s="684">
        <f t="shared" si="118"/>
        <v>0</v>
      </c>
      <c r="AA38" s="7">
        <f t="shared" ref="AA38:AF38" si="119">AA82+AA126</f>
        <v>0</v>
      </c>
      <c r="AB38" s="7">
        <f t="shared" si="119"/>
        <v>0</v>
      </c>
      <c r="AC38" s="7">
        <f t="shared" si="119"/>
        <v>0</v>
      </c>
      <c r="AD38" s="7">
        <f t="shared" si="119"/>
        <v>0</v>
      </c>
      <c r="AE38" s="7">
        <f t="shared" si="119"/>
        <v>0</v>
      </c>
      <c r="AF38" s="7">
        <f t="shared" si="119"/>
        <v>0</v>
      </c>
      <c r="AG38" s="685">
        <v>0</v>
      </c>
      <c r="AH38" s="685">
        <v>0</v>
      </c>
      <c r="AI38" s="685"/>
      <c r="AJ38" s="685">
        <v>0</v>
      </c>
      <c r="AK38" s="685">
        <v>0</v>
      </c>
      <c r="AL38" s="685">
        <v>0</v>
      </c>
      <c r="AM38" s="7">
        <f t="shared" ref="AM38:AR38" si="120">AM82+AM126</f>
        <v>0</v>
      </c>
      <c r="AN38" s="7">
        <f t="shared" si="120"/>
        <v>0</v>
      </c>
      <c r="AO38" s="7">
        <f t="shared" si="120"/>
        <v>0</v>
      </c>
      <c r="AP38" s="7">
        <f t="shared" si="120"/>
        <v>0</v>
      </c>
      <c r="AQ38" s="7">
        <f t="shared" si="120"/>
        <v>0</v>
      </c>
      <c r="AR38" s="7">
        <f t="shared" si="120"/>
        <v>0</v>
      </c>
      <c r="AS38" s="656">
        <v>0</v>
      </c>
      <c r="AT38" s="656">
        <v>0</v>
      </c>
      <c r="AU38" s="656">
        <v>0</v>
      </c>
      <c r="AV38" s="657">
        <v>0</v>
      </c>
      <c r="AW38" s="657">
        <v>0</v>
      </c>
      <c r="AX38" s="657">
        <v>0</v>
      </c>
      <c r="AY38" s="520">
        <f t="shared" si="16"/>
        <v>2</v>
      </c>
      <c r="AZ38" s="520">
        <f t="shared" si="17"/>
        <v>0</v>
      </c>
      <c r="BA38" s="520">
        <f t="shared" si="18"/>
        <v>0</v>
      </c>
      <c r="BB38" s="520">
        <f t="shared" si="19"/>
        <v>0</v>
      </c>
      <c r="BC38" s="520">
        <f t="shared" si="20"/>
        <v>0</v>
      </c>
      <c r="BD38" s="520">
        <f t="shared" si="21"/>
        <v>0</v>
      </c>
    </row>
    <row r="39" spans="1:56" s="7" customFormat="1" ht="12.75" customHeight="1">
      <c r="A39" s="732"/>
      <c r="B39" s="730"/>
      <c r="C39" s="703"/>
      <c r="D39" s="181">
        <v>11</v>
      </c>
      <c r="E39" s="176">
        <f t="shared" si="109"/>
        <v>2</v>
      </c>
      <c r="F39" s="176">
        <f t="shared" si="110"/>
        <v>0</v>
      </c>
      <c r="G39" s="241">
        <f t="shared" si="101"/>
        <v>2</v>
      </c>
      <c r="H39" s="667">
        <f t="shared" si="111"/>
        <v>0</v>
      </c>
      <c r="I39" s="241">
        <f t="shared" si="9"/>
        <v>2</v>
      </c>
      <c r="J39" s="176">
        <f t="shared" si="112"/>
        <v>0</v>
      </c>
      <c r="K39" s="176">
        <f t="shared" si="113"/>
        <v>0</v>
      </c>
      <c r="L39" s="253">
        <f t="shared" si="11"/>
        <v>0</v>
      </c>
      <c r="M39" s="198">
        <f t="shared" si="114"/>
        <v>0</v>
      </c>
      <c r="O39" s="2"/>
      <c r="P39" s="2"/>
      <c r="Q39" s="2"/>
      <c r="R39" s="2"/>
      <c r="S39" s="2"/>
      <c r="T39" s="2"/>
      <c r="U39" s="684">
        <f t="shared" ref="U39:Z39" si="121">U83+U127</f>
        <v>2</v>
      </c>
      <c r="V39" s="684">
        <f t="shared" si="121"/>
        <v>0</v>
      </c>
      <c r="W39" s="684">
        <f t="shared" si="121"/>
        <v>0</v>
      </c>
      <c r="X39" s="684">
        <f t="shared" si="121"/>
        <v>0</v>
      </c>
      <c r="Y39" s="684">
        <f t="shared" si="121"/>
        <v>0</v>
      </c>
      <c r="Z39" s="684">
        <f t="shared" si="121"/>
        <v>0</v>
      </c>
      <c r="AA39" s="7">
        <f t="shared" ref="AA39:AF39" si="122">AA83+AA127</f>
        <v>0</v>
      </c>
      <c r="AB39" s="7">
        <f t="shared" si="122"/>
        <v>0</v>
      </c>
      <c r="AC39" s="7">
        <f t="shared" si="122"/>
        <v>0</v>
      </c>
      <c r="AD39" s="7">
        <f t="shared" si="122"/>
        <v>0</v>
      </c>
      <c r="AE39" s="7">
        <f t="shared" si="122"/>
        <v>0</v>
      </c>
      <c r="AF39" s="7">
        <f t="shared" si="122"/>
        <v>0</v>
      </c>
      <c r="AG39" s="685">
        <v>0</v>
      </c>
      <c r="AH39" s="685">
        <v>0</v>
      </c>
      <c r="AI39" s="685"/>
      <c r="AJ39" s="685">
        <v>0</v>
      </c>
      <c r="AK39" s="685">
        <v>0</v>
      </c>
      <c r="AL39" s="685">
        <v>0</v>
      </c>
      <c r="AM39" s="7">
        <f t="shared" ref="AM39:AR39" si="123">AM83+AM127</f>
        <v>0</v>
      </c>
      <c r="AN39" s="7">
        <f t="shared" si="123"/>
        <v>0</v>
      </c>
      <c r="AO39" s="7">
        <f t="shared" si="123"/>
        <v>0</v>
      </c>
      <c r="AP39" s="7">
        <f t="shared" si="123"/>
        <v>0</v>
      </c>
      <c r="AQ39" s="7">
        <f t="shared" si="123"/>
        <v>0</v>
      </c>
      <c r="AR39" s="7">
        <f t="shared" si="123"/>
        <v>0</v>
      </c>
      <c r="AS39" s="656">
        <v>0</v>
      </c>
      <c r="AT39" s="656">
        <v>0</v>
      </c>
      <c r="AU39" s="656">
        <v>0</v>
      </c>
      <c r="AV39" s="657">
        <v>0</v>
      </c>
      <c r="AW39" s="657">
        <v>0</v>
      </c>
      <c r="AX39" s="657">
        <v>0</v>
      </c>
      <c r="AY39" s="520">
        <f t="shared" si="16"/>
        <v>2</v>
      </c>
      <c r="AZ39" s="520">
        <f t="shared" si="17"/>
        <v>0</v>
      </c>
      <c r="BA39" s="520">
        <f t="shared" si="18"/>
        <v>0</v>
      </c>
      <c r="BB39" s="520">
        <f t="shared" si="19"/>
        <v>0</v>
      </c>
      <c r="BC39" s="520">
        <f t="shared" si="20"/>
        <v>0</v>
      </c>
      <c r="BD39" s="520">
        <f t="shared" si="21"/>
        <v>0</v>
      </c>
    </row>
    <row r="40" spans="1:56" s="7" customFormat="1" ht="12.75" customHeight="1">
      <c r="A40" s="732"/>
      <c r="B40" s="730"/>
      <c r="C40" s="701" t="s">
        <v>153</v>
      </c>
      <c r="D40" s="175">
        <v>10</v>
      </c>
      <c r="E40" s="176">
        <f t="shared" si="109"/>
        <v>4</v>
      </c>
      <c r="F40" s="176">
        <f t="shared" si="110"/>
        <v>0</v>
      </c>
      <c r="G40" s="239">
        <f t="shared" si="101"/>
        <v>4</v>
      </c>
      <c r="H40" s="667">
        <f t="shared" si="111"/>
        <v>0</v>
      </c>
      <c r="I40" s="239">
        <f>G40+H40</f>
        <v>4</v>
      </c>
      <c r="J40" s="176">
        <f t="shared" si="112"/>
        <v>0</v>
      </c>
      <c r="K40" s="176">
        <f t="shared" si="113"/>
        <v>0</v>
      </c>
      <c r="L40" s="251">
        <f t="shared" si="11"/>
        <v>0</v>
      </c>
      <c r="M40" s="196">
        <f t="shared" si="114"/>
        <v>0</v>
      </c>
      <c r="O40" s="2"/>
      <c r="P40" s="2"/>
      <c r="Q40" s="2"/>
      <c r="R40" s="2"/>
      <c r="S40" s="2"/>
      <c r="T40" s="2"/>
      <c r="U40" s="684">
        <f t="shared" ref="U40:Z40" si="124">U84+U128</f>
        <v>4</v>
      </c>
      <c r="V40" s="684">
        <f t="shared" si="124"/>
        <v>0</v>
      </c>
      <c r="W40" s="684">
        <f t="shared" si="124"/>
        <v>0</v>
      </c>
      <c r="X40" s="684">
        <f t="shared" si="124"/>
        <v>0</v>
      </c>
      <c r="Y40" s="684">
        <f t="shared" si="124"/>
        <v>0</v>
      </c>
      <c r="Z40" s="684">
        <f t="shared" si="124"/>
        <v>0</v>
      </c>
      <c r="AA40" s="7">
        <f t="shared" ref="AA40:AF40" si="125">AA84+AA128</f>
        <v>0</v>
      </c>
      <c r="AB40" s="7">
        <f t="shared" si="125"/>
        <v>0</v>
      </c>
      <c r="AC40" s="7">
        <f t="shared" si="125"/>
        <v>0</v>
      </c>
      <c r="AD40" s="7">
        <f t="shared" si="125"/>
        <v>0</v>
      </c>
      <c r="AE40" s="7">
        <f t="shared" si="125"/>
        <v>0</v>
      </c>
      <c r="AF40" s="7">
        <f t="shared" si="125"/>
        <v>0</v>
      </c>
      <c r="AG40" s="685">
        <v>0</v>
      </c>
      <c r="AH40" s="685">
        <v>0</v>
      </c>
      <c r="AI40" s="685"/>
      <c r="AJ40" s="685">
        <v>0</v>
      </c>
      <c r="AK40" s="685">
        <v>0</v>
      </c>
      <c r="AL40" s="685">
        <v>0</v>
      </c>
      <c r="AM40" s="7">
        <f t="shared" ref="AM40:AR40" si="126">AM84+AM128</f>
        <v>0</v>
      </c>
      <c r="AN40" s="7">
        <f t="shared" si="126"/>
        <v>0</v>
      </c>
      <c r="AO40" s="7">
        <f t="shared" si="126"/>
        <v>0</v>
      </c>
      <c r="AP40" s="7">
        <f t="shared" si="126"/>
        <v>0</v>
      </c>
      <c r="AQ40" s="7">
        <f t="shared" si="126"/>
        <v>0</v>
      </c>
      <c r="AR40" s="7">
        <f t="shared" si="126"/>
        <v>0</v>
      </c>
      <c r="AS40" s="656">
        <v>0</v>
      </c>
      <c r="AT40" s="656">
        <v>0</v>
      </c>
      <c r="AU40" s="656">
        <v>0</v>
      </c>
      <c r="AV40" s="657">
        <v>0</v>
      </c>
      <c r="AW40" s="657">
        <v>0</v>
      </c>
      <c r="AX40" s="657">
        <v>0</v>
      </c>
      <c r="AY40" s="520">
        <f t="shared" si="16"/>
        <v>4</v>
      </c>
      <c r="AZ40" s="520">
        <f t="shared" si="17"/>
        <v>0</v>
      </c>
      <c r="BA40" s="520">
        <f t="shared" si="18"/>
        <v>0</v>
      </c>
      <c r="BB40" s="520">
        <f t="shared" si="19"/>
        <v>0</v>
      </c>
      <c r="BC40" s="520">
        <f t="shared" si="20"/>
        <v>0</v>
      </c>
      <c r="BD40" s="520">
        <f t="shared" si="21"/>
        <v>0</v>
      </c>
    </row>
    <row r="41" spans="1:56" s="7" customFormat="1" ht="12.75" customHeight="1">
      <c r="A41" s="732"/>
      <c r="B41" s="730"/>
      <c r="C41" s="702"/>
      <c r="D41" s="178">
        <v>9</v>
      </c>
      <c r="E41" s="176">
        <f t="shared" si="109"/>
        <v>0</v>
      </c>
      <c r="F41" s="176">
        <f t="shared" si="110"/>
        <v>0</v>
      </c>
      <c r="G41" s="240">
        <f t="shared" si="101"/>
        <v>0</v>
      </c>
      <c r="H41" s="667">
        <f t="shared" si="111"/>
        <v>0</v>
      </c>
      <c r="I41" s="240">
        <f>G41+H41</f>
        <v>0</v>
      </c>
      <c r="J41" s="176">
        <f t="shared" si="112"/>
        <v>0</v>
      </c>
      <c r="K41" s="176">
        <f t="shared" si="113"/>
        <v>0</v>
      </c>
      <c r="L41" s="252">
        <f t="shared" si="11"/>
        <v>0</v>
      </c>
      <c r="M41" s="197">
        <f t="shared" si="114"/>
        <v>0</v>
      </c>
      <c r="O41" s="2"/>
      <c r="P41" s="2"/>
      <c r="Q41" s="2"/>
      <c r="R41" s="2"/>
      <c r="S41" s="2"/>
      <c r="T41" s="2"/>
      <c r="U41" s="684">
        <f t="shared" ref="U41:Z41" si="127">U85+U129</f>
        <v>0</v>
      </c>
      <c r="V41" s="684">
        <f t="shared" si="127"/>
        <v>0</v>
      </c>
      <c r="W41" s="684">
        <f t="shared" si="127"/>
        <v>0</v>
      </c>
      <c r="X41" s="684">
        <f t="shared" si="127"/>
        <v>0</v>
      </c>
      <c r="Y41" s="684">
        <f t="shared" si="127"/>
        <v>0</v>
      </c>
      <c r="Z41" s="684">
        <f t="shared" si="127"/>
        <v>0</v>
      </c>
      <c r="AA41" s="7">
        <f t="shared" ref="AA41:AF41" si="128">AA85+AA129</f>
        <v>0</v>
      </c>
      <c r="AB41" s="7">
        <f t="shared" si="128"/>
        <v>0</v>
      </c>
      <c r="AC41" s="7">
        <f t="shared" si="128"/>
        <v>0</v>
      </c>
      <c r="AD41" s="7">
        <f t="shared" si="128"/>
        <v>0</v>
      </c>
      <c r="AE41" s="7">
        <f t="shared" si="128"/>
        <v>0</v>
      </c>
      <c r="AF41" s="7">
        <f t="shared" si="128"/>
        <v>0</v>
      </c>
      <c r="AG41" s="685">
        <v>0</v>
      </c>
      <c r="AH41" s="685">
        <v>0</v>
      </c>
      <c r="AI41" s="685"/>
      <c r="AJ41" s="685">
        <v>0</v>
      </c>
      <c r="AK41" s="685">
        <v>0</v>
      </c>
      <c r="AL41" s="685">
        <v>0</v>
      </c>
      <c r="AM41" s="7">
        <f t="shared" ref="AM41:AR41" si="129">AM85+AM129</f>
        <v>0</v>
      </c>
      <c r="AN41" s="7">
        <f t="shared" si="129"/>
        <v>0</v>
      </c>
      <c r="AO41" s="7">
        <f t="shared" si="129"/>
        <v>0</v>
      </c>
      <c r="AP41" s="7">
        <f t="shared" si="129"/>
        <v>0</v>
      </c>
      <c r="AQ41" s="7">
        <f t="shared" si="129"/>
        <v>0</v>
      </c>
      <c r="AR41" s="7">
        <f t="shared" si="129"/>
        <v>0</v>
      </c>
      <c r="AS41" s="656">
        <v>0</v>
      </c>
      <c r="AT41" s="656">
        <v>0</v>
      </c>
      <c r="AU41" s="656">
        <v>0</v>
      </c>
      <c r="AV41" s="657">
        <v>0</v>
      </c>
      <c r="AW41" s="657">
        <v>0</v>
      </c>
      <c r="AX41" s="657">
        <v>0</v>
      </c>
      <c r="AY41" s="520">
        <f t="shared" si="16"/>
        <v>0</v>
      </c>
      <c r="AZ41" s="520">
        <f t="shared" si="17"/>
        <v>0</v>
      </c>
      <c r="BA41" s="520">
        <f t="shared" si="18"/>
        <v>0</v>
      </c>
      <c r="BB41" s="520">
        <f t="shared" si="19"/>
        <v>0</v>
      </c>
      <c r="BC41" s="520">
        <f t="shared" si="20"/>
        <v>0</v>
      </c>
      <c r="BD41" s="520">
        <f t="shared" si="21"/>
        <v>0</v>
      </c>
    </row>
    <row r="42" spans="1:56" s="7" customFormat="1" ht="12.75" customHeight="1">
      <c r="A42" s="732"/>
      <c r="B42" s="730"/>
      <c r="C42" s="702"/>
      <c r="D42" s="178">
        <v>8</v>
      </c>
      <c r="E42" s="176">
        <f t="shared" si="109"/>
        <v>1</v>
      </c>
      <c r="F42" s="176">
        <f t="shared" si="110"/>
        <v>0</v>
      </c>
      <c r="G42" s="240">
        <f t="shared" si="101"/>
        <v>1</v>
      </c>
      <c r="H42" s="667">
        <f t="shared" si="111"/>
        <v>0</v>
      </c>
      <c r="I42" s="240">
        <f t="shared" si="9"/>
        <v>1</v>
      </c>
      <c r="J42" s="176">
        <f t="shared" si="112"/>
        <v>1</v>
      </c>
      <c r="K42" s="176">
        <f t="shared" si="113"/>
        <v>0</v>
      </c>
      <c r="L42" s="252">
        <f t="shared" si="11"/>
        <v>1</v>
      </c>
      <c r="M42" s="197">
        <f t="shared" si="114"/>
        <v>0</v>
      </c>
      <c r="O42" s="2"/>
      <c r="P42" s="2"/>
      <c r="Q42" s="2"/>
      <c r="R42" s="2"/>
      <c r="S42" s="2"/>
      <c r="T42" s="2"/>
      <c r="U42" s="684">
        <f t="shared" ref="U42:Z42" si="130">U86+U130</f>
        <v>1</v>
      </c>
      <c r="V42" s="684">
        <f t="shared" si="130"/>
        <v>0</v>
      </c>
      <c r="W42" s="684">
        <f t="shared" si="130"/>
        <v>0</v>
      </c>
      <c r="X42" s="684">
        <f t="shared" si="130"/>
        <v>1</v>
      </c>
      <c r="Y42" s="684">
        <f t="shared" si="130"/>
        <v>0</v>
      </c>
      <c r="Z42" s="684">
        <f t="shared" si="130"/>
        <v>0</v>
      </c>
      <c r="AA42" s="7">
        <f t="shared" ref="AA42:AF42" si="131">AA86+AA130</f>
        <v>0</v>
      </c>
      <c r="AB42" s="7">
        <f t="shared" si="131"/>
        <v>0</v>
      </c>
      <c r="AC42" s="7">
        <f t="shared" si="131"/>
        <v>0</v>
      </c>
      <c r="AD42" s="7">
        <f t="shared" si="131"/>
        <v>0</v>
      </c>
      <c r="AE42" s="7">
        <f t="shared" si="131"/>
        <v>0</v>
      </c>
      <c r="AF42" s="7">
        <f t="shared" si="131"/>
        <v>0</v>
      </c>
      <c r="AG42" s="685">
        <v>0</v>
      </c>
      <c r="AH42" s="685">
        <v>0</v>
      </c>
      <c r="AI42" s="685"/>
      <c r="AJ42" s="685">
        <v>0</v>
      </c>
      <c r="AK42" s="685">
        <v>0</v>
      </c>
      <c r="AL42" s="685">
        <v>0</v>
      </c>
      <c r="AM42" s="7">
        <f t="shared" ref="AM42:AR42" si="132">AM86+AM130</f>
        <v>0</v>
      </c>
      <c r="AN42" s="7">
        <f t="shared" si="132"/>
        <v>0</v>
      </c>
      <c r="AO42" s="7">
        <f t="shared" si="132"/>
        <v>0</v>
      </c>
      <c r="AP42" s="7">
        <f t="shared" si="132"/>
        <v>0</v>
      </c>
      <c r="AQ42" s="7">
        <f t="shared" si="132"/>
        <v>0</v>
      </c>
      <c r="AR42" s="7">
        <f t="shared" si="132"/>
        <v>0</v>
      </c>
      <c r="AS42" s="656">
        <v>0</v>
      </c>
      <c r="AT42" s="656">
        <v>0</v>
      </c>
      <c r="AU42" s="656">
        <v>0</v>
      </c>
      <c r="AV42" s="657">
        <v>0</v>
      </c>
      <c r="AW42" s="657">
        <v>0</v>
      </c>
      <c r="AX42" s="657">
        <v>0</v>
      </c>
      <c r="AY42" s="520">
        <f t="shared" si="16"/>
        <v>1</v>
      </c>
      <c r="AZ42" s="520">
        <f t="shared" si="17"/>
        <v>0</v>
      </c>
      <c r="BA42" s="520">
        <f t="shared" si="18"/>
        <v>0</v>
      </c>
      <c r="BB42" s="520">
        <f t="shared" si="19"/>
        <v>1</v>
      </c>
      <c r="BC42" s="520">
        <f t="shared" si="20"/>
        <v>0</v>
      </c>
      <c r="BD42" s="520">
        <f t="shared" si="21"/>
        <v>0</v>
      </c>
    </row>
    <row r="43" spans="1:56" s="7" customFormat="1" ht="12.75" customHeight="1">
      <c r="A43" s="732"/>
      <c r="B43" s="730"/>
      <c r="C43" s="702"/>
      <c r="D43" s="178">
        <v>7</v>
      </c>
      <c r="E43" s="176">
        <f t="shared" si="109"/>
        <v>0</v>
      </c>
      <c r="F43" s="176">
        <f t="shared" si="110"/>
        <v>0</v>
      </c>
      <c r="G43" s="240">
        <f t="shared" si="101"/>
        <v>0</v>
      </c>
      <c r="H43" s="667">
        <f t="shared" si="111"/>
        <v>0</v>
      </c>
      <c r="I43" s="240">
        <f t="shared" si="9"/>
        <v>0</v>
      </c>
      <c r="J43" s="176">
        <f t="shared" si="112"/>
        <v>0</v>
      </c>
      <c r="K43" s="176">
        <f t="shared" si="113"/>
        <v>0</v>
      </c>
      <c r="L43" s="252">
        <f t="shared" si="11"/>
        <v>0</v>
      </c>
      <c r="M43" s="197">
        <f t="shared" si="114"/>
        <v>0</v>
      </c>
      <c r="O43" s="2"/>
      <c r="P43" s="2"/>
      <c r="Q43" s="2"/>
      <c r="R43" s="2"/>
      <c r="S43" s="2"/>
      <c r="T43" s="2"/>
      <c r="U43" s="684">
        <f t="shared" ref="U43:Z43" si="133">U87+U131</f>
        <v>0</v>
      </c>
      <c r="V43" s="684">
        <f t="shared" si="133"/>
        <v>0</v>
      </c>
      <c r="W43" s="684">
        <f t="shared" si="133"/>
        <v>0</v>
      </c>
      <c r="X43" s="684">
        <f t="shared" si="133"/>
        <v>0</v>
      </c>
      <c r="Y43" s="684">
        <f t="shared" si="133"/>
        <v>0</v>
      </c>
      <c r="Z43" s="684">
        <f t="shared" si="133"/>
        <v>0</v>
      </c>
      <c r="AA43" s="7">
        <f t="shared" ref="AA43:AF43" si="134">AA87+AA131</f>
        <v>0</v>
      </c>
      <c r="AB43" s="7">
        <f t="shared" si="134"/>
        <v>0</v>
      </c>
      <c r="AC43" s="7">
        <f t="shared" si="134"/>
        <v>0</v>
      </c>
      <c r="AD43" s="7">
        <f t="shared" si="134"/>
        <v>0</v>
      </c>
      <c r="AE43" s="7">
        <f t="shared" si="134"/>
        <v>0</v>
      </c>
      <c r="AF43" s="7">
        <f t="shared" si="134"/>
        <v>0</v>
      </c>
      <c r="AG43" s="685">
        <v>0</v>
      </c>
      <c r="AH43" s="685">
        <v>0</v>
      </c>
      <c r="AI43" s="685"/>
      <c r="AJ43" s="685">
        <v>0</v>
      </c>
      <c r="AK43" s="685">
        <v>0</v>
      </c>
      <c r="AL43" s="685">
        <v>0</v>
      </c>
      <c r="AM43" s="7">
        <f t="shared" ref="AM43:AR43" si="135">AM87+AM131</f>
        <v>0</v>
      </c>
      <c r="AN43" s="7">
        <f t="shared" si="135"/>
        <v>0</v>
      </c>
      <c r="AO43" s="7">
        <f t="shared" si="135"/>
        <v>0</v>
      </c>
      <c r="AP43" s="7">
        <f t="shared" si="135"/>
        <v>0</v>
      </c>
      <c r="AQ43" s="7">
        <f t="shared" si="135"/>
        <v>0</v>
      </c>
      <c r="AR43" s="7">
        <f t="shared" si="135"/>
        <v>0</v>
      </c>
      <c r="AS43" s="656">
        <v>0</v>
      </c>
      <c r="AT43" s="656">
        <v>0</v>
      </c>
      <c r="AU43" s="656">
        <v>0</v>
      </c>
      <c r="AV43" s="657">
        <v>0</v>
      </c>
      <c r="AW43" s="657">
        <v>0</v>
      </c>
      <c r="AX43" s="657">
        <v>0</v>
      </c>
      <c r="AY43" s="520">
        <f t="shared" si="16"/>
        <v>0</v>
      </c>
      <c r="AZ43" s="520">
        <f t="shared" si="17"/>
        <v>0</v>
      </c>
      <c r="BA43" s="520">
        <f t="shared" si="18"/>
        <v>0</v>
      </c>
      <c r="BB43" s="520">
        <f t="shared" si="19"/>
        <v>0</v>
      </c>
      <c r="BC43" s="520">
        <f t="shared" si="20"/>
        <v>0</v>
      </c>
      <c r="BD43" s="520">
        <f t="shared" si="21"/>
        <v>0</v>
      </c>
    </row>
    <row r="44" spans="1:56" s="7" customFormat="1" ht="12.75" customHeight="1">
      <c r="A44" s="732"/>
      <c r="B44" s="730"/>
      <c r="C44" s="703"/>
      <c r="D44" s="181">
        <v>6</v>
      </c>
      <c r="E44" s="176">
        <f t="shared" si="109"/>
        <v>0</v>
      </c>
      <c r="F44" s="176">
        <f t="shared" si="110"/>
        <v>0</v>
      </c>
      <c r="G44" s="241">
        <f t="shared" si="101"/>
        <v>0</v>
      </c>
      <c r="H44" s="667">
        <f t="shared" si="111"/>
        <v>0</v>
      </c>
      <c r="I44" s="241">
        <f t="shared" si="9"/>
        <v>0</v>
      </c>
      <c r="J44" s="176">
        <f t="shared" si="112"/>
        <v>0</v>
      </c>
      <c r="K44" s="176">
        <f t="shared" si="113"/>
        <v>0</v>
      </c>
      <c r="L44" s="253">
        <f t="shared" si="11"/>
        <v>0</v>
      </c>
      <c r="M44" s="198">
        <f t="shared" si="114"/>
        <v>0</v>
      </c>
      <c r="O44" s="2"/>
      <c r="P44" s="2"/>
      <c r="Q44" s="2"/>
      <c r="R44" s="2"/>
      <c r="S44" s="2"/>
      <c r="T44" s="2"/>
      <c r="U44" s="684">
        <f t="shared" ref="U44:Z44" si="136">U88+U132</f>
        <v>0</v>
      </c>
      <c r="V44" s="684">
        <f t="shared" si="136"/>
        <v>0</v>
      </c>
      <c r="W44" s="684">
        <f t="shared" si="136"/>
        <v>0</v>
      </c>
      <c r="X44" s="684">
        <f t="shared" si="136"/>
        <v>0</v>
      </c>
      <c r="Y44" s="684">
        <f t="shared" si="136"/>
        <v>0</v>
      </c>
      <c r="Z44" s="684">
        <f t="shared" si="136"/>
        <v>0</v>
      </c>
      <c r="AA44" s="7">
        <f t="shared" ref="AA44:AF44" si="137">AA88+AA132</f>
        <v>0</v>
      </c>
      <c r="AB44" s="7">
        <f t="shared" si="137"/>
        <v>0</v>
      </c>
      <c r="AC44" s="7">
        <f t="shared" si="137"/>
        <v>0</v>
      </c>
      <c r="AD44" s="7">
        <f t="shared" si="137"/>
        <v>0</v>
      </c>
      <c r="AE44" s="7">
        <f t="shared" si="137"/>
        <v>0</v>
      </c>
      <c r="AF44" s="7">
        <f t="shared" si="137"/>
        <v>0</v>
      </c>
      <c r="AG44" s="685">
        <v>0</v>
      </c>
      <c r="AH44" s="685">
        <v>0</v>
      </c>
      <c r="AI44" s="685"/>
      <c r="AJ44" s="685">
        <v>0</v>
      </c>
      <c r="AK44" s="685">
        <v>0</v>
      </c>
      <c r="AL44" s="685">
        <v>0</v>
      </c>
      <c r="AM44" s="7">
        <f t="shared" ref="AM44:AR44" si="138">AM88+AM132</f>
        <v>0</v>
      </c>
      <c r="AN44" s="7">
        <f t="shared" si="138"/>
        <v>0</v>
      </c>
      <c r="AO44" s="7">
        <f t="shared" si="138"/>
        <v>0</v>
      </c>
      <c r="AP44" s="7">
        <f t="shared" si="138"/>
        <v>0</v>
      </c>
      <c r="AQ44" s="7">
        <f t="shared" si="138"/>
        <v>0</v>
      </c>
      <c r="AR44" s="7">
        <f t="shared" si="138"/>
        <v>0</v>
      </c>
      <c r="AS44" s="656">
        <v>0</v>
      </c>
      <c r="AT44" s="656">
        <v>0</v>
      </c>
      <c r="AU44" s="656">
        <v>0</v>
      </c>
      <c r="AV44" s="657">
        <v>0</v>
      </c>
      <c r="AW44" s="657">
        <v>0</v>
      </c>
      <c r="AX44" s="657">
        <v>0</v>
      </c>
      <c r="AY44" s="520">
        <f t="shared" si="16"/>
        <v>0</v>
      </c>
      <c r="AZ44" s="520">
        <f t="shared" si="17"/>
        <v>0</v>
      </c>
      <c r="BA44" s="520">
        <f t="shared" si="18"/>
        <v>0</v>
      </c>
      <c r="BB44" s="520">
        <f t="shared" si="19"/>
        <v>0</v>
      </c>
      <c r="BC44" s="520">
        <f t="shared" si="20"/>
        <v>0</v>
      </c>
      <c r="BD44" s="520">
        <f t="shared" si="21"/>
        <v>0</v>
      </c>
    </row>
    <row r="45" spans="1:56" s="7" customFormat="1" ht="12.75" customHeight="1">
      <c r="A45" s="732"/>
      <c r="B45" s="730"/>
      <c r="C45" s="701" t="s">
        <v>154</v>
      </c>
      <c r="D45" s="175">
        <v>5</v>
      </c>
      <c r="E45" s="176">
        <f t="shared" si="109"/>
        <v>0</v>
      </c>
      <c r="F45" s="176">
        <f t="shared" si="110"/>
        <v>0</v>
      </c>
      <c r="G45" s="239">
        <f t="shared" si="101"/>
        <v>0</v>
      </c>
      <c r="H45" s="667">
        <f t="shared" si="111"/>
        <v>0</v>
      </c>
      <c r="I45" s="239">
        <f t="shared" si="9"/>
        <v>0</v>
      </c>
      <c r="J45" s="176">
        <f t="shared" si="112"/>
        <v>0</v>
      </c>
      <c r="K45" s="176">
        <f t="shared" si="113"/>
        <v>0</v>
      </c>
      <c r="L45" s="251">
        <f t="shared" si="11"/>
        <v>0</v>
      </c>
      <c r="M45" s="196">
        <f t="shared" si="114"/>
        <v>0</v>
      </c>
      <c r="O45" s="2"/>
      <c r="P45" s="2"/>
      <c r="Q45" s="2"/>
      <c r="R45" s="2"/>
      <c r="S45" s="2"/>
      <c r="T45" s="2"/>
      <c r="U45" s="684">
        <f t="shared" ref="U45:Z45" si="139">U89+U133</f>
        <v>0</v>
      </c>
      <c r="V45" s="684">
        <f t="shared" si="139"/>
        <v>0</v>
      </c>
      <c r="W45" s="684">
        <f t="shared" si="139"/>
        <v>0</v>
      </c>
      <c r="X45" s="684">
        <f t="shared" si="139"/>
        <v>0</v>
      </c>
      <c r="Y45" s="684">
        <f t="shared" si="139"/>
        <v>0</v>
      </c>
      <c r="Z45" s="684">
        <f t="shared" si="139"/>
        <v>0</v>
      </c>
      <c r="AA45" s="7">
        <f t="shared" ref="AA45:AF45" si="140">AA89+AA133</f>
        <v>0</v>
      </c>
      <c r="AB45" s="7">
        <f t="shared" si="140"/>
        <v>0</v>
      </c>
      <c r="AC45" s="7">
        <f t="shared" si="140"/>
        <v>0</v>
      </c>
      <c r="AD45" s="7">
        <f t="shared" si="140"/>
        <v>0</v>
      </c>
      <c r="AE45" s="7">
        <f t="shared" si="140"/>
        <v>0</v>
      </c>
      <c r="AF45" s="7">
        <f t="shared" si="140"/>
        <v>0</v>
      </c>
      <c r="AG45" s="685">
        <v>0</v>
      </c>
      <c r="AH45" s="685">
        <v>0</v>
      </c>
      <c r="AI45" s="685"/>
      <c r="AJ45" s="685">
        <v>0</v>
      </c>
      <c r="AK45" s="685">
        <v>0</v>
      </c>
      <c r="AL45" s="685">
        <v>0</v>
      </c>
      <c r="AM45" s="7">
        <f t="shared" ref="AM45:AR45" si="141">AM89+AM133</f>
        <v>0</v>
      </c>
      <c r="AN45" s="7">
        <f t="shared" si="141"/>
        <v>0</v>
      </c>
      <c r="AO45" s="7">
        <f t="shared" si="141"/>
        <v>0</v>
      </c>
      <c r="AP45" s="7">
        <f t="shared" si="141"/>
        <v>0</v>
      </c>
      <c r="AQ45" s="7">
        <f t="shared" si="141"/>
        <v>0</v>
      </c>
      <c r="AR45" s="7">
        <f t="shared" si="141"/>
        <v>0</v>
      </c>
      <c r="AS45" s="656">
        <v>0</v>
      </c>
      <c r="AT45" s="656">
        <v>0</v>
      </c>
      <c r="AU45" s="656">
        <v>0</v>
      </c>
      <c r="AV45" s="657">
        <v>0</v>
      </c>
      <c r="AW45" s="657">
        <v>0</v>
      </c>
      <c r="AX45" s="657">
        <v>0</v>
      </c>
      <c r="AY45" s="520">
        <f t="shared" si="16"/>
        <v>0</v>
      </c>
      <c r="AZ45" s="520">
        <f t="shared" si="17"/>
        <v>0</v>
      </c>
      <c r="BA45" s="520">
        <f t="shared" si="18"/>
        <v>0</v>
      </c>
      <c r="BB45" s="520">
        <f t="shared" si="19"/>
        <v>0</v>
      </c>
      <c r="BC45" s="520">
        <f t="shared" si="20"/>
        <v>0</v>
      </c>
      <c r="BD45" s="520">
        <f t="shared" si="21"/>
        <v>0</v>
      </c>
    </row>
    <row r="46" spans="1:56" s="7" customFormat="1" ht="12.75" customHeight="1">
      <c r="A46" s="732"/>
      <c r="B46" s="730"/>
      <c r="C46" s="702"/>
      <c r="D46" s="178">
        <v>4</v>
      </c>
      <c r="E46" s="176">
        <f t="shared" si="109"/>
        <v>0</v>
      </c>
      <c r="F46" s="176">
        <f t="shared" si="110"/>
        <v>0</v>
      </c>
      <c r="G46" s="240">
        <f t="shared" si="101"/>
        <v>0</v>
      </c>
      <c r="H46" s="667">
        <f t="shared" si="111"/>
        <v>0</v>
      </c>
      <c r="I46" s="240">
        <f t="shared" si="9"/>
        <v>0</v>
      </c>
      <c r="J46" s="176">
        <f t="shared" si="112"/>
        <v>0</v>
      </c>
      <c r="K46" s="176">
        <f t="shared" si="113"/>
        <v>0</v>
      </c>
      <c r="L46" s="252">
        <f t="shared" si="11"/>
        <v>0</v>
      </c>
      <c r="M46" s="197">
        <f t="shared" si="114"/>
        <v>0</v>
      </c>
      <c r="O46" s="2"/>
      <c r="P46" s="2"/>
      <c r="Q46" s="2"/>
      <c r="R46" s="2"/>
      <c r="S46" s="2"/>
      <c r="T46" s="2"/>
      <c r="U46" s="684">
        <f t="shared" ref="U46:Z46" si="142">U90+U134</f>
        <v>0</v>
      </c>
      <c r="V46" s="684">
        <f t="shared" si="142"/>
        <v>0</v>
      </c>
      <c r="W46" s="684">
        <f t="shared" si="142"/>
        <v>0</v>
      </c>
      <c r="X46" s="684">
        <f t="shared" si="142"/>
        <v>0</v>
      </c>
      <c r="Y46" s="684">
        <f t="shared" si="142"/>
        <v>0</v>
      </c>
      <c r="Z46" s="684">
        <f t="shared" si="142"/>
        <v>0</v>
      </c>
      <c r="AA46" s="7">
        <f t="shared" ref="AA46:AF46" si="143">AA90+AA134</f>
        <v>0</v>
      </c>
      <c r="AB46" s="7">
        <f t="shared" si="143"/>
        <v>0</v>
      </c>
      <c r="AC46" s="7">
        <f t="shared" si="143"/>
        <v>0</v>
      </c>
      <c r="AD46" s="7">
        <f t="shared" si="143"/>
        <v>0</v>
      </c>
      <c r="AE46" s="7">
        <f t="shared" si="143"/>
        <v>0</v>
      </c>
      <c r="AF46" s="7">
        <f t="shared" si="143"/>
        <v>0</v>
      </c>
      <c r="AG46" s="685">
        <v>0</v>
      </c>
      <c r="AH46" s="685">
        <v>0</v>
      </c>
      <c r="AI46" s="685"/>
      <c r="AJ46" s="685">
        <v>0</v>
      </c>
      <c r="AK46" s="685">
        <v>0</v>
      </c>
      <c r="AL46" s="685">
        <v>0</v>
      </c>
      <c r="AM46" s="7">
        <f t="shared" ref="AM46:AR46" si="144">AM90+AM134</f>
        <v>0</v>
      </c>
      <c r="AN46" s="7">
        <f t="shared" si="144"/>
        <v>0</v>
      </c>
      <c r="AO46" s="7">
        <f t="shared" si="144"/>
        <v>0</v>
      </c>
      <c r="AP46" s="7">
        <f t="shared" si="144"/>
        <v>0</v>
      </c>
      <c r="AQ46" s="7">
        <f t="shared" si="144"/>
        <v>0</v>
      </c>
      <c r="AR46" s="7">
        <f t="shared" si="144"/>
        <v>0</v>
      </c>
      <c r="AS46" s="656">
        <v>0</v>
      </c>
      <c r="AT46" s="656">
        <v>0</v>
      </c>
      <c r="AU46" s="656">
        <v>0</v>
      </c>
      <c r="AV46" s="657">
        <v>0</v>
      </c>
      <c r="AW46" s="657">
        <v>0</v>
      </c>
      <c r="AX46" s="657">
        <v>0</v>
      </c>
      <c r="AY46" s="520">
        <f t="shared" si="16"/>
        <v>0</v>
      </c>
      <c r="AZ46" s="520">
        <f t="shared" si="17"/>
        <v>0</v>
      </c>
      <c r="BA46" s="520">
        <f t="shared" si="18"/>
        <v>0</v>
      </c>
      <c r="BB46" s="520">
        <f t="shared" si="19"/>
        <v>0</v>
      </c>
      <c r="BC46" s="520">
        <f t="shared" si="20"/>
        <v>0</v>
      </c>
      <c r="BD46" s="520">
        <f t="shared" si="21"/>
        <v>0</v>
      </c>
    </row>
    <row r="47" spans="1:56" s="7" customFormat="1" ht="12.75" customHeight="1">
      <c r="A47" s="732"/>
      <c r="B47" s="730"/>
      <c r="C47" s="702"/>
      <c r="D47" s="178">
        <v>3</v>
      </c>
      <c r="E47" s="176">
        <f t="shared" si="109"/>
        <v>0</v>
      </c>
      <c r="F47" s="176">
        <f t="shared" si="110"/>
        <v>0</v>
      </c>
      <c r="G47" s="240">
        <f t="shared" si="101"/>
        <v>0</v>
      </c>
      <c r="H47" s="667">
        <f t="shared" si="111"/>
        <v>0</v>
      </c>
      <c r="I47" s="240">
        <f t="shared" si="9"/>
        <v>0</v>
      </c>
      <c r="J47" s="176">
        <f t="shared" si="112"/>
        <v>0</v>
      </c>
      <c r="K47" s="176">
        <f t="shared" si="113"/>
        <v>0</v>
      </c>
      <c r="L47" s="252">
        <f t="shared" si="11"/>
        <v>0</v>
      </c>
      <c r="M47" s="197">
        <f t="shared" si="114"/>
        <v>0</v>
      </c>
      <c r="O47" s="2"/>
      <c r="P47" s="2"/>
      <c r="Q47" s="2"/>
      <c r="R47" s="2"/>
      <c r="S47" s="2"/>
      <c r="T47" s="2"/>
      <c r="U47" s="684">
        <f t="shared" ref="U47:Z47" si="145">U91+U135</f>
        <v>0</v>
      </c>
      <c r="V47" s="684">
        <f t="shared" si="145"/>
        <v>0</v>
      </c>
      <c r="W47" s="684">
        <f t="shared" si="145"/>
        <v>0</v>
      </c>
      <c r="X47" s="684">
        <f t="shared" si="145"/>
        <v>0</v>
      </c>
      <c r="Y47" s="684">
        <f t="shared" si="145"/>
        <v>0</v>
      </c>
      <c r="Z47" s="684">
        <f t="shared" si="145"/>
        <v>0</v>
      </c>
      <c r="AA47" s="7">
        <f t="shared" ref="AA47:AF47" si="146">AA91+AA135</f>
        <v>0</v>
      </c>
      <c r="AB47" s="7">
        <f t="shared" si="146"/>
        <v>0</v>
      </c>
      <c r="AC47" s="7">
        <f t="shared" si="146"/>
        <v>0</v>
      </c>
      <c r="AD47" s="7">
        <f t="shared" si="146"/>
        <v>0</v>
      </c>
      <c r="AE47" s="7">
        <f t="shared" si="146"/>
        <v>0</v>
      </c>
      <c r="AF47" s="7">
        <f t="shared" si="146"/>
        <v>0</v>
      </c>
      <c r="AG47" s="685">
        <v>0</v>
      </c>
      <c r="AH47" s="685">
        <v>0</v>
      </c>
      <c r="AI47" s="685"/>
      <c r="AJ47" s="685">
        <v>0</v>
      </c>
      <c r="AK47" s="685">
        <v>0</v>
      </c>
      <c r="AL47" s="685">
        <v>0</v>
      </c>
      <c r="AM47" s="7">
        <f t="shared" ref="AM47:AR47" si="147">AM91+AM135</f>
        <v>0</v>
      </c>
      <c r="AN47" s="7">
        <f t="shared" si="147"/>
        <v>0</v>
      </c>
      <c r="AO47" s="7">
        <f t="shared" si="147"/>
        <v>0</v>
      </c>
      <c r="AP47" s="7">
        <f t="shared" si="147"/>
        <v>0</v>
      </c>
      <c r="AQ47" s="7">
        <f t="shared" si="147"/>
        <v>0</v>
      </c>
      <c r="AR47" s="7">
        <f t="shared" si="147"/>
        <v>0</v>
      </c>
      <c r="AS47" s="656">
        <v>0</v>
      </c>
      <c r="AT47" s="656">
        <v>0</v>
      </c>
      <c r="AU47" s="656">
        <v>0</v>
      </c>
      <c r="AV47" s="657">
        <v>0</v>
      </c>
      <c r="AW47" s="657">
        <v>0</v>
      </c>
      <c r="AX47" s="657">
        <v>0</v>
      </c>
      <c r="AY47" s="520">
        <f t="shared" si="16"/>
        <v>0</v>
      </c>
      <c r="AZ47" s="520">
        <f t="shared" si="17"/>
        <v>0</v>
      </c>
      <c r="BA47" s="520">
        <f t="shared" si="18"/>
        <v>0</v>
      </c>
      <c r="BB47" s="520">
        <f t="shared" si="19"/>
        <v>0</v>
      </c>
      <c r="BC47" s="520">
        <f t="shared" si="20"/>
        <v>0</v>
      </c>
      <c r="BD47" s="520">
        <f t="shared" si="21"/>
        <v>0</v>
      </c>
    </row>
    <row r="48" spans="1:56" s="7" customFormat="1" ht="12.75" customHeight="1">
      <c r="A48" s="732"/>
      <c r="B48" s="730"/>
      <c r="C48" s="702"/>
      <c r="D48" s="178">
        <v>2</v>
      </c>
      <c r="E48" s="176">
        <f t="shared" si="109"/>
        <v>0</v>
      </c>
      <c r="F48" s="176">
        <f t="shared" si="110"/>
        <v>0</v>
      </c>
      <c r="G48" s="242">
        <f t="shared" si="101"/>
        <v>0</v>
      </c>
      <c r="H48" s="667">
        <f t="shared" si="111"/>
        <v>0</v>
      </c>
      <c r="I48" s="242">
        <f t="shared" si="9"/>
        <v>0</v>
      </c>
      <c r="J48" s="176">
        <f t="shared" si="112"/>
        <v>0</v>
      </c>
      <c r="K48" s="176">
        <f t="shared" si="113"/>
        <v>0</v>
      </c>
      <c r="L48" s="254">
        <f t="shared" si="11"/>
        <v>0</v>
      </c>
      <c r="M48" s="199">
        <f t="shared" si="114"/>
        <v>0</v>
      </c>
      <c r="O48" s="2"/>
      <c r="P48" s="2"/>
      <c r="Q48" s="2"/>
      <c r="R48" s="2"/>
      <c r="S48" s="2"/>
      <c r="T48" s="2"/>
      <c r="U48" s="684">
        <f t="shared" ref="U48:Z48" si="148">U92+U136</f>
        <v>0</v>
      </c>
      <c r="V48" s="684">
        <f t="shared" si="148"/>
        <v>0</v>
      </c>
      <c r="W48" s="684">
        <f t="shared" si="148"/>
        <v>0</v>
      </c>
      <c r="X48" s="684">
        <f t="shared" si="148"/>
        <v>0</v>
      </c>
      <c r="Y48" s="684">
        <f t="shared" si="148"/>
        <v>0</v>
      </c>
      <c r="Z48" s="684">
        <f t="shared" si="148"/>
        <v>0</v>
      </c>
      <c r="AA48" s="7">
        <f t="shared" ref="AA48:AF48" si="149">AA92+AA136</f>
        <v>0</v>
      </c>
      <c r="AB48" s="7">
        <f t="shared" si="149"/>
        <v>0</v>
      </c>
      <c r="AC48" s="7">
        <f t="shared" si="149"/>
        <v>0</v>
      </c>
      <c r="AD48" s="7">
        <f t="shared" si="149"/>
        <v>0</v>
      </c>
      <c r="AE48" s="7">
        <f t="shared" si="149"/>
        <v>0</v>
      </c>
      <c r="AF48" s="7">
        <f t="shared" si="149"/>
        <v>0</v>
      </c>
      <c r="AG48" s="685">
        <v>0</v>
      </c>
      <c r="AH48" s="685">
        <v>0</v>
      </c>
      <c r="AI48" s="685"/>
      <c r="AJ48" s="685">
        <v>0</v>
      </c>
      <c r="AK48" s="685">
        <v>0</v>
      </c>
      <c r="AL48" s="685">
        <v>0</v>
      </c>
      <c r="AM48" s="7">
        <f t="shared" ref="AM48:AR48" si="150">AM92+AM136</f>
        <v>0</v>
      </c>
      <c r="AN48" s="7">
        <f t="shared" si="150"/>
        <v>0</v>
      </c>
      <c r="AO48" s="7">
        <f t="shared" si="150"/>
        <v>0</v>
      </c>
      <c r="AP48" s="7">
        <f t="shared" si="150"/>
        <v>0</v>
      </c>
      <c r="AQ48" s="7">
        <f t="shared" si="150"/>
        <v>0</v>
      </c>
      <c r="AR48" s="7">
        <f t="shared" si="150"/>
        <v>0</v>
      </c>
      <c r="AS48" s="656">
        <v>0</v>
      </c>
      <c r="AT48" s="656">
        <v>0</v>
      </c>
      <c r="AU48" s="656">
        <v>0</v>
      </c>
      <c r="AV48" s="657">
        <v>0</v>
      </c>
      <c r="AW48" s="657">
        <v>0</v>
      </c>
      <c r="AX48" s="657">
        <v>0</v>
      </c>
      <c r="AY48" s="520">
        <f t="shared" si="16"/>
        <v>0</v>
      </c>
      <c r="AZ48" s="520">
        <f t="shared" si="17"/>
        <v>0</v>
      </c>
      <c r="BA48" s="520">
        <f t="shared" si="18"/>
        <v>0</v>
      </c>
      <c r="BB48" s="520">
        <f t="shared" si="19"/>
        <v>0</v>
      </c>
      <c r="BC48" s="520">
        <f t="shared" si="20"/>
        <v>0</v>
      </c>
      <c r="BD48" s="520">
        <f t="shared" si="21"/>
        <v>0</v>
      </c>
    </row>
    <row r="49" spans="1:56" s="7" customFormat="1" ht="12.75" customHeight="1">
      <c r="A49" s="732"/>
      <c r="B49" s="730"/>
      <c r="C49" s="704"/>
      <c r="D49" s="181">
        <v>1</v>
      </c>
      <c r="E49" s="176">
        <f t="shared" si="109"/>
        <v>0</v>
      </c>
      <c r="F49" s="176">
        <f t="shared" si="110"/>
        <v>0</v>
      </c>
      <c r="G49" s="243">
        <f t="shared" si="101"/>
        <v>0</v>
      </c>
      <c r="H49" s="192">
        <f t="shared" si="111"/>
        <v>17</v>
      </c>
      <c r="I49" s="243">
        <f>G49+H49</f>
        <v>17</v>
      </c>
      <c r="J49" s="176">
        <f t="shared" si="112"/>
        <v>0</v>
      </c>
      <c r="K49" s="176">
        <f t="shared" si="113"/>
        <v>0</v>
      </c>
      <c r="L49" s="255">
        <f t="shared" si="11"/>
        <v>0</v>
      </c>
      <c r="M49" s="202">
        <f t="shared" si="114"/>
        <v>0</v>
      </c>
      <c r="O49" s="2"/>
      <c r="P49" s="2"/>
      <c r="Q49" s="2">
        <v>9</v>
      </c>
      <c r="R49" s="2"/>
      <c r="S49" s="2"/>
      <c r="T49" s="2"/>
      <c r="U49" s="684">
        <f t="shared" ref="U49:Z49" si="151">U93+U137</f>
        <v>0</v>
      </c>
      <c r="V49" s="684">
        <f t="shared" si="151"/>
        <v>0</v>
      </c>
      <c r="W49" s="684">
        <f t="shared" si="151"/>
        <v>8</v>
      </c>
      <c r="X49" s="684">
        <f t="shared" si="151"/>
        <v>0</v>
      </c>
      <c r="Y49" s="684">
        <f t="shared" si="151"/>
        <v>0</v>
      </c>
      <c r="Z49" s="684">
        <f t="shared" si="151"/>
        <v>0</v>
      </c>
      <c r="AA49" s="7">
        <f t="shared" ref="AA49:AF49" si="152">AA93+AA137</f>
        <v>0</v>
      </c>
      <c r="AB49" s="7">
        <f t="shared" si="152"/>
        <v>0</v>
      </c>
      <c r="AC49" s="7">
        <f t="shared" si="152"/>
        <v>0</v>
      </c>
      <c r="AD49" s="7">
        <f t="shared" si="152"/>
        <v>0</v>
      </c>
      <c r="AE49" s="7">
        <f t="shared" si="152"/>
        <v>0</v>
      </c>
      <c r="AF49" s="7">
        <f t="shared" si="152"/>
        <v>0</v>
      </c>
      <c r="AG49" s="685">
        <v>0</v>
      </c>
      <c r="AH49" s="685">
        <v>0</v>
      </c>
      <c r="AI49" s="685">
        <v>0</v>
      </c>
      <c r="AJ49" s="685">
        <v>0</v>
      </c>
      <c r="AK49" s="685">
        <v>0</v>
      </c>
      <c r="AL49" s="685">
        <v>0</v>
      </c>
      <c r="AM49" s="7">
        <f t="shared" ref="AM49:AR49" si="153">AM93+AM137</f>
        <v>0</v>
      </c>
      <c r="AN49" s="7">
        <f t="shared" si="153"/>
        <v>0</v>
      </c>
      <c r="AO49" s="7">
        <f t="shared" si="153"/>
        <v>0</v>
      </c>
      <c r="AP49" s="7">
        <f t="shared" si="153"/>
        <v>0</v>
      </c>
      <c r="AQ49" s="7">
        <f t="shared" si="153"/>
        <v>0</v>
      </c>
      <c r="AR49" s="7">
        <f t="shared" si="153"/>
        <v>0</v>
      </c>
      <c r="AS49" s="656">
        <v>0</v>
      </c>
      <c r="AT49" s="656">
        <v>0</v>
      </c>
      <c r="AU49" s="656">
        <v>0</v>
      </c>
      <c r="AV49" s="657">
        <v>0</v>
      </c>
      <c r="AW49" s="657">
        <v>0</v>
      </c>
      <c r="AX49" s="657">
        <v>0</v>
      </c>
      <c r="AY49" s="520">
        <f t="shared" si="16"/>
        <v>0</v>
      </c>
      <c r="AZ49" s="520">
        <f t="shared" si="17"/>
        <v>0</v>
      </c>
      <c r="BA49" s="520">
        <f t="shared" si="18"/>
        <v>17</v>
      </c>
      <c r="BB49" s="520">
        <f t="shared" si="19"/>
        <v>0</v>
      </c>
      <c r="BC49" s="520">
        <f t="shared" si="20"/>
        <v>0</v>
      </c>
      <c r="BD49" s="520">
        <f t="shared" si="21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49</v>
      </c>
      <c r="F50" s="269">
        <f t="shared" ref="F50:M50" si="154">SUM(F37:F49)</f>
        <v>0</v>
      </c>
      <c r="G50" s="269">
        <f t="shared" si="154"/>
        <v>49</v>
      </c>
      <c r="H50" s="269">
        <f t="shared" si="154"/>
        <v>17</v>
      </c>
      <c r="I50" s="269">
        <f>SUM(I37:I49)</f>
        <v>66</v>
      </c>
      <c r="J50" s="269">
        <f t="shared" si="154"/>
        <v>6</v>
      </c>
      <c r="K50" s="269">
        <f>SUM(K37:K49)</f>
        <v>6</v>
      </c>
      <c r="L50" s="269">
        <f t="shared" si="154"/>
        <v>12</v>
      </c>
      <c r="M50" s="269">
        <f t="shared" si="154"/>
        <v>6</v>
      </c>
      <c r="O50" s="2">
        <v>38</v>
      </c>
      <c r="P50" s="2">
        <v>0</v>
      </c>
      <c r="Q50" s="2">
        <v>9</v>
      </c>
      <c r="R50" s="2">
        <v>3</v>
      </c>
      <c r="S50" s="2">
        <v>0</v>
      </c>
      <c r="T50" s="2">
        <v>0</v>
      </c>
      <c r="U50" s="684">
        <f t="shared" ref="U50:Z50" si="155">U94+U138</f>
        <v>11</v>
      </c>
      <c r="V50" s="684">
        <f t="shared" si="155"/>
        <v>0</v>
      </c>
      <c r="W50" s="684">
        <f t="shared" si="155"/>
        <v>8</v>
      </c>
      <c r="X50" s="684">
        <f t="shared" si="155"/>
        <v>2</v>
      </c>
      <c r="Y50" s="684">
        <f t="shared" si="155"/>
        <v>4</v>
      </c>
      <c r="Z50" s="684">
        <f t="shared" si="155"/>
        <v>4</v>
      </c>
      <c r="AA50" s="7">
        <f t="shared" ref="AA50:AF50" si="156">AA94+AA138</f>
        <v>0</v>
      </c>
      <c r="AB50" s="7">
        <f t="shared" si="156"/>
        <v>0</v>
      </c>
      <c r="AC50" s="7">
        <f t="shared" si="156"/>
        <v>0</v>
      </c>
      <c r="AD50" s="7">
        <f t="shared" si="156"/>
        <v>0</v>
      </c>
      <c r="AE50" s="7">
        <f t="shared" si="156"/>
        <v>0</v>
      </c>
      <c r="AF50" s="7">
        <f t="shared" si="156"/>
        <v>0</v>
      </c>
      <c r="AG50" s="685">
        <v>0</v>
      </c>
      <c r="AH50" s="685">
        <v>0</v>
      </c>
      <c r="AI50" s="685">
        <v>0</v>
      </c>
      <c r="AJ50" s="685">
        <v>1</v>
      </c>
      <c r="AK50" s="685">
        <v>2</v>
      </c>
      <c r="AL50" s="685">
        <v>2</v>
      </c>
      <c r="AM50" s="7">
        <f t="shared" ref="AM50:AR50" si="157">AM94+AM138</f>
        <v>0</v>
      </c>
      <c r="AN50" s="7">
        <f t="shared" si="157"/>
        <v>0</v>
      </c>
      <c r="AO50" s="7">
        <f t="shared" si="157"/>
        <v>0</v>
      </c>
      <c r="AP50" s="7">
        <f t="shared" si="157"/>
        <v>0</v>
      </c>
      <c r="AQ50" s="7">
        <f t="shared" si="157"/>
        <v>0</v>
      </c>
      <c r="AR50" s="7">
        <f t="shared" si="157"/>
        <v>0</v>
      </c>
      <c r="AS50" s="656">
        <v>0</v>
      </c>
      <c r="AT50" s="656">
        <v>0</v>
      </c>
      <c r="AU50" s="656">
        <v>0</v>
      </c>
      <c r="AV50" s="657">
        <v>0</v>
      </c>
      <c r="AW50" s="657">
        <v>0</v>
      </c>
      <c r="AX50" s="657">
        <v>0</v>
      </c>
      <c r="AY50" s="520">
        <f t="shared" si="16"/>
        <v>49</v>
      </c>
      <c r="AZ50" s="520">
        <f t="shared" si="17"/>
        <v>0</v>
      </c>
      <c r="BA50" s="520">
        <f t="shared" si="18"/>
        <v>17</v>
      </c>
      <c r="BB50" s="520">
        <f t="shared" si="19"/>
        <v>6</v>
      </c>
      <c r="BC50" s="520">
        <f t="shared" si="20"/>
        <v>6</v>
      </c>
      <c r="BD50" s="520">
        <f t="shared" si="21"/>
        <v>6</v>
      </c>
    </row>
    <row r="51" spans="1:56" s="173" customFormat="1" ht="12.75" customHeight="1" thickBot="1">
      <c r="A51" s="273"/>
      <c r="B51" s="717" t="s">
        <v>17</v>
      </c>
      <c r="C51" s="717"/>
      <c r="D51" s="718"/>
      <c r="E51" s="271">
        <f>E22+E36+E50</f>
        <v>25001</v>
      </c>
      <c r="F51" s="271">
        <f>F22+F36+F50</f>
        <v>1516</v>
      </c>
      <c r="G51" s="271">
        <f t="shared" ref="G51:M51" si="158">G22+G36+G50</f>
        <v>26517</v>
      </c>
      <c r="H51" s="271">
        <f>H22+H36+H50</f>
        <v>1204</v>
      </c>
      <c r="I51" s="271">
        <f>I22+I36+I50</f>
        <v>27721</v>
      </c>
      <c r="J51" s="271">
        <f t="shared" si="158"/>
        <v>6426</v>
      </c>
      <c r="K51" s="271">
        <f>K22+K36+K50</f>
        <v>1235</v>
      </c>
      <c r="L51" s="271">
        <f t="shared" si="158"/>
        <v>7661</v>
      </c>
      <c r="M51" s="271">
        <f t="shared" si="158"/>
        <v>1456</v>
      </c>
      <c r="O51" s="2">
        <v>7098</v>
      </c>
      <c r="P51" s="2">
        <v>426</v>
      </c>
      <c r="Q51" s="2">
        <v>456</v>
      </c>
      <c r="R51" s="2">
        <v>1920</v>
      </c>
      <c r="S51" s="2">
        <v>370</v>
      </c>
      <c r="T51" s="2">
        <v>355</v>
      </c>
      <c r="U51" s="2">
        <f t="shared" ref="U51:Z51" si="159">U95+U139</f>
        <v>4033</v>
      </c>
      <c r="V51" s="2">
        <f t="shared" si="159"/>
        <v>340</v>
      </c>
      <c r="W51" s="2">
        <f t="shared" si="159"/>
        <v>225</v>
      </c>
      <c r="X51" s="2">
        <f t="shared" si="159"/>
        <v>1169</v>
      </c>
      <c r="Y51" s="2">
        <f t="shared" si="159"/>
        <v>283</v>
      </c>
      <c r="Z51" s="2">
        <f t="shared" si="159"/>
        <v>349</v>
      </c>
      <c r="AA51" s="7">
        <f t="shared" ref="AA51:AF51" si="160">AA95+AA139</f>
        <v>5795</v>
      </c>
      <c r="AB51" s="7">
        <f t="shared" si="160"/>
        <v>249</v>
      </c>
      <c r="AC51" s="7">
        <f t="shared" si="160"/>
        <v>417</v>
      </c>
      <c r="AD51" s="7">
        <f t="shared" si="160"/>
        <v>1587</v>
      </c>
      <c r="AE51" s="7">
        <f t="shared" si="160"/>
        <v>252</v>
      </c>
      <c r="AF51" s="7">
        <f t="shared" si="160"/>
        <v>316</v>
      </c>
      <c r="AG51" s="685">
        <v>4667</v>
      </c>
      <c r="AH51" s="685">
        <v>299</v>
      </c>
      <c r="AI51" s="685">
        <v>0</v>
      </c>
      <c r="AJ51" s="685">
        <v>1031</v>
      </c>
      <c r="AK51" s="685">
        <v>180</v>
      </c>
      <c r="AL51" s="685">
        <v>232</v>
      </c>
      <c r="AM51" s="7">
        <f t="shared" ref="AM51:AR51" si="161">AM95+AM139</f>
        <v>3252</v>
      </c>
      <c r="AN51" s="7">
        <f t="shared" si="161"/>
        <v>158</v>
      </c>
      <c r="AO51" s="7">
        <f t="shared" si="161"/>
        <v>102</v>
      </c>
      <c r="AP51" s="7">
        <f t="shared" si="161"/>
        <v>649</v>
      </c>
      <c r="AQ51" s="7">
        <f t="shared" si="161"/>
        <v>145</v>
      </c>
      <c r="AR51" s="7">
        <f t="shared" si="161"/>
        <v>199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659">
        <f>O51+U51+AA51+AG51+AM51+AS51</f>
        <v>24845</v>
      </c>
      <c r="AZ51" s="659">
        <f t="shared" si="17"/>
        <v>1472</v>
      </c>
      <c r="BA51" s="659">
        <f t="shared" si="18"/>
        <v>1200</v>
      </c>
      <c r="BB51" s="659">
        <f t="shared" si="19"/>
        <v>6356</v>
      </c>
      <c r="BC51" s="659">
        <f t="shared" si="20"/>
        <v>1230</v>
      </c>
      <c r="BD51" s="659">
        <f t="shared" si="21"/>
        <v>1451</v>
      </c>
    </row>
    <row r="52" spans="1:56" ht="13.5" thickTop="1">
      <c r="A52" s="217" t="s">
        <v>202</v>
      </c>
      <c r="AA52" s="7"/>
      <c r="AS52" s="2">
        <v>156</v>
      </c>
      <c r="AT52" s="2">
        <v>44</v>
      </c>
      <c r="AU52" s="2">
        <v>4</v>
      </c>
      <c r="AV52" s="2">
        <v>70</v>
      </c>
      <c r="AW52" s="2">
        <v>5</v>
      </c>
      <c r="AX52" s="2">
        <v>5</v>
      </c>
    </row>
    <row r="53" spans="1:56" outlineLevel="1">
      <c r="G53" s="2"/>
      <c r="U53" s="2">
        <v>219</v>
      </c>
      <c r="V53" s="2">
        <v>0</v>
      </c>
      <c r="W53" s="2">
        <v>0</v>
      </c>
      <c r="X53" s="2">
        <v>121</v>
      </c>
      <c r="Y53" s="2">
        <v>13</v>
      </c>
      <c r="Z53" s="2">
        <v>14</v>
      </c>
      <c r="AA53" s="2">
        <v>418</v>
      </c>
      <c r="AD53" s="2">
        <v>177</v>
      </c>
      <c r="AE53" s="2">
        <v>9</v>
      </c>
      <c r="AF53" s="2">
        <v>12</v>
      </c>
      <c r="AM53" s="2">
        <v>114</v>
      </c>
      <c r="AP53" s="2">
        <v>49</v>
      </c>
      <c r="AQ53" s="2">
        <v>4</v>
      </c>
      <c r="AR53" s="2">
        <v>8</v>
      </c>
    </row>
    <row r="54" spans="1:56" outlineLevel="1">
      <c r="G54" s="2"/>
      <c r="U54" s="2">
        <v>3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11</v>
      </c>
      <c r="AD54" s="2">
        <v>1</v>
      </c>
      <c r="AM54" s="2">
        <v>1</v>
      </c>
    </row>
    <row r="55" spans="1:56" outlineLevel="1">
      <c r="G55" s="2"/>
      <c r="U55" s="2">
        <v>7</v>
      </c>
      <c r="V55" s="2">
        <v>0</v>
      </c>
      <c r="W55" s="2">
        <v>0</v>
      </c>
      <c r="X55" s="2">
        <v>0</v>
      </c>
      <c r="Y55" s="2">
        <v>1</v>
      </c>
      <c r="Z55" s="2">
        <v>1</v>
      </c>
      <c r="AA55" s="2">
        <v>13</v>
      </c>
      <c r="AE55" s="2">
        <v>1</v>
      </c>
      <c r="AF55" s="2">
        <v>1</v>
      </c>
      <c r="AM55" s="2">
        <v>2</v>
      </c>
    </row>
    <row r="56" spans="1:56" outlineLevel="1">
      <c r="G56" s="2"/>
      <c r="U56" s="2">
        <v>5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12</v>
      </c>
      <c r="AM56" s="2">
        <v>3</v>
      </c>
      <c r="AP56" s="2">
        <v>1</v>
      </c>
    </row>
    <row r="57" spans="1:56" outlineLevel="1">
      <c r="G57" s="2"/>
      <c r="U57" s="2">
        <v>6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6</v>
      </c>
      <c r="AM57" s="2">
        <v>2</v>
      </c>
    </row>
    <row r="58" spans="1:56" outlineLevel="1">
      <c r="D58" s="2" t="s">
        <v>305</v>
      </c>
      <c r="E58" s="671">
        <v>859</v>
      </c>
      <c r="F58" s="671">
        <v>109</v>
      </c>
      <c r="G58" s="671">
        <v>968</v>
      </c>
      <c r="H58" s="671">
        <v>91</v>
      </c>
      <c r="I58" s="671">
        <v>1059</v>
      </c>
      <c r="J58" s="671">
        <v>330</v>
      </c>
      <c r="K58" s="671">
        <v>22</v>
      </c>
      <c r="L58" s="671">
        <v>352</v>
      </c>
      <c r="M58" s="671">
        <v>25</v>
      </c>
      <c r="U58" s="2">
        <v>8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4</v>
      </c>
      <c r="AD58" s="2">
        <v>2</v>
      </c>
      <c r="AM58" s="2">
        <v>2</v>
      </c>
    </row>
    <row r="59" spans="1:56" outlineLevel="1">
      <c r="D59" s="2" t="s">
        <v>305</v>
      </c>
      <c r="E59" s="671">
        <v>6245</v>
      </c>
      <c r="F59" s="671">
        <v>353</v>
      </c>
      <c r="G59" s="671">
        <v>6598</v>
      </c>
      <c r="H59" s="671">
        <v>323</v>
      </c>
      <c r="I59" s="671">
        <v>6921</v>
      </c>
      <c r="J59" s="671">
        <v>1491</v>
      </c>
      <c r="K59" s="671">
        <v>331</v>
      </c>
      <c r="L59" s="671">
        <v>1822</v>
      </c>
      <c r="M59" s="671">
        <v>335</v>
      </c>
      <c r="U59" s="2">
        <v>10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21</v>
      </c>
    </row>
    <row r="60" spans="1:56" outlineLevel="1">
      <c r="D60" s="2" t="s">
        <v>222</v>
      </c>
      <c r="E60" s="671">
        <v>2629</v>
      </c>
      <c r="F60" s="671">
        <v>152</v>
      </c>
      <c r="G60" s="671">
        <v>2781</v>
      </c>
      <c r="H60" s="671">
        <v>157</v>
      </c>
      <c r="I60" s="671">
        <v>2938</v>
      </c>
      <c r="J60" s="671">
        <v>691</v>
      </c>
      <c r="K60" s="671">
        <v>213</v>
      </c>
      <c r="L60" s="671">
        <v>904</v>
      </c>
      <c r="M60" s="671">
        <v>263</v>
      </c>
      <c r="U60" s="2">
        <v>10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22</v>
      </c>
    </row>
    <row r="61" spans="1:56" outlineLevel="1">
      <c r="D61" s="2" t="s">
        <v>222</v>
      </c>
      <c r="E61" s="671">
        <v>486</v>
      </c>
      <c r="F61" s="671">
        <v>17</v>
      </c>
      <c r="G61" s="671">
        <v>503</v>
      </c>
      <c r="H61" s="671">
        <v>36</v>
      </c>
      <c r="I61" s="671">
        <v>539</v>
      </c>
      <c r="J61" s="671">
        <v>118</v>
      </c>
      <c r="K61" s="671">
        <v>14</v>
      </c>
      <c r="L61" s="671">
        <v>132</v>
      </c>
      <c r="M61" s="671">
        <v>19</v>
      </c>
      <c r="U61" s="2">
        <v>11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2</v>
      </c>
      <c r="AE61" s="2">
        <v>1</v>
      </c>
      <c r="AF61" s="2">
        <v>1</v>
      </c>
      <c r="AM61" s="2">
        <v>3</v>
      </c>
    </row>
    <row r="62" spans="1:56" outlineLevel="1">
      <c r="D62" s="2" t="s">
        <v>222</v>
      </c>
      <c r="E62" s="671">
        <v>977</v>
      </c>
      <c r="F62" s="671">
        <v>78</v>
      </c>
      <c r="G62" s="671">
        <v>1055</v>
      </c>
      <c r="H62" s="671">
        <v>71</v>
      </c>
      <c r="I62" s="671">
        <v>1126</v>
      </c>
      <c r="J62" s="671">
        <v>323</v>
      </c>
      <c r="K62" s="671">
        <v>45</v>
      </c>
      <c r="L62" s="671">
        <v>368</v>
      </c>
      <c r="M62" s="671">
        <v>57</v>
      </c>
      <c r="U62" s="2">
        <v>0</v>
      </c>
      <c r="V62" s="2">
        <v>0</v>
      </c>
      <c r="W62" s="2">
        <v>0</v>
      </c>
      <c r="X62" s="2">
        <v>2</v>
      </c>
      <c r="Y62" s="2">
        <v>0</v>
      </c>
      <c r="Z62" s="2">
        <v>0</v>
      </c>
      <c r="AA62" s="2">
        <v>18</v>
      </c>
    </row>
    <row r="63" spans="1:56">
      <c r="D63" s="2" t="s">
        <v>221</v>
      </c>
      <c r="E63" s="671">
        <v>1565</v>
      </c>
      <c r="F63" s="671">
        <v>135</v>
      </c>
      <c r="G63" s="671">
        <v>1700</v>
      </c>
      <c r="H63" s="671">
        <v>165</v>
      </c>
      <c r="I63" s="671">
        <v>1865</v>
      </c>
      <c r="J63" s="671">
        <v>544</v>
      </c>
      <c r="K63" s="671">
        <v>60</v>
      </c>
      <c r="L63" s="671">
        <v>604</v>
      </c>
      <c r="M63" s="671">
        <v>84</v>
      </c>
      <c r="U63" s="2">
        <v>5</v>
      </c>
      <c r="V63" s="2">
        <v>9</v>
      </c>
      <c r="W63" s="2">
        <v>0</v>
      </c>
      <c r="X63" s="2">
        <v>1</v>
      </c>
      <c r="Y63" s="2">
        <v>0</v>
      </c>
      <c r="Z63" s="2">
        <v>0</v>
      </c>
      <c r="AB63" s="2">
        <v>17</v>
      </c>
      <c r="AN63" s="2">
        <v>6</v>
      </c>
    </row>
    <row r="64" spans="1:56">
      <c r="D64" s="2" t="s">
        <v>221</v>
      </c>
      <c r="E64" s="671">
        <v>4164</v>
      </c>
      <c r="F64" s="671">
        <v>269</v>
      </c>
      <c r="G64" s="671">
        <v>4433</v>
      </c>
      <c r="H64" s="671">
        <v>7</v>
      </c>
      <c r="I64" s="671">
        <v>4440</v>
      </c>
      <c r="J64" s="671">
        <v>979</v>
      </c>
      <c r="K64" s="671">
        <v>179</v>
      </c>
      <c r="L64" s="671">
        <v>1158</v>
      </c>
      <c r="M64" s="671">
        <v>218</v>
      </c>
      <c r="U64" s="2">
        <v>0</v>
      </c>
      <c r="V64" s="2">
        <v>9</v>
      </c>
      <c r="W64" s="2">
        <v>0</v>
      </c>
      <c r="X64" s="2">
        <v>0</v>
      </c>
      <c r="Y64" s="2">
        <v>0</v>
      </c>
      <c r="Z64" s="2">
        <v>0</v>
      </c>
      <c r="AB64" s="2">
        <v>17</v>
      </c>
      <c r="AN64" s="2">
        <v>5</v>
      </c>
    </row>
    <row r="65" spans="4:44">
      <c r="D65" s="2" t="s">
        <v>220</v>
      </c>
      <c r="E65" s="671">
        <v>4862</v>
      </c>
      <c r="F65" s="671">
        <v>225</v>
      </c>
      <c r="G65" s="672">
        <v>5087</v>
      </c>
      <c r="H65" s="671">
        <v>396</v>
      </c>
      <c r="I65" s="671">
        <v>5483</v>
      </c>
      <c r="J65" s="671">
        <v>998</v>
      </c>
      <c r="K65" s="671">
        <v>171</v>
      </c>
      <c r="L65" s="671">
        <v>1169</v>
      </c>
      <c r="M65" s="671">
        <v>226</v>
      </c>
      <c r="U65" s="2">
        <v>0</v>
      </c>
      <c r="V65" s="2">
        <v>7</v>
      </c>
      <c r="W65" s="2">
        <v>8</v>
      </c>
      <c r="X65" s="2">
        <v>0</v>
      </c>
      <c r="Y65" s="2">
        <v>0</v>
      </c>
      <c r="Z65" s="2">
        <v>0</v>
      </c>
      <c r="AB65" s="2">
        <v>5</v>
      </c>
      <c r="AN65" s="2">
        <v>7</v>
      </c>
      <c r="AO65" s="2">
        <v>0</v>
      </c>
    </row>
    <row r="66" spans="4:44">
      <c r="D66" s="2" t="s">
        <v>219</v>
      </c>
      <c r="E66" s="671">
        <v>461</v>
      </c>
      <c r="F66" s="671">
        <v>38</v>
      </c>
      <c r="G66" s="672">
        <v>499</v>
      </c>
      <c r="H66" s="671">
        <v>26</v>
      </c>
      <c r="I66" s="671">
        <v>525</v>
      </c>
      <c r="J66" s="671">
        <v>133</v>
      </c>
      <c r="K66" s="671">
        <v>18</v>
      </c>
      <c r="L66" s="671">
        <v>151</v>
      </c>
      <c r="M66" s="671">
        <v>25</v>
      </c>
      <c r="U66" s="2">
        <v>284</v>
      </c>
      <c r="V66" s="2">
        <v>25</v>
      </c>
      <c r="W66" s="2">
        <v>8</v>
      </c>
      <c r="X66" s="2">
        <v>125</v>
      </c>
      <c r="Y66" s="2">
        <v>14</v>
      </c>
      <c r="Z66" s="2">
        <v>15</v>
      </c>
      <c r="AA66" s="2">
        <v>527</v>
      </c>
      <c r="AB66" s="2">
        <v>39</v>
      </c>
      <c r="AC66" s="2">
        <v>0</v>
      </c>
      <c r="AD66" s="2">
        <v>180</v>
      </c>
      <c r="AE66" s="2">
        <v>11</v>
      </c>
      <c r="AF66" s="2">
        <v>14</v>
      </c>
      <c r="AM66" s="2">
        <v>127</v>
      </c>
      <c r="AN66" s="2">
        <v>18</v>
      </c>
      <c r="AO66" s="2">
        <v>0</v>
      </c>
      <c r="AP66" s="2">
        <v>50</v>
      </c>
      <c r="AQ66" s="2">
        <v>4</v>
      </c>
      <c r="AR66" s="2">
        <v>8</v>
      </c>
    </row>
    <row r="67" spans="4:44">
      <c r="E67" s="671">
        <v>2834</v>
      </c>
      <c r="F67" s="671">
        <v>52</v>
      </c>
      <c r="G67" s="672">
        <v>2886</v>
      </c>
      <c r="H67" s="671">
        <v>101</v>
      </c>
      <c r="I67" s="671">
        <v>2987</v>
      </c>
      <c r="J67" s="671">
        <v>498</v>
      </c>
      <c r="K67" s="671">
        <v>118</v>
      </c>
      <c r="L67" s="671">
        <v>616</v>
      </c>
      <c r="M67" s="671">
        <v>159</v>
      </c>
      <c r="U67" s="2">
        <v>540</v>
      </c>
      <c r="V67" s="2">
        <v>0</v>
      </c>
      <c r="W67" s="2">
        <v>0</v>
      </c>
      <c r="X67" s="2">
        <v>210</v>
      </c>
      <c r="Y67" s="2">
        <v>32</v>
      </c>
      <c r="Z67" s="2">
        <v>45</v>
      </c>
      <c r="AA67" s="2">
        <v>804</v>
      </c>
      <c r="AD67" s="2">
        <v>387</v>
      </c>
      <c r="AE67" s="2">
        <v>48</v>
      </c>
      <c r="AF67" s="2">
        <v>66</v>
      </c>
      <c r="AM67" s="2">
        <v>285</v>
      </c>
      <c r="AP67" s="2">
        <v>86</v>
      </c>
      <c r="AQ67" s="2">
        <v>14</v>
      </c>
      <c r="AR67" s="2">
        <v>22</v>
      </c>
    </row>
    <row r="68" spans="4:44">
      <c r="D68" s="2" t="s">
        <v>306</v>
      </c>
      <c r="E68" s="671">
        <v>158</v>
      </c>
      <c r="F68" s="671">
        <v>37</v>
      </c>
      <c r="G68" s="672">
        <v>195</v>
      </c>
      <c r="H68" s="671">
        <v>9</v>
      </c>
      <c r="I68" s="671">
        <v>204</v>
      </c>
      <c r="J68" s="671">
        <v>64</v>
      </c>
      <c r="K68" s="671">
        <v>5</v>
      </c>
      <c r="L68" s="671">
        <v>69</v>
      </c>
      <c r="M68" s="671">
        <v>5</v>
      </c>
      <c r="U68" s="2">
        <v>7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23</v>
      </c>
      <c r="AD68" s="2">
        <v>3</v>
      </c>
      <c r="AM68" s="2">
        <v>4</v>
      </c>
    </row>
    <row r="69" spans="4:44">
      <c r="E69" s="671">
        <f>SUM(E58:E68)</f>
        <v>25240</v>
      </c>
      <c r="F69" s="671">
        <f t="shared" ref="F69:M69" si="162">SUM(F58:F68)</f>
        <v>1465</v>
      </c>
      <c r="G69" s="671">
        <f t="shared" si="162"/>
        <v>26705</v>
      </c>
      <c r="H69" s="671">
        <f t="shared" si="162"/>
        <v>1382</v>
      </c>
      <c r="I69" s="671">
        <f t="shared" si="162"/>
        <v>28087</v>
      </c>
      <c r="J69" s="671">
        <f t="shared" si="162"/>
        <v>6169</v>
      </c>
      <c r="K69" s="671">
        <f t="shared" si="162"/>
        <v>1176</v>
      </c>
      <c r="L69" s="671">
        <f t="shared" si="162"/>
        <v>7345</v>
      </c>
      <c r="M69" s="671">
        <f t="shared" si="162"/>
        <v>1416</v>
      </c>
      <c r="U69" s="2">
        <v>7</v>
      </c>
      <c r="V69" s="2">
        <v>0</v>
      </c>
      <c r="W69" s="2">
        <v>0</v>
      </c>
      <c r="X69" s="2">
        <v>2</v>
      </c>
      <c r="Y69" s="2">
        <v>0</v>
      </c>
      <c r="Z69" s="2">
        <v>0</v>
      </c>
      <c r="AA69" s="2">
        <v>21</v>
      </c>
      <c r="AD69" s="2">
        <v>2</v>
      </c>
      <c r="AM69" s="2">
        <v>1</v>
      </c>
    </row>
    <row r="70" spans="4:44">
      <c r="E70" s="293">
        <f>E51</f>
        <v>25001</v>
      </c>
      <c r="F70" s="293">
        <f t="shared" ref="F70:M70" si="163">F51</f>
        <v>1516</v>
      </c>
      <c r="G70" s="293">
        <f t="shared" si="163"/>
        <v>26517</v>
      </c>
      <c r="H70" s="293">
        <f t="shared" si="163"/>
        <v>1204</v>
      </c>
      <c r="I70" s="293">
        <f t="shared" si="163"/>
        <v>27721</v>
      </c>
      <c r="J70" s="293">
        <f t="shared" si="163"/>
        <v>6426</v>
      </c>
      <c r="K70" s="293">
        <f t="shared" si="163"/>
        <v>1235</v>
      </c>
      <c r="L70" s="293">
        <f t="shared" si="163"/>
        <v>7661</v>
      </c>
      <c r="M70" s="293">
        <f t="shared" si="163"/>
        <v>1456</v>
      </c>
      <c r="U70" s="2">
        <v>14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23</v>
      </c>
      <c r="AM70" s="2">
        <v>3</v>
      </c>
    </row>
    <row r="71" spans="4:44">
      <c r="E71" s="293">
        <f>E69-E70</f>
        <v>239</v>
      </c>
      <c r="F71" s="293">
        <f t="shared" ref="F71:M71" si="164">F69-F70</f>
        <v>-51</v>
      </c>
      <c r="G71" s="293">
        <f t="shared" si="164"/>
        <v>188</v>
      </c>
      <c r="H71" s="293">
        <f t="shared" si="164"/>
        <v>178</v>
      </c>
      <c r="I71" s="293">
        <f t="shared" si="164"/>
        <v>366</v>
      </c>
      <c r="J71" s="293">
        <f t="shared" si="164"/>
        <v>-257</v>
      </c>
      <c r="K71" s="293">
        <f t="shared" si="164"/>
        <v>-59</v>
      </c>
      <c r="L71" s="293">
        <f t="shared" si="164"/>
        <v>-316</v>
      </c>
      <c r="M71" s="293">
        <f t="shared" si="164"/>
        <v>-40</v>
      </c>
      <c r="U71" s="2">
        <v>14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17</v>
      </c>
      <c r="AE71" s="2">
        <v>1</v>
      </c>
      <c r="AF71" s="2">
        <v>1</v>
      </c>
      <c r="AM71" s="2">
        <v>2</v>
      </c>
      <c r="AQ71" s="2">
        <v>1</v>
      </c>
      <c r="AR71" s="2">
        <v>1</v>
      </c>
    </row>
    <row r="72" spans="4:44">
      <c r="U72" s="2">
        <v>17</v>
      </c>
      <c r="V72" s="2">
        <v>0</v>
      </c>
      <c r="W72" s="2">
        <v>0</v>
      </c>
      <c r="X72" s="2">
        <v>0</v>
      </c>
      <c r="Y72" s="2">
        <v>1</v>
      </c>
      <c r="Z72" s="2">
        <v>1</v>
      </c>
      <c r="AA72" s="2">
        <v>7</v>
      </c>
      <c r="AM72" s="2">
        <v>10</v>
      </c>
    </row>
    <row r="73" spans="4:44">
      <c r="U73" s="2">
        <v>19</v>
      </c>
      <c r="V73" s="2">
        <v>0</v>
      </c>
      <c r="W73" s="2">
        <v>0</v>
      </c>
      <c r="X73" s="2">
        <v>0</v>
      </c>
      <c r="Y73" s="2">
        <v>1</v>
      </c>
      <c r="Z73" s="2">
        <v>1</v>
      </c>
      <c r="AA73" s="2">
        <v>42</v>
      </c>
      <c r="AM73" s="2">
        <v>7</v>
      </c>
    </row>
    <row r="74" spans="4:44">
      <c r="U74" s="2">
        <v>31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55</v>
      </c>
      <c r="AM74" s="2">
        <v>7</v>
      </c>
    </row>
    <row r="75" spans="4:44">
      <c r="U75" s="2">
        <v>16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20</v>
      </c>
      <c r="AE75" s="2">
        <v>1</v>
      </c>
      <c r="AF75" s="2">
        <v>1</v>
      </c>
      <c r="AM75" s="2">
        <v>8</v>
      </c>
    </row>
    <row r="76" spans="4:44"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50</v>
      </c>
      <c r="AM76" s="2">
        <v>14</v>
      </c>
    </row>
    <row r="77" spans="4:44">
      <c r="U77" s="2">
        <v>5</v>
      </c>
      <c r="V77" s="2">
        <v>14</v>
      </c>
      <c r="W77" s="2">
        <v>0</v>
      </c>
      <c r="X77" s="2">
        <v>0</v>
      </c>
      <c r="Y77" s="2">
        <v>0</v>
      </c>
      <c r="Z77" s="2">
        <v>0</v>
      </c>
      <c r="AB77" s="2">
        <v>28</v>
      </c>
      <c r="AN77" s="2">
        <v>3</v>
      </c>
    </row>
    <row r="78" spans="4:44">
      <c r="U78" s="2">
        <v>0</v>
      </c>
      <c r="V78" s="2">
        <v>23</v>
      </c>
      <c r="W78" s="2">
        <v>0</v>
      </c>
      <c r="X78" s="2">
        <v>0</v>
      </c>
      <c r="Y78" s="2">
        <v>0</v>
      </c>
      <c r="Z78" s="2">
        <v>0</v>
      </c>
      <c r="AB78" s="2">
        <v>5</v>
      </c>
      <c r="AN78" s="2">
        <v>7</v>
      </c>
      <c r="AQ78" s="2">
        <v>1</v>
      </c>
      <c r="AR78" s="2">
        <v>1</v>
      </c>
    </row>
    <row r="79" spans="4:44">
      <c r="U79" s="2">
        <v>0</v>
      </c>
      <c r="V79" s="2">
        <v>46</v>
      </c>
      <c r="W79" s="2">
        <v>44</v>
      </c>
      <c r="X79" s="2">
        <v>0</v>
      </c>
      <c r="Y79" s="2">
        <v>0</v>
      </c>
      <c r="Z79" s="2">
        <v>0</v>
      </c>
      <c r="AB79" s="2">
        <v>1</v>
      </c>
      <c r="AN79" s="2">
        <v>12</v>
      </c>
      <c r="AO79" s="2">
        <v>17</v>
      </c>
    </row>
    <row r="80" spans="4:44">
      <c r="U80" s="2">
        <v>670</v>
      </c>
      <c r="V80" s="2">
        <v>83</v>
      </c>
      <c r="W80" s="2">
        <v>44</v>
      </c>
      <c r="X80" s="2">
        <v>212</v>
      </c>
      <c r="Y80" s="2">
        <v>34</v>
      </c>
      <c r="Z80" s="2">
        <v>47</v>
      </c>
      <c r="AA80" s="2">
        <v>1062</v>
      </c>
      <c r="AB80" s="2">
        <v>34</v>
      </c>
      <c r="AC80" s="2">
        <v>0</v>
      </c>
      <c r="AD80" s="2">
        <v>392</v>
      </c>
      <c r="AE80" s="2">
        <v>50</v>
      </c>
      <c r="AF80" s="2">
        <v>68</v>
      </c>
      <c r="AM80" s="2">
        <v>341</v>
      </c>
      <c r="AN80" s="2">
        <v>22</v>
      </c>
      <c r="AO80" s="2">
        <v>17</v>
      </c>
      <c r="AP80" s="2">
        <v>86</v>
      </c>
      <c r="AQ80" s="2">
        <v>16</v>
      </c>
      <c r="AR80" s="2">
        <v>24</v>
      </c>
    </row>
    <row r="81" spans="21:44">
      <c r="U81" s="2">
        <v>2</v>
      </c>
      <c r="V81" s="2">
        <v>0</v>
      </c>
      <c r="W81" s="2">
        <v>0</v>
      </c>
      <c r="X81" s="2">
        <v>0</v>
      </c>
      <c r="Y81" s="2">
        <v>3</v>
      </c>
      <c r="Z81" s="2">
        <v>3</v>
      </c>
    </row>
    <row r="82" spans="21:44">
      <c r="U82" s="2">
        <v>1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</row>
    <row r="83" spans="21:44">
      <c r="U83" s="2">
        <v>1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21:44">
      <c r="U84" s="2">
        <v>2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21:44"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</row>
    <row r="86" spans="21:44"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21:44"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</row>
    <row r="88" spans="21:44"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</row>
    <row r="89" spans="21:44"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</row>
    <row r="90" spans="21:44"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</row>
    <row r="91" spans="21:44"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</row>
    <row r="92" spans="21:44"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</row>
    <row r="93" spans="21:44">
      <c r="U93" s="2">
        <v>0</v>
      </c>
      <c r="V93" s="2">
        <v>0</v>
      </c>
      <c r="W93" s="2">
        <v>6</v>
      </c>
      <c r="X93" s="2">
        <v>0</v>
      </c>
      <c r="Y93" s="2">
        <v>0</v>
      </c>
      <c r="Z93" s="2">
        <v>0</v>
      </c>
    </row>
    <row r="94" spans="21:44">
      <c r="U94" s="2">
        <v>6</v>
      </c>
      <c r="V94" s="2">
        <v>0</v>
      </c>
      <c r="W94" s="2">
        <v>6</v>
      </c>
      <c r="X94" s="2">
        <v>0</v>
      </c>
      <c r="Y94" s="2">
        <v>3</v>
      </c>
      <c r="Z94" s="2">
        <v>3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</row>
    <row r="95" spans="21:44">
      <c r="U95" s="2">
        <v>960</v>
      </c>
      <c r="V95" s="2">
        <v>108</v>
      </c>
      <c r="W95" s="2">
        <v>58</v>
      </c>
      <c r="X95" s="2">
        <v>337</v>
      </c>
      <c r="Y95" s="2">
        <v>51</v>
      </c>
      <c r="Z95" s="2">
        <v>65</v>
      </c>
      <c r="AA95" s="2">
        <v>1589</v>
      </c>
      <c r="AB95" s="2">
        <v>73</v>
      </c>
      <c r="AC95" s="2">
        <v>0</v>
      </c>
      <c r="AD95" s="2">
        <v>572</v>
      </c>
      <c r="AE95" s="2">
        <v>61</v>
      </c>
      <c r="AF95" s="2">
        <v>82</v>
      </c>
      <c r="AM95" s="2">
        <v>468</v>
      </c>
      <c r="AN95" s="2">
        <v>40</v>
      </c>
      <c r="AO95" s="2">
        <v>17</v>
      </c>
      <c r="AP95" s="2">
        <v>136</v>
      </c>
      <c r="AQ95" s="2">
        <v>20</v>
      </c>
      <c r="AR95" s="2">
        <v>32</v>
      </c>
    </row>
    <row r="97" spans="21:44">
      <c r="U97" s="2">
        <v>846</v>
      </c>
      <c r="V97" s="2">
        <v>0</v>
      </c>
      <c r="W97" s="2">
        <v>0</v>
      </c>
      <c r="X97" s="2">
        <v>385</v>
      </c>
      <c r="Y97" s="2">
        <v>128</v>
      </c>
      <c r="Z97" s="2">
        <v>151</v>
      </c>
      <c r="AA97" s="2">
        <v>1117</v>
      </c>
      <c r="AB97" s="2">
        <v>0</v>
      </c>
      <c r="AD97" s="2">
        <v>456</v>
      </c>
      <c r="AE97" s="2">
        <v>87</v>
      </c>
      <c r="AF97" s="2">
        <v>96</v>
      </c>
      <c r="AM97" s="2">
        <v>630</v>
      </c>
      <c r="AP97" s="2">
        <v>270</v>
      </c>
      <c r="AQ97" s="2">
        <v>53</v>
      </c>
      <c r="AR97" s="2">
        <v>74</v>
      </c>
    </row>
    <row r="98" spans="21:44">
      <c r="U98" s="2">
        <v>17</v>
      </c>
      <c r="V98" s="2">
        <v>0</v>
      </c>
      <c r="W98" s="2">
        <v>0</v>
      </c>
      <c r="X98" s="2">
        <v>3</v>
      </c>
      <c r="Y98" s="2">
        <v>1</v>
      </c>
      <c r="Z98" s="2">
        <v>3</v>
      </c>
      <c r="AA98" s="2">
        <v>72</v>
      </c>
      <c r="AB98" s="2">
        <v>0</v>
      </c>
      <c r="AD98" s="2">
        <v>3</v>
      </c>
      <c r="AE98" s="2">
        <v>0</v>
      </c>
      <c r="AF98" s="2">
        <v>0</v>
      </c>
      <c r="AM98" s="2">
        <v>19</v>
      </c>
    </row>
    <row r="99" spans="21:44">
      <c r="U99" s="2">
        <v>42</v>
      </c>
      <c r="V99" s="2">
        <v>0</v>
      </c>
      <c r="W99" s="2">
        <v>0</v>
      </c>
      <c r="X99" s="2">
        <v>2</v>
      </c>
      <c r="Y99" s="2">
        <v>1</v>
      </c>
      <c r="Z99" s="2">
        <v>2</v>
      </c>
      <c r="AA99" s="2">
        <v>33</v>
      </c>
      <c r="AB99" s="2">
        <v>0</v>
      </c>
      <c r="AD99" s="2">
        <v>4</v>
      </c>
      <c r="AE99" s="2">
        <v>0</v>
      </c>
      <c r="AF99" s="2">
        <v>0</v>
      </c>
      <c r="AM99" s="2">
        <v>66</v>
      </c>
      <c r="AP99" s="2">
        <v>2</v>
      </c>
    </row>
    <row r="100" spans="21:44">
      <c r="U100" s="2">
        <v>66</v>
      </c>
      <c r="V100" s="2">
        <v>0</v>
      </c>
      <c r="W100" s="2">
        <v>0</v>
      </c>
      <c r="X100" s="2">
        <v>2</v>
      </c>
      <c r="Y100" s="2">
        <v>1</v>
      </c>
      <c r="Z100" s="2">
        <v>6</v>
      </c>
      <c r="AA100" s="2">
        <v>121</v>
      </c>
      <c r="AB100" s="2">
        <v>0</v>
      </c>
      <c r="AD100" s="2">
        <v>3</v>
      </c>
      <c r="AE100" s="2">
        <v>3</v>
      </c>
      <c r="AF100" s="2">
        <v>3</v>
      </c>
      <c r="AM100" s="2">
        <v>82</v>
      </c>
    </row>
    <row r="101" spans="21:44">
      <c r="U101" s="2">
        <v>58</v>
      </c>
      <c r="V101" s="2">
        <v>0</v>
      </c>
      <c r="W101" s="2">
        <v>0</v>
      </c>
      <c r="X101" s="2">
        <v>5</v>
      </c>
      <c r="Y101" s="2">
        <v>0</v>
      </c>
      <c r="Z101" s="2">
        <v>0</v>
      </c>
      <c r="AA101" s="2">
        <v>111</v>
      </c>
      <c r="AB101" s="2">
        <v>0</v>
      </c>
      <c r="AD101" s="2">
        <v>2</v>
      </c>
      <c r="AE101" s="2">
        <v>0</v>
      </c>
      <c r="AF101" s="2">
        <v>0</v>
      </c>
      <c r="AM101" s="2">
        <v>89</v>
      </c>
    </row>
    <row r="102" spans="21:44">
      <c r="U102" s="2">
        <v>61</v>
      </c>
      <c r="V102" s="2">
        <v>0</v>
      </c>
      <c r="W102" s="2">
        <v>0</v>
      </c>
      <c r="X102" s="2">
        <v>5</v>
      </c>
      <c r="Y102" s="2">
        <v>1</v>
      </c>
      <c r="Z102" s="2">
        <v>1</v>
      </c>
      <c r="AA102" s="2">
        <v>41</v>
      </c>
      <c r="AB102" s="2">
        <v>0</v>
      </c>
      <c r="AD102" s="2">
        <v>1</v>
      </c>
      <c r="AE102" s="2">
        <v>0</v>
      </c>
      <c r="AF102" s="2">
        <v>0</v>
      </c>
      <c r="AM102" s="2">
        <v>81</v>
      </c>
    </row>
    <row r="103" spans="21:44">
      <c r="U103" s="2">
        <v>30</v>
      </c>
      <c r="V103" s="2">
        <v>0</v>
      </c>
      <c r="W103" s="2">
        <v>0</v>
      </c>
      <c r="X103" s="2">
        <v>5</v>
      </c>
      <c r="Y103" s="2">
        <v>0</v>
      </c>
      <c r="Z103" s="2">
        <v>0</v>
      </c>
      <c r="AA103" s="2">
        <v>32</v>
      </c>
      <c r="AB103" s="2">
        <v>0</v>
      </c>
      <c r="AD103" s="2">
        <v>2</v>
      </c>
      <c r="AE103" s="2">
        <v>0</v>
      </c>
      <c r="AF103" s="2">
        <v>0</v>
      </c>
      <c r="AM103" s="2">
        <v>79</v>
      </c>
    </row>
    <row r="104" spans="21:44">
      <c r="U104" s="2">
        <v>60</v>
      </c>
      <c r="V104" s="2">
        <v>0</v>
      </c>
      <c r="W104" s="2">
        <v>0</v>
      </c>
      <c r="X104" s="2">
        <v>1</v>
      </c>
      <c r="Y104" s="2">
        <v>2</v>
      </c>
      <c r="Z104" s="2">
        <v>3</v>
      </c>
      <c r="AA104" s="2">
        <v>123</v>
      </c>
      <c r="AB104" s="2">
        <v>0</v>
      </c>
      <c r="AD104" s="2">
        <v>0</v>
      </c>
      <c r="AE104" s="2">
        <v>2</v>
      </c>
      <c r="AF104" s="2">
        <v>2</v>
      </c>
      <c r="AM104" s="2">
        <v>53</v>
      </c>
    </row>
    <row r="105" spans="21:44">
      <c r="U105" s="2">
        <v>48</v>
      </c>
      <c r="V105" s="2">
        <v>0</v>
      </c>
      <c r="W105" s="2">
        <v>0</v>
      </c>
      <c r="X105" s="2">
        <v>1</v>
      </c>
      <c r="Y105" s="2">
        <v>2</v>
      </c>
      <c r="Z105" s="2">
        <v>1</v>
      </c>
      <c r="AA105" s="2">
        <v>50</v>
      </c>
      <c r="AB105" s="2">
        <v>0</v>
      </c>
      <c r="AD105" s="2">
        <v>0</v>
      </c>
      <c r="AE105" s="2">
        <v>0</v>
      </c>
      <c r="AF105" s="2">
        <v>0</v>
      </c>
      <c r="AM105" s="2">
        <v>31</v>
      </c>
    </row>
    <row r="106" spans="21:44">
      <c r="U106" s="2">
        <v>5</v>
      </c>
      <c r="V106" s="2">
        <v>0</v>
      </c>
      <c r="W106" s="2">
        <v>0</v>
      </c>
      <c r="X106" s="2">
        <v>1</v>
      </c>
      <c r="Y106" s="2">
        <v>0</v>
      </c>
      <c r="Z106" s="2">
        <v>0</v>
      </c>
      <c r="AA106" s="2">
        <v>49</v>
      </c>
      <c r="AB106" s="2">
        <v>0</v>
      </c>
      <c r="AD106" s="2">
        <v>0</v>
      </c>
      <c r="AE106" s="2">
        <v>2</v>
      </c>
      <c r="AF106" s="2">
        <v>4</v>
      </c>
      <c r="AM106" s="2">
        <v>14</v>
      </c>
      <c r="AP106" s="2">
        <v>1</v>
      </c>
    </row>
    <row r="107" spans="21:44">
      <c r="U107" s="2">
        <v>0</v>
      </c>
      <c r="V107" s="2">
        <v>49</v>
      </c>
      <c r="W107" s="2">
        <v>0</v>
      </c>
      <c r="X107" s="2">
        <v>1</v>
      </c>
      <c r="Y107" s="2">
        <v>1</v>
      </c>
      <c r="Z107" s="2">
        <v>2</v>
      </c>
      <c r="AA107" s="2">
        <v>0</v>
      </c>
      <c r="AB107" s="2">
        <v>40</v>
      </c>
      <c r="AD107" s="2">
        <v>0</v>
      </c>
      <c r="AE107" s="2">
        <v>0</v>
      </c>
      <c r="AF107" s="2">
        <v>0</v>
      </c>
      <c r="AN107" s="2">
        <v>18</v>
      </c>
      <c r="AP107" s="2">
        <v>1</v>
      </c>
    </row>
    <row r="108" spans="21:44">
      <c r="U108" s="2">
        <v>0</v>
      </c>
      <c r="V108" s="2">
        <v>16</v>
      </c>
      <c r="W108" s="2">
        <v>0</v>
      </c>
      <c r="X108" s="2">
        <v>1</v>
      </c>
      <c r="Y108" s="2">
        <v>1</v>
      </c>
      <c r="Z108" s="2">
        <v>1</v>
      </c>
      <c r="AA108" s="2">
        <v>0</v>
      </c>
      <c r="AB108" s="2">
        <v>28</v>
      </c>
      <c r="AD108" s="2">
        <v>0</v>
      </c>
      <c r="AE108" s="2">
        <v>0</v>
      </c>
      <c r="AF108" s="2">
        <v>0</v>
      </c>
      <c r="AN108" s="2">
        <v>23</v>
      </c>
    </row>
    <row r="109" spans="21:44">
      <c r="U109" s="2">
        <v>0</v>
      </c>
      <c r="V109" s="2">
        <v>30</v>
      </c>
      <c r="W109" s="2">
        <v>61</v>
      </c>
      <c r="X109" s="2">
        <v>0</v>
      </c>
      <c r="Y109" s="2">
        <v>1</v>
      </c>
      <c r="Z109" s="2">
        <v>1</v>
      </c>
      <c r="AA109" s="2">
        <v>0</v>
      </c>
      <c r="AB109" s="2">
        <v>26</v>
      </c>
      <c r="AC109" s="2">
        <v>135</v>
      </c>
      <c r="AD109" s="2">
        <v>0</v>
      </c>
      <c r="AE109" s="2">
        <v>0</v>
      </c>
      <c r="AF109" s="2">
        <v>0</v>
      </c>
      <c r="AN109" s="2">
        <v>27</v>
      </c>
      <c r="AO109" s="2">
        <v>21</v>
      </c>
    </row>
    <row r="110" spans="21:44">
      <c r="U110" s="2">
        <v>1233</v>
      </c>
      <c r="V110" s="2">
        <v>95</v>
      </c>
      <c r="W110" s="2">
        <v>61</v>
      </c>
      <c r="X110" s="2">
        <v>412</v>
      </c>
      <c r="Y110" s="2">
        <v>139</v>
      </c>
      <c r="Z110" s="2">
        <v>171</v>
      </c>
      <c r="AA110" s="2">
        <v>1749</v>
      </c>
      <c r="AB110" s="2">
        <v>94</v>
      </c>
      <c r="AC110" s="2">
        <v>135</v>
      </c>
      <c r="AD110" s="2">
        <v>471</v>
      </c>
      <c r="AE110" s="2">
        <v>94</v>
      </c>
      <c r="AF110" s="2">
        <v>105</v>
      </c>
      <c r="AM110" s="2">
        <v>1144</v>
      </c>
      <c r="AN110" s="2">
        <v>68</v>
      </c>
      <c r="AO110" s="2">
        <v>21</v>
      </c>
      <c r="AP110" s="2">
        <v>274</v>
      </c>
      <c r="AQ110" s="2">
        <v>53</v>
      </c>
      <c r="AR110" s="2">
        <v>74</v>
      </c>
    </row>
    <row r="111" spans="21:44">
      <c r="U111" s="2">
        <v>1290</v>
      </c>
      <c r="V111" s="2">
        <v>0</v>
      </c>
      <c r="W111" s="2">
        <v>0</v>
      </c>
      <c r="X111" s="2">
        <v>394</v>
      </c>
      <c r="Y111" s="2">
        <v>85</v>
      </c>
      <c r="Z111" s="2">
        <v>100</v>
      </c>
      <c r="AA111" s="2">
        <v>1631</v>
      </c>
      <c r="AB111" s="2">
        <v>0</v>
      </c>
      <c r="AD111" s="2">
        <v>523</v>
      </c>
      <c r="AE111" s="2">
        <v>89</v>
      </c>
      <c r="AF111" s="2">
        <v>120</v>
      </c>
      <c r="AM111" s="2">
        <v>917</v>
      </c>
      <c r="AP111" s="2">
        <v>234</v>
      </c>
      <c r="AQ111" s="2">
        <v>66</v>
      </c>
      <c r="AR111" s="2">
        <v>81</v>
      </c>
    </row>
    <row r="112" spans="21:44">
      <c r="U112" s="2">
        <v>22</v>
      </c>
      <c r="V112" s="2">
        <v>0</v>
      </c>
      <c r="W112" s="2">
        <v>0</v>
      </c>
      <c r="X112" s="2">
        <v>3</v>
      </c>
      <c r="Y112" s="2">
        <v>0</v>
      </c>
      <c r="Z112" s="2">
        <v>0</v>
      </c>
      <c r="AA112" s="2">
        <v>86</v>
      </c>
      <c r="AB112" s="2">
        <v>0</v>
      </c>
      <c r="AD112" s="2">
        <v>5</v>
      </c>
      <c r="AE112" s="2">
        <v>1</v>
      </c>
      <c r="AF112" s="2">
        <v>1</v>
      </c>
      <c r="AM112" s="2">
        <v>18</v>
      </c>
    </row>
    <row r="113" spans="21:44">
      <c r="U113" s="2">
        <v>36</v>
      </c>
      <c r="V113" s="2">
        <v>0</v>
      </c>
      <c r="W113" s="2">
        <v>0</v>
      </c>
      <c r="X113" s="2">
        <v>6</v>
      </c>
      <c r="Y113" s="2">
        <v>0</v>
      </c>
      <c r="Z113" s="2">
        <v>0</v>
      </c>
      <c r="AA113" s="2">
        <v>46</v>
      </c>
      <c r="AB113" s="2">
        <v>0</v>
      </c>
      <c r="AD113" s="2">
        <v>4</v>
      </c>
      <c r="AE113" s="2">
        <v>2</v>
      </c>
      <c r="AF113" s="2">
        <v>2</v>
      </c>
      <c r="AM113" s="2">
        <v>81</v>
      </c>
      <c r="AP113" s="2">
        <v>1</v>
      </c>
    </row>
    <row r="114" spans="21:44">
      <c r="U114" s="2">
        <v>87</v>
      </c>
      <c r="V114" s="2">
        <v>0</v>
      </c>
      <c r="W114" s="2">
        <v>0</v>
      </c>
      <c r="X114" s="2">
        <v>2</v>
      </c>
      <c r="Y114" s="2">
        <v>1</v>
      </c>
      <c r="Z114" s="2">
        <v>1</v>
      </c>
      <c r="AA114" s="2">
        <v>179</v>
      </c>
      <c r="AB114" s="2">
        <v>0</v>
      </c>
      <c r="AD114" s="2">
        <v>5</v>
      </c>
      <c r="AE114" s="2">
        <v>0</v>
      </c>
      <c r="AF114" s="2">
        <v>0</v>
      </c>
      <c r="AM114" s="2">
        <v>118</v>
      </c>
    </row>
    <row r="115" spans="21:44">
      <c r="U115" s="2">
        <v>91</v>
      </c>
      <c r="V115" s="2">
        <v>0</v>
      </c>
      <c r="W115" s="2">
        <v>0</v>
      </c>
      <c r="X115" s="2">
        <v>3</v>
      </c>
      <c r="Y115" s="2">
        <v>0</v>
      </c>
      <c r="Z115" s="2">
        <v>0</v>
      </c>
      <c r="AA115" s="2">
        <v>157</v>
      </c>
      <c r="AB115" s="2">
        <v>0</v>
      </c>
      <c r="AD115" s="2">
        <v>2</v>
      </c>
      <c r="AE115" s="2">
        <v>2</v>
      </c>
      <c r="AF115" s="2">
        <v>2</v>
      </c>
      <c r="AM115" s="2">
        <v>123</v>
      </c>
      <c r="AP115" s="2">
        <v>1</v>
      </c>
      <c r="AQ115" s="2">
        <v>1</v>
      </c>
      <c r="AR115" s="2">
        <v>1</v>
      </c>
    </row>
    <row r="116" spans="21:44">
      <c r="U116" s="2">
        <v>96</v>
      </c>
      <c r="V116" s="2">
        <v>0</v>
      </c>
      <c r="W116" s="2">
        <v>0</v>
      </c>
      <c r="X116" s="2">
        <v>2</v>
      </c>
      <c r="Y116" s="2">
        <v>2</v>
      </c>
      <c r="Z116" s="2">
        <v>5</v>
      </c>
      <c r="AA116" s="2">
        <v>63</v>
      </c>
      <c r="AB116" s="2">
        <v>0</v>
      </c>
      <c r="AD116" s="2">
        <v>1</v>
      </c>
      <c r="AE116" s="2">
        <v>0</v>
      </c>
      <c r="AF116" s="2">
        <v>0</v>
      </c>
      <c r="AM116" s="2">
        <v>108</v>
      </c>
    </row>
    <row r="117" spans="21:44">
      <c r="U117" s="2">
        <v>52</v>
      </c>
      <c r="V117" s="2">
        <v>0</v>
      </c>
      <c r="W117" s="2">
        <v>0</v>
      </c>
      <c r="X117" s="2">
        <v>3</v>
      </c>
      <c r="Y117" s="2">
        <v>0</v>
      </c>
      <c r="Z117" s="2">
        <v>0</v>
      </c>
      <c r="AA117" s="2">
        <v>26</v>
      </c>
      <c r="AB117" s="2">
        <v>0</v>
      </c>
      <c r="AD117" s="2">
        <v>0</v>
      </c>
      <c r="AE117" s="2">
        <v>0</v>
      </c>
      <c r="AF117" s="2">
        <v>0</v>
      </c>
      <c r="AM117" s="2">
        <v>146</v>
      </c>
    </row>
    <row r="118" spans="21:44">
      <c r="U118" s="2">
        <v>96</v>
      </c>
      <c r="V118" s="2">
        <v>0</v>
      </c>
      <c r="W118" s="2">
        <v>0</v>
      </c>
      <c r="X118" s="2">
        <v>0</v>
      </c>
      <c r="Y118" s="2">
        <v>1</v>
      </c>
      <c r="Z118" s="2">
        <v>1</v>
      </c>
      <c r="AA118" s="2">
        <v>154</v>
      </c>
      <c r="AB118" s="2">
        <v>0</v>
      </c>
      <c r="AD118" s="2">
        <v>1</v>
      </c>
      <c r="AE118" s="2">
        <v>0</v>
      </c>
      <c r="AF118" s="2">
        <v>0</v>
      </c>
      <c r="AM118" s="2">
        <v>48</v>
      </c>
      <c r="AP118" s="2">
        <v>2</v>
      </c>
    </row>
    <row r="119" spans="21:44">
      <c r="U119" s="2">
        <v>60</v>
      </c>
      <c r="V119" s="2">
        <v>0</v>
      </c>
      <c r="W119" s="2">
        <v>0</v>
      </c>
      <c r="X119" s="2">
        <v>3</v>
      </c>
      <c r="Y119" s="2">
        <v>0</v>
      </c>
      <c r="Z119" s="2">
        <v>0</v>
      </c>
      <c r="AA119" s="2">
        <v>52</v>
      </c>
      <c r="AB119" s="2">
        <v>0</v>
      </c>
      <c r="AD119" s="2">
        <v>2</v>
      </c>
      <c r="AE119" s="2">
        <v>1</v>
      </c>
      <c r="AF119" s="2">
        <v>1</v>
      </c>
      <c r="AM119" s="2">
        <v>31</v>
      </c>
      <c r="AQ119" s="2">
        <v>1</v>
      </c>
      <c r="AR119" s="2">
        <v>2</v>
      </c>
    </row>
    <row r="120" spans="21:44">
      <c r="U120" s="2">
        <v>5</v>
      </c>
      <c r="V120" s="2">
        <v>0</v>
      </c>
      <c r="W120" s="2">
        <v>0</v>
      </c>
      <c r="X120" s="2">
        <v>0</v>
      </c>
      <c r="Y120" s="2">
        <v>1</v>
      </c>
      <c r="Z120" s="2">
        <v>2</v>
      </c>
      <c r="AA120" s="2">
        <v>63</v>
      </c>
      <c r="AB120" s="2">
        <v>0</v>
      </c>
      <c r="AD120" s="2">
        <v>0</v>
      </c>
      <c r="AE120" s="2">
        <v>0</v>
      </c>
      <c r="AF120" s="2">
        <v>0</v>
      </c>
      <c r="AM120" s="2">
        <v>50</v>
      </c>
      <c r="AP120" s="2">
        <v>1</v>
      </c>
      <c r="AQ120" s="2">
        <v>1</v>
      </c>
      <c r="AR120" s="2">
        <v>4</v>
      </c>
    </row>
    <row r="121" spans="21:44">
      <c r="U121" s="2">
        <v>0</v>
      </c>
      <c r="V121" s="2">
        <v>57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61</v>
      </c>
      <c r="AD121" s="2">
        <v>0</v>
      </c>
      <c r="AE121" s="2">
        <v>1</v>
      </c>
      <c r="AF121" s="2">
        <v>2</v>
      </c>
      <c r="AN121" s="2">
        <v>10</v>
      </c>
      <c r="AQ121" s="2">
        <v>2</v>
      </c>
      <c r="AR121" s="2">
        <v>3</v>
      </c>
    </row>
    <row r="122" spans="21:44">
      <c r="U122" s="2">
        <v>0</v>
      </c>
      <c r="V122" s="2">
        <v>29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12</v>
      </c>
      <c r="AD122" s="2">
        <v>0</v>
      </c>
      <c r="AE122" s="2">
        <v>1</v>
      </c>
      <c r="AF122" s="2">
        <v>1</v>
      </c>
      <c r="AN122" s="2">
        <v>9</v>
      </c>
      <c r="AQ122" s="2">
        <v>1</v>
      </c>
      <c r="AR122" s="2">
        <v>2</v>
      </c>
    </row>
    <row r="123" spans="21:44">
      <c r="U123" s="2">
        <v>0</v>
      </c>
      <c r="V123" s="2">
        <v>51</v>
      </c>
      <c r="W123" s="2">
        <v>104</v>
      </c>
      <c r="X123" s="2">
        <v>2</v>
      </c>
      <c r="Y123" s="2">
        <v>2</v>
      </c>
      <c r="Z123" s="2">
        <v>3</v>
      </c>
      <c r="AA123" s="2">
        <v>0</v>
      </c>
      <c r="AB123" s="2">
        <v>9</v>
      </c>
      <c r="AC123" s="2">
        <v>282</v>
      </c>
      <c r="AD123" s="2">
        <v>1</v>
      </c>
      <c r="AE123" s="2">
        <v>0</v>
      </c>
      <c r="AF123" s="2">
        <v>0</v>
      </c>
      <c r="AN123" s="2">
        <v>31</v>
      </c>
      <c r="AO123" s="2">
        <v>64</v>
      </c>
    </row>
    <row r="124" spans="21:44">
      <c r="U124" s="2">
        <v>1835</v>
      </c>
      <c r="V124" s="2">
        <v>137</v>
      </c>
      <c r="W124" s="2">
        <v>104</v>
      </c>
      <c r="X124" s="2">
        <v>418</v>
      </c>
      <c r="Y124" s="2">
        <v>92</v>
      </c>
      <c r="Z124" s="2">
        <v>112</v>
      </c>
      <c r="AA124" s="2">
        <v>2457</v>
      </c>
      <c r="AB124" s="2">
        <v>82</v>
      </c>
      <c r="AC124" s="2">
        <v>282</v>
      </c>
      <c r="AD124" s="2">
        <v>544</v>
      </c>
      <c r="AE124" s="2">
        <v>97</v>
      </c>
      <c r="AF124" s="2">
        <v>129</v>
      </c>
      <c r="AM124" s="2">
        <v>1640</v>
      </c>
      <c r="AN124" s="2">
        <v>50</v>
      </c>
      <c r="AO124" s="2">
        <v>64</v>
      </c>
      <c r="AP124" s="2">
        <v>239</v>
      </c>
      <c r="AQ124" s="2">
        <v>72</v>
      </c>
      <c r="AR124" s="2">
        <v>93</v>
      </c>
    </row>
    <row r="125" spans="21:44">
      <c r="U125" s="2">
        <v>1</v>
      </c>
      <c r="V125" s="2">
        <v>0</v>
      </c>
      <c r="W125" s="2">
        <v>0</v>
      </c>
      <c r="X125" s="2">
        <v>1</v>
      </c>
      <c r="Y125" s="2">
        <v>1</v>
      </c>
      <c r="Z125" s="2">
        <v>1</v>
      </c>
    </row>
    <row r="126" spans="21:44"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</row>
    <row r="127" spans="21:44">
      <c r="U127" s="2">
        <v>1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</row>
    <row r="128" spans="21:44">
      <c r="U128" s="2">
        <v>2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</row>
    <row r="129" spans="21:44"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</row>
    <row r="130" spans="21:44">
      <c r="U130" s="2">
        <v>1</v>
      </c>
      <c r="V130" s="2">
        <v>0</v>
      </c>
      <c r="W130" s="2">
        <v>0</v>
      </c>
      <c r="X130" s="2">
        <v>1</v>
      </c>
      <c r="Y130" s="2">
        <v>0</v>
      </c>
      <c r="Z130" s="2">
        <v>0</v>
      </c>
    </row>
    <row r="131" spans="21:44"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</row>
    <row r="132" spans="21:44"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</row>
    <row r="133" spans="21:44"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</row>
    <row r="134" spans="21:44"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</row>
    <row r="135" spans="21:44"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</row>
    <row r="136" spans="21:44"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</row>
    <row r="137" spans="21:44">
      <c r="U137" s="2">
        <v>0</v>
      </c>
      <c r="V137" s="2">
        <v>0</v>
      </c>
      <c r="W137" s="2">
        <v>2</v>
      </c>
      <c r="X137" s="2">
        <v>0</v>
      </c>
      <c r="Y137" s="2">
        <v>0</v>
      </c>
      <c r="Z137" s="2">
        <v>0</v>
      </c>
    </row>
    <row r="138" spans="21:44">
      <c r="U138" s="2">
        <v>5</v>
      </c>
      <c r="V138" s="2">
        <v>0</v>
      </c>
      <c r="W138" s="2">
        <v>2</v>
      </c>
      <c r="X138" s="2">
        <v>2</v>
      </c>
      <c r="Y138" s="2">
        <v>1</v>
      </c>
      <c r="Z138" s="2">
        <v>1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</row>
    <row r="139" spans="21:44">
      <c r="U139" s="2">
        <v>3073</v>
      </c>
      <c r="V139" s="2">
        <v>232</v>
      </c>
      <c r="W139" s="2">
        <v>167</v>
      </c>
      <c r="X139" s="2">
        <v>832</v>
      </c>
      <c r="Y139" s="2">
        <v>232</v>
      </c>
      <c r="Z139" s="2">
        <v>284</v>
      </c>
      <c r="AA139" s="2">
        <v>4206</v>
      </c>
      <c r="AB139" s="2">
        <v>176</v>
      </c>
      <c r="AC139" s="2">
        <v>417</v>
      </c>
      <c r="AD139" s="2">
        <v>1015</v>
      </c>
      <c r="AE139" s="2">
        <v>191</v>
      </c>
      <c r="AF139" s="2">
        <v>234</v>
      </c>
      <c r="AM139" s="2">
        <v>2784</v>
      </c>
      <c r="AN139" s="2">
        <v>118</v>
      </c>
      <c r="AO139" s="2">
        <v>85</v>
      </c>
      <c r="AP139" s="2">
        <v>513</v>
      </c>
      <c r="AQ139" s="2">
        <v>125</v>
      </c>
      <c r="AR139" s="2">
        <v>167</v>
      </c>
    </row>
  </sheetData>
  <mergeCells count="37">
    <mergeCell ref="O8:T8"/>
    <mergeCell ref="AY8:BD8"/>
    <mergeCell ref="U8:Z8"/>
    <mergeCell ref="AA8:AF8"/>
    <mergeCell ref="AG8:AL8"/>
    <mergeCell ref="AM8:AR8"/>
    <mergeCell ref="AS8:AX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J6:L6"/>
    <mergeCell ref="M6:M8"/>
    <mergeCell ref="E7:G7"/>
    <mergeCell ref="H7:H8"/>
    <mergeCell ref="I7:I8"/>
    <mergeCell ref="J7:J8"/>
    <mergeCell ref="K7:K8"/>
    <mergeCell ref="L7:L8"/>
    <mergeCell ref="L5:M5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2.75" customHeight="1">
      <c r="A2" s="705" t="s">
        <v>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06" t="s">
        <v>278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7" t="str">
        <f>'[8]ANEXO I - TAB 1'!$L$5:$M$5</f>
        <v>POSIÇÃO: Agosto/2019</v>
      </c>
      <c r="M5" s="787"/>
    </row>
    <row r="6" spans="1:13" ht="12.75" customHeight="1" thickTop="1">
      <c r="A6" s="719" t="s">
        <v>3</v>
      </c>
      <c r="B6" s="720"/>
      <c r="C6" s="720"/>
      <c r="D6" s="721"/>
      <c r="E6" s="725" t="s">
        <v>4</v>
      </c>
      <c r="F6" s="726"/>
      <c r="G6" s="726"/>
      <c r="H6" s="726"/>
      <c r="I6" s="727"/>
      <c r="J6" s="707" t="s">
        <v>5</v>
      </c>
      <c r="K6" s="708"/>
      <c r="L6" s="709"/>
      <c r="M6" s="710" t="s">
        <v>6</v>
      </c>
    </row>
    <row r="7" spans="1:13" ht="21" customHeight="1">
      <c r="A7" s="722"/>
      <c r="B7" s="723"/>
      <c r="C7" s="723"/>
      <c r="D7" s="724"/>
      <c r="E7" s="712" t="s">
        <v>7</v>
      </c>
      <c r="F7" s="713"/>
      <c r="G7" s="713"/>
      <c r="H7" s="713" t="s">
        <v>8</v>
      </c>
      <c r="I7" s="714" t="s">
        <v>9</v>
      </c>
      <c r="J7" s="712" t="s">
        <v>10</v>
      </c>
      <c r="K7" s="713" t="s">
        <v>11</v>
      </c>
      <c r="L7" s="715" t="s">
        <v>9</v>
      </c>
      <c r="M7" s="711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13"/>
      <c r="I8" s="714"/>
      <c r="J8" s="712"/>
      <c r="K8" s="713"/>
      <c r="L8" s="715"/>
      <c r="M8" s="711"/>
    </row>
    <row r="9" spans="1:13" s="7" customFormat="1" ht="12.75" customHeight="1">
      <c r="A9" s="731" t="s">
        <v>151</v>
      </c>
      <c r="B9" s="729" t="s">
        <v>155</v>
      </c>
      <c r="C9" s="728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732"/>
      <c r="B10" s="730"/>
      <c r="C10" s="702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732"/>
      <c r="B11" s="730"/>
      <c r="C11" s="703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732"/>
      <c r="B12" s="730"/>
      <c r="C12" s="701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732"/>
      <c r="B13" s="730"/>
      <c r="C13" s="702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732"/>
      <c r="B14" s="730"/>
      <c r="C14" s="702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732"/>
      <c r="B15" s="730"/>
      <c r="C15" s="702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732"/>
      <c r="B16" s="730"/>
      <c r="C16" s="703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732"/>
      <c r="B17" s="730"/>
      <c r="C17" s="701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732"/>
      <c r="B18" s="730"/>
      <c r="C18" s="702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732"/>
      <c r="B19" s="730"/>
      <c r="C19" s="702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732"/>
      <c r="B20" s="730"/>
      <c r="C20" s="702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732"/>
      <c r="B21" s="730"/>
      <c r="C21" s="702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731" t="s">
        <v>168</v>
      </c>
      <c r="B23" s="729" t="s">
        <v>169</v>
      </c>
      <c r="C23" s="728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732"/>
      <c r="B24" s="730"/>
      <c r="C24" s="702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732"/>
      <c r="B25" s="730"/>
      <c r="C25" s="703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732"/>
      <c r="B26" s="730"/>
      <c r="C26" s="701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732"/>
      <c r="B27" s="730"/>
      <c r="C27" s="702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732"/>
      <c r="B28" s="730"/>
      <c r="C28" s="702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732"/>
      <c r="B29" s="730"/>
      <c r="C29" s="702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732"/>
      <c r="B30" s="730"/>
      <c r="C30" s="703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732"/>
      <c r="B31" s="730"/>
      <c r="C31" s="701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732"/>
      <c r="B32" s="730"/>
      <c r="C32" s="702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732"/>
      <c r="B33" s="730"/>
      <c r="C33" s="702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732"/>
      <c r="B34" s="730"/>
      <c r="C34" s="702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732"/>
      <c r="B35" s="730"/>
      <c r="C35" s="704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731" t="s">
        <v>170</v>
      </c>
      <c r="B37" s="729" t="s">
        <v>171</v>
      </c>
      <c r="C37" s="728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732"/>
      <c r="B38" s="730"/>
      <c r="C38" s="702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732"/>
      <c r="B39" s="730"/>
      <c r="C39" s="703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732"/>
      <c r="B40" s="730"/>
      <c r="C40" s="701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732"/>
      <c r="B41" s="730"/>
      <c r="C41" s="702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732"/>
      <c r="B42" s="730"/>
      <c r="C42" s="702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732"/>
      <c r="B43" s="730"/>
      <c r="C43" s="702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732"/>
      <c r="B44" s="730"/>
      <c r="C44" s="703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732"/>
      <c r="B45" s="730"/>
      <c r="C45" s="701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732"/>
      <c r="B46" s="730"/>
      <c r="C46" s="702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732"/>
      <c r="B47" s="730"/>
      <c r="C47" s="702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732"/>
      <c r="B48" s="730"/>
      <c r="C48" s="702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732"/>
      <c r="B49" s="730"/>
      <c r="C49" s="704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17" t="s">
        <v>17</v>
      </c>
      <c r="C51" s="717"/>
      <c r="D51" s="718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229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279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280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281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282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827" t="s">
        <v>283</v>
      </c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</row>
    <row r="8" spans="1:18">
      <c r="B8" s="493" t="s">
        <v>238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828" t="s">
        <v>239</v>
      </c>
      <c r="C9" s="828"/>
      <c r="D9" s="828"/>
      <c r="E9" s="828"/>
      <c r="F9" s="828" t="s">
        <v>240</v>
      </c>
      <c r="G9" s="828"/>
      <c r="H9" s="828"/>
      <c r="I9" s="828"/>
      <c r="J9" s="828"/>
      <c r="K9" s="828" t="s">
        <v>241</v>
      </c>
      <c r="L9" s="828"/>
      <c r="M9" s="828"/>
      <c r="N9" s="828"/>
      <c r="R9" s="494"/>
    </row>
    <row r="10" spans="1:18" ht="15.75" customHeight="1">
      <c r="B10" s="828"/>
      <c r="C10" s="828"/>
      <c r="D10" s="828"/>
      <c r="E10" s="828"/>
      <c r="F10" s="828" t="s">
        <v>242</v>
      </c>
      <c r="G10" s="828"/>
      <c r="H10" s="828"/>
      <c r="I10" s="828" t="s">
        <v>243</v>
      </c>
      <c r="J10" s="828" t="s">
        <v>194</v>
      </c>
      <c r="K10" s="828" t="s">
        <v>244</v>
      </c>
      <c r="L10" s="828" t="s">
        <v>245</v>
      </c>
      <c r="M10" s="828" t="s">
        <v>194</v>
      </c>
      <c r="N10" s="828" t="s">
        <v>246</v>
      </c>
    </row>
    <row r="11" spans="1:18" ht="26.25" customHeight="1">
      <c r="B11" s="828"/>
      <c r="C11" s="828"/>
      <c r="D11" s="828"/>
      <c r="E11" s="828"/>
      <c r="F11" s="495" t="s">
        <v>247</v>
      </c>
      <c r="G11" s="495" t="s">
        <v>248</v>
      </c>
      <c r="H11" s="495" t="s">
        <v>249</v>
      </c>
      <c r="I11" s="828"/>
      <c r="J11" s="828"/>
      <c r="K11" s="828"/>
      <c r="L11" s="828"/>
      <c r="M11" s="828"/>
      <c r="N11" s="828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250</v>
      </c>
      <c r="C14" s="506"/>
      <c r="D14" s="507" t="s">
        <v>251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252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253</v>
      </c>
      <c r="C16" s="505"/>
      <c r="D16" s="507" t="s">
        <v>254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255</v>
      </c>
      <c r="C17" s="505" t="s">
        <v>153</v>
      </c>
      <c r="D17" s="507" t="s">
        <v>236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251</v>
      </c>
      <c r="C18" s="505"/>
      <c r="D18" s="507" t="s">
        <v>256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257</v>
      </c>
      <c r="C19" s="506"/>
      <c r="D19" s="507" t="s">
        <v>255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258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256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829" t="s">
        <v>259</v>
      </c>
      <c r="C25" s="830"/>
      <c r="D25" s="830"/>
      <c r="E25" s="831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257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260</v>
      </c>
      <c r="C29" s="504"/>
      <c r="D29" s="511" t="s">
        <v>261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260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250</v>
      </c>
      <c r="C31" s="504" t="s">
        <v>153</v>
      </c>
      <c r="D31" s="511" t="s">
        <v>262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255</v>
      </c>
      <c r="C32" s="504"/>
      <c r="D32" s="511" t="s">
        <v>255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258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258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829" t="s">
        <v>263</v>
      </c>
      <c r="C39" s="830"/>
      <c r="D39" s="830"/>
      <c r="E39" s="830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264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252</v>
      </c>
      <c r="C42" s="504"/>
      <c r="D42" s="511" t="s">
        <v>252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265</v>
      </c>
      <c r="C43" s="497"/>
      <c r="D43" s="511" t="s">
        <v>250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255</v>
      </c>
      <c r="C44" s="504"/>
      <c r="D44" s="511" t="s">
        <v>262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253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255</v>
      </c>
      <c r="C46" s="504"/>
      <c r="D46" s="511" t="s">
        <v>261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236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256</v>
      </c>
      <c r="C48" s="497"/>
      <c r="D48" s="511" t="s">
        <v>250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257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253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832" t="s">
        <v>266</v>
      </c>
      <c r="C53" s="832"/>
      <c r="D53" s="832"/>
      <c r="E53" s="832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829" t="s">
        <v>267</v>
      </c>
      <c r="C54" s="830"/>
      <c r="D54" s="830"/>
      <c r="E54" s="831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826" t="s">
        <v>17</v>
      </c>
      <c r="C55" s="826"/>
      <c r="D55" s="826"/>
      <c r="E55" s="826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284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0"/>
  <sheetViews>
    <sheetView showGridLines="0" view="pageBreakPreview" zoomScale="90" zoomScaleNormal="100" zoomScaleSheetLayoutView="90" workbookViewId="0">
      <selection activeCell="AR1" sqref="AR1:AR1048576"/>
    </sheetView>
  </sheetViews>
  <sheetFormatPr defaultColWidth="9.140625" defaultRowHeight="12.75" outlineLevelRow="1"/>
  <cols>
    <col min="1" max="1" width="32" style="1" customWidth="1"/>
    <col min="2" max="7" width="11.7109375" style="2" customWidth="1"/>
    <col min="8" max="8" width="17.5703125" style="2" customWidth="1"/>
    <col min="9" max="9" width="2.7109375" style="2" customWidth="1"/>
    <col min="10" max="11" width="3.5703125" style="2" hidden="1" customWidth="1"/>
    <col min="12" max="14" width="2.7109375" style="2" hidden="1" customWidth="1"/>
    <col min="15" max="15" width="4" style="2" hidden="1" customWidth="1"/>
    <col min="16" max="19" width="3" style="2" hidden="1" customWidth="1"/>
    <col min="20" max="21" width="3.5703125" style="2" hidden="1" customWidth="1"/>
    <col min="22" max="24" width="2.7109375" style="2" hidden="1" customWidth="1"/>
    <col min="25" max="25" width="4.85546875" style="2" hidden="1" customWidth="1"/>
    <col min="26" max="29" width="3.85546875" style="2" hidden="1" customWidth="1"/>
    <col min="30" max="30" width="3.5703125" style="2" hidden="1" customWidth="1"/>
    <col min="31" max="34" width="2.7109375" style="2" hidden="1" customWidth="1"/>
    <col min="35" max="39" width="1.85546875" style="2" hidden="1" customWidth="1"/>
    <col min="40" max="40" width="6.5703125" style="2" hidden="1" customWidth="1"/>
    <col min="41" max="42" width="5.140625" style="2" hidden="1" customWidth="1"/>
    <col min="43" max="43" width="4.140625" style="2" hidden="1" customWidth="1"/>
    <col min="44" max="44" width="5.140625" style="2" hidden="1" customWidth="1"/>
    <col min="45" max="69" width="4.5703125" style="2" customWidth="1"/>
    <col min="70" max="16384" width="9.140625" style="2"/>
  </cols>
  <sheetData>
    <row r="1" spans="1:44" ht="12.75" customHeight="1">
      <c r="A1" s="705" t="s">
        <v>0</v>
      </c>
      <c r="B1" s="705"/>
      <c r="C1" s="705"/>
      <c r="D1" s="705"/>
      <c r="E1" s="705"/>
      <c r="F1" s="705"/>
      <c r="G1" s="705"/>
      <c r="H1" s="705"/>
    </row>
    <row r="2" spans="1:44" ht="12.75" customHeight="1">
      <c r="A2" s="705" t="s">
        <v>19</v>
      </c>
      <c r="B2" s="705"/>
      <c r="C2" s="705"/>
      <c r="D2" s="705"/>
      <c r="E2" s="705"/>
      <c r="F2" s="705"/>
      <c r="G2" s="705"/>
      <c r="H2" s="705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706" t="str">
        <f>'ANEXO I - TAB 1'!A4:M4</f>
        <v>PODER/ÓRGÃO/UNIDADE: JUSTIÇA FEDERAL</v>
      </c>
      <c r="B4" s="706"/>
      <c r="C4" s="706"/>
      <c r="D4" s="706"/>
      <c r="E4" s="706"/>
      <c r="F4" s="706"/>
      <c r="G4" s="706"/>
      <c r="H4" s="706"/>
    </row>
    <row r="5" spans="1:44" s="1" customFormat="1" ht="12.75" customHeight="1" thickBot="1">
      <c r="A5" s="215"/>
      <c r="B5" s="686"/>
      <c r="C5" s="686"/>
      <c r="D5" s="686"/>
      <c r="E5" s="687"/>
      <c r="F5" s="687"/>
      <c r="G5" s="716" t="s">
        <v>313</v>
      </c>
      <c r="H5" s="716"/>
      <c r="J5" s="845" t="s">
        <v>298</v>
      </c>
      <c r="K5" s="845"/>
      <c r="L5" s="845"/>
      <c r="M5" s="845"/>
      <c r="N5" s="845"/>
      <c r="O5" s="846" t="s">
        <v>288</v>
      </c>
      <c r="P5" s="846"/>
      <c r="Q5" s="846"/>
      <c r="R5" s="846"/>
      <c r="S5" s="846"/>
      <c r="T5" s="845" t="s">
        <v>295</v>
      </c>
      <c r="U5" s="845"/>
      <c r="V5" s="845"/>
      <c r="W5" s="845"/>
      <c r="X5" s="845"/>
      <c r="Y5" s="846" t="s">
        <v>296</v>
      </c>
      <c r="Z5" s="846"/>
      <c r="AA5" s="846"/>
      <c r="AB5" s="846"/>
      <c r="AC5" s="846"/>
      <c r="AD5" s="845" t="s">
        <v>297</v>
      </c>
      <c r="AE5" s="845"/>
      <c r="AF5" s="845"/>
      <c r="AG5" s="845"/>
      <c r="AH5" s="845"/>
      <c r="AI5" s="843" t="s">
        <v>201</v>
      </c>
      <c r="AJ5" s="843"/>
      <c r="AK5" s="843"/>
      <c r="AL5" s="843"/>
      <c r="AM5" s="843"/>
      <c r="AN5" s="844" t="s">
        <v>9</v>
      </c>
      <c r="AO5" s="844"/>
      <c r="AP5" s="844"/>
      <c r="AQ5" s="844"/>
      <c r="AR5" s="844"/>
    </row>
    <row r="6" spans="1:44" ht="12.75" customHeight="1" thickTop="1">
      <c r="A6" s="833" t="s">
        <v>3</v>
      </c>
      <c r="B6" s="834" t="s">
        <v>4</v>
      </c>
      <c r="C6" s="835"/>
      <c r="D6" s="836"/>
      <c r="E6" s="837" t="s">
        <v>5</v>
      </c>
      <c r="F6" s="838"/>
      <c r="G6" s="839"/>
      <c r="H6" s="840" t="s">
        <v>20</v>
      </c>
      <c r="J6" s="2">
        <v>26</v>
      </c>
      <c r="K6" s="2">
        <v>1</v>
      </c>
      <c r="L6" s="2">
        <v>25</v>
      </c>
      <c r="M6" s="2">
        <v>5</v>
      </c>
      <c r="N6" s="2">
        <v>5</v>
      </c>
      <c r="O6" s="660">
        <v>27</v>
      </c>
      <c r="P6" s="660">
        <v>0</v>
      </c>
      <c r="Q6" s="660">
        <v>23</v>
      </c>
      <c r="R6" s="660">
        <v>6</v>
      </c>
      <c r="S6" s="660">
        <v>10</v>
      </c>
      <c r="T6" s="2">
        <v>41</v>
      </c>
      <c r="U6" s="2">
        <v>2</v>
      </c>
      <c r="V6" s="2">
        <v>27</v>
      </c>
      <c r="W6" s="2">
        <v>8</v>
      </c>
      <c r="X6" s="2">
        <v>11</v>
      </c>
      <c r="Y6" s="662">
        <v>27</v>
      </c>
      <c r="Z6" s="662">
        <v>0</v>
      </c>
      <c r="AA6" s="662">
        <v>27</v>
      </c>
      <c r="AB6" s="662">
        <v>10</v>
      </c>
      <c r="AC6" s="662">
        <v>11</v>
      </c>
      <c r="AD6" s="2">
        <v>15</v>
      </c>
      <c r="AE6" s="2">
        <v>0</v>
      </c>
      <c r="AF6" s="2">
        <v>10</v>
      </c>
      <c r="AG6" s="2">
        <v>5</v>
      </c>
      <c r="AH6" s="2">
        <v>5</v>
      </c>
      <c r="AI6" s="661"/>
      <c r="AJ6" s="661"/>
      <c r="AK6" s="661"/>
      <c r="AL6" s="661"/>
      <c r="AM6" s="661"/>
      <c r="AN6" s="664">
        <f>J6+O6+T6+Y6+AD6</f>
        <v>136</v>
      </c>
      <c r="AO6" s="664">
        <f t="shared" ref="AO6:AQ6" si="0">K6+P6+U6+Z6+AE6</f>
        <v>3</v>
      </c>
      <c r="AP6" s="664">
        <f t="shared" si="0"/>
        <v>112</v>
      </c>
      <c r="AQ6" s="664">
        <f t="shared" si="0"/>
        <v>34</v>
      </c>
      <c r="AR6" s="664">
        <f>N6+S6+X6+AC6+AH6</f>
        <v>42</v>
      </c>
    </row>
    <row r="7" spans="1:44" ht="12.75" customHeight="1">
      <c r="A7" s="833"/>
      <c r="B7" s="834" t="s">
        <v>7</v>
      </c>
      <c r="C7" s="835" t="s">
        <v>8</v>
      </c>
      <c r="D7" s="836" t="s">
        <v>9</v>
      </c>
      <c r="E7" s="841" t="s">
        <v>180</v>
      </c>
      <c r="F7" s="835" t="s">
        <v>11</v>
      </c>
      <c r="G7" s="842" t="s">
        <v>9</v>
      </c>
      <c r="H7" s="840"/>
      <c r="J7" s="2">
        <v>359</v>
      </c>
      <c r="K7" s="2">
        <v>10</v>
      </c>
      <c r="L7" s="2">
        <v>50</v>
      </c>
      <c r="M7" s="2">
        <v>20</v>
      </c>
      <c r="N7" s="2">
        <v>26</v>
      </c>
      <c r="O7" s="660">
        <v>178</v>
      </c>
      <c r="P7" s="660">
        <v>1</v>
      </c>
      <c r="Q7" s="660">
        <v>15</v>
      </c>
      <c r="R7" s="660">
        <v>11</v>
      </c>
      <c r="S7" s="660">
        <v>16</v>
      </c>
      <c r="T7" s="2">
        <v>261</v>
      </c>
      <c r="U7" s="2">
        <v>10</v>
      </c>
      <c r="V7" s="2">
        <v>28</v>
      </c>
      <c r="W7" s="2">
        <v>9</v>
      </c>
      <c r="X7" s="2">
        <v>9</v>
      </c>
      <c r="Y7" s="662">
        <v>232</v>
      </c>
      <c r="Z7" s="662">
        <v>1</v>
      </c>
      <c r="AA7" s="662">
        <v>17</v>
      </c>
      <c r="AB7" s="662">
        <v>5</v>
      </c>
      <c r="AC7" s="662">
        <v>7</v>
      </c>
      <c r="AD7" s="2">
        <v>157</v>
      </c>
      <c r="AE7" s="2">
        <v>0</v>
      </c>
      <c r="AF7" s="2">
        <v>10</v>
      </c>
      <c r="AG7" s="2">
        <v>7</v>
      </c>
      <c r="AH7" s="2">
        <v>8</v>
      </c>
      <c r="AI7" s="661"/>
      <c r="AJ7" s="661"/>
      <c r="AK7" s="661"/>
      <c r="AL7" s="661"/>
      <c r="AM7" s="661"/>
      <c r="AN7" s="664">
        <f t="shared" ref="AN7:AN9" si="1">J7+O7+T7+Y7+AD7</f>
        <v>1187</v>
      </c>
      <c r="AO7" s="664">
        <f t="shared" ref="AO7:AO9" si="2">K7+P7+U7+Z7+AE7</f>
        <v>22</v>
      </c>
      <c r="AP7" s="664">
        <f t="shared" ref="AP7:AP9" si="3">L7+Q7+V7+AA7+AF7</f>
        <v>120</v>
      </c>
      <c r="AQ7" s="664">
        <f t="shared" ref="AQ7:AR9" si="4">M7+R7+W7+AB7+AG7</f>
        <v>52</v>
      </c>
      <c r="AR7" s="664">
        <f t="shared" si="4"/>
        <v>66</v>
      </c>
    </row>
    <row r="8" spans="1:44">
      <c r="A8" s="833"/>
      <c r="B8" s="834"/>
      <c r="C8" s="835"/>
      <c r="D8" s="836"/>
      <c r="E8" s="841"/>
      <c r="F8" s="835"/>
      <c r="G8" s="842"/>
      <c r="H8" s="840"/>
      <c r="J8" s="2">
        <v>187</v>
      </c>
      <c r="K8" s="2">
        <v>107</v>
      </c>
      <c r="L8" s="2">
        <v>2</v>
      </c>
      <c r="M8" s="2">
        <v>3</v>
      </c>
      <c r="N8" s="2">
        <v>3</v>
      </c>
      <c r="O8" s="660">
        <v>99</v>
      </c>
      <c r="P8" s="660">
        <v>50</v>
      </c>
      <c r="Q8" s="660">
        <v>0</v>
      </c>
      <c r="R8" s="660">
        <v>0</v>
      </c>
      <c r="S8" s="660">
        <v>0</v>
      </c>
      <c r="T8" s="2">
        <v>121</v>
      </c>
      <c r="U8" s="2">
        <v>96</v>
      </c>
      <c r="V8" s="2">
        <v>0</v>
      </c>
      <c r="W8" s="2">
        <v>0</v>
      </c>
      <c r="X8" s="2">
        <v>0</v>
      </c>
      <c r="Y8" s="662">
        <v>166</v>
      </c>
      <c r="Z8" s="662">
        <v>31</v>
      </c>
      <c r="AA8" s="662">
        <v>1</v>
      </c>
      <c r="AB8" s="662">
        <v>1</v>
      </c>
      <c r="AC8" s="662">
        <v>1</v>
      </c>
      <c r="AD8" s="2">
        <v>58</v>
      </c>
      <c r="AE8" s="2">
        <v>69</v>
      </c>
      <c r="AF8" s="2">
        <v>0</v>
      </c>
      <c r="AG8" s="2">
        <v>0</v>
      </c>
      <c r="AH8" s="2">
        <v>0</v>
      </c>
      <c r="AI8" s="661"/>
      <c r="AJ8" s="661"/>
      <c r="AK8" s="661"/>
      <c r="AL8" s="661"/>
      <c r="AM8" s="661"/>
      <c r="AN8" s="664">
        <f t="shared" si="1"/>
        <v>631</v>
      </c>
      <c r="AO8" s="664">
        <f t="shared" si="2"/>
        <v>353</v>
      </c>
      <c r="AP8" s="664">
        <f t="shared" si="3"/>
        <v>3</v>
      </c>
      <c r="AQ8" s="664">
        <f t="shared" si="4"/>
        <v>4</v>
      </c>
      <c r="AR8" s="664">
        <f t="shared" si="4"/>
        <v>4</v>
      </c>
    </row>
    <row r="9" spans="1:44" ht="12.75" customHeight="1">
      <c r="A9" s="166" t="s">
        <v>177</v>
      </c>
      <c r="B9" s="210">
        <f>AN6</f>
        <v>136</v>
      </c>
      <c r="C9" s="211">
        <f t="shared" ref="C9:C11" si="5">AO6</f>
        <v>3</v>
      </c>
      <c r="D9" s="14">
        <f>B9+C9</f>
        <v>139</v>
      </c>
      <c r="E9" s="212">
        <f>AP6</f>
        <v>112</v>
      </c>
      <c r="F9" s="211">
        <f t="shared" ref="F9:F11" si="6">AQ6</f>
        <v>34</v>
      </c>
      <c r="G9" s="138">
        <f>E9+F9</f>
        <v>146</v>
      </c>
      <c r="H9" s="213">
        <f>AR6</f>
        <v>42</v>
      </c>
      <c r="J9" s="2">
        <v>572</v>
      </c>
      <c r="K9" s="2">
        <v>118</v>
      </c>
      <c r="L9" s="2">
        <v>77</v>
      </c>
      <c r="M9" s="2">
        <v>28</v>
      </c>
      <c r="N9" s="2">
        <v>34</v>
      </c>
      <c r="O9" s="660">
        <f>SUM(O6:O8)</f>
        <v>304</v>
      </c>
      <c r="P9" s="660">
        <f t="shared" ref="P9:S9" si="7">SUM(P6:P8)</f>
        <v>51</v>
      </c>
      <c r="Q9" s="660">
        <f t="shared" si="7"/>
        <v>38</v>
      </c>
      <c r="R9" s="660">
        <f t="shared" si="7"/>
        <v>17</v>
      </c>
      <c r="S9" s="660">
        <f t="shared" si="7"/>
        <v>26</v>
      </c>
      <c r="T9" s="2">
        <f>SUM(T6:T8)</f>
        <v>423</v>
      </c>
      <c r="U9" s="2">
        <f t="shared" ref="U9:X9" si="8">SUM(U6:U8)</f>
        <v>108</v>
      </c>
      <c r="V9" s="2">
        <f t="shared" si="8"/>
        <v>55</v>
      </c>
      <c r="W9" s="2">
        <f t="shared" si="8"/>
        <v>17</v>
      </c>
      <c r="X9" s="2">
        <f t="shared" si="8"/>
        <v>20</v>
      </c>
      <c r="Y9" s="663">
        <v>425</v>
      </c>
      <c r="Z9" s="663">
        <v>32</v>
      </c>
      <c r="AA9" s="663">
        <v>45</v>
      </c>
      <c r="AB9" s="663">
        <v>16</v>
      </c>
      <c r="AC9" s="663">
        <v>19</v>
      </c>
      <c r="AD9" s="2">
        <f>SUM(AD6:AD8)</f>
        <v>230</v>
      </c>
      <c r="AE9" s="2">
        <f t="shared" ref="AE9" si="9">SUM(AE6:AE8)</f>
        <v>69</v>
      </c>
      <c r="AF9" s="2">
        <f t="shared" ref="AF9" si="10">SUM(AF6:AF8)</f>
        <v>20</v>
      </c>
      <c r="AG9" s="2">
        <f t="shared" ref="AG9" si="11">SUM(AG6:AG8)</f>
        <v>12</v>
      </c>
      <c r="AH9" s="2">
        <f t="shared" ref="AH9" si="12">SUM(AH6:AH8)</f>
        <v>13</v>
      </c>
      <c r="AI9" s="661"/>
      <c r="AJ9" s="661"/>
      <c r="AK9" s="661"/>
      <c r="AL9" s="661"/>
      <c r="AM9" s="661"/>
      <c r="AN9" s="664">
        <f t="shared" si="1"/>
        <v>1954</v>
      </c>
      <c r="AO9" s="664">
        <f t="shared" si="2"/>
        <v>378</v>
      </c>
      <c r="AP9" s="664">
        <f t="shared" si="3"/>
        <v>235</v>
      </c>
      <c r="AQ9" s="664">
        <f t="shared" si="4"/>
        <v>90</v>
      </c>
      <c r="AR9" s="664">
        <f t="shared" si="4"/>
        <v>112</v>
      </c>
    </row>
    <row r="10" spans="1:44" ht="12.75" customHeight="1">
      <c r="A10" s="166" t="s">
        <v>178</v>
      </c>
      <c r="B10" s="210">
        <f t="shared" ref="B10" si="13">AN7</f>
        <v>1187</v>
      </c>
      <c r="C10" s="211">
        <f t="shared" si="5"/>
        <v>22</v>
      </c>
      <c r="D10" s="14">
        <f t="shared" ref="D10:D11" si="14">B10+C10</f>
        <v>1209</v>
      </c>
      <c r="E10" s="212">
        <f t="shared" ref="E10:E11" si="15">AP7</f>
        <v>120</v>
      </c>
      <c r="F10" s="211">
        <f t="shared" si="6"/>
        <v>52</v>
      </c>
      <c r="G10" s="138">
        <f>E10+F10</f>
        <v>172</v>
      </c>
      <c r="H10" s="213">
        <f t="shared" ref="H10:H11" si="16">AR7</f>
        <v>66</v>
      </c>
    </row>
    <row r="11" spans="1:44" ht="12.75" customHeight="1">
      <c r="A11" s="166" t="s">
        <v>191</v>
      </c>
      <c r="B11" s="210">
        <f>AN8</f>
        <v>631</v>
      </c>
      <c r="C11" s="211">
        <f t="shared" si="5"/>
        <v>353</v>
      </c>
      <c r="D11" s="14">
        <f t="shared" si="14"/>
        <v>984</v>
      </c>
      <c r="E11" s="212">
        <f t="shared" si="15"/>
        <v>3</v>
      </c>
      <c r="F11" s="211">
        <f t="shared" si="6"/>
        <v>4</v>
      </c>
      <c r="G11" s="138">
        <f>E11+F11</f>
        <v>7</v>
      </c>
      <c r="H11" s="213">
        <f t="shared" si="16"/>
        <v>4</v>
      </c>
    </row>
    <row r="12" spans="1:44" s="15" customFormat="1">
      <c r="A12" s="107" t="s">
        <v>17</v>
      </c>
      <c r="B12" s="136">
        <f t="shared" ref="B12:H12" si="17">SUM(B9:B11)</f>
        <v>1954</v>
      </c>
      <c r="C12" s="120">
        <f t="shared" si="17"/>
        <v>378</v>
      </c>
      <c r="D12" s="137">
        <f t="shared" si="17"/>
        <v>2332</v>
      </c>
      <c r="E12" s="135">
        <f t="shared" si="17"/>
        <v>235</v>
      </c>
      <c r="F12" s="120">
        <f t="shared" si="17"/>
        <v>90</v>
      </c>
      <c r="G12" s="119">
        <f t="shared" si="17"/>
        <v>325</v>
      </c>
      <c r="H12" s="165">
        <f t="shared" si="17"/>
        <v>112</v>
      </c>
      <c r="N12" s="2"/>
      <c r="O12" s="2"/>
      <c r="P12" s="2"/>
      <c r="Q12" s="2"/>
      <c r="R12" s="2"/>
      <c r="S12" s="2"/>
    </row>
    <row r="13" spans="1:44">
      <c r="A13" s="217" t="s">
        <v>202</v>
      </c>
    </row>
    <row r="14" spans="1:44" hidden="1" outlineLevel="1">
      <c r="A14" s="301" t="s">
        <v>196</v>
      </c>
      <c r="B14" s="2">
        <f>'[9]ANEXO I - TAB 2'!B39</f>
        <v>579</v>
      </c>
      <c r="C14" s="2">
        <f>'[9]ANEXO I - TAB 2'!C39</f>
        <v>111</v>
      </c>
      <c r="D14" s="2">
        <f>'[9]ANEXO I - TAB 2'!D39</f>
        <v>690</v>
      </c>
      <c r="E14" s="2">
        <f>'[9]ANEXO I - TAB 2'!E39</f>
        <v>71</v>
      </c>
      <c r="F14" s="2">
        <f>'[9]ANEXO I - TAB 2'!F39</f>
        <v>28</v>
      </c>
      <c r="G14" s="2">
        <f>'[9]ANEXO I - TAB 2'!G39</f>
        <v>99</v>
      </c>
      <c r="H14" s="2">
        <f>'[9]ANEXO I - TAB 2'!H39</f>
        <v>35</v>
      </c>
    </row>
    <row r="15" spans="1:44" hidden="1" outlineLevel="1">
      <c r="A15" s="301" t="s">
        <v>197</v>
      </c>
      <c r="B15" s="2">
        <f>'[10]ANEXO I - TAB 2'!B39</f>
        <v>299</v>
      </c>
      <c r="C15" s="2">
        <f>'[10]ANEXO I - TAB 2'!C39</f>
        <v>56</v>
      </c>
      <c r="D15" s="2">
        <f>'[10]ANEXO I - TAB 2'!D39</f>
        <v>355</v>
      </c>
      <c r="E15" s="2">
        <f>'[10]ANEXO I - TAB 2'!E39</f>
        <v>40</v>
      </c>
      <c r="F15" s="2">
        <f>'[10]ANEXO I - TAB 2'!F39</f>
        <v>16</v>
      </c>
      <c r="G15" s="2">
        <f>'[10]ANEXO I - TAB 2'!G39</f>
        <v>56</v>
      </c>
      <c r="H15" s="2">
        <f>'[10]ANEXO I - TAB 2'!H39</f>
        <v>25</v>
      </c>
    </row>
    <row r="16" spans="1:44" hidden="1" outlineLevel="1">
      <c r="A16" s="301" t="s">
        <v>198</v>
      </c>
      <c r="B16" s="2">
        <f>'[11]ANEXO I - TAB 2'!B39</f>
        <v>409</v>
      </c>
      <c r="C16" s="2">
        <f>'[11]ANEXO I - TAB 2'!C39</f>
        <v>122</v>
      </c>
      <c r="D16" s="2">
        <f>'[11]ANEXO I - TAB 2'!D39</f>
        <v>531</v>
      </c>
      <c r="E16" s="2">
        <f>'[11]ANEXO I - TAB 2'!E39</f>
        <v>50</v>
      </c>
      <c r="F16" s="2">
        <f>'[11]ANEXO I - TAB 2'!F39</f>
        <v>18</v>
      </c>
      <c r="G16" s="2">
        <f>'[11]ANEXO I - TAB 2'!G39</f>
        <v>68</v>
      </c>
      <c r="H16" s="2">
        <f>'[11]ANEXO I - TAB 2'!H39</f>
        <v>24</v>
      </c>
    </row>
    <row r="17" spans="1:8" hidden="1" outlineLevel="1">
      <c r="A17" s="301" t="s">
        <v>199</v>
      </c>
      <c r="B17" s="2">
        <f>'[12]ANEXO I - TAB 2'!B12</f>
        <v>425</v>
      </c>
      <c r="C17" s="2">
        <f>'[12]ANEXO I - TAB 2'!C12</f>
        <v>32</v>
      </c>
      <c r="D17" s="2">
        <f>'[12]ANEXO I - TAB 2'!D12</f>
        <v>457</v>
      </c>
      <c r="E17" s="2">
        <f>'[12]ANEXO I - TAB 2'!E12</f>
        <v>45</v>
      </c>
      <c r="F17" s="2">
        <f>'[12]ANEXO I - TAB 2'!F12</f>
        <v>15</v>
      </c>
      <c r="G17" s="2">
        <f>'[12]ANEXO I - TAB 2'!G12</f>
        <v>60</v>
      </c>
      <c r="H17" s="2">
        <f>'[12]ANEXO I - TAB 2'!H12</f>
        <v>18</v>
      </c>
    </row>
    <row r="18" spans="1:8" hidden="1" outlineLevel="1">
      <c r="A18" s="301" t="s">
        <v>200</v>
      </c>
      <c r="B18" s="2">
        <f>'[13]ANEXO I - TAB 2'!B39</f>
        <v>228</v>
      </c>
      <c r="C18" s="2">
        <f>'[13]ANEXO I - TAB 2'!C39</f>
        <v>71</v>
      </c>
      <c r="D18" s="2">
        <f>'[13]ANEXO I - TAB 2'!D39</f>
        <v>299</v>
      </c>
      <c r="E18" s="2">
        <f>'[13]ANEXO I - TAB 2'!E39</f>
        <v>21</v>
      </c>
      <c r="F18" s="2">
        <f>'[13]ANEXO I - TAB 2'!F39</f>
        <v>10</v>
      </c>
      <c r="G18" s="2">
        <f>'[13]ANEXO I - TAB 2'!G39</f>
        <v>31</v>
      </c>
      <c r="H18" s="2">
        <f>'[13]ANEXO I - TAB 2'!H39</f>
        <v>12</v>
      </c>
    </row>
    <row r="19" spans="1:8" ht="12.75" hidden="1" customHeight="1" outlineLevel="1">
      <c r="A19" s="301" t="s">
        <v>201</v>
      </c>
      <c r="B19" s="2">
        <f>'[14]ANEXO I - TAB 2'!B39</f>
        <v>0</v>
      </c>
      <c r="C19" s="2">
        <f>'[14]ANEXO I - TAB 2'!C39</f>
        <v>0</v>
      </c>
      <c r="D19" s="2">
        <f>'[14]ANEXO I - TAB 2'!D39</f>
        <v>0</v>
      </c>
      <c r="E19" s="2">
        <f>'[14]ANEXO I - TAB 2'!E39</f>
        <v>0</v>
      </c>
      <c r="F19" s="2">
        <f>'[14]ANEXO I - TAB 2'!F39</f>
        <v>0</v>
      </c>
      <c r="G19" s="2">
        <f>'[14]ANEXO I - TAB 2'!G39</f>
        <v>0</v>
      </c>
      <c r="H19" s="2">
        <f>'[14]ANEXO I - TAB 2'!H39</f>
        <v>0</v>
      </c>
    </row>
    <row r="20" spans="1:8" ht="12.75" hidden="1" customHeight="1" outlineLevel="1">
      <c r="B20" s="2">
        <f>SUM(B14:B19)</f>
        <v>1940</v>
      </c>
      <c r="C20" s="2">
        <f t="shared" ref="C20:H20" si="18">SUM(C14:C19)</f>
        <v>392</v>
      </c>
      <c r="D20" s="2">
        <f t="shared" si="18"/>
        <v>2332</v>
      </c>
      <c r="E20" s="2">
        <f t="shared" si="18"/>
        <v>227</v>
      </c>
      <c r="F20" s="2">
        <f t="shared" si="18"/>
        <v>87</v>
      </c>
      <c r="G20" s="2">
        <f t="shared" si="18"/>
        <v>314</v>
      </c>
      <c r="H20" s="2">
        <f t="shared" si="18"/>
        <v>114</v>
      </c>
    </row>
    <row r="21" spans="1:8" hidden="1" outlineLevel="1">
      <c r="B21" s="293">
        <f>+B20-B12</f>
        <v>-14</v>
      </c>
      <c r="C21" s="293">
        <f t="shared" ref="C21:H21" si="19">+C20-C12</f>
        <v>14</v>
      </c>
      <c r="D21" s="293">
        <f t="shared" si="19"/>
        <v>0</v>
      </c>
      <c r="E21" s="293">
        <f t="shared" si="19"/>
        <v>-8</v>
      </c>
      <c r="F21" s="293">
        <f t="shared" si="19"/>
        <v>-3</v>
      </c>
      <c r="G21" s="293">
        <f t="shared" si="19"/>
        <v>-11</v>
      </c>
      <c r="H21" s="293">
        <f t="shared" si="19"/>
        <v>2</v>
      </c>
    </row>
    <row r="22" spans="1:8" collapsed="1"/>
    <row r="24" spans="1:8" hidden="1"/>
    <row r="25" spans="1:8" hidden="1"/>
    <row r="26" spans="1:8" hidden="1">
      <c r="A26" s="2" t="s">
        <v>305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</row>
    <row r="27" spans="1:8" hidden="1">
      <c r="A27" s="2" t="s">
        <v>305</v>
      </c>
    </row>
    <row r="28" spans="1:8" hidden="1">
      <c r="A28" s="2" t="s">
        <v>222</v>
      </c>
    </row>
    <row r="29" spans="1:8" hidden="1">
      <c r="A29" s="2" t="s">
        <v>222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</row>
    <row r="30" spans="1:8" hidden="1">
      <c r="A30" s="2" t="s">
        <v>222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</row>
    <row r="31" spans="1:8" hidden="1">
      <c r="A31" s="2" t="s">
        <v>221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</row>
    <row r="32" spans="1:8" hidden="1">
      <c r="A32" s="2" t="s">
        <v>221</v>
      </c>
      <c r="B32" s="673">
        <v>366</v>
      </c>
      <c r="C32" s="674">
        <v>122</v>
      </c>
      <c r="D32" s="675">
        <v>488</v>
      </c>
      <c r="E32" s="676">
        <v>25</v>
      </c>
      <c r="F32" s="674">
        <v>11</v>
      </c>
      <c r="G32" s="677">
        <v>36</v>
      </c>
      <c r="H32" s="678">
        <v>13</v>
      </c>
    </row>
    <row r="33" spans="1:13" hidden="1">
      <c r="A33" s="2" t="s">
        <v>220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</row>
    <row r="34" spans="1:13" hidden="1">
      <c r="A34" s="2" t="s">
        <v>219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</row>
    <row r="35" spans="1:13" hidden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</row>
    <row r="36" spans="1:13" hidden="1">
      <c r="A36" s="2" t="s">
        <v>306</v>
      </c>
      <c r="B36" s="673">
        <f>SUM(B26:B35)</f>
        <v>1933</v>
      </c>
      <c r="C36" s="673">
        <f t="shared" ref="C36:H36" si="20">SUM(C26:C35)</f>
        <v>399</v>
      </c>
      <c r="D36" s="673">
        <f t="shared" si="20"/>
        <v>2332</v>
      </c>
      <c r="E36" s="673">
        <f t="shared" si="20"/>
        <v>231</v>
      </c>
      <c r="F36" s="673">
        <f t="shared" si="20"/>
        <v>86</v>
      </c>
      <c r="G36" s="673">
        <f t="shared" si="20"/>
        <v>317</v>
      </c>
      <c r="H36" s="673">
        <f t="shared" si="20"/>
        <v>111</v>
      </c>
      <c r="J36" s="2">
        <v>574</v>
      </c>
      <c r="K36" s="2">
        <v>116</v>
      </c>
      <c r="L36" s="2">
        <v>76</v>
      </c>
      <c r="M36" s="2">
        <v>28</v>
      </c>
    </row>
    <row r="37" spans="1:13" hidden="1">
      <c r="B37" s="293">
        <f>B12-B36</f>
        <v>21</v>
      </c>
      <c r="C37" s="293">
        <f t="shared" ref="C37:H37" si="21">C12-C36</f>
        <v>-21</v>
      </c>
      <c r="D37" s="293">
        <f t="shared" si="21"/>
        <v>0</v>
      </c>
      <c r="E37" s="293">
        <f t="shared" si="21"/>
        <v>4</v>
      </c>
      <c r="F37" s="293">
        <f t="shared" si="21"/>
        <v>4</v>
      </c>
      <c r="G37" s="293">
        <f t="shared" si="21"/>
        <v>8</v>
      </c>
      <c r="H37" s="293">
        <f t="shared" si="21"/>
        <v>1</v>
      </c>
    </row>
    <row r="38" spans="1:13" hidden="1"/>
    <row r="39" spans="1:13" hidden="1"/>
    <row r="40" spans="1:13" hidden="1"/>
  </sheetData>
  <mergeCells count="21">
    <mergeCell ref="AI5:AM5"/>
    <mergeCell ref="AN5:AR5"/>
    <mergeCell ref="J5:N5"/>
    <mergeCell ref="O5:S5"/>
    <mergeCell ref="T5:X5"/>
    <mergeCell ref="Y5:AC5"/>
    <mergeCell ref="AD5:AH5"/>
    <mergeCell ref="A1:H1"/>
    <mergeCell ref="A2:H2"/>
    <mergeCell ref="A4:H4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G5: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13"/>
      <c r="K1" s="13"/>
    </row>
    <row r="2" spans="1:11" ht="12.75" customHeight="1">
      <c r="A2" s="705" t="s">
        <v>21</v>
      </c>
      <c r="B2" s="705"/>
      <c r="C2" s="705"/>
      <c r="D2" s="705"/>
      <c r="E2" s="705"/>
      <c r="F2" s="705"/>
      <c r="G2" s="705"/>
      <c r="H2" s="705"/>
      <c r="I2" s="705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848" t="s">
        <v>144</v>
      </c>
      <c r="B4" s="848"/>
      <c r="C4" s="848"/>
      <c r="D4" s="848"/>
      <c r="E4" s="848"/>
      <c r="F4" s="848"/>
      <c r="G4" s="848"/>
      <c r="H4" s="848"/>
      <c r="I4" s="84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849" t="s">
        <v>2</v>
      </c>
      <c r="I5" s="849"/>
    </row>
    <row r="6" spans="1:11" s="5" customFormat="1" ht="15.75" customHeight="1">
      <c r="A6" s="833" t="s">
        <v>22</v>
      </c>
      <c r="B6" s="842"/>
      <c r="C6" s="840" t="s">
        <v>23</v>
      </c>
      <c r="D6" s="840"/>
      <c r="E6" s="840"/>
      <c r="F6" s="847" t="s">
        <v>5</v>
      </c>
      <c r="G6" s="847"/>
      <c r="H6" s="847"/>
      <c r="I6" s="847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847"/>
    </row>
    <row r="8" spans="1:11" ht="13.5" customHeight="1" thickBot="1">
      <c r="A8" s="852" t="s">
        <v>28</v>
      </c>
      <c r="B8" s="853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854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854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854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850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850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850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850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850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850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850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850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850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850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850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850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850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850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850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850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850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851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851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851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851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851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841" t="s">
        <v>17</v>
      </c>
      <c r="B35" s="836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56"/>
  <sheetViews>
    <sheetView showGridLines="0" zoomScale="70" zoomScaleNormal="70" workbookViewId="0">
      <selection activeCell="E14" sqref="E14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855" t="s">
        <v>62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</row>
    <row r="2" spans="1:24" ht="12.75" customHeight="1">
      <c r="A2" s="855" t="s">
        <v>63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856" t="s">
        <v>289</v>
      </c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</row>
    <row r="5" spans="1:24" ht="12.75" customHeight="1">
      <c r="A5" s="857" t="s">
        <v>290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</row>
    <row r="6" spans="1:24" ht="13.5" thickBot="1"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9"/>
      <c r="X6" s="580">
        <v>1</v>
      </c>
    </row>
    <row r="7" spans="1:24" s="577" customFormat="1" ht="21.75" customHeight="1" thickBot="1">
      <c r="A7" s="858" t="s">
        <v>3</v>
      </c>
      <c r="B7" s="859"/>
      <c r="C7" s="859"/>
      <c r="D7" s="860"/>
      <c r="E7" s="861" t="s">
        <v>159</v>
      </c>
      <c r="F7" s="864" t="s">
        <v>65</v>
      </c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5"/>
      <c r="S7" s="865"/>
      <c r="T7" s="865"/>
      <c r="U7" s="865"/>
      <c r="V7" s="865"/>
      <c r="W7" s="865"/>
      <c r="X7" s="865"/>
    </row>
    <row r="8" spans="1:24" s="577" customFormat="1" ht="21.75" customHeight="1" thickBot="1">
      <c r="A8" s="866" t="s">
        <v>156</v>
      </c>
      <c r="B8" s="866" t="s">
        <v>157</v>
      </c>
      <c r="C8" s="866" t="s">
        <v>12</v>
      </c>
      <c r="D8" s="866" t="s">
        <v>158</v>
      </c>
      <c r="E8" s="862"/>
      <c r="F8" s="858" t="s">
        <v>4</v>
      </c>
      <c r="G8" s="859"/>
      <c r="H8" s="859"/>
      <c r="I8" s="859"/>
      <c r="J8" s="859"/>
      <c r="K8" s="859"/>
      <c r="L8" s="859"/>
      <c r="M8" s="859"/>
      <c r="N8" s="859"/>
      <c r="O8" s="859"/>
      <c r="P8" s="868"/>
      <c r="Q8" s="869"/>
      <c r="R8" s="870" t="s">
        <v>66</v>
      </c>
      <c r="S8" s="870"/>
      <c r="T8" s="870"/>
      <c r="U8" s="870"/>
      <c r="V8" s="870"/>
      <c r="W8" s="870"/>
      <c r="X8" s="870"/>
    </row>
    <row r="9" spans="1:24" s="577" customFormat="1" ht="17.25" customHeight="1" thickBot="1">
      <c r="A9" s="867"/>
      <c r="B9" s="867"/>
      <c r="C9" s="867"/>
      <c r="D9" s="867"/>
      <c r="E9" s="862"/>
      <c r="F9" s="871" t="s">
        <v>67</v>
      </c>
      <c r="G9" s="871"/>
      <c r="H9" s="872"/>
      <c r="I9" s="873" t="s">
        <v>68</v>
      </c>
      <c r="J9" s="873"/>
      <c r="K9" s="873"/>
      <c r="L9" s="873"/>
      <c r="M9" s="874"/>
      <c r="N9" s="874"/>
      <c r="O9" s="874"/>
      <c r="P9" s="874"/>
      <c r="Q9" s="874"/>
      <c r="R9" s="875" t="s">
        <v>67</v>
      </c>
      <c r="S9" s="875"/>
      <c r="T9" s="875"/>
      <c r="U9" s="893" t="s">
        <v>68</v>
      </c>
      <c r="V9" s="894"/>
      <c r="W9" s="894"/>
      <c r="X9" s="895"/>
    </row>
    <row r="10" spans="1:24" s="577" customFormat="1" ht="26.25" customHeight="1" thickBot="1">
      <c r="A10" s="867"/>
      <c r="B10" s="867"/>
      <c r="C10" s="867"/>
      <c r="D10" s="867"/>
      <c r="E10" s="863"/>
      <c r="F10" s="896" t="s">
        <v>310</v>
      </c>
      <c r="G10" s="889" t="s">
        <v>161</v>
      </c>
      <c r="H10" s="889" t="s">
        <v>9</v>
      </c>
      <c r="I10" s="884" t="s">
        <v>162</v>
      </c>
      <c r="J10" s="885"/>
      <c r="K10" s="885"/>
      <c r="L10" s="885"/>
      <c r="M10" s="885"/>
      <c r="N10" s="885"/>
      <c r="O10" s="885"/>
      <c r="P10" s="886" t="s">
        <v>175</v>
      </c>
      <c r="Q10" s="886" t="s">
        <v>176</v>
      </c>
      <c r="R10" s="889" t="s">
        <v>224</v>
      </c>
      <c r="S10" s="889" t="s">
        <v>161</v>
      </c>
      <c r="T10" s="889" t="s">
        <v>9</v>
      </c>
      <c r="U10" s="897" t="s">
        <v>162</v>
      </c>
      <c r="V10" s="898"/>
      <c r="W10" s="898"/>
      <c r="X10" s="899"/>
    </row>
    <row r="11" spans="1:24" s="577" customFormat="1" ht="26.25" customHeight="1" thickBot="1">
      <c r="A11" s="867"/>
      <c r="B11" s="867"/>
      <c r="C11" s="867"/>
      <c r="D11" s="867"/>
      <c r="E11" s="891" t="s">
        <v>160</v>
      </c>
      <c r="F11" s="889"/>
      <c r="G11" s="889"/>
      <c r="H11" s="889"/>
      <c r="I11" s="902" t="s">
        <v>163</v>
      </c>
      <c r="J11" s="888"/>
      <c r="K11" s="888"/>
      <c r="L11" s="581" t="s">
        <v>291</v>
      </c>
      <c r="M11" s="581" t="s">
        <v>166</v>
      </c>
      <c r="N11" s="581" t="s">
        <v>164</v>
      </c>
      <c r="O11" s="581" t="s">
        <v>165</v>
      </c>
      <c r="P11" s="887"/>
      <c r="Q11" s="887"/>
      <c r="R11" s="889"/>
      <c r="S11" s="889"/>
      <c r="T11" s="900"/>
      <c r="U11" s="582" t="s">
        <v>291</v>
      </c>
      <c r="V11" s="583" t="s">
        <v>166</v>
      </c>
      <c r="W11" s="581" t="s">
        <v>164</v>
      </c>
      <c r="X11" s="581" t="s">
        <v>165</v>
      </c>
    </row>
    <row r="12" spans="1:24" s="577" customFormat="1" ht="28.5" customHeight="1" thickBot="1">
      <c r="A12" s="867"/>
      <c r="B12" s="867"/>
      <c r="C12" s="867"/>
      <c r="D12" s="867"/>
      <c r="E12" s="892"/>
      <c r="F12" s="890"/>
      <c r="G12" s="890"/>
      <c r="H12" s="890"/>
      <c r="I12" s="584" t="s">
        <v>172</v>
      </c>
      <c r="J12" s="584" t="s">
        <v>173</v>
      </c>
      <c r="K12" s="584" t="s">
        <v>174</v>
      </c>
      <c r="L12" s="584">
        <v>0.05</v>
      </c>
      <c r="M12" s="585" t="s">
        <v>167</v>
      </c>
      <c r="N12" s="584">
        <v>0.1</v>
      </c>
      <c r="O12" s="586">
        <v>0.125</v>
      </c>
      <c r="P12" s="888"/>
      <c r="Q12" s="888"/>
      <c r="R12" s="890"/>
      <c r="S12" s="890"/>
      <c r="T12" s="901"/>
      <c r="U12" s="584">
        <v>0.05</v>
      </c>
      <c r="V12" s="587" t="s">
        <v>167</v>
      </c>
      <c r="W12" s="588">
        <v>0.1</v>
      </c>
      <c r="X12" s="589">
        <v>0.125</v>
      </c>
    </row>
    <row r="13" spans="1:24" ht="12.75" customHeight="1">
      <c r="A13" s="903" t="s">
        <v>151</v>
      </c>
      <c r="B13" s="903" t="s">
        <v>155</v>
      </c>
      <c r="C13" s="905" t="s">
        <v>152</v>
      </c>
      <c r="D13" s="275">
        <v>13</v>
      </c>
      <c r="E13" s="590">
        <v>7792.3</v>
      </c>
      <c r="F13" s="590">
        <v>10909.22</v>
      </c>
      <c r="G13" s="591"/>
      <c r="H13" s="592">
        <v>18701.52</v>
      </c>
      <c r="I13" s="593">
        <v>77.92</v>
      </c>
      <c r="J13" s="594">
        <v>155.846</v>
      </c>
      <c r="K13" s="594">
        <v>233.76900000000001</v>
      </c>
      <c r="L13" s="876"/>
      <c r="M13" s="595">
        <v>584.41999999999996</v>
      </c>
      <c r="N13" s="595">
        <v>779.23</v>
      </c>
      <c r="O13" s="595">
        <v>974.04</v>
      </c>
      <c r="P13" s="596">
        <v>2727.31</v>
      </c>
      <c r="Q13" s="594"/>
      <c r="R13" s="590">
        <v>10909.22</v>
      </c>
      <c r="S13" s="594"/>
      <c r="T13" s="597">
        <v>18701.52</v>
      </c>
      <c r="U13" s="876"/>
      <c r="V13" s="595">
        <v>584.41999999999996</v>
      </c>
      <c r="W13" s="595">
        <v>779.23</v>
      </c>
      <c r="X13" s="598">
        <v>974.04</v>
      </c>
    </row>
    <row r="14" spans="1:24" ht="12.75" customHeight="1">
      <c r="A14" s="904"/>
      <c r="B14" s="904"/>
      <c r="C14" s="880"/>
      <c r="D14" s="276">
        <v>12</v>
      </c>
      <c r="E14" s="599">
        <v>7565.34</v>
      </c>
      <c r="F14" s="599">
        <v>10591.48</v>
      </c>
      <c r="G14" s="600"/>
      <c r="H14" s="601">
        <v>18156.82</v>
      </c>
      <c r="I14" s="602">
        <v>75.650000000000006</v>
      </c>
      <c r="J14" s="603">
        <v>151.30680000000001</v>
      </c>
      <c r="K14" s="603">
        <v>226.96019999999999</v>
      </c>
      <c r="L14" s="877"/>
      <c r="M14" s="604">
        <v>567.4</v>
      </c>
      <c r="N14" s="604">
        <v>756.53</v>
      </c>
      <c r="O14" s="604">
        <v>945.67</v>
      </c>
      <c r="P14" s="605">
        <v>2647.87</v>
      </c>
      <c r="Q14" s="603"/>
      <c r="R14" s="606">
        <v>10591.48</v>
      </c>
      <c r="S14" s="603"/>
      <c r="T14" s="607">
        <v>18156.82</v>
      </c>
      <c r="U14" s="877"/>
      <c r="V14" s="604">
        <v>567.4</v>
      </c>
      <c r="W14" s="604">
        <v>756.53</v>
      </c>
      <c r="X14" s="608">
        <v>945.67</v>
      </c>
    </row>
    <row r="15" spans="1:24" ht="12.75" customHeight="1">
      <c r="A15" s="904"/>
      <c r="B15" s="904"/>
      <c r="C15" s="883"/>
      <c r="D15" s="277">
        <v>11</v>
      </c>
      <c r="E15" s="606">
        <v>7344.99</v>
      </c>
      <c r="F15" s="606">
        <v>10282.99</v>
      </c>
      <c r="G15" s="609"/>
      <c r="H15" s="601">
        <v>17627.98</v>
      </c>
      <c r="I15" s="602">
        <v>73.45</v>
      </c>
      <c r="J15" s="603">
        <v>146.8998</v>
      </c>
      <c r="K15" s="603">
        <v>220.34969999999998</v>
      </c>
      <c r="L15" s="877"/>
      <c r="M15" s="604">
        <v>550.87</v>
      </c>
      <c r="N15" s="604">
        <v>734.5</v>
      </c>
      <c r="O15" s="604">
        <v>918.12</v>
      </c>
      <c r="P15" s="605">
        <v>2570.75</v>
      </c>
      <c r="Q15" s="603"/>
      <c r="R15" s="606">
        <v>10282.99</v>
      </c>
      <c r="S15" s="603"/>
      <c r="T15" s="607">
        <v>17627.98</v>
      </c>
      <c r="U15" s="877"/>
      <c r="V15" s="604">
        <v>550.87</v>
      </c>
      <c r="W15" s="604">
        <v>734.5</v>
      </c>
      <c r="X15" s="608">
        <v>918.12</v>
      </c>
    </row>
    <row r="16" spans="1:24" ht="12.75" customHeight="1">
      <c r="A16" s="904"/>
      <c r="B16" s="904"/>
      <c r="C16" s="879" t="s">
        <v>153</v>
      </c>
      <c r="D16" s="278">
        <v>10</v>
      </c>
      <c r="E16" s="606">
        <v>7131.06</v>
      </c>
      <c r="F16" s="606">
        <v>9983.49</v>
      </c>
      <c r="G16" s="609"/>
      <c r="H16" s="601">
        <v>17114.55</v>
      </c>
      <c r="I16" s="602">
        <v>71.31</v>
      </c>
      <c r="J16" s="603">
        <v>142.62120000000002</v>
      </c>
      <c r="K16" s="603">
        <v>213.93180000000001</v>
      </c>
      <c r="L16" s="877"/>
      <c r="M16" s="604">
        <v>534.83000000000004</v>
      </c>
      <c r="N16" s="604">
        <v>713.11</v>
      </c>
      <c r="O16" s="604">
        <v>891.38</v>
      </c>
      <c r="P16" s="605">
        <v>2495.87</v>
      </c>
      <c r="Q16" s="603"/>
      <c r="R16" s="606">
        <v>9983.49</v>
      </c>
      <c r="S16" s="603"/>
      <c r="T16" s="607">
        <v>17114.55</v>
      </c>
      <c r="U16" s="877"/>
      <c r="V16" s="604">
        <v>534.83000000000004</v>
      </c>
      <c r="W16" s="604">
        <v>713.11</v>
      </c>
      <c r="X16" s="608">
        <v>891.38</v>
      </c>
    </row>
    <row r="17" spans="1:24" ht="12.75" customHeight="1">
      <c r="A17" s="904"/>
      <c r="B17" s="904"/>
      <c r="C17" s="880"/>
      <c r="D17" s="276">
        <v>9</v>
      </c>
      <c r="E17" s="606">
        <v>6923.36</v>
      </c>
      <c r="F17" s="606">
        <v>9692.7000000000007</v>
      </c>
      <c r="G17" s="609"/>
      <c r="H17" s="601">
        <v>16616.060000000001</v>
      </c>
      <c r="I17" s="602">
        <v>69.23</v>
      </c>
      <c r="J17" s="603">
        <v>138.46719999999999</v>
      </c>
      <c r="K17" s="603">
        <v>207.70079999999999</v>
      </c>
      <c r="L17" s="877"/>
      <c r="M17" s="604">
        <v>519.25</v>
      </c>
      <c r="N17" s="604">
        <v>692.34</v>
      </c>
      <c r="O17" s="604">
        <v>865.42</v>
      </c>
      <c r="P17" s="605">
        <v>2423.1799999999998</v>
      </c>
      <c r="Q17" s="603"/>
      <c r="R17" s="606">
        <v>9692.7000000000007</v>
      </c>
      <c r="S17" s="603"/>
      <c r="T17" s="607">
        <v>16616.060000000001</v>
      </c>
      <c r="U17" s="877"/>
      <c r="V17" s="604">
        <v>519.25</v>
      </c>
      <c r="W17" s="604">
        <v>692.34</v>
      </c>
      <c r="X17" s="608">
        <v>865.42</v>
      </c>
    </row>
    <row r="18" spans="1:24" ht="12.75" customHeight="1">
      <c r="A18" s="904"/>
      <c r="B18" s="904"/>
      <c r="C18" s="880"/>
      <c r="D18" s="276">
        <v>8</v>
      </c>
      <c r="E18" s="606">
        <v>6550.01</v>
      </c>
      <c r="F18" s="606">
        <v>9170.01</v>
      </c>
      <c r="G18" s="609"/>
      <c r="H18" s="601">
        <v>15720.02</v>
      </c>
      <c r="I18" s="602">
        <v>65.5</v>
      </c>
      <c r="J18" s="603">
        <v>131.00020000000001</v>
      </c>
      <c r="K18" s="603">
        <v>196.50030000000001</v>
      </c>
      <c r="L18" s="877"/>
      <c r="M18" s="604">
        <v>491.25</v>
      </c>
      <c r="N18" s="604">
        <v>655</v>
      </c>
      <c r="O18" s="604">
        <v>818.75</v>
      </c>
      <c r="P18" s="605">
        <v>2292.5</v>
      </c>
      <c r="Q18" s="603"/>
      <c r="R18" s="606">
        <v>9170.01</v>
      </c>
      <c r="S18" s="603"/>
      <c r="T18" s="607">
        <v>15720.02</v>
      </c>
      <c r="U18" s="877"/>
      <c r="V18" s="604">
        <v>491.25</v>
      </c>
      <c r="W18" s="604">
        <v>655</v>
      </c>
      <c r="X18" s="608">
        <v>818.75</v>
      </c>
    </row>
    <row r="19" spans="1:24" ht="12.75" customHeight="1">
      <c r="A19" s="904"/>
      <c r="B19" s="904"/>
      <c r="C19" s="880"/>
      <c r="D19" s="276">
        <v>7</v>
      </c>
      <c r="E19" s="606">
        <v>6359.23</v>
      </c>
      <c r="F19" s="606">
        <v>8902.92</v>
      </c>
      <c r="G19" s="609"/>
      <c r="H19" s="601">
        <v>15262.15</v>
      </c>
      <c r="I19" s="602">
        <v>63.59</v>
      </c>
      <c r="J19" s="603">
        <v>127.18459999999999</v>
      </c>
      <c r="K19" s="603">
        <v>190.77689999999998</v>
      </c>
      <c r="L19" s="877"/>
      <c r="M19" s="604">
        <v>476.94</v>
      </c>
      <c r="N19" s="604">
        <v>635.91999999999996</v>
      </c>
      <c r="O19" s="604">
        <v>794.9</v>
      </c>
      <c r="P19" s="605">
        <v>2225.73</v>
      </c>
      <c r="Q19" s="603"/>
      <c r="R19" s="606">
        <v>8902.92</v>
      </c>
      <c r="S19" s="603"/>
      <c r="T19" s="607">
        <v>15262.15</v>
      </c>
      <c r="U19" s="877"/>
      <c r="V19" s="604">
        <v>476.94</v>
      </c>
      <c r="W19" s="604">
        <v>635.91999999999996</v>
      </c>
      <c r="X19" s="608">
        <v>794.9</v>
      </c>
    </row>
    <row r="20" spans="1:24" ht="12.75" customHeight="1">
      <c r="A20" s="904"/>
      <c r="B20" s="904"/>
      <c r="C20" s="881"/>
      <c r="D20" s="277">
        <v>6</v>
      </c>
      <c r="E20" s="606">
        <v>6174.01</v>
      </c>
      <c r="F20" s="606">
        <v>8643.6200000000008</v>
      </c>
      <c r="G20" s="609"/>
      <c r="H20" s="601">
        <v>14817.630000000001</v>
      </c>
      <c r="I20" s="602">
        <v>61.74</v>
      </c>
      <c r="J20" s="603">
        <v>123.48020000000001</v>
      </c>
      <c r="K20" s="603">
        <v>185.22030000000001</v>
      </c>
      <c r="L20" s="877"/>
      <c r="M20" s="604">
        <v>463.05</v>
      </c>
      <c r="N20" s="604">
        <v>617.4</v>
      </c>
      <c r="O20" s="604">
        <v>771.75</v>
      </c>
      <c r="P20" s="605">
        <v>2160.9</v>
      </c>
      <c r="Q20" s="603"/>
      <c r="R20" s="606">
        <v>8643.6200000000008</v>
      </c>
      <c r="S20" s="603"/>
      <c r="T20" s="607">
        <v>14817.630000000001</v>
      </c>
      <c r="U20" s="877"/>
      <c r="V20" s="604">
        <v>463.05</v>
      </c>
      <c r="W20" s="604">
        <v>617.4</v>
      </c>
      <c r="X20" s="608">
        <v>771.75</v>
      </c>
    </row>
    <row r="21" spans="1:24" ht="12.75" customHeight="1">
      <c r="A21" s="904"/>
      <c r="B21" s="904"/>
      <c r="C21" s="882" t="s">
        <v>154</v>
      </c>
      <c r="D21" s="278">
        <v>5</v>
      </c>
      <c r="E21" s="606">
        <v>5994.18</v>
      </c>
      <c r="F21" s="606">
        <v>8391.86</v>
      </c>
      <c r="G21" s="609"/>
      <c r="H21" s="601">
        <v>14386.04</v>
      </c>
      <c r="I21" s="602">
        <v>59.94</v>
      </c>
      <c r="J21" s="603">
        <v>119.8836</v>
      </c>
      <c r="K21" s="603">
        <v>179.8254</v>
      </c>
      <c r="L21" s="877"/>
      <c r="M21" s="604">
        <v>449.56</v>
      </c>
      <c r="N21" s="604">
        <v>599.41999999999996</v>
      </c>
      <c r="O21" s="604">
        <v>749.27</v>
      </c>
      <c r="P21" s="605">
        <v>2097.96</v>
      </c>
      <c r="Q21" s="603"/>
      <c r="R21" s="606">
        <v>8391.86</v>
      </c>
      <c r="S21" s="603"/>
      <c r="T21" s="607">
        <v>14386.04</v>
      </c>
      <c r="U21" s="877"/>
      <c r="V21" s="604">
        <v>449.56</v>
      </c>
      <c r="W21" s="604">
        <v>599.41999999999996</v>
      </c>
      <c r="X21" s="608">
        <v>749.27</v>
      </c>
    </row>
    <row r="22" spans="1:24" ht="12.75" customHeight="1">
      <c r="A22" s="904"/>
      <c r="B22" s="904"/>
      <c r="C22" s="880"/>
      <c r="D22" s="276">
        <v>4</v>
      </c>
      <c r="E22" s="606">
        <v>5819.6</v>
      </c>
      <c r="F22" s="606">
        <v>8147.44</v>
      </c>
      <c r="G22" s="609"/>
      <c r="H22" s="601">
        <v>13967.04</v>
      </c>
      <c r="I22" s="602">
        <v>58.2</v>
      </c>
      <c r="J22" s="603">
        <v>116.39200000000001</v>
      </c>
      <c r="K22" s="603">
        <v>174.58799999999999</v>
      </c>
      <c r="L22" s="877"/>
      <c r="M22" s="604">
        <v>436.47</v>
      </c>
      <c r="N22" s="604">
        <v>581.96</v>
      </c>
      <c r="O22" s="604">
        <v>727.45</v>
      </c>
      <c r="P22" s="605">
        <v>2036.86</v>
      </c>
      <c r="Q22" s="603"/>
      <c r="R22" s="606">
        <v>8147.44</v>
      </c>
      <c r="S22" s="603"/>
      <c r="T22" s="607">
        <v>13967.04</v>
      </c>
      <c r="U22" s="877"/>
      <c r="V22" s="604">
        <v>436.47</v>
      </c>
      <c r="W22" s="604">
        <v>581.96</v>
      </c>
      <c r="X22" s="608">
        <v>727.45</v>
      </c>
    </row>
    <row r="23" spans="1:24" ht="12.75" customHeight="1">
      <c r="A23" s="904"/>
      <c r="B23" s="904"/>
      <c r="C23" s="880"/>
      <c r="D23" s="276">
        <v>3</v>
      </c>
      <c r="E23" s="606">
        <v>5505.76</v>
      </c>
      <c r="F23" s="606">
        <v>7708.07</v>
      </c>
      <c r="G23" s="609"/>
      <c r="H23" s="601">
        <v>13213.83</v>
      </c>
      <c r="I23" s="602">
        <v>55.06</v>
      </c>
      <c r="J23" s="603">
        <v>110.1152</v>
      </c>
      <c r="K23" s="603">
        <v>165.1728</v>
      </c>
      <c r="L23" s="877"/>
      <c r="M23" s="604">
        <v>412.93</v>
      </c>
      <c r="N23" s="604">
        <v>550.58000000000004</v>
      </c>
      <c r="O23" s="604">
        <v>688.22</v>
      </c>
      <c r="P23" s="605">
        <v>1927.02</v>
      </c>
      <c r="Q23" s="603"/>
      <c r="R23" s="606">
        <v>7708.07</v>
      </c>
      <c r="S23" s="603"/>
      <c r="T23" s="607">
        <v>13213.83</v>
      </c>
      <c r="U23" s="877"/>
      <c r="V23" s="604">
        <v>412.93</v>
      </c>
      <c r="W23" s="604">
        <v>550.58000000000004</v>
      </c>
      <c r="X23" s="608">
        <v>688.22</v>
      </c>
    </row>
    <row r="24" spans="1:24" ht="12.75" customHeight="1">
      <c r="A24" s="904"/>
      <c r="B24" s="904"/>
      <c r="C24" s="880"/>
      <c r="D24" s="279">
        <v>2</v>
      </c>
      <c r="E24" s="606">
        <v>5345.4</v>
      </c>
      <c r="F24" s="606">
        <v>7483.56</v>
      </c>
      <c r="G24" s="609"/>
      <c r="H24" s="601">
        <v>12828.96</v>
      </c>
      <c r="I24" s="602">
        <v>53.45</v>
      </c>
      <c r="J24" s="603">
        <v>106.908</v>
      </c>
      <c r="K24" s="603">
        <v>160.36199999999999</v>
      </c>
      <c r="L24" s="877"/>
      <c r="M24" s="604">
        <v>400.91</v>
      </c>
      <c r="N24" s="604">
        <v>534.54</v>
      </c>
      <c r="O24" s="604">
        <v>668.18</v>
      </c>
      <c r="P24" s="605">
        <v>1870.89</v>
      </c>
      <c r="Q24" s="603"/>
      <c r="R24" s="606">
        <v>7483.56</v>
      </c>
      <c r="S24" s="603"/>
      <c r="T24" s="607">
        <v>12828.96</v>
      </c>
      <c r="U24" s="877"/>
      <c r="V24" s="604">
        <v>400.91</v>
      </c>
      <c r="W24" s="604">
        <v>534.54</v>
      </c>
      <c r="X24" s="608">
        <v>668.18</v>
      </c>
    </row>
    <row r="25" spans="1:24" ht="12.75" customHeight="1" thickBot="1">
      <c r="A25" s="904"/>
      <c r="B25" s="904"/>
      <c r="C25" s="883"/>
      <c r="D25" s="280">
        <v>1</v>
      </c>
      <c r="E25" s="610">
        <v>5189.71</v>
      </c>
      <c r="F25" s="610">
        <v>7265.59</v>
      </c>
      <c r="G25" s="611"/>
      <c r="H25" s="612">
        <v>12455.3</v>
      </c>
      <c r="I25" s="613">
        <v>51.9</v>
      </c>
      <c r="J25" s="614">
        <v>103.7942</v>
      </c>
      <c r="K25" s="614">
        <v>155.69129999999998</v>
      </c>
      <c r="L25" s="878"/>
      <c r="M25" s="615">
        <v>389.23</v>
      </c>
      <c r="N25" s="615">
        <v>518.97</v>
      </c>
      <c r="O25" s="615">
        <v>648.71</v>
      </c>
      <c r="P25" s="616">
        <v>1816.4</v>
      </c>
      <c r="Q25" s="614"/>
      <c r="R25" s="610">
        <v>7265.59</v>
      </c>
      <c r="S25" s="614"/>
      <c r="T25" s="617">
        <v>12455.3</v>
      </c>
      <c r="U25" s="878"/>
      <c r="V25" s="615">
        <v>389.23</v>
      </c>
      <c r="W25" s="615">
        <v>518.97</v>
      </c>
      <c r="X25" s="618">
        <v>648.71</v>
      </c>
    </row>
    <row r="26" spans="1:24" ht="12.75" customHeight="1">
      <c r="A26" s="907" t="s">
        <v>168</v>
      </c>
      <c r="B26" s="907" t="s">
        <v>169</v>
      </c>
      <c r="C26" s="908" t="s">
        <v>152</v>
      </c>
      <c r="D26" s="619">
        <v>13</v>
      </c>
      <c r="E26" s="620">
        <v>4749.33</v>
      </c>
      <c r="F26" s="620">
        <v>6649.06</v>
      </c>
      <c r="G26" s="621"/>
      <c r="H26" s="592">
        <v>11398.39</v>
      </c>
      <c r="I26" s="622">
        <v>47.49</v>
      </c>
      <c r="J26" s="594">
        <v>94.986599999999996</v>
      </c>
      <c r="K26" s="594">
        <v>142.47989999999999</v>
      </c>
      <c r="L26" s="623">
        <v>237.47</v>
      </c>
      <c r="M26" s="622">
        <v>356.2</v>
      </c>
      <c r="N26" s="622">
        <v>474.93</v>
      </c>
      <c r="O26" s="622">
        <v>593.66999999999996</v>
      </c>
      <c r="P26" s="621"/>
      <c r="Q26" s="624">
        <v>1662.27</v>
      </c>
      <c r="R26" s="620">
        <v>6649.06</v>
      </c>
      <c r="S26" s="621"/>
      <c r="T26" s="625">
        <v>11398.39</v>
      </c>
      <c r="U26" s="623">
        <v>237.47</v>
      </c>
      <c r="V26" s="622">
        <v>356.2</v>
      </c>
      <c r="W26" s="622">
        <v>474.93</v>
      </c>
      <c r="X26" s="622">
        <v>593.66999999999996</v>
      </c>
    </row>
    <row r="27" spans="1:24" ht="12.75" customHeight="1">
      <c r="A27" s="904"/>
      <c r="B27" s="904"/>
      <c r="C27" s="880"/>
      <c r="D27" s="619">
        <v>12</v>
      </c>
      <c r="E27" s="606">
        <v>4611</v>
      </c>
      <c r="F27" s="606">
        <v>6455.39</v>
      </c>
      <c r="G27" s="603"/>
      <c r="H27" s="601">
        <v>11066.39</v>
      </c>
      <c r="I27" s="604">
        <v>46.11</v>
      </c>
      <c r="J27" s="603">
        <v>92.22</v>
      </c>
      <c r="K27" s="603">
        <v>138.32999999999998</v>
      </c>
      <c r="L27" s="626">
        <v>230.55</v>
      </c>
      <c r="M27" s="604">
        <v>345.83</v>
      </c>
      <c r="N27" s="604">
        <v>461.1</v>
      </c>
      <c r="O27" s="604">
        <v>576.38</v>
      </c>
      <c r="P27" s="603"/>
      <c r="Q27" s="605">
        <v>1613.85</v>
      </c>
      <c r="R27" s="606">
        <v>6455.39</v>
      </c>
      <c r="S27" s="603"/>
      <c r="T27" s="607">
        <v>11066.39</v>
      </c>
      <c r="U27" s="626">
        <v>230.55</v>
      </c>
      <c r="V27" s="604">
        <v>345.83</v>
      </c>
      <c r="W27" s="604">
        <v>461.1</v>
      </c>
      <c r="X27" s="604">
        <v>576.38</v>
      </c>
    </row>
    <row r="28" spans="1:24" ht="12.75" customHeight="1">
      <c r="A28" s="904"/>
      <c r="B28" s="904"/>
      <c r="C28" s="883"/>
      <c r="D28" s="619">
        <v>11</v>
      </c>
      <c r="E28" s="606">
        <v>4476.7</v>
      </c>
      <c r="F28" s="606">
        <v>6267.37</v>
      </c>
      <c r="G28" s="603"/>
      <c r="H28" s="601">
        <v>10744.07</v>
      </c>
      <c r="I28" s="604">
        <v>44.77</v>
      </c>
      <c r="J28" s="603">
        <v>89.533999999999992</v>
      </c>
      <c r="K28" s="603">
        <v>134.30099999999999</v>
      </c>
      <c r="L28" s="626">
        <v>223.84</v>
      </c>
      <c r="M28" s="604">
        <v>335.75</v>
      </c>
      <c r="N28" s="604">
        <v>447.67</v>
      </c>
      <c r="O28" s="604">
        <v>559.59</v>
      </c>
      <c r="P28" s="603"/>
      <c r="Q28" s="605">
        <v>1566.85</v>
      </c>
      <c r="R28" s="606">
        <v>6267.37</v>
      </c>
      <c r="S28" s="603"/>
      <c r="T28" s="607">
        <v>10744.07</v>
      </c>
      <c r="U28" s="626">
        <v>223.84</v>
      </c>
      <c r="V28" s="604">
        <v>335.75</v>
      </c>
      <c r="W28" s="604">
        <v>447.67</v>
      </c>
      <c r="X28" s="604">
        <v>559.59</v>
      </c>
    </row>
    <row r="29" spans="1:24" ht="12.75" customHeight="1">
      <c r="A29" s="904"/>
      <c r="B29" s="904"/>
      <c r="C29" s="879" t="s">
        <v>153</v>
      </c>
      <c r="D29" s="619">
        <v>10</v>
      </c>
      <c r="E29" s="606">
        <v>4346.3100000000004</v>
      </c>
      <c r="F29" s="606">
        <v>6084.83</v>
      </c>
      <c r="G29" s="603"/>
      <c r="H29" s="601">
        <v>10431.14</v>
      </c>
      <c r="I29" s="604">
        <v>43.46</v>
      </c>
      <c r="J29" s="603">
        <v>86.926200000000009</v>
      </c>
      <c r="K29" s="603">
        <v>130.38930000000002</v>
      </c>
      <c r="L29" s="626">
        <v>217.32</v>
      </c>
      <c r="M29" s="604">
        <v>325.97000000000003</v>
      </c>
      <c r="N29" s="604">
        <v>434.63</v>
      </c>
      <c r="O29" s="604">
        <v>543.29</v>
      </c>
      <c r="P29" s="603"/>
      <c r="Q29" s="605">
        <v>1521.21</v>
      </c>
      <c r="R29" s="606">
        <v>6084.83</v>
      </c>
      <c r="S29" s="603"/>
      <c r="T29" s="607">
        <v>10431.14</v>
      </c>
      <c r="U29" s="626">
        <v>217.32</v>
      </c>
      <c r="V29" s="604">
        <v>325.97000000000003</v>
      </c>
      <c r="W29" s="604">
        <v>434.63</v>
      </c>
      <c r="X29" s="604">
        <v>543.29</v>
      </c>
    </row>
    <row r="30" spans="1:24" ht="12.75" customHeight="1">
      <c r="A30" s="904"/>
      <c r="B30" s="904"/>
      <c r="C30" s="880"/>
      <c r="D30" s="619">
        <v>9</v>
      </c>
      <c r="E30" s="606">
        <v>4219.71</v>
      </c>
      <c r="F30" s="606">
        <v>5907.6</v>
      </c>
      <c r="G30" s="603"/>
      <c r="H30" s="601">
        <v>10127.310000000001</v>
      </c>
      <c r="I30" s="604">
        <v>42.2</v>
      </c>
      <c r="J30" s="603">
        <v>84.394199999999998</v>
      </c>
      <c r="K30" s="603">
        <v>126.59129999999999</v>
      </c>
      <c r="L30" s="626">
        <v>210.99</v>
      </c>
      <c r="M30" s="604">
        <v>316.48</v>
      </c>
      <c r="N30" s="604">
        <v>421.97</v>
      </c>
      <c r="O30" s="604">
        <v>527.46</v>
      </c>
      <c r="P30" s="603"/>
      <c r="Q30" s="605">
        <v>1476.9</v>
      </c>
      <c r="R30" s="606">
        <v>5907.6</v>
      </c>
      <c r="S30" s="603"/>
      <c r="T30" s="607">
        <v>10127.310000000001</v>
      </c>
      <c r="U30" s="626">
        <v>210.99</v>
      </c>
      <c r="V30" s="604">
        <v>316.48</v>
      </c>
      <c r="W30" s="604">
        <v>421.97</v>
      </c>
      <c r="X30" s="604">
        <v>527.46</v>
      </c>
    </row>
    <row r="31" spans="1:24" ht="12.75" customHeight="1">
      <c r="A31" s="904"/>
      <c r="B31" s="904"/>
      <c r="C31" s="880"/>
      <c r="D31" s="619">
        <v>8</v>
      </c>
      <c r="E31" s="606">
        <v>3992.16</v>
      </c>
      <c r="F31" s="606">
        <v>5589.03</v>
      </c>
      <c r="G31" s="603"/>
      <c r="H31" s="601">
        <v>9581.1899999999987</v>
      </c>
      <c r="I31" s="604">
        <v>39.92</v>
      </c>
      <c r="J31" s="603">
        <v>79.843199999999996</v>
      </c>
      <c r="K31" s="603">
        <v>119.76479999999999</v>
      </c>
      <c r="L31" s="626">
        <v>199.61</v>
      </c>
      <c r="M31" s="604">
        <v>299.41000000000003</v>
      </c>
      <c r="N31" s="604">
        <v>399.22</v>
      </c>
      <c r="O31" s="604">
        <v>499.02</v>
      </c>
      <c r="P31" s="603"/>
      <c r="Q31" s="605">
        <v>1397.26</v>
      </c>
      <c r="R31" s="606">
        <v>5589.03</v>
      </c>
      <c r="S31" s="603"/>
      <c r="T31" s="607">
        <v>9581.1899999999987</v>
      </c>
      <c r="U31" s="626">
        <v>199.61</v>
      </c>
      <c r="V31" s="604">
        <v>299.41000000000003</v>
      </c>
      <c r="W31" s="604">
        <v>399.22</v>
      </c>
      <c r="X31" s="604">
        <v>499.02</v>
      </c>
    </row>
    <row r="32" spans="1:24" ht="12.75" customHeight="1">
      <c r="A32" s="904"/>
      <c r="B32" s="904"/>
      <c r="C32" s="880"/>
      <c r="D32" s="619">
        <v>7</v>
      </c>
      <c r="E32" s="606">
        <v>3875.88</v>
      </c>
      <c r="F32" s="606">
        <v>5426.24</v>
      </c>
      <c r="G32" s="603"/>
      <c r="H32" s="601">
        <v>9302.119999999999</v>
      </c>
      <c r="I32" s="604">
        <v>38.76</v>
      </c>
      <c r="J32" s="603">
        <v>77.517600000000002</v>
      </c>
      <c r="K32" s="603">
        <v>116.2764</v>
      </c>
      <c r="L32" s="626">
        <v>193.79</v>
      </c>
      <c r="M32" s="604">
        <v>290.69</v>
      </c>
      <c r="N32" s="604">
        <v>387.59</v>
      </c>
      <c r="O32" s="604">
        <v>484.49</v>
      </c>
      <c r="P32" s="603"/>
      <c r="Q32" s="605">
        <v>1356.56</v>
      </c>
      <c r="R32" s="606">
        <v>5426.24</v>
      </c>
      <c r="S32" s="603"/>
      <c r="T32" s="607">
        <v>9302.119999999999</v>
      </c>
      <c r="U32" s="626">
        <v>193.79</v>
      </c>
      <c r="V32" s="604">
        <v>290.69</v>
      </c>
      <c r="W32" s="604">
        <v>387.59</v>
      </c>
      <c r="X32" s="604">
        <v>484.49</v>
      </c>
    </row>
    <row r="33" spans="1:24" ht="12.75" customHeight="1">
      <c r="A33" s="904"/>
      <c r="B33" s="904"/>
      <c r="C33" s="881"/>
      <c r="D33" s="619">
        <v>6</v>
      </c>
      <c r="E33" s="606">
        <v>3763</v>
      </c>
      <c r="F33" s="606">
        <v>5268.2</v>
      </c>
      <c r="G33" s="603"/>
      <c r="H33" s="601">
        <v>9031.2000000000007</v>
      </c>
      <c r="I33" s="604">
        <v>37.630000000000003</v>
      </c>
      <c r="J33" s="603">
        <v>75.260000000000005</v>
      </c>
      <c r="K33" s="603">
        <v>112.89</v>
      </c>
      <c r="L33" s="626">
        <v>188.15</v>
      </c>
      <c r="M33" s="604">
        <v>282.23</v>
      </c>
      <c r="N33" s="604">
        <v>376.3</v>
      </c>
      <c r="O33" s="604">
        <v>470.38</v>
      </c>
      <c r="P33" s="603"/>
      <c r="Q33" s="605">
        <v>1317.05</v>
      </c>
      <c r="R33" s="606">
        <v>5268.2</v>
      </c>
      <c r="S33" s="603"/>
      <c r="T33" s="607">
        <v>9031.2000000000007</v>
      </c>
      <c r="U33" s="626">
        <v>188.15</v>
      </c>
      <c r="V33" s="604">
        <v>282.23</v>
      </c>
      <c r="W33" s="604">
        <v>376.3</v>
      </c>
      <c r="X33" s="604">
        <v>470.38</v>
      </c>
    </row>
    <row r="34" spans="1:24" ht="12.75" customHeight="1">
      <c r="A34" s="904"/>
      <c r="B34" s="904"/>
      <c r="C34" s="882" t="s">
        <v>154</v>
      </c>
      <c r="D34" s="619">
        <v>5</v>
      </c>
      <c r="E34" s="606">
        <v>3653.4</v>
      </c>
      <c r="F34" s="606">
        <v>5114.75</v>
      </c>
      <c r="G34" s="603"/>
      <c r="H34" s="601">
        <v>8768.15</v>
      </c>
      <c r="I34" s="604">
        <v>36.53</v>
      </c>
      <c r="J34" s="603">
        <v>73.067999999999998</v>
      </c>
      <c r="K34" s="603">
        <v>109.602</v>
      </c>
      <c r="L34" s="626">
        <v>182.67</v>
      </c>
      <c r="M34" s="604">
        <v>274.01</v>
      </c>
      <c r="N34" s="604">
        <v>365.34</v>
      </c>
      <c r="O34" s="604">
        <v>456.68</v>
      </c>
      <c r="P34" s="603"/>
      <c r="Q34" s="605">
        <v>1278.69</v>
      </c>
      <c r="R34" s="606">
        <v>5114.75</v>
      </c>
      <c r="S34" s="603"/>
      <c r="T34" s="607">
        <v>8768.15</v>
      </c>
      <c r="U34" s="626">
        <v>182.67</v>
      </c>
      <c r="V34" s="604">
        <v>274.01</v>
      </c>
      <c r="W34" s="604">
        <v>365.34</v>
      </c>
      <c r="X34" s="604">
        <v>456.68</v>
      </c>
    </row>
    <row r="35" spans="1:24" ht="12.75" customHeight="1">
      <c r="A35" s="904"/>
      <c r="B35" s="904"/>
      <c r="C35" s="880"/>
      <c r="D35" s="619">
        <v>4</v>
      </c>
      <c r="E35" s="606">
        <v>3546.98</v>
      </c>
      <c r="F35" s="606">
        <v>4965.78</v>
      </c>
      <c r="G35" s="603"/>
      <c r="H35" s="601">
        <v>8512.76</v>
      </c>
      <c r="I35" s="604">
        <v>35.47</v>
      </c>
      <c r="J35" s="603">
        <v>70.939599999999999</v>
      </c>
      <c r="K35" s="603">
        <v>106.40939999999999</v>
      </c>
      <c r="L35" s="626">
        <v>177.35</v>
      </c>
      <c r="M35" s="604">
        <v>266.02</v>
      </c>
      <c r="N35" s="604">
        <v>354.7</v>
      </c>
      <c r="O35" s="604">
        <v>443.37</v>
      </c>
      <c r="P35" s="603"/>
      <c r="Q35" s="605">
        <v>1241.44</v>
      </c>
      <c r="R35" s="606">
        <v>4965.78</v>
      </c>
      <c r="S35" s="603"/>
      <c r="T35" s="607">
        <v>8512.76</v>
      </c>
      <c r="U35" s="626">
        <v>177.35</v>
      </c>
      <c r="V35" s="604">
        <v>266.02</v>
      </c>
      <c r="W35" s="604">
        <v>354.7</v>
      </c>
      <c r="X35" s="604">
        <v>443.37</v>
      </c>
    </row>
    <row r="36" spans="1:24" ht="12.75" customHeight="1">
      <c r="A36" s="904"/>
      <c r="B36" s="904"/>
      <c r="C36" s="880"/>
      <c r="D36" s="619">
        <v>3</v>
      </c>
      <c r="E36" s="606">
        <v>3355.71</v>
      </c>
      <c r="F36" s="606">
        <v>4697.99</v>
      </c>
      <c r="G36" s="603"/>
      <c r="H36" s="601">
        <v>8053.7</v>
      </c>
      <c r="I36" s="604">
        <v>33.56</v>
      </c>
      <c r="J36" s="603">
        <v>67.114199999999997</v>
      </c>
      <c r="K36" s="603">
        <v>100.6713</v>
      </c>
      <c r="L36" s="626">
        <v>167.79</v>
      </c>
      <c r="M36" s="604">
        <v>251.68</v>
      </c>
      <c r="N36" s="604">
        <v>335.57</v>
      </c>
      <c r="O36" s="604">
        <v>419.46</v>
      </c>
      <c r="P36" s="603"/>
      <c r="Q36" s="605">
        <v>1174.5</v>
      </c>
      <c r="R36" s="606">
        <v>4697.99</v>
      </c>
      <c r="S36" s="603"/>
      <c r="T36" s="607">
        <v>8053.7</v>
      </c>
      <c r="U36" s="626">
        <v>167.79</v>
      </c>
      <c r="V36" s="604">
        <v>251.68</v>
      </c>
      <c r="W36" s="604">
        <v>335.57</v>
      </c>
      <c r="X36" s="604">
        <v>419.46</v>
      </c>
    </row>
    <row r="37" spans="1:24" ht="12.75" customHeight="1">
      <c r="A37" s="904"/>
      <c r="B37" s="904"/>
      <c r="C37" s="880"/>
      <c r="D37" s="278">
        <v>2</v>
      </c>
      <c r="E37" s="606">
        <v>3257.97</v>
      </c>
      <c r="F37" s="606">
        <v>4561.16</v>
      </c>
      <c r="G37" s="603"/>
      <c r="H37" s="601">
        <v>7819.1299999999992</v>
      </c>
      <c r="I37" s="604">
        <v>32.58</v>
      </c>
      <c r="J37" s="603">
        <v>65.159399999999991</v>
      </c>
      <c r="K37" s="603">
        <v>97.739099999999993</v>
      </c>
      <c r="L37" s="626">
        <v>162.9</v>
      </c>
      <c r="M37" s="604">
        <v>244.35</v>
      </c>
      <c r="N37" s="604">
        <v>325.8</v>
      </c>
      <c r="O37" s="604">
        <v>407.25</v>
      </c>
      <c r="P37" s="603"/>
      <c r="Q37" s="605">
        <v>1140.29</v>
      </c>
      <c r="R37" s="606">
        <v>4561.16</v>
      </c>
      <c r="S37" s="603"/>
      <c r="T37" s="607">
        <v>7819.1299999999992</v>
      </c>
      <c r="U37" s="626">
        <v>162.9</v>
      </c>
      <c r="V37" s="604">
        <v>244.35</v>
      </c>
      <c r="W37" s="604">
        <v>325.8</v>
      </c>
      <c r="X37" s="604">
        <v>407.25</v>
      </c>
    </row>
    <row r="38" spans="1:24" ht="12.75" customHeight="1" thickBot="1">
      <c r="A38" s="904"/>
      <c r="B38" s="904"/>
      <c r="C38" s="883"/>
      <c r="D38" s="281">
        <v>1</v>
      </c>
      <c r="E38" s="627">
        <v>3163.07</v>
      </c>
      <c r="F38" s="627">
        <v>4428.3</v>
      </c>
      <c r="G38" s="628"/>
      <c r="H38" s="612">
        <v>7591.3700000000008</v>
      </c>
      <c r="I38" s="629">
        <v>31.63</v>
      </c>
      <c r="J38" s="614">
        <v>63.261400000000002</v>
      </c>
      <c r="K38" s="614">
        <v>94.892099999999999</v>
      </c>
      <c r="L38" s="630">
        <v>158.15</v>
      </c>
      <c r="M38" s="629">
        <v>237.23</v>
      </c>
      <c r="N38" s="629">
        <v>316.31</v>
      </c>
      <c r="O38" s="629">
        <v>395.38</v>
      </c>
      <c r="P38" s="628"/>
      <c r="Q38" s="631">
        <v>1107.07</v>
      </c>
      <c r="R38" s="627">
        <v>4428.3</v>
      </c>
      <c r="S38" s="628"/>
      <c r="T38" s="632">
        <v>7591.3700000000008</v>
      </c>
      <c r="U38" s="630">
        <v>158.15</v>
      </c>
      <c r="V38" s="629">
        <v>237.23</v>
      </c>
      <c r="W38" s="629">
        <v>316.31</v>
      </c>
      <c r="X38" s="629">
        <v>395.38</v>
      </c>
    </row>
    <row r="39" spans="1:24" ht="12.75" customHeight="1">
      <c r="A39" s="907" t="s">
        <v>170</v>
      </c>
      <c r="B39" s="907" t="s">
        <v>171</v>
      </c>
      <c r="C39" s="915" t="s">
        <v>152</v>
      </c>
      <c r="D39" s="276">
        <v>13</v>
      </c>
      <c r="E39" s="590">
        <v>2812.73</v>
      </c>
      <c r="F39" s="590">
        <v>3937.82</v>
      </c>
      <c r="G39" s="594"/>
      <c r="H39" s="592">
        <v>6750.55</v>
      </c>
      <c r="I39" s="595">
        <v>28.13</v>
      </c>
      <c r="J39" s="594">
        <v>56.254600000000003</v>
      </c>
      <c r="K39" s="594">
        <v>84.381900000000002</v>
      </c>
      <c r="L39" s="876"/>
      <c r="M39" s="595">
        <v>210.95</v>
      </c>
      <c r="N39" s="595">
        <v>281.27</v>
      </c>
      <c r="O39" s="595">
        <v>351.59</v>
      </c>
      <c r="P39" s="594"/>
      <c r="Q39" s="594"/>
      <c r="R39" s="590">
        <v>3937.82</v>
      </c>
      <c r="S39" s="594"/>
      <c r="T39" s="597">
        <v>6750.55</v>
      </c>
      <c r="U39" s="876"/>
      <c r="V39" s="595">
        <v>210.95</v>
      </c>
      <c r="W39" s="595">
        <v>281.27</v>
      </c>
      <c r="X39" s="598">
        <v>351.59</v>
      </c>
    </row>
    <row r="40" spans="1:24" ht="12.75" customHeight="1">
      <c r="A40" s="904"/>
      <c r="B40" s="904"/>
      <c r="C40" s="915"/>
      <c r="D40" s="276">
        <v>12</v>
      </c>
      <c r="E40" s="606">
        <v>2691.62</v>
      </c>
      <c r="F40" s="606">
        <v>3768.27</v>
      </c>
      <c r="G40" s="603"/>
      <c r="H40" s="601">
        <v>6459.8899999999994</v>
      </c>
      <c r="I40" s="604">
        <v>26.92</v>
      </c>
      <c r="J40" s="603">
        <v>53.8324</v>
      </c>
      <c r="K40" s="603">
        <v>80.748599999999996</v>
      </c>
      <c r="L40" s="877"/>
      <c r="M40" s="604">
        <v>201.87</v>
      </c>
      <c r="N40" s="604">
        <v>269.16000000000003</v>
      </c>
      <c r="O40" s="604">
        <v>336.45</v>
      </c>
      <c r="P40" s="603"/>
      <c r="Q40" s="603"/>
      <c r="R40" s="606">
        <v>3768.27</v>
      </c>
      <c r="S40" s="603"/>
      <c r="T40" s="607">
        <v>6459.8899999999994</v>
      </c>
      <c r="U40" s="877"/>
      <c r="V40" s="604">
        <v>201.87</v>
      </c>
      <c r="W40" s="604">
        <v>269.16000000000003</v>
      </c>
      <c r="X40" s="608">
        <v>336.45</v>
      </c>
    </row>
    <row r="41" spans="1:24" ht="12.75" customHeight="1">
      <c r="A41" s="904"/>
      <c r="B41" s="904"/>
      <c r="C41" s="916"/>
      <c r="D41" s="277">
        <v>11</v>
      </c>
      <c r="E41" s="606">
        <v>2575.71</v>
      </c>
      <c r="F41" s="606">
        <v>3605.99</v>
      </c>
      <c r="G41" s="603"/>
      <c r="H41" s="601">
        <v>6181.7</v>
      </c>
      <c r="I41" s="604">
        <v>25.76</v>
      </c>
      <c r="J41" s="603">
        <v>51.514200000000002</v>
      </c>
      <c r="K41" s="603">
        <v>77.271299999999997</v>
      </c>
      <c r="L41" s="877"/>
      <c r="M41" s="604">
        <v>193.18</v>
      </c>
      <c r="N41" s="604">
        <v>257.57</v>
      </c>
      <c r="O41" s="604">
        <v>321.95999999999998</v>
      </c>
      <c r="P41" s="603"/>
      <c r="Q41" s="603"/>
      <c r="R41" s="606">
        <v>3605.99</v>
      </c>
      <c r="S41" s="603"/>
      <c r="T41" s="607">
        <v>6181.7</v>
      </c>
      <c r="U41" s="877"/>
      <c r="V41" s="604">
        <v>193.18</v>
      </c>
      <c r="W41" s="604">
        <v>257.57</v>
      </c>
      <c r="X41" s="608">
        <v>321.95999999999998</v>
      </c>
    </row>
    <row r="42" spans="1:24" ht="12.75" customHeight="1">
      <c r="A42" s="904"/>
      <c r="B42" s="904"/>
      <c r="C42" s="909" t="s">
        <v>153</v>
      </c>
      <c r="D42" s="278">
        <v>10</v>
      </c>
      <c r="E42" s="606">
        <v>2464.8000000000002</v>
      </c>
      <c r="F42" s="606">
        <v>3450.72</v>
      </c>
      <c r="G42" s="603"/>
      <c r="H42" s="601">
        <v>5915.52</v>
      </c>
      <c r="I42" s="604">
        <v>24.65</v>
      </c>
      <c r="J42" s="603">
        <v>49.296000000000006</v>
      </c>
      <c r="K42" s="603">
        <v>73.944000000000003</v>
      </c>
      <c r="L42" s="877"/>
      <c r="M42" s="604">
        <v>184.86</v>
      </c>
      <c r="N42" s="604">
        <v>246.48</v>
      </c>
      <c r="O42" s="604">
        <v>308.10000000000002</v>
      </c>
      <c r="P42" s="603"/>
      <c r="Q42" s="603"/>
      <c r="R42" s="606">
        <v>3450.72</v>
      </c>
      <c r="S42" s="603"/>
      <c r="T42" s="607">
        <v>5915.52</v>
      </c>
      <c r="U42" s="877"/>
      <c r="V42" s="604">
        <v>184.86</v>
      </c>
      <c r="W42" s="604">
        <v>246.48</v>
      </c>
      <c r="X42" s="608">
        <v>308.10000000000002</v>
      </c>
    </row>
    <row r="43" spans="1:24" ht="12.75" customHeight="1">
      <c r="A43" s="904"/>
      <c r="B43" s="904"/>
      <c r="C43" s="910"/>
      <c r="D43" s="276">
        <v>9</v>
      </c>
      <c r="E43" s="606">
        <v>2358.65</v>
      </c>
      <c r="F43" s="606">
        <v>3302.11</v>
      </c>
      <c r="G43" s="603"/>
      <c r="H43" s="601">
        <v>5660.76</v>
      </c>
      <c r="I43" s="604">
        <v>23.59</v>
      </c>
      <c r="J43" s="603">
        <v>47.173000000000002</v>
      </c>
      <c r="K43" s="603">
        <v>70.759500000000003</v>
      </c>
      <c r="L43" s="877"/>
      <c r="M43" s="604">
        <v>176.9</v>
      </c>
      <c r="N43" s="604">
        <v>235.87</v>
      </c>
      <c r="O43" s="604">
        <v>294.83</v>
      </c>
      <c r="P43" s="603"/>
      <c r="Q43" s="603"/>
      <c r="R43" s="606">
        <v>3302.11</v>
      </c>
      <c r="S43" s="603"/>
      <c r="T43" s="607">
        <v>5660.76</v>
      </c>
      <c r="U43" s="877"/>
      <c r="V43" s="604">
        <v>176.9</v>
      </c>
      <c r="W43" s="604">
        <v>235.87</v>
      </c>
      <c r="X43" s="608">
        <v>294.83</v>
      </c>
    </row>
    <row r="44" spans="1:24" ht="12.75" customHeight="1">
      <c r="A44" s="904"/>
      <c r="B44" s="904"/>
      <c r="C44" s="910"/>
      <c r="D44" s="276">
        <v>8</v>
      </c>
      <c r="E44" s="606">
        <v>2231.4499999999998</v>
      </c>
      <c r="F44" s="606">
        <v>3124.03</v>
      </c>
      <c r="G44" s="603"/>
      <c r="H44" s="601">
        <v>5355.48</v>
      </c>
      <c r="I44" s="604">
        <v>22.31</v>
      </c>
      <c r="J44" s="603">
        <v>44.628999999999998</v>
      </c>
      <c r="K44" s="603">
        <v>66.943499999999986</v>
      </c>
      <c r="L44" s="877"/>
      <c r="M44" s="604">
        <v>167.36</v>
      </c>
      <c r="N44" s="604">
        <v>223.15</v>
      </c>
      <c r="O44" s="604">
        <v>278.93</v>
      </c>
      <c r="P44" s="603"/>
      <c r="Q44" s="603"/>
      <c r="R44" s="606">
        <v>3124.03</v>
      </c>
      <c r="S44" s="603"/>
      <c r="T44" s="607">
        <v>5355.48</v>
      </c>
      <c r="U44" s="877"/>
      <c r="V44" s="604">
        <v>167.36</v>
      </c>
      <c r="W44" s="604">
        <v>223.15</v>
      </c>
      <c r="X44" s="608">
        <v>278.93</v>
      </c>
    </row>
    <row r="45" spans="1:24" ht="12.75" customHeight="1">
      <c r="A45" s="904"/>
      <c r="B45" s="904"/>
      <c r="C45" s="910"/>
      <c r="D45" s="276">
        <v>7</v>
      </c>
      <c r="E45" s="606">
        <v>2135.37</v>
      </c>
      <c r="F45" s="606">
        <v>2989.52</v>
      </c>
      <c r="G45" s="603"/>
      <c r="H45" s="601">
        <v>5124.8899999999994</v>
      </c>
      <c r="I45" s="604">
        <v>21.35</v>
      </c>
      <c r="J45" s="603">
        <v>42.7074</v>
      </c>
      <c r="K45" s="603">
        <v>64.061099999999996</v>
      </c>
      <c r="L45" s="877"/>
      <c r="M45" s="604">
        <v>160.15</v>
      </c>
      <c r="N45" s="604">
        <v>213.54</v>
      </c>
      <c r="O45" s="604">
        <v>266.92</v>
      </c>
      <c r="P45" s="603"/>
      <c r="Q45" s="603"/>
      <c r="R45" s="606">
        <v>2989.52</v>
      </c>
      <c r="S45" s="603"/>
      <c r="T45" s="607">
        <v>5124.8899999999994</v>
      </c>
      <c r="U45" s="877"/>
      <c r="V45" s="604">
        <v>160.15</v>
      </c>
      <c r="W45" s="604">
        <v>213.54</v>
      </c>
      <c r="X45" s="608">
        <v>266.92</v>
      </c>
    </row>
    <row r="46" spans="1:24" ht="12.75" customHeight="1">
      <c r="A46" s="904"/>
      <c r="B46" s="904"/>
      <c r="C46" s="911"/>
      <c r="D46" s="277">
        <v>6</v>
      </c>
      <c r="E46" s="606">
        <v>2043.42</v>
      </c>
      <c r="F46" s="606">
        <v>2860.79</v>
      </c>
      <c r="G46" s="603"/>
      <c r="H46" s="601">
        <v>4904.21</v>
      </c>
      <c r="I46" s="604">
        <v>20.43</v>
      </c>
      <c r="J46" s="603">
        <v>40.868400000000001</v>
      </c>
      <c r="K46" s="603">
        <v>61.302599999999998</v>
      </c>
      <c r="L46" s="877"/>
      <c r="M46" s="604">
        <v>153.26</v>
      </c>
      <c r="N46" s="604">
        <v>204.34</v>
      </c>
      <c r="O46" s="604">
        <v>255.43</v>
      </c>
      <c r="P46" s="603"/>
      <c r="Q46" s="603"/>
      <c r="R46" s="606">
        <v>2860.79</v>
      </c>
      <c r="S46" s="603"/>
      <c r="T46" s="607">
        <v>4904.21</v>
      </c>
      <c r="U46" s="877"/>
      <c r="V46" s="604">
        <v>153.26</v>
      </c>
      <c r="W46" s="604">
        <v>204.34</v>
      </c>
      <c r="X46" s="608">
        <v>255.43</v>
      </c>
    </row>
    <row r="47" spans="1:24" ht="12.75" customHeight="1">
      <c r="A47" s="904"/>
      <c r="B47" s="904"/>
      <c r="C47" s="909" t="s">
        <v>154</v>
      </c>
      <c r="D47" s="278">
        <v>5</v>
      </c>
      <c r="E47" s="606">
        <v>1955.42</v>
      </c>
      <c r="F47" s="606">
        <v>2737.59</v>
      </c>
      <c r="G47" s="603"/>
      <c r="H47" s="601">
        <v>4693.01</v>
      </c>
      <c r="I47" s="604">
        <v>19.55</v>
      </c>
      <c r="J47" s="603">
        <v>39.108400000000003</v>
      </c>
      <c r="K47" s="603">
        <v>58.662599999999998</v>
      </c>
      <c r="L47" s="877"/>
      <c r="M47" s="604">
        <v>146.66</v>
      </c>
      <c r="N47" s="604">
        <v>195.54</v>
      </c>
      <c r="O47" s="604">
        <v>244.43</v>
      </c>
      <c r="P47" s="603"/>
      <c r="Q47" s="603"/>
      <c r="R47" s="606">
        <v>2737.59</v>
      </c>
      <c r="S47" s="603"/>
      <c r="T47" s="607">
        <v>4693.01</v>
      </c>
      <c r="U47" s="877"/>
      <c r="V47" s="604">
        <v>146.66</v>
      </c>
      <c r="W47" s="604">
        <v>195.54</v>
      </c>
      <c r="X47" s="608">
        <v>244.43</v>
      </c>
    </row>
    <row r="48" spans="1:24" ht="12.75" customHeight="1">
      <c r="A48" s="904"/>
      <c r="B48" s="904"/>
      <c r="C48" s="910"/>
      <c r="D48" s="276">
        <v>4</v>
      </c>
      <c r="E48" s="606">
        <v>1871.22</v>
      </c>
      <c r="F48" s="606">
        <v>2619.71</v>
      </c>
      <c r="G48" s="603"/>
      <c r="H48" s="601">
        <v>4490.93</v>
      </c>
      <c r="I48" s="604">
        <v>18.71</v>
      </c>
      <c r="J48" s="603">
        <v>37.424399999999999</v>
      </c>
      <c r="K48" s="603">
        <v>56.136600000000001</v>
      </c>
      <c r="L48" s="877"/>
      <c r="M48" s="604">
        <v>140.34</v>
      </c>
      <c r="N48" s="604">
        <v>187.12</v>
      </c>
      <c r="O48" s="604">
        <v>233.9</v>
      </c>
      <c r="P48" s="603"/>
      <c r="Q48" s="603"/>
      <c r="R48" s="606">
        <v>2619.71</v>
      </c>
      <c r="S48" s="603"/>
      <c r="T48" s="607">
        <v>4490.93</v>
      </c>
      <c r="U48" s="877"/>
      <c r="V48" s="604">
        <v>140.34</v>
      </c>
      <c r="W48" s="604">
        <v>187.12</v>
      </c>
      <c r="X48" s="608">
        <v>233.9</v>
      </c>
    </row>
    <row r="49" spans="1:24" ht="12.75" customHeight="1">
      <c r="A49" s="904"/>
      <c r="B49" s="904"/>
      <c r="C49" s="910"/>
      <c r="D49" s="276">
        <v>3</v>
      </c>
      <c r="E49" s="606">
        <v>1770.31</v>
      </c>
      <c r="F49" s="606">
        <v>2478.4299999999998</v>
      </c>
      <c r="G49" s="603"/>
      <c r="H49" s="601">
        <v>4248.74</v>
      </c>
      <c r="I49" s="604">
        <v>17.7</v>
      </c>
      <c r="J49" s="603">
        <v>35.406199999999998</v>
      </c>
      <c r="K49" s="603">
        <v>53.109299999999998</v>
      </c>
      <c r="L49" s="877"/>
      <c r="M49" s="604">
        <v>132.77000000000001</v>
      </c>
      <c r="N49" s="604">
        <v>177.03</v>
      </c>
      <c r="O49" s="604">
        <v>221.29</v>
      </c>
      <c r="P49" s="603"/>
      <c r="Q49" s="603"/>
      <c r="R49" s="606">
        <v>2478.4299999999998</v>
      </c>
      <c r="S49" s="603"/>
      <c r="T49" s="607">
        <v>4248.74</v>
      </c>
      <c r="U49" s="877"/>
      <c r="V49" s="604">
        <v>132.77000000000001</v>
      </c>
      <c r="W49" s="604">
        <v>177.03</v>
      </c>
      <c r="X49" s="608">
        <v>221.29</v>
      </c>
    </row>
    <row r="50" spans="1:24" ht="12.75" customHeight="1">
      <c r="A50" s="904"/>
      <c r="B50" s="904"/>
      <c r="C50" s="910"/>
      <c r="D50" s="276">
        <v>2</v>
      </c>
      <c r="E50" s="606">
        <v>1694.08</v>
      </c>
      <c r="F50" s="606">
        <v>2371.71</v>
      </c>
      <c r="G50" s="603"/>
      <c r="H50" s="601">
        <v>4065.79</v>
      </c>
      <c r="I50" s="604">
        <v>16.940000000000001</v>
      </c>
      <c r="J50" s="603">
        <v>33.881599999999999</v>
      </c>
      <c r="K50" s="603">
        <v>50.822399999999995</v>
      </c>
      <c r="L50" s="877"/>
      <c r="M50" s="604">
        <v>127.06</v>
      </c>
      <c r="N50" s="604">
        <v>169.41</v>
      </c>
      <c r="O50" s="604">
        <v>211.76</v>
      </c>
      <c r="P50" s="603"/>
      <c r="Q50" s="603"/>
      <c r="R50" s="606">
        <v>2371.71</v>
      </c>
      <c r="S50" s="603"/>
      <c r="T50" s="607">
        <v>4065.79</v>
      </c>
      <c r="U50" s="877"/>
      <c r="V50" s="604">
        <v>127.06</v>
      </c>
      <c r="W50" s="604">
        <v>169.41</v>
      </c>
      <c r="X50" s="608">
        <v>211.76</v>
      </c>
    </row>
    <row r="51" spans="1:24" ht="12.75" customHeight="1" thickBot="1">
      <c r="A51" s="904"/>
      <c r="B51" s="904"/>
      <c r="C51" s="912"/>
      <c r="D51" s="281">
        <v>1</v>
      </c>
      <c r="E51" s="610">
        <v>1621.12</v>
      </c>
      <c r="F51" s="610">
        <v>2269.5700000000002</v>
      </c>
      <c r="G51" s="614"/>
      <c r="H51" s="612">
        <v>3890.69</v>
      </c>
      <c r="I51" s="615">
        <v>16.21</v>
      </c>
      <c r="J51" s="614">
        <v>32.422399999999996</v>
      </c>
      <c r="K51" s="614">
        <v>48.633599999999994</v>
      </c>
      <c r="L51" s="878"/>
      <c r="M51" s="615">
        <v>121.58</v>
      </c>
      <c r="N51" s="615">
        <v>162.11000000000001</v>
      </c>
      <c r="O51" s="615">
        <v>202.64</v>
      </c>
      <c r="P51" s="614"/>
      <c r="Q51" s="614"/>
      <c r="R51" s="610">
        <v>2269.5700000000002</v>
      </c>
      <c r="S51" s="614"/>
      <c r="T51" s="617">
        <v>3890.69</v>
      </c>
      <c r="U51" s="878"/>
      <c r="V51" s="615">
        <v>121.58</v>
      </c>
      <c r="W51" s="615">
        <v>162.11000000000001</v>
      </c>
      <c r="X51" s="618">
        <v>202.64</v>
      </c>
    </row>
    <row r="52" spans="1:24" ht="12.75" hidden="1" customHeight="1" thickBot="1">
      <c r="A52" s="282"/>
      <c r="B52" s="633"/>
      <c r="C52" s="634"/>
      <c r="D52" s="635"/>
      <c r="E52" s="636"/>
      <c r="F52" s="637"/>
      <c r="G52" s="638"/>
      <c r="H52" s="638"/>
      <c r="I52" s="638"/>
      <c r="J52" s="638"/>
      <c r="K52" s="638"/>
      <c r="L52" s="638"/>
      <c r="M52" s="638"/>
      <c r="N52" s="638"/>
      <c r="O52" s="639"/>
      <c r="P52" s="640"/>
      <c r="Q52" s="640"/>
      <c r="R52" s="637"/>
      <c r="S52" s="637"/>
      <c r="T52" s="637"/>
      <c r="U52" s="637"/>
      <c r="V52" s="637"/>
      <c r="W52" s="638"/>
      <c r="X52" s="641"/>
    </row>
    <row r="53" spans="1:24">
      <c r="A53" s="98"/>
    </row>
    <row r="54" spans="1:24" ht="12.75" customHeight="1">
      <c r="A54" s="913" t="s">
        <v>69</v>
      </c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913"/>
      <c r="Q54" s="913"/>
      <c r="R54" s="913"/>
      <c r="S54" s="913"/>
      <c r="T54" s="913"/>
      <c r="U54" s="913"/>
      <c r="V54" s="913"/>
      <c r="W54" s="913"/>
      <c r="X54" s="913"/>
    </row>
    <row r="55" spans="1:24">
      <c r="A55" s="914"/>
      <c r="B55" s="914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</row>
    <row r="56" spans="1:24">
      <c r="A56" s="906" t="s">
        <v>292</v>
      </c>
      <c r="B56" s="906"/>
      <c r="C56" s="906"/>
      <c r="D56" s="642"/>
      <c r="E56" s="642"/>
    </row>
  </sheetData>
  <mergeCells count="51">
    <mergeCell ref="U39:U51"/>
    <mergeCell ref="C42:C46"/>
    <mergeCell ref="C47:C51"/>
    <mergeCell ref="A54:X54"/>
    <mergeCell ref="A55:X55"/>
    <mergeCell ref="A39:A51"/>
    <mergeCell ref="B39:B51"/>
    <mergeCell ref="C39:C4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9:X9"/>
    <mergeCell ref="F10:F12"/>
    <mergeCell ref="G10:G12"/>
    <mergeCell ref="H10:H12"/>
    <mergeCell ref="U10:X10"/>
    <mergeCell ref="S10:S12"/>
    <mergeCell ref="T10:T12"/>
    <mergeCell ref="I11:K11"/>
    <mergeCell ref="U13:U25"/>
    <mergeCell ref="C16:C20"/>
    <mergeCell ref="C21:C25"/>
    <mergeCell ref="I10:O10"/>
    <mergeCell ref="P10:P12"/>
    <mergeCell ref="Q10:Q12"/>
    <mergeCell ref="R10:R12"/>
    <mergeCell ref="E11:E12"/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</mergeCells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705" t="s">
        <v>62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</row>
    <row r="2" spans="1:18" s="7" customFormat="1" ht="12.75" customHeight="1">
      <c r="A2" s="705" t="s">
        <v>21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</row>
    <row r="3" spans="1:18">
      <c r="A3" s="6"/>
      <c r="B3" s="6"/>
    </row>
    <row r="4" spans="1:18" ht="12.75" customHeight="1">
      <c r="A4" s="917" t="s">
        <v>144</v>
      </c>
      <c r="B4" s="917"/>
      <c r="C4" s="917"/>
    </row>
    <row r="5" spans="1:18" ht="12.75" customHeight="1">
      <c r="A5" s="918" t="s">
        <v>64</v>
      </c>
      <c r="B5" s="918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841" t="s">
        <v>22</v>
      </c>
      <c r="B7" s="835"/>
      <c r="C7" s="928" t="s">
        <v>71</v>
      </c>
      <c r="D7" s="928"/>
      <c r="E7" s="928"/>
      <c r="F7" s="928"/>
      <c r="G7" s="928"/>
      <c r="H7" s="928"/>
      <c r="I7" s="928"/>
      <c r="J7" s="928"/>
      <c r="K7" s="928"/>
      <c r="L7" s="928"/>
      <c r="M7" s="928"/>
      <c r="N7" s="928"/>
      <c r="O7" s="928"/>
      <c r="P7" s="928"/>
      <c r="Q7" s="928"/>
      <c r="R7" s="929"/>
    </row>
    <row r="8" spans="1:18" s="15" customFormat="1" ht="25.5" customHeight="1" thickTop="1">
      <c r="A8" s="926"/>
      <c r="B8" s="927"/>
      <c r="C8" s="921" t="s">
        <v>72</v>
      </c>
      <c r="D8" s="920" t="s">
        <v>73</v>
      </c>
      <c r="E8" s="920" t="s">
        <v>74</v>
      </c>
      <c r="F8" s="920" t="s">
        <v>75</v>
      </c>
      <c r="G8" s="919" t="s">
        <v>76</v>
      </c>
      <c r="H8" s="919"/>
      <c r="I8" s="919"/>
      <c r="J8" s="919"/>
      <c r="K8" s="919"/>
      <c r="L8" s="919"/>
      <c r="M8" s="920" t="s">
        <v>77</v>
      </c>
      <c r="N8" s="919" t="s">
        <v>78</v>
      </c>
      <c r="O8" s="919"/>
      <c r="P8" s="919" t="s">
        <v>79</v>
      </c>
      <c r="Q8" s="919"/>
      <c r="R8" s="922" t="s">
        <v>9</v>
      </c>
    </row>
    <row r="9" spans="1:18" s="15" customFormat="1" ht="31.5">
      <c r="A9" s="146" t="s">
        <v>25</v>
      </c>
      <c r="B9" s="110" t="s">
        <v>26</v>
      </c>
      <c r="C9" s="921"/>
      <c r="D9" s="920"/>
      <c r="E9" s="920"/>
      <c r="F9" s="920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920"/>
      <c r="N9" s="113" t="s">
        <v>86</v>
      </c>
      <c r="O9" s="113" t="s">
        <v>87</v>
      </c>
      <c r="P9" s="113" t="s">
        <v>88</v>
      </c>
      <c r="Q9" s="113" t="s">
        <v>89</v>
      </c>
      <c r="R9" s="922"/>
    </row>
    <row r="10" spans="1:18" ht="13.5" customHeight="1" thickBot="1">
      <c r="A10" s="852" t="s">
        <v>28</v>
      </c>
      <c r="B10" s="925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854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854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854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850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850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850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850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850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850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850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850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850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850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850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851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851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851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851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851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851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924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924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924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924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924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923" t="s">
        <v>145</v>
      </c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</row>
    <row r="40" spans="1:18" s="98" customFormat="1" ht="12.75" customHeight="1">
      <c r="A40" s="923" t="s">
        <v>146</v>
      </c>
      <c r="B40" s="923"/>
      <c r="C40" s="923"/>
      <c r="D40" s="923"/>
      <c r="E40" s="923"/>
      <c r="F40" s="923"/>
      <c r="G40" s="923"/>
      <c r="H40" s="923"/>
      <c r="I40" s="923"/>
      <c r="J40" s="923"/>
      <c r="K40" s="923"/>
      <c r="L40" s="923"/>
      <c r="M40" s="923"/>
      <c r="N40" s="923"/>
      <c r="O40" s="923"/>
      <c r="P40" s="923"/>
      <c r="Q40" s="923"/>
      <c r="R40" s="923"/>
    </row>
    <row r="41" spans="1:18" s="98" customFormat="1" ht="12.75" customHeight="1">
      <c r="A41" s="923" t="s">
        <v>91</v>
      </c>
      <c r="B41" s="923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</row>
    <row r="42" spans="1:18" s="98" customFormat="1" ht="12.75" customHeight="1">
      <c r="A42" s="923" t="s">
        <v>92</v>
      </c>
      <c r="B42" s="923"/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</row>
    <row r="43" spans="1:18" s="98" customFormat="1" ht="12.75" customHeight="1">
      <c r="A43" s="923" t="s">
        <v>93</v>
      </c>
      <c r="B43" s="923"/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</row>
    <row r="44" spans="1:18" s="98" customFormat="1" ht="12.75" customHeight="1">
      <c r="A44" s="923" t="s">
        <v>94</v>
      </c>
      <c r="B44" s="923"/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</row>
    <row r="45" spans="1:18" s="98" customFormat="1" ht="12.75" customHeight="1">
      <c r="A45" s="923" t="s">
        <v>95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</row>
    <row r="46" spans="1:18" s="98" customFormat="1" ht="12.75" customHeight="1">
      <c r="A46" s="923" t="s">
        <v>96</v>
      </c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</row>
    <row r="47" spans="1:18" s="98" customFormat="1" ht="12.75" customHeight="1">
      <c r="A47" s="923" t="s">
        <v>97</v>
      </c>
      <c r="B47" s="923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</row>
    <row r="48" spans="1:18" s="98" customFormat="1" ht="12.75" customHeight="1">
      <c r="A48" s="923" t="s">
        <v>98</v>
      </c>
      <c r="B48" s="923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showGridLines="0" zoomScaleNormal="100" zoomScaleSheetLayoutView="16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855" t="s">
        <v>62</v>
      </c>
      <c r="B1" s="855"/>
      <c r="C1" s="855"/>
      <c r="D1" s="13"/>
    </row>
    <row r="2" spans="1:4" s="2" customFormat="1" ht="12.75" customHeight="1">
      <c r="A2" s="855" t="s">
        <v>19</v>
      </c>
      <c r="B2" s="855"/>
      <c r="C2" s="855"/>
    </row>
    <row r="3" spans="1:4" s="2" customFormat="1" ht="12.75" customHeight="1">
      <c r="A3" s="5"/>
      <c r="B3" s="5"/>
      <c r="C3" s="5"/>
    </row>
    <row r="4" spans="1:4" s="2" customFormat="1" ht="12.75" customHeight="1">
      <c r="A4" s="930" t="s">
        <v>293</v>
      </c>
      <c r="B4" s="930"/>
      <c r="C4" s="930"/>
    </row>
    <row r="5" spans="1:4" s="2" customFormat="1">
      <c r="A5" s="643" t="s">
        <v>294</v>
      </c>
      <c r="B5" s="644"/>
      <c r="C5" s="645">
        <v>1</v>
      </c>
    </row>
    <row r="6" spans="1:4" s="2" customFormat="1" ht="12.75" customHeight="1">
      <c r="A6" s="931" t="s">
        <v>3</v>
      </c>
      <c r="B6" s="932" t="s">
        <v>70</v>
      </c>
      <c r="C6" s="933"/>
    </row>
    <row r="7" spans="1:4" s="2" customFormat="1">
      <c r="A7" s="931"/>
      <c r="B7" s="646" t="s">
        <v>4</v>
      </c>
      <c r="C7" s="647" t="s">
        <v>66</v>
      </c>
    </row>
    <row r="8" spans="1:4" s="2" customFormat="1" ht="12.75" customHeight="1">
      <c r="A8" s="648" t="s">
        <v>177</v>
      </c>
      <c r="B8" s="649">
        <v>35462.22</v>
      </c>
      <c r="C8" s="649">
        <v>35462.22</v>
      </c>
    </row>
    <row r="9" spans="1:4" s="2" customFormat="1" ht="12.75" customHeight="1">
      <c r="A9" s="648" t="s">
        <v>178</v>
      </c>
      <c r="B9" s="649">
        <v>33689.11</v>
      </c>
      <c r="C9" s="649">
        <v>33689.11</v>
      </c>
    </row>
    <row r="10" spans="1:4" s="2" customFormat="1" ht="12.75" customHeight="1">
      <c r="A10" s="648" t="s">
        <v>179</v>
      </c>
      <c r="B10" s="649">
        <v>32004.65</v>
      </c>
      <c r="C10" s="649">
        <v>32004.65</v>
      </c>
    </row>
    <row r="11" spans="1:4" s="2" customFormat="1" ht="12.75" hidden="1" customHeight="1">
      <c r="A11" s="650"/>
      <c r="B11" s="651"/>
      <c r="C11" s="651"/>
    </row>
    <row r="12" spans="1:4" s="2" customFormat="1" ht="12.75" hidden="1" customHeight="1">
      <c r="A12" s="650"/>
      <c r="B12" s="651"/>
      <c r="C12" s="651"/>
    </row>
    <row r="13" spans="1:4" s="2" customFormat="1" ht="12.75" hidden="1" customHeight="1">
      <c r="A13" s="650"/>
      <c r="B13" s="651"/>
      <c r="C13" s="651"/>
    </row>
    <row r="14" spans="1:4" s="2" customFormat="1" ht="12.75" hidden="1" customHeight="1">
      <c r="A14" s="650"/>
      <c r="B14" s="651"/>
      <c r="C14" s="651"/>
    </row>
    <row r="15" spans="1:4" s="2" customFormat="1" ht="12.75" hidden="1" customHeight="1">
      <c r="A15" s="650"/>
      <c r="B15" s="651"/>
      <c r="C15" s="651"/>
    </row>
    <row r="16" spans="1:4" s="2" customFormat="1" ht="12.75" hidden="1" customHeight="1">
      <c r="A16" s="650"/>
      <c r="B16" s="651"/>
      <c r="C16" s="651"/>
    </row>
    <row r="17" spans="1:3" s="2" customFormat="1" ht="12.75" hidden="1" customHeight="1">
      <c r="A17" s="650"/>
      <c r="B17" s="651"/>
      <c r="C17" s="651"/>
    </row>
    <row r="18" spans="1:3" s="2" customFormat="1" ht="12.75" hidden="1" customHeight="1">
      <c r="A18" s="650"/>
      <c r="B18" s="651"/>
      <c r="C18" s="651"/>
    </row>
    <row r="19" spans="1:3" s="2" customFormat="1" ht="12.75" hidden="1" customHeight="1">
      <c r="A19" s="650"/>
      <c r="B19" s="651"/>
      <c r="C19" s="651"/>
    </row>
    <row r="20" spans="1:3" s="2" customFormat="1" ht="12.75" hidden="1" customHeight="1">
      <c r="A20" s="650"/>
      <c r="B20" s="651"/>
      <c r="C20" s="651"/>
    </row>
    <row r="21" spans="1:3" s="2" customFormat="1" ht="12.75" hidden="1" customHeight="1">
      <c r="A21" s="650"/>
      <c r="B21" s="651"/>
      <c r="C21" s="651"/>
    </row>
    <row r="22" spans="1:3" s="2" customFormat="1" ht="12.75" hidden="1" customHeight="1">
      <c r="A22" s="650"/>
      <c r="B22" s="651"/>
      <c r="C22" s="651"/>
    </row>
    <row r="23" spans="1:3" s="2" customFormat="1" ht="12.75" hidden="1" customHeight="1">
      <c r="A23" s="650"/>
      <c r="B23" s="651"/>
      <c r="C23" s="651"/>
    </row>
    <row r="24" spans="1:3" s="2" customFormat="1" ht="12.75" hidden="1" customHeight="1">
      <c r="A24" s="650"/>
      <c r="B24" s="651"/>
      <c r="C24" s="651"/>
    </row>
    <row r="25" spans="1:3" s="2" customFormat="1" ht="12.75" hidden="1" customHeight="1">
      <c r="A25" s="650"/>
      <c r="B25" s="651"/>
      <c r="C25" s="651"/>
    </row>
    <row r="26" spans="1:3" s="2" customFormat="1" ht="12.75" hidden="1" customHeight="1">
      <c r="A26" s="650"/>
      <c r="B26" s="651"/>
      <c r="C26" s="651"/>
    </row>
    <row r="27" spans="1:3" s="2" customFormat="1" ht="12.75" hidden="1" customHeight="1">
      <c r="A27" s="650"/>
      <c r="B27" s="651"/>
      <c r="C27" s="651"/>
    </row>
    <row r="28" spans="1:3" s="2" customFormat="1" ht="12.75" hidden="1" customHeight="1">
      <c r="A28" s="650"/>
      <c r="B28" s="651"/>
      <c r="C28" s="651"/>
    </row>
    <row r="29" spans="1:3" s="2" customFormat="1" ht="12.75" hidden="1" customHeight="1">
      <c r="A29" s="650"/>
      <c r="B29" s="651"/>
      <c r="C29" s="651"/>
    </row>
    <row r="30" spans="1:3" s="2" customFormat="1" ht="12.75" hidden="1" customHeight="1">
      <c r="A30" s="650"/>
      <c r="B30" s="651"/>
      <c r="C30" s="651"/>
    </row>
    <row r="31" spans="1:3" s="2" customFormat="1" ht="12.75" hidden="1" customHeight="1">
      <c r="A31" s="650"/>
      <c r="B31" s="651"/>
      <c r="C31" s="651"/>
    </row>
    <row r="32" spans="1:3" s="2" customFormat="1">
      <c r="A32" s="652" t="s">
        <v>307</v>
      </c>
    </row>
    <row r="33" spans="1:11">
      <c r="A33" s="653" t="s">
        <v>69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</row>
    <row r="34" spans="1:11">
      <c r="A34" s="652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5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5"/>
  <sheetViews>
    <sheetView showGridLines="0" view="pageBreakPreview" zoomScale="90" zoomScaleNormal="100" zoomScaleSheetLayoutView="90" workbookViewId="0">
      <selection activeCell="AC7" sqref="AC7:AF16"/>
    </sheetView>
  </sheetViews>
  <sheetFormatPr defaultColWidth="9.140625" defaultRowHeight="12.75" outlineLevelRow="1" outlineLevelCol="1"/>
  <cols>
    <col min="1" max="1" width="33.1406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140625" style="2" customWidth="1"/>
    <col min="8" max="8" width="1.85546875" style="2" hidden="1" customWidth="1" outlineLevel="1"/>
    <col min="9" max="9" width="4.42578125" style="2" hidden="1" customWidth="1" outlineLevel="1"/>
    <col min="10" max="10" width="1.85546875" style="2" hidden="1" customWidth="1" outlineLevel="1"/>
    <col min="11" max="13" width="3.5703125" style="2" hidden="1" customWidth="1" outlineLevel="1"/>
    <col min="14" max="14" width="1.85546875" style="2" hidden="1" customWidth="1" outlineLevel="1"/>
    <col min="15" max="16" width="2.7109375" style="2" hidden="1" customWidth="1" outlineLevel="1"/>
    <col min="17" max="17" width="4.42578125" style="2" hidden="1" customWidth="1" outlineLevel="1"/>
    <col min="18" max="18" width="1.85546875" style="2" hidden="1" customWidth="1" outlineLevel="1"/>
    <col min="19" max="20" width="2.7109375" style="2" hidden="1" customWidth="1" outlineLevel="1"/>
    <col min="21" max="21" width="4.42578125" style="2" hidden="1" customWidth="1" outlineLevel="1"/>
    <col min="22" max="23" width="1.85546875" style="2" hidden="1" customWidth="1" outlineLevel="1"/>
    <col min="24" max="24" width="2.7109375" style="2" hidden="1" customWidth="1" outlineLevel="1"/>
    <col min="25" max="25" width="4.42578125" style="2" hidden="1" customWidth="1" outlineLevel="1"/>
    <col min="26" max="26" width="1.85546875" style="2" hidden="1" customWidth="1" outlineLevel="1"/>
    <col min="27" max="29" width="2.7109375" style="2" hidden="1" customWidth="1" outlineLevel="1"/>
    <col min="30" max="32" width="1.85546875" style="2" hidden="1" customWidth="1" outlineLevel="1"/>
    <col min="33" max="33" width="6.28515625" style="2" hidden="1" customWidth="1" outlineLevel="1"/>
    <col min="34" max="34" width="3.85546875" style="2" hidden="1" customWidth="1" outlineLevel="1"/>
    <col min="35" max="36" width="4.85546875" style="2" hidden="1" customWidth="1" outlineLevel="1"/>
    <col min="37" max="38" width="4.7109375" style="2" hidden="1" customWidth="1" outlineLevel="1"/>
    <col min="39" max="39" width="4.7109375" style="2" customWidth="1" collapsed="1"/>
    <col min="40" max="53" width="4.7109375" style="2" customWidth="1"/>
    <col min="54" max="16384" width="9.140625" style="2"/>
  </cols>
  <sheetData>
    <row r="1" spans="1:36" s="221" customFormat="1" ht="12.75" customHeight="1">
      <c r="A1" s="934" t="s">
        <v>99</v>
      </c>
      <c r="B1" s="934"/>
      <c r="C1" s="934"/>
      <c r="D1" s="934"/>
      <c r="E1" s="934"/>
      <c r="F1" s="934"/>
      <c r="G1" s="934"/>
    </row>
    <row r="2" spans="1:36" s="221" customFormat="1" ht="12.75" customHeight="1">
      <c r="A2" s="934" t="s">
        <v>1</v>
      </c>
      <c r="B2" s="934"/>
      <c r="C2" s="934"/>
      <c r="D2" s="934"/>
      <c r="E2" s="934"/>
      <c r="F2" s="934"/>
      <c r="G2" s="934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706" t="str">
        <f>'ANEXO I - TAB 1'!A4:M4</f>
        <v>PODER/ÓRGÃO/UNIDADE: JUSTIÇA FEDERAL</v>
      </c>
      <c r="B4" s="706"/>
      <c r="C4" s="706"/>
      <c r="D4" s="706"/>
      <c r="E4" s="706"/>
      <c r="F4" s="706"/>
      <c r="G4" s="706"/>
    </row>
    <row r="5" spans="1:36" s="216" customFormat="1" ht="12.75" customHeight="1" thickBot="1">
      <c r="A5" s="215"/>
      <c r="B5" s="686"/>
      <c r="C5" s="687"/>
      <c r="D5" s="687"/>
      <c r="E5" s="687"/>
      <c r="F5" s="716" t="s">
        <v>313</v>
      </c>
      <c r="G5" s="716"/>
    </row>
    <row r="6" spans="1:36" s="19" customFormat="1" ht="12.75" customHeight="1" thickTop="1">
      <c r="A6" s="841" t="s">
        <v>100</v>
      </c>
      <c r="B6" s="835" t="s">
        <v>101</v>
      </c>
      <c r="C6" s="835"/>
      <c r="D6" s="835"/>
      <c r="E6" s="835"/>
      <c r="F6" s="835"/>
      <c r="G6" s="835"/>
      <c r="I6" s="939" t="s">
        <v>300</v>
      </c>
      <c r="J6" s="940"/>
      <c r="K6" s="940"/>
      <c r="L6" s="941"/>
      <c r="M6" s="939" t="s">
        <v>301</v>
      </c>
      <c r="N6" s="940"/>
      <c r="O6" s="940"/>
      <c r="P6" s="941"/>
      <c r="Q6" s="936" t="s">
        <v>302</v>
      </c>
      <c r="R6" s="937"/>
      <c r="S6" s="937"/>
      <c r="T6" s="937"/>
      <c r="U6" s="935" t="s">
        <v>303</v>
      </c>
      <c r="V6" s="935"/>
      <c r="W6" s="935"/>
      <c r="X6" s="935"/>
      <c r="Y6" s="936" t="s">
        <v>304</v>
      </c>
      <c r="Z6" s="937"/>
      <c r="AA6" s="937"/>
      <c r="AB6" s="937"/>
      <c r="AC6" s="935" t="s">
        <v>201</v>
      </c>
      <c r="AD6" s="935"/>
      <c r="AE6" s="935"/>
      <c r="AF6" s="935"/>
      <c r="AG6" s="938" t="s">
        <v>9</v>
      </c>
      <c r="AH6" s="938"/>
      <c r="AI6" s="938"/>
      <c r="AJ6" s="938"/>
    </row>
    <row r="7" spans="1:36" s="19" customFormat="1" ht="12.75" customHeight="1">
      <c r="A7" s="841"/>
      <c r="B7" s="835" t="s">
        <v>102</v>
      </c>
      <c r="C7" s="835"/>
      <c r="D7" s="835"/>
      <c r="E7" s="835"/>
      <c r="F7" s="835" t="s">
        <v>103</v>
      </c>
      <c r="G7" s="835" t="s">
        <v>9</v>
      </c>
      <c r="I7" s="7">
        <v>1</v>
      </c>
      <c r="J7" s="7"/>
      <c r="K7" s="7">
        <v>0</v>
      </c>
      <c r="L7" s="7">
        <v>0</v>
      </c>
      <c r="M7" s="7">
        <f>M65+M76</f>
        <v>1</v>
      </c>
      <c r="N7" s="7">
        <f t="shared" ref="N7:P7" si="0">N65+N76</f>
        <v>0</v>
      </c>
      <c r="O7" s="7">
        <f t="shared" si="0"/>
        <v>0</v>
      </c>
      <c r="P7" s="7">
        <f t="shared" si="0"/>
        <v>0</v>
      </c>
      <c r="Q7" s="7">
        <f>Q65+Q76</f>
        <v>1</v>
      </c>
      <c r="R7" s="7">
        <f t="shared" ref="R7:T7" si="1">R65+R76</f>
        <v>0</v>
      </c>
      <c r="S7" s="7">
        <f t="shared" si="1"/>
        <v>0</v>
      </c>
      <c r="T7" s="7">
        <f t="shared" si="1"/>
        <v>0</v>
      </c>
      <c r="U7" s="7">
        <v>1</v>
      </c>
      <c r="V7" s="7">
        <v>0</v>
      </c>
      <c r="W7" s="7">
        <v>0</v>
      </c>
      <c r="X7" s="7">
        <v>0</v>
      </c>
      <c r="Y7" s="7">
        <f>Y65+Y76</f>
        <v>1</v>
      </c>
      <c r="Z7" s="7">
        <f t="shared" ref="Z7:AB7" si="2">Z65+Z76</f>
        <v>0</v>
      </c>
      <c r="AA7" s="7">
        <f t="shared" si="2"/>
        <v>0</v>
      </c>
      <c r="AB7" s="7">
        <f t="shared" si="2"/>
        <v>0</v>
      </c>
      <c r="AC7" s="7">
        <v>1</v>
      </c>
      <c r="AD7" s="7">
        <v>0</v>
      </c>
      <c r="AE7" s="7">
        <v>1</v>
      </c>
      <c r="AF7" s="7">
        <v>0</v>
      </c>
      <c r="AG7" s="665">
        <f>I7+M7+Q7+U7+Y7+AC7</f>
        <v>6</v>
      </c>
      <c r="AH7" s="665">
        <f t="shared" ref="AH7:AJ7" si="3">J7+N7+R7+V7+Z7+AD7</f>
        <v>0</v>
      </c>
      <c r="AI7" s="665">
        <f t="shared" si="3"/>
        <v>1</v>
      </c>
      <c r="AJ7" s="665">
        <f t="shared" si="3"/>
        <v>0</v>
      </c>
    </row>
    <row r="8" spans="1:36" s="19" customFormat="1" ht="13.5" customHeight="1">
      <c r="A8" s="841"/>
      <c r="B8" s="835" t="s">
        <v>104</v>
      </c>
      <c r="C8" s="835"/>
      <c r="D8" s="835" t="s">
        <v>105</v>
      </c>
      <c r="E8" s="835" t="s">
        <v>16</v>
      </c>
      <c r="F8" s="835"/>
      <c r="G8" s="835"/>
      <c r="I8" s="7">
        <v>305</v>
      </c>
      <c r="J8" s="7"/>
      <c r="K8" s="7">
        <v>33</v>
      </c>
      <c r="L8" s="7">
        <v>4</v>
      </c>
      <c r="M8" s="7">
        <f t="shared" ref="M8:P16" si="4">M66+M77</f>
        <v>164</v>
      </c>
      <c r="N8" s="7">
        <f t="shared" si="4"/>
        <v>1</v>
      </c>
      <c r="O8" s="7">
        <f t="shared" si="4"/>
        <v>25</v>
      </c>
      <c r="P8" s="7">
        <f t="shared" si="4"/>
        <v>0</v>
      </c>
      <c r="Q8" s="7">
        <f t="shared" ref="Q8:T8" si="5">Q66+Q77</f>
        <v>258</v>
      </c>
      <c r="R8" s="7">
        <f t="shared" si="5"/>
        <v>0</v>
      </c>
      <c r="S8" s="7">
        <f t="shared" si="5"/>
        <v>10</v>
      </c>
      <c r="T8" s="7">
        <f t="shared" si="5"/>
        <v>3</v>
      </c>
      <c r="U8" s="7">
        <v>233</v>
      </c>
      <c r="V8" s="7">
        <v>0</v>
      </c>
      <c r="W8" s="7">
        <v>4</v>
      </c>
      <c r="X8" s="7">
        <v>0</v>
      </c>
      <c r="Y8" s="7">
        <f t="shared" ref="Y8:AB8" si="6">Y66+Y77</f>
        <v>122</v>
      </c>
      <c r="Z8" s="7">
        <f t="shared" si="6"/>
        <v>4</v>
      </c>
      <c r="AA8" s="7">
        <f t="shared" si="6"/>
        <v>26</v>
      </c>
      <c r="AB8" s="7">
        <f t="shared" si="6"/>
        <v>0</v>
      </c>
      <c r="AC8" s="7">
        <v>10</v>
      </c>
      <c r="AD8" s="7">
        <v>0</v>
      </c>
      <c r="AE8" s="7">
        <v>7</v>
      </c>
      <c r="AF8" s="7">
        <v>0</v>
      </c>
      <c r="AG8" s="665">
        <f t="shared" ref="AG8:AG17" si="7">I8+M8+Q8+U8+Y8+AC8</f>
        <v>1092</v>
      </c>
      <c r="AH8" s="665">
        <f t="shared" ref="AH8:AH17" si="8">J8+N8+R8+V8+Z8+AD8</f>
        <v>5</v>
      </c>
      <c r="AI8" s="665">
        <f t="shared" ref="AI8:AI17" si="9">K8+O8+S8+W8+AA8+AE8</f>
        <v>105</v>
      </c>
      <c r="AJ8" s="665">
        <f t="shared" ref="AJ8:AJ17" si="10">L8+P8+T8+X8+AB8+AF8</f>
        <v>7</v>
      </c>
    </row>
    <row r="9" spans="1:36" s="7" customFormat="1" ht="12.75" customHeight="1">
      <c r="A9" s="841"/>
      <c r="B9" s="123" t="s">
        <v>106</v>
      </c>
      <c r="C9" s="123" t="s">
        <v>107</v>
      </c>
      <c r="D9" s="835"/>
      <c r="E9" s="835"/>
      <c r="F9" s="835"/>
      <c r="G9" s="835"/>
      <c r="I9" s="7">
        <v>60</v>
      </c>
      <c r="K9" s="7">
        <v>20</v>
      </c>
      <c r="L9" s="7">
        <v>0</v>
      </c>
      <c r="M9" s="7">
        <f t="shared" si="4"/>
        <v>70</v>
      </c>
      <c r="N9" s="7">
        <f t="shared" si="4"/>
        <v>0</v>
      </c>
      <c r="O9" s="7">
        <f t="shared" si="4"/>
        <v>21</v>
      </c>
      <c r="P9" s="7">
        <f t="shared" si="4"/>
        <v>1</v>
      </c>
      <c r="Q9" s="7">
        <f t="shared" ref="Q9:T9" si="11">Q67+Q78</f>
        <v>76</v>
      </c>
      <c r="R9" s="7">
        <f t="shared" si="11"/>
        <v>0</v>
      </c>
      <c r="S9" s="7">
        <f t="shared" si="11"/>
        <v>7</v>
      </c>
      <c r="T9" s="7">
        <f t="shared" si="11"/>
        <v>19</v>
      </c>
      <c r="U9" s="7">
        <v>44</v>
      </c>
      <c r="V9" s="7">
        <v>0</v>
      </c>
      <c r="W9" s="7">
        <v>3</v>
      </c>
      <c r="X9" s="7">
        <v>0</v>
      </c>
      <c r="Y9" s="7">
        <f t="shared" ref="Y9:AB9" si="12">Y67+Y78</f>
        <v>33</v>
      </c>
      <c r="Z9" s="7">
        <f t="shared" si="12"/>
        <v>1</v>
      </c>
      <c r="AA9" s="7">
        <f t="shared" si="12"/>
        <v>5</v>
      </c>
      <c r="AB9" s="7">
        <f t="shared" si="12"/>
        <v>0</v>
      </c>
      <c r="AC9" s="7">
        <v>25</v>
      </c>
      <c r="AD9" s="7">
        <v>0</v>
      </c>
      <c r="AE9" s="7">
        <v>2</v>
      </c>
      <c r="AF9" s="7">
        <v>0</v>
      </c>
      <c r="AG9" s="665">
        <f t="shared" si="7"/>
        <v>308</v>
      </c>
      <c r="AH9" s="665">
        <f t="shared" si="8"/>
        <v>1</v>
      </c>
      <c r="AI9" s="665">
        <f t="shared" si="9"/>
        <v>58</v>
      </c>
      <c r="AJ9" s="665">
        <f t="shared" si="10"/>
        <v>20</v>
      </c>
    </row>
    <row r="10" spans="1:36" s="7" customFormat="1" ht="12.75" customHeight="1">
      <c r="A10" s="283" t="s">
        <v>181</v>
      </c>
      <c r="B10" s="218">
        <f>AG7</f>
        <v>6</v>
      </c>
      <c r="C10" s="218">
        <f t="shared" ref="C10:D10" si="13">AH7</f>
        <v>0</v>
      </c>
      <c r="D10" s="218">
        <f t="shared" si="13"/>
        <v>1</v>
      </c>
      <c r="E10" s="10">
        <f>SUM(B10:D10)</f>
        <v>7</v>
      </c>
      <c r="F10" s="218">
        <f>AJ7</f>
        <v>0</v>
      </c>
      <c r="G10" s="10">
        <f t="shared" ref="G10:G38" si="14">E10+F10</f>
        <v>7</v>
      </c>
      <c r="I10" s="7">
        <v>37</v>
      </c>
      <c r="J10" s="7">
        <v>3</v>
      </c>
      <c r="K10" s="7">
        <v>11</v>
      </c>
      <c r="L10" s="7">
        <v>2</v>
      </c>
      <c r="M10" s="7">
        <f t="shared" si="4"/>
        <v>36</v>
      </c>
      <c r="N10" s="7">
        <f t="shared" si="4"/>
        <v>0</v>
      </c>
      <c r="O10" s="7">
        <f t="shared" si="4"/>
        <v>12</v>
      </c>
      <c r="P10" s="7">
        <f t="shared" si="4"/>
        <v>1</v>
      </c>
      <c r="Q10" s="7">
        <f t="shared" ref="Q10:T10" si="15">Q68+Q79</f>
        <v>81</v>
      </c>
      <c r="R10" s="7">
        <f t="shared" si="15"/>
        <v>0</v>
      </c>
      <c r="S10" s="7">
        <f t="shared" si="15"/>
        <v>2</v>
      </c>
      <c r="T10" s="7">
        <f t="shared" si="15"/>
        <v>8</v>
      </c>
      <c r="U10" s="7">
        <v>72</v>
      </c>
      <c r="V10" s="7">
        <v>0</v>
      </c>
      <c r="W10" s="7">
        <v>6</v>
      </c>
      <c r="X10" s="7">
        <v>0</v>
      </c>
      <c r="Y10" s="7">
        <f t="shared" ref="Y10:AB10" si="16">Y68+Y79</f>
        <v>32</v>
      </c>
      <c r="Z10" s="7">
        <f t="shared" si="16"/>
        <v>2</v>
      </c>
      <c r="AA10" s="7">
        <f t="shared" si="16"/>
        <v>11</v>
      </c>
      <c r="AB10" s="7">
        <f t="shared" si="16"/>
        <v>0</v>
      </c>
      <c r="AC10" s="7">
        <v>15</v>
      </c>
      <c r="AD10" s="7">
        <v>0</v>
      </c>
      <c r="AE10" s="7">
        <v>3</v>
      </c>
      <c r="AF10" s="7">
        <v>0</v>
      </c>
      <c r="AG10" s="665">
        <f t="shared" si="7"/>
        <v>273</v>
      </c>
      <c r="AH10" s="665">
        <f t="shared" si="8"/>
        <v>5</v>
      </c>
      <c r="AI10" s="665">
        <f t="shared" si="9"/>
        <v>45</v>
      </c>
      <c r="AJ10" s="665">
        <f t="shared" si="10"/>
        <v>11</v>
      </c>
    </row>
    <row r="11" spans="1:36" s="7" customFormat="1" ht="12.75" customHeight="1">
      <c r="A11" s="283" t="s">
        <v>182</v>
      </c>
      <c r="B11" s="218">
        <f t="shared" ref="B11:D11" si="17">AG8</f>
        <v>1092</v>
      </c>
      <c r="C11" s="218">
        <f t="shared" si="17"/>
        <v>5</v>
      </c>
      <c r="D11" s="218">
        <f t="shared" si="17"/>
        <v>105</v>
      </c>
      <c r="E11" s="10">
        <f t="shared" ref="E11:E38" si="18">SUM(B11:D11)</f>
        <v>1202</v>
      </c>
      <c r="F11" s="218">
        <f t="shared" ref="F11:F19" si="19">AJ8</f>
        <v>7</v>
      </c>
      <c r="G11" s="10">
        <f t="shared" si="14"/>
        <v>1209</v>
      </c>
      <c r="I11" s="7">
        <v>198</v>
      </c>
      <c r="L11" s="7">
        <v>0</v>
      </c>
      <c r="M11" s="7">
        <f t="shared" si="4"/>
        <v>176</v>
      </c>
      <c r="N11" s="7">
        <f t="shared" si="4"/>
        <v>0</v>
      </c>
      <c r="O11" s="7">
        <f t="shared" si="4"/>
        <v>0</v>
      </c>
      <c r="P11" s="7">
        <f t="shared" si="4"/>
        <v>3</v>
      </c>
      <c r="Q11" s="7">
        <f t="shared" ref="Q11:T11" si="20">Q69+Q80</f>
        <v>142</v>
      </c>
      <c r="R11" s="7">
        <f t="shared" si="20"/>
        <v>0</v>
      </c>
      <c r="S11" s="7">
        <f t="shared" si="20"/>
        <v>0</v>
      </c>
      <c r="T11" s="7">
        <f t="shared" si="20"/>
        <v>0</v>
      </c>
      <c r="U11" s="7">
        <v>108</v>
      </c>
      <c r="V11" s="7">
        <v>0</v>
      </c>
      <c r="W11" s="7">
        <v>0</v>
      </c>
      <c r="X11" s="7">
        <v>0</v>
      </c>
      <c r="Y11" s="7">
        <f t="shared" ref="Y11:AB11" si="21">Y69+Y80</f>
        <v>109</v>
      </c>
      <c r="Z11" s="7">
        <f t="shared" si="21"/>
        <v>0</v>
      </c>
      <c r="AA11" s="7">
        <f t="shared" si="21"/>
        <v>0</v>
      </c>
      <c r="AB11" s="7">
        <f t="shared" si="21"/>
        <v>0</v>
      </c>
      <c r="AC11" s="7">
        <v>67</v>
      </c>
      <c r="AD11" s="7">
        <v>0</v>
      </c>
      <c r="AF11" s="7">
        <v>0</v>
      </c>
      <c r="AG11" s="665">
        <f t="shared" si="7"/>
        <v>800</v>
      </c>
      <c r="AH11" s="665">
        <f t="shared" si="8"/>
        <v>0</v>
      </c>
      <c r="AI11" s="665">
        <f t="shared" si="9"/>
        <v>0</v>
      </c>
      <c r="AJ11" s="665">
        <f t="shared" si="10"/>
        <v>3</v>
      </c>
    </row>
    <row r="12" spans="1:36" s="7" customFormat="1" ht="12.75" customHeight="1">
      <c r="A12" s="283" t="s">
        <v>183</v>
      </c>
      <c r="B12" s="218">
        <f t="shared" ref="B12:D12" si="22">AG9</f>
        <v>308</v>
      </c>
      <c r="C12" s="218">
        <f t="shared" si="22"/>
        <v>1</v>
      </c>
      <c r="D12" s="218">
        <f t="shared" si="22"/>
        <v>58</v>
      </c>
      <c r="E12" s="10">
        <f t="shared" si="18"/>
        <v>367</v>
      </c>
      <c r="F12" s="218">
        <f t="shared" si="19"/>
        <v>20</v>
      </c>
      <c r="G12" s="10">
        <f t="shared" si="14"/>
        <v>387</v>
      </c>
      <c r="I12" s="7">
        <v>3157</v>
      </c>
      <c r="L12" s="7">
        <v>62</v>
      </c>
      <c r="M12" s="7">
        <f t="shared" si="4"/>
        <v>960</v>
      </c>
      <c r="N12" s="7">
        <f t="shared" si="4"/>
        <v>0</v>
      </c>
      <c r="O12" s="7">
        <f t="shared" si="4"/>
        <v>0</v>
      </c>
      <c r="P12" s="7">
        <f t="shared" si="4"/>
        <v>10</v>
      </c>
      <c r="Q12" s="7">
        <f t="shared" ref="Q12:T12" si="23">Q70+Q81</f>
        <v>1437</v>
      </c>
      <c r="R12" s="7">
        <f t="shared" si="23"/>
        <v>0</v>
      </c>
      <c r="S12" s="7">
        <f t="shared" si="23"/>
        <v>0</v>
      </c>
      <c r="T12" s="7">
        <f t="shared" si="23"/>
        <v>22</v>
      </c>
      <c r="U12" s="7">
        <v>1748</v>
      </c>
      <c r="V12" s="7">
        <v>0</v>
      </c>
      <c r="W12" s="7">
        <v>0</v>
      </c>
      <c r="X12" s="7">
        <v>23</v>
      </c>
      <c r="Y12" s="7">
        <f t="shared" ref="Y12:AB12" si="24">Y70+Y81</f>
        <v>1013</v>
      </c>
      <c r="Z12" s="7">
        <f t="shared" si="24"/>
        <v>0</v>
      </c>
      <c r="AA12" s="7">
        <f t="shared" si="24"/>
        <v>0</v>
      </c>
      <c r="AB12" s="7">
        <f t="shared" si="24"/>
        <v>11</v>
      </c>
      <c r="AC12" s="7">
        <v>14</v>
      </c>
      <c r="AD12" s="7">
        <v>0</v>
      </c>
      <c r="AF12" s="7">
        <v>1</v>
      </c>
      <c r="AG12" s="665">
        <f t="shared" si="7"/>
        <v>8329</v>
      </c>
      <c r="AH12" s="665">
        <f t="shared" si="8"/>
        <v>0</v>
      </c>
      <c r="AI12" s="665">
        <f t="shared" si="9"/>
        <v>0</v>
      </c>
      <c r="AJ12" s="665">
        <f t="shared" si="10"/>
        <v>129</v>
      </c>
    </row>
    <row r="13" spans="1:36" s="7" customFormat="1" ht="12.75" customHeight="1">
      <c r="A13" s="283" t="s">
        <v>184</v>
      </c>
      <c r="B13" s="218">
        <f t="shared" ref="B13:D13" si="25">AG10</f>
        <v>273</v>
      </c>
      <c r="C13" s="218">
        <f t="shared" si="25"/>
        <v>5</v>
      </c>
      <c r="D13" s="218">
        <f t="shared" si="25"/>
        <v>45</v>
      </c>
      <c r="E13" s="10">
        <f t="shared" si="18"/>
        <v>323</v>
      </c>
      <c r="F13" s="218">
        <f t="shared" si="19"/>
        <v>11</v>
      </c>
      <c r="G13" s="10">
        <f t="shared" si="14"/>
        <v>334</v>
      </c>
      <c r="I13" s="7">
        <v>176</v>
      </c>
      <c r="L13" s="7">
        <v>15</v>
      </c>
      <c r="M13" s="7">
        <f t="shared" si="4"/>
        <v>784</v>
      </c>
      <c r="N13" s="7">
        <f t="shared" si="4"/>
        <v>0</v>
      </c>
      <c r="O13" s="7">
        <f t="shared" si="4"/>
        <v>0</v>
      </c>
      <c r="P13" s="7">
        <f t="shared" si="4"/>
        <v>7</v>
      </c>
      <c r="Q13" s="7">
        <f t="shared" ref="Q13:T13" si="26">Q71+Q82</f>
        <v>798</v>
      </c>
      <c r="R13" s="7">
        <f t="shared" si="26"/>
        <v>0</v>
      </c>
      <c r="S13" s="7">
        <f t="shared" si="26"/>
        <v>0</v>
      </c>
      <c r="T13" s="7">
        <f t="shared" si="26"/>
        <v>18</v>
      </c>
      <c r="U13" s="7">
        <v>1136</v>
      </c>
      <c r="V13" s="7">
        <v>0</v>
      </c>
      <c r="W13" s="7">
        <v>0</v>
      </c>
      <c r="X13" s="7">
        <v>38</v>
      </c>
      <c r="Y13" s="7">
        <f t="shared" ref="Y13:AB13" si="27">Y71+Y82</f>
        <v>1214</v>
      </c>
      <c r="Z13" s="7">
        <f t="shared" si="27"/>
        <v>0</v>
      </c>
      <c r="AA13" s="7">
        <f t="shared" si="27"/>
        <v>0</v>
      </c>
      <c r="AB13" s="7">
        <f t="shared" si="27"/>
        <v>36</v>
      </c>
      <c r="AC13" s="7">
        <v>8</v>
      </c>
      <c r="AD13" s="7">
        <v>0</v>
      </c>
      <c r="AF13" s="7">
        <v>0</v>
      </c>
      <c r="AG13" s="665">
        <f t="shared" si="7"/>
        <v>4116</v>
      </c>
      <c r="AH13" s="665">
        <f t="shared" si="8"/>
        <v>0</v>
      </c>
      <c r="AI13" s="665">
        <f t="shared" si="9"/>
        <v>0</v>
      </c>
      <c r="AJ13" s="665">
        <f t="shared" si="10"/>
        <v>114</v>
      </c>
    </row>
    <row r="14" spans="1:36" s="7" customFormat="1" ht="12.75" customHeight="1">
      <c r="A14" s="283" t="s">
        <v>185</v>
      </c>
      <c r="B14" s="218">
        <f t="shared" ref="B14:D14" si="28">AG11</f>
        <v>800</v>
      </c>
      <c r="C14" s="218">
        <f t="shared" si="28"/>
        <v>0</v>
      </c>
      <c r="D14" s="218">
        <f t="shared" si="28"/>
        <v>0</v>
      </c>
      <c r="E14" s="10">
        <f t="shared" si="18"/>
        <v>800</v>
      </c>
      <c r="F14" s="218">
        <f t="shared" si="19"/>
        <v>3</v>
      </c>
      <c r="G14" s="10">
        <f t="shared" si="14"/>
        <v>803</v>
      </c>
      <c r="I14" s="7">
        <v>976</v>
      </c>
      <c r="L14" s="7">
        <v>46</v>
      </c>
      <c r="M14" s="7">
        <f t="shared" si="4"/>
        <v>345</v>
      </c>
      <c r="N14" s="7">
        <f t="shared" si="4"/>
        <v>0</v>
      </c>
      <c r="O14" s="7">
        <f t="shared" si="4"/>
        <v>0</v>
      </c>
      <c r="P14" s="7">
        <f t="shared" si="4"/>
        <v>19</v>
      </c>
      <c r="Q14" s="7">
        <f t="shared" ref="Q14:T14" si="29">Q72+Q83</f>
        <v>1370</v>
      </c>
      <c r="R14" s="7">
        <f t="shared" si="29"/>
        <v>0</v>
      </c>
      <c r="S14" s="7">
        <f t="shared" si="29"/>
        <v>0</v>
      </c>
      <c r="T14" s="7">
        <f t="shared" si="29"/>
        <v>71</v>
      </c>
      <c r="U14" s="7">
        <v>404</v>
      </c>
      <c r="V14" s="7">
        <v>0</v>
      </c>
      <c r="W14" s="7">
        <v>0</v>
      </c>
      <c r="X14" s="7">
        <v>30</v>
      </c>
      <c r="Y14" s="7">
        <f t="shared" ref="Y14:AB14" si="30">Y72+Y83</f>
        <v>342</v>
      </c>
      <c r="Z14" s="7">
        <f t="shared" si="30"/>
        <v>0</v>
      </c>
      <c r="AA14" s="7">
        <f t="shared" si="30"/>
        <v>0</v>
      </c>
      <c r="AB14" s="7">
        <f t="shared" si="30"/>
        <v>29</v>
      </c>
      <c r="AC14" s="7">
        <v>33</v>
      </c>
      <c r="AD14" s="7">
        <v>0</v>
      </c>
      <c r="AF14" s="7">
        <v>0</v>
      </c>
      <c r="AG14" s="665">
        <f t="shared" si="7"/>
        <v>3470</v>
      </c>
      <c r="AH14" s="665">
        <f t="shared" si="8"/>
        <v>0</v>
      </c>
      <c r="AI14" s="665">
        <f t="shared" si="9"/>
        <v>0</v>
      </c>
      <c r="AJ14" s="665">
        <f t="shared" si="10"/>
        <v>195</v>
      </c>
    </row>
    <row r="15" spans="1:36" s="7" customFormat="1" ht="12.75" customHeight="1">
      <c r="A15" s="283" t="s">
        <v>186</v>
      </c>
      <c r="B15" s="218">
        <f t="shared" ref="B15:D15" si="31">AG12</f>
        <v>8329</v>
      </c>
      <c r="C15" s="218">
        <f t="shared" si="31"/>
        <v>0</v>
      </c>
      <c r="D15" s="218">
        <f t="shared" si="31"/>
        <v>0</v>
      </c>
      <c r="E15" s="10">
        <f t="shared" si="18"/>
        <v>8329</v>
      </c>
      <c r="F15" s="218">
        <f t="shared" si="19"/>
        <v>129</v>
      </c>
      <c r="G15" s="10">
        <f t="shared" si="14"/>
        <v>8458</v>
      </c>
      <c r="I15" s="7">
        <v>1132</v>
      </c>
      <c r="L15" s="7">
        <v>162</v>
      </c>
      <c r="M15" s="7">
        <f t="shared" si="4"/>
        <v>344</v>
      </c>
      <c r="N15" s="7">
        <f t="shared" si="4"/>
        <v>0</v>
      </c>
      <c r="O15" s="7">
        <f t="shared" si="4"/>
        <v>0</v>
      </c>
      <c r="P15" s="7">
        <f t="shared" si="4"/>
        <v>20</v>
      </c>
      <c r="Q15" s="7">
        <f t="shared" ref="Q15:T15" si="32">Q73+Q84</f>
        <v>329</v>
      </c>
      <c r="R15" s="7">
        <f t="shared" si="32"/>
        <v>0</v>
      </c>
      <c r="S15" s="7">
        <f t="shared" si="32"/>
        <v>0</v>
      </c>
      <c r="T15" s="7">
        <f t="shared" si="32"/>
        <v>63</v>
      </c>
      <c r="U15" s="7">
        <v>207</v>
      </c>
      <c r="V15" s="7">
        <v>0</v>
      </c>
      <c r="W15" s="7">
        <v>0</v>
      </c>
      <c r="X15" s="7">
        <v>44</v>
      </c>
      <c r="Y15" s="7">
        <f t="shared" ref="Y15:AB15" si="33">Y73+Y84</f>
        <v>135</v>
      </c>
      <c r="Z15" s="7">
        <f t="shared" si="33"/>
        <v>0</v>
      </c>
      <c r="AA15" s="7">
        <f t="shared" si="33"/>
        <v>0</v>
      </c>
      <c r="AB15" s="7">
        <f t="shared" si="33"/>
        <v>25</v>
      </c>
      <c r="AC15" s="7">
        <v>4</v>
      </c>
      <c r="AD15" s="7">
        <v>0</v>
      </c>
      <c r="AF15" s="7">
        <v>2</v>
      </c>
      <c r="AG15" s="665">
        <f t="shared" si="7"/>
        <v>2151</v>
      </c>
      <c r="AH15" s="665">
        <f t="shared" si="8"/>
        <v>0</v>
      </c>
      <c r="AI15" s="665">
        <f t="shared" si="9"/>
        <v>0</v>
      </c>
      <c r="AJ15" s="665">
        <f t="shared" si="10"/>
        <v>316</v>
      </c>
    </row>
    <row r="16" spans="1:36" s="7" customFormat="1" ht="12.75" customHeight="1">
      <c r="A16" s="283" t="s">
        <v>187</v>
      </c>
      <c r="B16" s="218">
        <f t="shared" ref="B16:D16" si="34">AG13</f>
        <v>4116</v>
      </c>
      <c r="C16" s="218">
        <f t="shared" si="34"/>
        <v>0</v>
      </c>
      <c r="D16" s="218">
        <f t="shared" si="34"/>
        <v>0</v>
      </c>
      <c r="E16" s="10">
        <f t="shared" si="18"/>
        <v>4116</v>
      </c>
      <c r="F16" s="218">
        <f t="shared" si="19"/>
        <v>114</v>
      </c>
      <c r="G16" s="10">
        <f t="shared" si="14"/>
        <v>4230</v>
      </c>
      <c r="I16" s="7">
        <v>106</v>
      </c>
      <c r="L16" s="7">
        <v>6</v>
      </c>
      <c r="M16" s="7">
        <f t="shared" si="4"/>
        <v>124</v>
      </c>
      <c r="N16" s="7">
        <f t="shared" si="4"/>
        <v>0</v>
      </c>
      <c r="O16" s="7">
        <f t="shared" si="4"/>
        <v>0</v>
      </c>
      <c r="P16" s="7">
        <f t="shared" si="4"/>
        <v>5</v>
      </c>
      <c r="Q16" s="7">
        <f t="shared" ref="Q16:T16" si="35">Q74+Q85</f>
        <v>15</v>
      </c>
      <c r="R16" s="7">
        <f t="shared" si="35"/>
        <v>0</v>
      </c>
      <c r="S16" s="7">
        <f t="shared" si="35"/>
        <v>0</v>
      </c>
      <c r="T16" s="7">
        <f t="shared" si="35"/>
        <v>2</v>
      </c>
      <c r="U16" s="7">
        <v>17</v>
      </c>
      <c r="V16" s="7">
        <v>0</v>
      </c>
      <c r="W16" s="7">
        <v>0</v>
      </c>
      <c r="X16" s="7">
        <v>0</v>
      </c>
      <c r="Y16" s="7">
        <f t="shared" ref="Y16:AB16" si="36">Y74+Y85</f>
        <v>4</v>
      </c>
      <c r="Z16" s="7">
        <f t="shared" si="36"/>
        <v>0</v>
      </c>
      <c r="AA16" s="7">
        <f t="shared" si="36"/>
        <v>0</v>
      </c>
      <c r="AB16" s="7">
        <f t="shared" si="36"/>
        <v>0</v>
      </c>
      <c r="AC16" s="7">
        <v>1</v>
      </c>
      <c r="AD16" s="7">
        <v>0</v>
      </c>
      <c r="AF16" s="7">
        <v>0</v>
      </c>
      <c r="AG16" s="665">
        <f t="shared" si="7"/>
        <v>267</v>
      </c>
      <c r="AH16" s="665">
        <f t="shared" si="8"/>
        <v>0</v>
      </c>
      <c r="AI16" s="665">
        <f t="shared" si="9"/>
        <v>0</v>
      </c>
      <c r="AJ16" s="665">
        <f t="shared" si="10"/>
        <v>13</v>
      </c>
    </row>
    <row r="17" spans="1:36" s="7" customFormat="1" ht="12.75" customHeight="1">
      <c r="A17" s="283" t="s">
        <v>188</v>
      </c>
      <c r="B17" s="218">
        <f t="shared" ref="B17:D17" si="37">AG14</f>
        <v>3470</v>
      </c>
      <c r="C17" s="218">
        <f t="shared" si="37"/>
        <v>0</v>
      </c>
      <c r="D17" s="218">
        <f t="shared" si="37"/>
        <v>0</v>
      </c>
      <c r="E17" s="10">
        <f t="shared" si="18"/>
        <v>3470</v>
      </c>
      <c r="F17" s="218">
        <f t="shared" si="19"/>
        <v>195</v>
      </c>
      <c r="G17" s="10">
        <f t="shared" si="14"/>
        <v>3665</v>
      </c>
      <c r="AG17" s="665">
        <f t="shared" si="7"/>
        <v>0</v>
      </c>
      <c r="AH17" s="665">
        <f t="shared" si="8"/>
        <v>0</v>
      </c>
      <c r="AI17" s="665">
        <f t="shared" si="9"/>
        <v>0</v>
      </c>
      <c r="AJ17" s="665">
        <f t="shared" si="10"/>
        <v>0</v>
      </c>
    </row>
    <row r="18" spans="1:36" s="7" customFormat="1" ht="12.75" customHeight="1">
      <c r="A18" s="283" t="s">
        <v>189</v>
      </c>
      <c r="B18" s="218">
        <f t="shared" ref="B18:D18" si="38">AG15</f>
        <v>2151</v>
      </c>
      <c r="C18" s="218">
        <f t="shared" si="38"/>
        <v>0</v>
      </c>
      <c r="D18" s="218">
        <f t="shared" si="38"/>
        <v>0</v>
      </c>
      <c r="E18" s="10">
        <f t="shared" si="18"/>
        <v>2151</v>
      </c>
      <c r="F18" s="218">
        <f t="shared" si="19"/>
        <v>316</v>
      </c>
      <c r="G18" s="10">
        <f t="shared" si="14"/>
        <v>2467</v>
      </c>
    </row>
    <row r="19" spans="1:36" s="7" customFormat="1">
      <c r="A19" s="283" t="s">
        <v>190</v>
      </c>
      <c r="B19" s="218">
        <f t="shared" ref="B19:D19" si="39">AG16</f>
        <v>267</v>
      </c>
      <c r="C19" s="218">
        <f t="shared" si="39"/>
        <v>0</v>
      </c>
      <c r="D19" s="218">
        <f t="shared" si="39"/>
        <v>0</v>
      </c>
      <c r="E19" s="10">
        <f t="shared" si="18"/>
        <v>267</v>
      </c>
      <c r="F19" s="218">
        <f t="shared" si="19"/>
        <v>13</v>
      </c>
      <c r="G19" s="10">
        <f t="shared" si="14"/>
        <v>280</v>
      </c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18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14"/>
        <v>#REF!</v>
      </c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18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14"/>
        <v>#REF!</v>
      </c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18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14"/>
        <v>#REF!</v>
      </c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18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14"/>
        <v>#REF!</v>
      </c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18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14"/>
        <v>#REF!</v>
      </c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18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14"/>
        <v>#REF!</v>
      </c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18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14"/>
        <v>#REF!</v>
      </c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18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14"/>
        <v>#REF!</v>
      </c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18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14"/>
        <v>#REF!</v>
      </c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18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14"/>
        <v>#REF!</v>
      </c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18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14"/>
        <v>#REF!</v>
      </c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18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14"/>
        <v>#REF!</v>
      </c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18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14"/>
        <v>#REF!</v>
      </c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18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14"/>
        <v>#REF!</v>
      </c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18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14"/>
        <v>#REF!</v>
      </c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18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14"/>
        <v>#REF!</v>
      </c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18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14"/>
        <v>#REF!</v>
      </c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18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14"/>
        <v>#REF!</v>
      </c>
      <c r="M37" s="520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18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14"/>
        <v>#REF!</v>
      </c>
      <c r="M38" s="219"/>
      <c r="N38" s="219"/>
      <c r="O38" s="219"/>
      <c r="P38" s="219"/>
    </row>
    <row r="39" spans="1:16" s="7" customFormat="1">
      <c r="A39" s="112" t="s">
        <v>9</v>
      </c>
      <c r="B39" s="123">
        <f>SUM(B10:B19)</f>
        <v>20812</v>
      </c>
      <c r="C39" s="123">
        <f>SUM(C10:C19)</f>
        <v>11</v>
      </c>
      <c r="D39" s="123">
        <f t="shared" ref="D39:G39" si="40">SUM(D10:D19)</f>
        <v>209</v>
      </c>
      <c r="E39" s="123">
        <f t="shared" si="40"/>
        <v>21032</v>
      </c>
      <c r="F39" s="123">
        <f t="shared" si="40"/>
        <v>808</v>
      </c>
      <c r="G39" s="123">
        <f t="shared" si="40"/>
        <v>21840</v>
      </c>
      <c r="M39" s="2"/>
      <c r="N39" s="2"/>
      <c r="O39" s="2"/>
      <c r="P39" s="2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2"/>
      <c r="N40" s="2"/>
      <c r="O40" s="2"/>
      <c r="P40" s="2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</row>
    <row r="47" spans="1:16" hidden="1" outlineLevel="1">
      <c r="B47" s="1">
        <f>SUM(B41:B46)</f>
        <v>18642</v>
      </c>
      <c r="C47" s="1">
        <f t="shared" ref="C47:G47" si="41">SUM(C41:C46)</f>
        <v>2292</v>
      </c>
      <c r="D47" s="1">
        <f t="shared" si="41"/>
        <v>200</v>
      </c>
      <c r="E47" s="1">
        <f t="shared" si="41"/>
        <v>21134</v>
      </c>
      <c r="F47" s="1">
        <f t="shared" si="41"/>
        <v>726</v>
      </c>
      <c r="G47" s="1">
        <f t="shared" si="41"/>
        <v>21860</v>
      </c>
    </row>
    <row r="48" spans="1:16" hidden="1" outlineLevel="1">
      <c r="B48" s="302">
        <f>+B47-B39</f>
        <v>-2170</v>
      </c>
      <c r="C48" s="302">
        <f t="shared" ref="C48:G48" si="42">+C47-C39</f>
        <v>2281</v>
      </c>
      <c r="D48" s="302">
        <f t="shared" si="42"/>
        <v>-9</v>
      </c>
      <c r="E48" s="302">
        <f t="shared" si="42"/>
        <v>102</v>
      </c>
      <c r="F48" s="302">
        <f t="shared" si="42"/>
        <v>-82</v>
      </c>
      <c r="G48" s="302">
        <f t="shared" si="42"/>
        <v>20</v>
      </c>
    </row>
    <row r="49" spans="1:11" collapsed="1"/>
    <row r="50" spans="1:11" hidden="1" outlineLevel="1"/>
    <row r="51" spans="1:11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</row>
    <row r="52" spans="1:11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</row>
    <row r="53" spans="1:11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</row>
    <row r="54" spans="1:11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</row>
    <row r="55" spans="1:11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</row>
    <row r="56" spans="1:11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</row>
    <row r="57" spans="1:11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</row>
    <row r="58" spans="1:11" hidden="1" outlineLevel="1">
      <c r="A58" s="1">
        <v>4</v>
      </c>
    </row>
    <row r="59" spans="1:11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</row>
    <row r="60" spans="1:11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</row>
    <row r="61" spans="1:11" hidden="1" outlineLevel="1">
      <c r="A61" s="1" t="s">
        <v>306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</row>
    <row r="62" spans="1:11" hidden="1" outlineLevel="1">
      <c r="B62" s="1">
        <f>SUM(B51:B61)</f>
        <v>18596</v>
      </c>
      <c r="C62" s="1">
        <f t="shared" ref="C62:G62" si="43">SUM(C51:C61)</f>
        <v>2278</v>
      </c>
      <c r="D62" s="1">
        <f t="shared" si="43"/>
        <v>3144</v>
      </c>
      <c r="E62" s="1">
        <f t="shared" si="43"/>
        <v>18091</v>
      </c>
      <c r="F62" s="1">
        <f t="shared" si="43"/>
        <v>815</v>
      </c>
      <c r="G62" s="1">
        <f t="shared" si="43"/>
        <v>21901</v>
      </c>
    </row>
    <row r="63" spans="1:11" hidden="1" outlineLevel="1">
      <c r="B63" s="302">
        <f>B62-B39</f>
        <v>-2216</v>
      </c>
      <c r="C63" s="302">
        <f t="shared" ref="C63:G63" si="44">C62-C39</f>
        <v>2267</v>
      </c>
      <c r="D63" s="302">
        <f t="shared" si="44"/>
        <v>2935</v>
      </c>
      <c r="E63" s="302">
        <f t="shared" si="44"/>
        <v>-2941</v>
      </c>
      <c r="F63" s="302">
        <f t="shared" si="44"/>
        <v>7</v>
      </c>
      <c r="G63" s="302">
        <f t="shared" si="44"/>
        <v>61</v>
      </c>
    </row>
    <row r="64" spans="1:11" collapsed="1"/>
    <row r="65" spans="13:28">
      <c r="M65" s="2">
        <v>1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0</v>
      </c>
      <c r="Y65" s="2">
        <v>1</v>
      </c>
    </row>
    <row r="66" spans="13:28">
      <c r="M66" s="2">
        <v>25</v>
      </c>
      <c r="N66" s="2">
        <v>0</v>
      </c>
      <c r="O66" s="2">
        <v>13</v>
      </c>
      <c r="P66" s="2">
        <v>0</v>
      </c>
      <c r="Q66" s="2">
        <v>62</v>
      </c>
      <c r="R66" s="2">
        <v>0</v>
      </c>
      <c r="S66" s="2">
        <v>6</v>
      </c>
      <c r="T66" s="2">
        <v>0</v>
      </c>
      <c r="Y66" s="2">
        <v>14</v>
      </c>
      <c r="AA66" s="2">
        <v>5</v>
      </c>
    </row>
    <row r="67" spans="13:28">
      <c r="M67" s="2">
        <v>60</v>
      </c>
      <c r="N67" s="2">
        <v>0</v>
      </c>
      <c r="O67" s="2">
        <v>21</v>
      </c>
      <c r="P67" s="2">
        <v>1</v>
      </c>
      <c r="Q67" s="2">
        <v>67</v>
      </c>
      <c r="R67" s="2">
        <v>0</v>
      </c>
      <c r="S67" s="2">
        <v>7</v>
      </c>
      <c r="T67" s="2">
        <v>3</v>
      </c>
      <c r="Y67" s="2">
        <v>33</v>
      </c>
      <c r="Z67" s="2">
        <v>1</v>
      </c>
      <c r="AA67" s="2">
        <v>5</v>
      </c>
    </row>
    <row r="68" spans="13:28">
      <c r="M68" s="2">
        <v>36</v>
      </c>
      <c r="N68" s="2">
        <v>0</v>
      </c>
      <c r="O68" s="2">
        <v>12</v>
      </c>
      <c r="P68" s="2">
        <v>1</v>
      </c>
      <c r="Q68" s="2">
        <v>76</v>
      </c>
      <c r="R68" s="2">
        <v>0</v>
      </c>
      <c r="S68" s="2">
        <v>2</v>
      </c>
      <c r="T68" s="2">
        <v>8</v>
      </c>
      <c r="Y68" s="2">
        <v>32</v>
      </c>
      <c r="Z68" s="2">
        <v>2</v>
      </c>
      <c r="AA68" s="2">
        <v>11</v>
      </c>
    </row>
    <row r="69" spans="13:28">
      <c r="M69" s="2">
        <v>96</v>
      </c>
      <c r="N69" s="2">
        <v>0</v>
      </c>
      <c r="P69" s="2">
        <v>3</v>
      </c>
      <c r="Q69" s="2">
        <v>55</v>
      </c>
      <c r="R69" s="2">
        <v>0</v>
      </c>
      <c r="S69" s="2">
        <v>0</v>
      </c>
      <c r="T69" s="2">
        <v>0</v>
      </c>
      <c r="Y69" s="2">
        <v>70</v>
      </c>
    </row>
    <row r="70" spans="13:28">
      <c r="M70" s="2">
        <v>293</v>
      </c>
      <c r="N70" s="2">
        <v>0</v>
      </c>
      <c r="P70" s="2">
        <v>7</v>
      </c>
      <c r="Q70" s="2">
        <v>143</v>
      </c>
      <c r="R70" s="2">
        <v>0</v>
      </c>
      <c r="S70" s="2">
        <v>0</v>
      </c>
      <c r="T70" s="2">
        <v>1</v>
      </c>
      <c r="Y70" s="2">
        <v>214</v>
      </c>
      <c r="AB70" s="2">
        <v>2</v>
      </c>
    </row>
    <row r="71" spans="13:28">
      <c r="M71" s="2">
        <v>217</v>
      </c>
      <c r="N71" s="2">
        <v>0</v>
      </c>
      <c r="P71" s="2">
        <v>5</v>
      </c>
      <c r="Q71" s="2">
        <v>241</v>
      </c>
      <c r="R71" s="2">
        <v>0</v>
      </c>
      <c r="S71" s="2">
        <v>0</v>
      </c>
      <c r="T71" s="2">
        <v>2</v>
      </c>
      <c r="Y71" s="2">
        <v>163</v>
      </c>
      <c r="AB71" s="2">
        <v>7</v>
      </c>
    </row>
    <row r="72" spans="13:28">
      <c r="M72" s="2">
        <v>113</v>
      </c>
      <c r="N72" s="2">
        <v>0</v>
      </c>
      <c r="P72" s="2">
        <v>16</v>
      </c>
      <c r="Q72" s="2">
        <v>704</v>
      </c>
      <c r="R72" s="2">
        <v>0</v>
      </c>
      <c r="S72" s="2">
        <v>0</v>
      </c>
      <c r="T72" s="2">
        <v>47</v>
      </c>
      <c r="Y72" s="2">
        <v>48</v>
      </c>
    </row>
    <row r="73" spans="13:28">
      <c r="M73" s="2">
        <v>141</v>
      </c>
      <c r="N73" s="2">
        <v>0</v>
      </c>
      <c r="P73" s="2">
        <v>15</v>
      </c>
      <c r="Q73" s="2">
        <v>57</v>
      </c>
      <c r="R73" s="2">
        <v>0</v>
      </c>
      <c r="S73" s="2">
        <v>0</v>
      </c>
      <c r="T73" s="2">
        <v>20</v>
      </c>
      <c r="Y73" s="2">
        <v>16</v>
      </c>
      <c r="AB73" s="2">
        <v>3</v>
      </c>
    </row>
    <row r="74" spans="13:28">
      <c r="M74" s="2">
        <v>84</v>
      </c>
      <c r="N74" s="2">
        <v>0</v>
      </c>
      <c r="P74" s="2">
        <v>4</v>
      </c>
      <c r="Q74" s="2">
        <v>0</v>
      </c>
      <c r="R74" s="2">
        <v>0</v>
      </c>
      <c r="S74" s="2">
        <v>0</v>
      </c>
      <c r="T74" s="2">
        <v>0</v>
      </c>
      <c r="Y74" s="2">
        <v>4</v>
      </c>
    </row>
    <row r="76" spans="13:28"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</row>
    <row r="77" spans="13:28">
      <c r="M77" s="2">
        <v>139</v>
      </c>
      <c r="N77" s="2">
        <v>1</v>
      </c>
      <c r="O77" s="2">
        <v>12</v>
      </c>
      <c r="P77" s="2">
        <v>0</v>
      </c>
      <c r="Q77" s="2">
        <v>196</v>
      </c>
      <c r="R77" s="2">
        <v>0</v>
      </c>
      <c r="S77" s="2">
        <v>4</v>
      </c>
      <c r="T77" s="2">
        <v>3</v>
      </c>
      <c r="Y77" s="2">
        <v>108</v>
      </c>
      <c r="Z77" s="2">
        <v>4</v>
      </c>
      <c r="AA77" s="2">
        <v>21</v>
      </c>
    </row>
    <row r="78" spans="13:28">
      <c r="M78" s="2">
        <v>10</v>
      </c>
      <c r="N78" s="2">
        <v>0</v>
      </c>
      <c r="O78" s="2">
        <v>0</v>
      </c>
      <c r="P78" s="2">
        <v>0</v>
      </c>
      <c r="Q78" s="2">
        <v>9</v>
      </c>
      <c r="R78" s="2">
        <v>0</v>
      </c>
      <c r="S78" s="2">
        <v>0</v>
      </c>
      <c r="T78" s="2">
        <v>16</v>
      </c>
    </row>
    <row r="79" spans="13:28">
      <c r="M79" s="2">
        <v>0</v>
      </c>
      <c r="N79" s="2">
        <v>0</v>
      </c>
      <c r="O79" s="2">
        <v>0</v>
      </c>
      <c r="P79" s="2">
        <v>0</v>
      </c>
      <c r="Q79" s="2">
        <v>5</v>
      </c>
      <c r="R79" s="2">
        <v>0</v>
      </c>
      <c r="S79" s="2">
        <v>0</v>
      </c>
      <c r="T79" s="2">
        <v>0</v>
      </c>
    </row>
    <row r="80" spans="13:28">
      <c r="M80" s="2">
        <v>80</v>
      </c>
      <c r="N80" s="2">
        <v>0</v>
      </c>
      <c r="O80" s="2">
        <v>0</v>
      </c>
      <c r="P80" s="2">
        <v>0</v>
      </c>
      <c r="Q80" s="2">
        <v>87</v>
      </c>
      <c r="R80" s="2">
        <v>0</v>
      </c>
      <c r="S80" s="2">
        <v>0</v>
      </c>
      <c r="T80" s="2">
        <v>0</v>
      </c>
      <c r="Y80" s="2">
        <v>39</v>
      </c>
    </row>
    <row r="81" spans="13:28">
      <c r="M81" s="2">
        <v>667</v>
      </c>
      <c r="N81" s="2">
        <v>0</v>
      </c>
      <c r="O81" s="2">
        <v>0</v>
      </c>
      <c r="P81" s="2">
        <v>3</v>
      </c>
      <c r="Q81" s="2">
        <v>1294</v>
      </c>
      <c r="R81" s="2">
        <v>0</v>
      </c>
      <c r="S81" s="2">
        <v>0</v>
      </c>
      <c r="T81" s="2">
        <v>21</v>
      </c>
      <c r="Y81" s="2">
        <v>799</v>
      </c>
      <c r="AB81" s="2">
        <v>9</v>
      </c>
    </row>
    <row r="82" spans="13:28">
      <c r="M82" s="2">
        <v>567</v>
      </c>
      <c r="N82" s="2">
        <v>0</v>
      </c>
      <c r="O82" s="2">
        <v>0</v>
      </c>
      <c r="P82" s="2">
        <v>2</v>
      </c>
      <c r="Q82" s="2">
        <v>557</v>
      </c>
      <c r="R82" s="2">
        <v>0</v>
      </c>
      <c r="S82" s="2">
        <v>0</v>
      </c>
      <c r="T82" s="2">
        <v>16</v>
      </c>
      <c r="Y82" s="2">
        <v>1051</v>
      </c>
      <c r="AB82" s="2">
        <v>29</v>
      </c>
    </row>
    <row r="83" spans="13:28">
      <c r="M83" s="2">
        <v>232</v>
      </c>
      <c r="N83" s="2">
        <v>0</v>
      </c>
      <c r="O83" s="2">
        <v>0</v>
      </c>
      <c r="P83" s="2">
        <v>3</v>
      </c>
      <c r="Q83" s="2">
        <v>666</v>
      </c>
      <c r="R83" s="2">
        <v>0</v>
      </c>
      <c r="S83" s="2">
        <v>0</v>
      </c>
      <c r="T83" s="2">
        <v>24</v>
      </c>
      <c r="Y83" s="2">
        <v>294</v>
      </c>
      <c r="AB83" s="2">
        <v>29</v>
      </c>
    </row>
    <row r="84" spans="13:28">
      <c r="M84" s="2">
        <v>203</v>
      </c>
      <c r="N84" s="2">
        <v>0</v>
      </c>
      <c r="O84" s="2">
        <v>0</v>
      </c>
      <c r="P84" s="2">
        <v>5</v>
      </c>
      <c r="Q84" s="2">
        <v>272</v>
      </c>
      <c r="R84" s="2">
        <v>0</v>
      </c>
      <c r="S84" s="2">
        <v>0</v>
      </c>
      <c r="T84" s="2">
        <v>43</v>
      </c>
      <c r="Y84" s="2">
        <v>119</v>
      </c>
      <c r="AB84" s="2">
        <v>22</v>
      </c>
    </row>
    <row r="85" spans="13:28">
      <c r="M85" s="2">
        <v>40</v>
      </c>
      <c r="N85" s="2">
        <v>0</v>
      </c>
      <c r="O85" s="2">
        <v>0</v>
      </c>
      <c r="P85" s="2">
        <v>1</v>
      </c>
      <c r="Q85" s="2">
        <v>15</v>
      </c>
      <c r="R85" s="2">
        <v>0</v>
      </c>
      <c r="S85" s="2">
        <v>0</v>
      </c>
      <c r="T85" s="2">
        <v>2</v>
      </c>
    </row>
  </sheetData>
  <mergeCells count="19">
    <mergeCell ref="U6:X6"/>
    <mergeCell ref="Y6:AB6"/>
    <mergeCell ref="AC6:AF6"/>
    <mergeCell ref="AG6:AJ6"/>
    <mergeCell ref="I6:L6"/>
    <mergeCell ref="M6:P6"/>
    <mergeCell ref="Q6:T6"/>
    <mergeCell ref="A1:G1"/>
    <mergeCell ref="A2:G2"/>
    <mergeCell ref="A4:G4"/>
    <mergeCell ref="A6:A9"/>
    <mergeCell ref="B6:G6"/>
    <mergeCell ref="B7:E7"/>
    <mergeCell ref="F7:F9"/>
    <mergeCell ref="G7:G9"/>
    <mergeCell ref="B8:C8"/>
    <mergeCell ref="D8:D9"/>
    <mergeCell ref="E8:E9"/>
    <mergeCell ref="F5:G5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showGridLines="0" topLeftCell="A3" zoomScaleNormal="100" zoomScaleSheetLayoutView="115" workbookViewId="0">
      <selection activeCell="A6" sqref="A6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705" t="s">
        <v>108</v>
      </c>
      <c r="B1" s="705"/>
      <c r="C1" s="705"/>
    </row>
    <row r="2" spans="1:4" ht="12.75" customHeight="1">
      <c r="A2" s="705" t="s">
        <v>63</v>
      </c>
      <c r="B2" s="705"/>
      <c r="C2" s="705"/>
    </row>
    <row r="3" spans="1:4" ht="12.75" customHeight="1">
      <c r="A3" s="5"/>
      <c r="B3" s="5"/>
    </row>
    <row r="4" spans="1:4" ht="12.75" customHeight="1">
      <c r="A4" s="706" t="str">
        <f>'ANEXO I - TAB 1'!A4:M4</f>
        <v>PODER/ÓRGÃO/UNIDADE: JUSTIÇA FEDERAL</v>
      </c>
      <c r="B4" s="706"/>
    </row>
    <row r="5" spans="1:4" ht="12.75" customHeight="1">
      <c r="A5" s="285" t="s">
        <v>225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841" t="s">
        <v>100</v>
      </c>
      <c r="B7" s="835" t="s">
        <v>109</v>
      </c>
      <c r="C7" s="835"/>
      <c r="D7" s="101"/>
    </row>
    <row r="8" spans="1:4" s="19" customFormat="1" ht="41.25" customHeight="1">
      <c r="A8" s="841"/>
      <c r="B8" s="835" t="s">
        <v>110</v>
      </c>
      <c r="C8" s="835" t="s">
        <v>111</v>
      </c>
      <c r="D8" s="101"/>
    </row>
    <row r="9" spans="1:4" s="19" customFormat="1">
      <c r="A9" s="841"/>
      <c r="B9" s="835"/>
      <c r="C9" s="835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view="pageBreakPreview" zoomScaleNormal="100" zoomScaleSheetLayoutView="100" workbookViewId="0">
      <selection activeCell="B6" sqref="B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705" t="s">
        <v>112</v>
      </c>
      <c r="B1" s="705"/>
    </row>
    <row r="2" spans="1:2">
      <c r="A2" s="705" t="s">
        <v>1</v>
      </c>
      <c r="B2" s="705"/>
    </row>
    <row r="3" spans="1:2">
      <c r="A3" s="102"/>
      <c r="B3" s="103"/>
    </row>
    <row r="4" spans="1:2" ht="12.75" customHeight="1">
      <c r="A4" s="942" t="str">
        <f>'ANEXO I - TAB 2'!A4:H4</f>
        <v>PODER/ÓRGÃO/UNIDADE: JUSTIÇA FEDERAL</v>
      </c>
      <c r="B4" s="942"/>
    </row>
    <row r="5" spans="1:2">
      <c r="A5" s="209"/>
      <c r="B5" s="288" t="s">
        <v>313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739" t="s">
        <v>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</row>
    <row r="2" spans="1:14" ht="12.75" customHeight="1">
      <c r="A2" s="739" t="s">
        <v>1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740" t="s">
        <v>227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741" t="s">
        <v>228</v>
      </c>
      <c r="M5" s="741"/>
      <c r="N5" s="316"/>
    </row>
    <row r="6" spans="1:14" ht="12.75" customHeight="1" thickTop="1">
      <c r="A6" s="742" t="s">
        <v>3</v>
      </c>
      <c r="B6" s="743"/>
      <c r="C6" s="743"/>
      <c r="D6" s="744"/>
      <c r="E6" s="742" t="s">
        <v>4</v>
      </c>
      <c r="F6" s="743"/>
      <c r="G6" s="743"/>
      <c r="H6" s="743"/>
      <c r="I6" s="744"/>
      <c r="J6" s="748" t="s">
        <v>5</v>
      </c>
      <c r="K6" s="749"/>
      <c r="L6" s="750"/>
      <c r="M6" s="751" t="s">
        <v>6</v>
      </c>
    </row>
    <row r="7" spans="1:14" ht="21" customHeight="1">
      <c r="A7" s="745"/>
      <c r="B7" s="746"/>
      <c r="C7" s="746"/>
      <c r="D7" s="747"/>
      <c r="E7" s="753" t="s">
        <v>7</v>
      </c>
      <c r="F7" s="754"/>
      <c r="G7" s="754"/>
      <c r="H7" s="754" t="s">
        <v>8</v>
      </c>
      <c r="I7" s="755" t="s">
        <v>9</v>
      </c>
      <c r="J7" s="753" t="s">
        <v>10</v>
      </c>
      <c r="K7" s="754" t="s">
        <v>11</v>
      </c>
      <c r="L7" s="756" t="s">
        <v>9</v>
      </c>
      <c r="M7" s="752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754"/>
      <c r="I8" s="755"/>
      <c r="J8" s="753"/>
      <c r="K8" s="754"/>
      <c r="L8" s="756"/>
      <c r="M8" s="752"/>
    </row>
    <row r="9" spans="1:14" ht="12.75" customHeight="1">
      <c r="A9" s="757" t="s">
        <v>151</v>
      </c>
      <c r="B9" s="759" t="s">
        <v>155</v>
      </c>
      <c r="C9" s="761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758"/>
      <c r="B10" s="760"/>
      <c r="C10" s="762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758"/>
      <c r="B11" s="760"/>
      <c r="C11" s="763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758"/>
      <c r="B12" s="760"/>
      <c r="C12" s="764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758"/>
      <c r="B13" s="760"/>
      <c r="C13" s="762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758"/>
      <c r="B14" s="760"/>
      <c r="C14" s="762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758"/>
      <c r="B15" s="760"/>
      <c r="C15" s="762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758"/>
      <c r="B16" s="760"/>
      <c r="C16" s="763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758"/>
      <c r="B17" s="760"/>
      <c r="C17" s="764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758"/>
      <c r="B18" s="760"/>
      <c r="C18" s="762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758"/>
      <c r="B19" s="760"/>
      <c r="C19" s="762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758"/>
      <c r="B20" s="760"/>
      <c r="C20" s="762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758"/>
      <c r="B21" s="760"/>
      <c r="C21" s="762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757" t="s">
        <v>168</v>
      </c>
      <c r="B23" s="759" t="s">
        <v>169</v>
      </c>
      <c r="C23" s="761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758"/>
      <c r="B24" s="760"/>
      <c r="C24" s="762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758"/>
      <c r="B25" s="760"/>
      <c r="C25" s="763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758"/>
      <c r="B26" s="760"/>
      <c r="C26" s="764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758"/>
      <c r="B27" s="760"/>
      <c r="C27" s="762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758"/>
      <c r="B28" s="760"/>
      <c r="C28" s="762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758"/>
      <c r="B29" s="760"/>
      <c r="C29" s="762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758"/>
      <c r="B30" s="760"/>
      <c r="C30" s="763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758"/>
      <c r="B31" s="760"/>
      <c r="C31" s="764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758"/>
      <c r="B32" s="760"/>
      <c r="C32" s="762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758"/>
      <c r="B33" s="760"/>
      <c r="C33" s="762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758"/>
      <c r="B34" s="760"/>
      <c r="C34" s="762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758"/>
      <c r="B35" s="760"/>
      <c r="C35" s="765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757" t="s">
        <v>170</v>
      </c>
      <c r="B37" s="759" t="s">
        <v>171</v>
      </c>
      <c r="C37" s="761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758"/>
      <c r="B38" s="760"/>
      <c r="C38" s="762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758"/>
      <c r="B39" s="760"/>
      <c r="C39" s="763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758"/>
      <c r="B40" s="760"/>
      <c r="C40" s="764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758"/>
      <c r="B41" s="760"/>
      <c r="C41" s="762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758"/>
      <c r="B42" s="760"/>
      <c r="C42" s="762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758"/>
      <c r="B43" s="760"/>
      <c r="C43" s="762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758"/>
      <c r="B44" s="760"/>
      <c r="C44" s="763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758"/>
      <c r="B45" s="760"/>
      <c r="C45" s="764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758"/>
      <c r="B46" s="760"/>
      <c r="C46" s="762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758"/>
      <c r="B47" s="760"/>
      <c r="C47" s="762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758"/>
      <c r="B48" s="760"/>
      <c r="C48" s="762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758"/>
      <c r="B49" s="760"/>
      <c r="C49" s="765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766" t="s">
        <v>17</v>
      </c>
      <c r="C51" s="766"/>
      <c r="D51" s="767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B51:D51"/>
    <mergeCell ref="A37:A49"/>
    <mergeCell ref="B37:B49"/>
    <mergeCell ref="C37:C39"/>
    <mergeCell ref="C40:C44"/>
    <mergeCell ref="C45:C49"/>
    <mergeCell ref="A23:A35"/>
    <mergeCell ref="B23:B35"/>
    <mergeCell ref="C23:C25"/>
    <mergeCell ref="C26:C30"/>
    <mergeCell ref="C31:C35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GridLines="0" view="pageBreakPreview" zoomScale="90" zoomScaleNormal="100" zoomScaleSheetLayoutView="90" workbookViewId="0">
      <selection activeCell="C6" sqref="C6:I6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7.28515625" style="7" bestFit="1" customWidth="1"/>
    <col min="10" max="10" width="4.85546875" style="16" hidden="1" customWidth="1"/>
    <col min="11" max="11" width="6" style="298" hidden="1" customWidth="1" outlineLevel="1"/>
    <col min="12" max="12" width="5.42578125" style="7" hidden="1" customWidth="1" outlineLevel="1"/>
    <col min="13" max="14" width="5" style="7" hidden="1" customWidth="1" outlineLevel="1"/>
    <col min="15" max="16" width="6.28515625" style="7" hidden="1" customWidth="1" outlineLevel="1"/>
    <col min="17" max="17" width="4.85546875" style="7" hidden="1" customWidth="1" outlineLevel="1"/>
    <col min="18" max="21" width="9.140625" style="7" hidden="1" customWidth="1" outlineLevel="1"/>
    <col min="22" max="22" width="9.140625" style="7" collapsed="1"/>
    <col min="23" max="16384" width="9.140625" style="7"/>
  </cols>
  <sheetData>
    <row r="1" spans="1:16" s="225" customFormat="1" ht="12.75" customHeight="1">
      <c r="A1" s="934" t="s">
        <v>148</v>
      </c>
      <c r="B1" s="934"/>
      <c r="C1" s="934"/>
      <c r="D1" s="934"/>
      <c r="E1" s="934"/>
      <c r="F1" s="934"/>
      <c r="G1" s="934"/>
      <c r="H1" s="934"/>
      <c r="I1" s="934"/>
      <c r="J1" s="224"/>
      <c r="K1" s="294"/>
    </row>
    <row r="2" spans="1:16" s="225" customFormat="1">
      <c r="A2" s="934" t="s">
        <v>63</v>
      </c>
      <c r="B2" s="934"/>
      <c r="C2" s="934"/>
      <c r="D2" s="934"/>
      <c r="E2" s="934"/>
      <c r="F2" s="934"/>
      <c r="G2" s="934"/>
      <c r="H2" s="934"/>
      <c r="I2" s="934"/>
      <c r="J2" s="224"/>
      <c r="K2" s="294"/>
    </row>
    <row r="3" spans="1:16" s="225" customFormat="1">
      <c r="A3" s="226"/>
      <c r="B3" s="226"/>
      <c r="C3" s="226"/>
      <c r="G3" s="227"/>
      <c r="H3" s="227"/>
      <c r="I3" s="227"/>
      <c r="J3" s="224"/>
      <c r="K3" s="294"/>
    </row>
    <row r="4" spans="1:16" s="221" customFormat="1" ht="12.75" customHeight="1">
      <c r="A4" s="942" t="str">
        <f>'ANEXO I - TAB 1'!A4:M4</f>
        <v>PODER/ÓRGÃO/UNIDADE: JUSTIÇA FEDERAL</v>
      </c>
      <c r="B4" s="942"/>
      <c r="C4" s="942"/>
      <c r="D4" s="942"/>
      <c r="E4" s="942"/>
      <c r="F4" s="942"/>
      <c r="G4" s="942"/>
      <c r="H4" s="942"/>
      <c r="I4" s="942"/>
      <c r="K4" s="295"/>
    </row>
    <row r="5" spans="1:16" s="225" customFormat="1" ht="12.75" customHeight="1">
      <c r="A5" s="228"/>
      <c r="B5" s="228"/>
      <c r="C5" s="228"/>
      <c r="D5" s="228"/>
      <c r="E5" s="228"/>
      <c r="F5" s="787" t="s">
        <v>313</v>
      </c>
      <c r="G5" s="787"/>
      <c r="H5" s="787"/>
      <c r="I5" s="787"/>
      <c r="J5" s="224"/>
      <c r="K5" s="294"/>
    </row>
    <row r="6" spans="1:16" s="225" customFormat="1">
      <c r="A6" s="943" t="s">
        <v>117</v>
      </c>
      <c r="B6" s="944"/>
      <c r="C6" s="944" t="s">
        <v>101</v>
      </c>
      <c r="D6" s="944"/>
      <c r="E6" s="944"/>
      <c r="F6" s="944"/>
      <c r="G6" s="944"/>
      <c r="H6" s="944"/>
      <c r="I6" s="944"/>
      <c r="J6" s="224"/>
      <c r="K6" s="294"/>
    </row>
    <row r="7" spans="1:16" s="225" customFormat="1">
      <c r="A7" s="943"/>
      <c r="B7" s="944"/>
      <c r="C7" s="944" t="s">
        <v>118</v>
      </c>
      <c r="D7" s="944" t="s">
        <v>119</v>
      </c>
      <c r="E7" s="944" t="s">
        <v>120</v>
      </c>
      <c r="F7" s="944" t="s">
        <v>121</v>
      </c>
      <c r="G7" s="944" t="s">
        <v>122</v>
      </c>
      <c r="H7" s="944"/>
      <c r="I7" s="944"/>
      <c r="J7" s="224"/>
      <c r="K7" s="294"/>
    </row>
    <row r="8" spans="1:16" s="225" customFormat="1">
      <c r="A8" s="229" t="s">
        <v>123</v>
      </c>
      <c r="B8" s="230" t="s">
        <v>26</v>
      </c>
      <c r="C8" s="944"/>
      <c r="D8" s="944"/>
      <c r="E8" s="944"/>
      <c r="F8" s="944"/>
      <c r="G8" s="230" t="s">
        <v>124</v>
      </c>
      <c r="H8" s="230" t="s">
        <v>125</v>
      </c>
      <c r="I8" s="230" t="s">
        <v>9</v>
      </c>
      <c r="J8" s="224"/>
      <c r="K8" s="296"/>
    </row>
    <row r="9" spans="1:16" s="225" customFormat="1" ht="12.75" customHeight="1">
      <c r="A9" s="223" t="s">
        <v>193</v>
      </c>
      <c r="B9" s="234" t="s">
        <v>203</v>
      </c>
      <c r="C9" s="218">
        <f t="shared" ref="C9:H9" si="0">K16</f>
        <v>24241</v>
      </c>
      <c r="D9" s="218">
        <f t="shared" si="0"/>
        <v>5346</v>
      </c>
      <c r="E9" s="218">
        <f t="shared" si="0"/>
        <v>1809</v>
      </c>
      <c r="F9" s="218">
        <f t="shared" si="0"/>
        <v>105</v>
      </c>
      <c r="G9" s="218">
        <f t="shared" si="0"/>
        <v>28159</v>
      </c>
      <c r="H9" s="218">
        <f t="shared" si="0"/>
        <v>36155</v>
      </c>
      <c r="I9" s="167">
        <f t="shared" ref="I9:I14" si="1">G9+H9</f>
        <v>64314</v>
      </c>
      <c r="J9" s="224"/>
      <c r="K9" s="296"/>
    </row>
    <row r="10" spans="1:16" s="225" customFormat="1">
      <c r="A10" s="231" t="s">
        <v>204</v>
      </c>
      <c r="B10" s="234" t="s">
        <v>205</v>
      </c>
      <c r="C10" s="218">
        <v>1153</v>
      </c>
      <c r="D10" s="218">
        <v>131</v>
      </c>
      <c r="E10" s="218">
        <v>23</v>
      </c>
      <c r="F10" s="218">
        <v>2</v>
      </c>
      <c r="G10" s="218">
        <v>1593</v>
      </c>
      <c r="H10" s="218">
        <v>1999</v>
      </c>
      <c r="I10" s="167">
        <f t="shared" si="1"/>
        <v>3592</v>
      </c>
      <c r="J10" s="224"/>
      <c r="K10" s="688">
        <v>7563</v>
      </c>
      <c r="L10" s="688">
        <v>1868</v>
      </c>
      <c r="M10" s="688">
        <v>75</v>
      </c>
      <c r="N10" s="689">
        <v>105</v>
      </c>
      <c r="O10" s="690">
        <v>9533</v>
      </c>
      <c r="P10" s="690">
        <v>13125</v>
      </c>
    </row>
    <row r="11" spans="1:16" s="225" customFormat="1">
      <c r="A11" s="231" t="s">
        <v>206</v>
      </c>
      <c r="B11" s="232" t="s">
        <v>207</v>
      </c>
      <c r="C11" s="218">
        <v>1190</v>
      </c>
      <c r="D11" s="218">
        <v>151</v>
      </c>
      <c r="E11" s="218">
        <v>497</v>
      </c>
      <c r="F11" s="218">
        <v>0</v>
      </c>
      <c r="G11" s="218">
        <v>1427</v>
      </c>
      <c r="H11" s="218">
        <v>1304</v>
      </c>
      <c r="I11" s="167">
        <f t="shared" si="1"/>
        <v>2731</v>
      </c>
      <c r="J11" s="224"/>
      <c r="K11" s="691">
        <v>3595</v>
      </c>
      <c r="L11" s="691">
        <v>610</v>
      </c>
      <c r="M11" s="691">
        <v>932</v>
      </c>
      <c r="N11" s="691">
        <v>0</v>
      </c>
      <c r="O11" s="691">
        <v>3952</v>
      </c>
      <c r="P11" s="691">
        <v>4126</v>
      </c>
    </row>
    <row r="12" spans="1:16" s="225" customFormat="1">
      <c r="A12" s="231" t="s">
        <v>208</v>
      </c>
      <c r="B12" s="232" t="s">
        <v>209</v>
      </c>
      <c r="C12" s="218">
        <v>1705</v>
      </c>
      <c r="D12" s="218">
        <v>236</v>
      </c>
      <c r="E12" s="218">
        <v>499</v>
      </c>
      <c r="F12" s="218">
        <v>0</v>
      </c>
      <c r="G12" s="218">
        <v>2522</v>
      </c>
      <c r="H12" s="218">
        <v>2210</v>
      </c>
      <c r="I12" s="167">
        <f t="shared" si="1"/>
        <v>4732</v>
      </c>
      <c r="J12" s="224"/>
      <c r="K12" s="692">
        <v>4742</v>
      </c>
      <c r="L12" s="692">
        <v>834</v>
      </c>
      <c r="M12" s="692">
        <v>656</v>
      </c>
      <c r="N12" s="692">
        <v>0</v>
      </c>
      <c r="O12" s="693">
        <v>6197</v>
      </c>
      <c r="P12" s="693">
        <v>6703</v>
      </c>
    </row>
    <row r="13" spans="1:16" s="225" customFormat="1">
      <c r="A13" s="231" t="s">
        <v>210</v>
      </c>
      <c r="B13" s="232" t="s">
        <v>211</v>
      </c>
      <c r="C13" s="218">
        <v>969</v>
      </c>
      <c r="D13" s="218">
        <v>140</v>
      </c>
      <c r="E13" s="218">
        <v>3</v>
      </c>
      <c r="F13" s="218">
        <v>0</v>
      </c>
      <c r="G13" s="218">
        <v>1317</v>
      </c>
      <c r="H13" s="218">
        <v>1439</v>
      </c>
      <c r="I13" s="167">
        <f t="shared" si="1"/>
        <v>2756</v>
      </c>
      <c r="J13" s="224"/>
      <c r="K13" s="694">
        <v>4628</v>
      </c>
      <c r="L13" s="694">
        <v>1050</v>
      </c>
      <c r="M13" s="694">
        <v>1</v>
      </c>
      <c r="N13" s="694">
        <v>0</v>
      </c>
      <c r="O13" s="695">
        <v>5216</v>
      </c>
      <c r="P13" s="695">
        <v>7231</v>
      </c>
    </row>
    <row r="14" spans="1:16" s="225" customFormat="1">
      <c r="A14" s="231" t="s">
        <v>212</v>
      </c>
      <c r="B14" s="232" t="s">
        <v>213</v>
      </c>
      <c r="C14" s="218">
        <v>640</v>
      </c>
      <c r="D14" s="218">
        <v>53</v>
      </c>
      <c r="E14" s="218">
        <v>36</v>
      </c>
      <c r="F14" s="218"/>
      <c r="G14" s="218">
        <v>206</v>
      </c>
      <c r="H14" s="218">
        <v>267</v>
      </c>
      <c r="I14" s="167">
        <f t="shared" si="1"/>
        <v>473</v>
      </c>
      <c r="J14" s="224"/>
      <c r="K14" s="698">
        <v>3493</v>
      </c>
      <c r="L14" s="698">
        <v>936</v>
      </c>
      <c r="M14" s="698">
        <v>65</v>
      </c>
      <c r="N14" s="698"/>
      <c r="O14" s="699">
        <v>2988</v>
      </c>
      <c r="P14" s="699">
        <v>4535</v>
      </c>
    </row>
    <row r="15" spans="1:16" s="225" customFormat="1">
      <c r="A15" s="950" t="s">
        <v>9</v>
      </c>
      <c r="B15" s="951"/>
      <c r="C15" s="123">
        <f>SUM(C9:C14)</f>
        <v>29898</v>
      </c>
      <c r="D15" s="123">
        <f t="shared" ref="D15:I15" si="2">SUM(D9:D14)</f>
        <v>6057</v>
      </c>
      <c r="E15" s="123">
        <f t="shared" si="2"/>
        <v>2867</v>
      </c>
      <c r="F15" s="123">
        <f t="shared" si="2"/>
        <v>107</v>
      </c>
      <c r="G15" s="123">
        <f t="shared" si="2"/>
        <v>35224</v>
      </c>
      <c r="H15" s="123">
        <f t="shared" si="2"/>
        <v>43374</v>
      </c>
      <c r="I15" s="168">
        <f t="shared" si="2"/>
        <v>78598</v>
      </c>
      <c r="J15" s="224" t="s">
        <v>201</v>
      </c>
      <c r="K15" s="696">
        <v>220</v>
      </c>
      <c r="L15" s="696">
        <v>48</v>
      </c>
      <c r="M15" s="696">
        <v>80</v>
      </c>
      <c r="N15" s="696" t="s">
        <v>217</v>
      </c>
      <c r="O15" s="697">
        <v>273</v>
      </c>
      <c r="P15" s="697">
        <v>435</v>
      </c>
    </row>
    <row r="16" spans="1:16" s="225" customFormat="1" ht="13.5" customHeight="1">
      <c r="A16" s="952" t="str">
        <f>'ANEXO V - TAB 1'!A10</f>
        <v>Fonte: Tribunais Regionais Federais e Secretaria do Conselho da Justiça Federal</v>
      </c>
      <c r="B16" s="952"/>
      <c r="C16" s="952"/>
      <c r="D16" s="952"/>
      <c r="E16" s="952"/>
      <c r="F16" s="952"/>
      <c r="G16" s="952"/>
      <c r="H16" s="952"/>
      <c r="I16" s="952"/>
      <c r="J16" s="224"/>
      <c r="K16" s="666">
        <f>SUM(K10:K15)</f>
        <v>24241</v>
      </c>
      <c r="L16" s="666">
        <f t="shared" ref="L16:P16" si="3">SUM(L10:L15)</f>
        <v>5346</v>
      </c>
      <c r="M16" s="666">
        <f t="shared" si="3"/>
        <v>1809</v>
      </c>
      <c r="N16" s="666">
        <f t="shared" si="3"/>
        <v>105</v>
      </c>
      <c r="O16" s="666">
        <f t="shared" si="3"/>
        <v>28159</v>
      </c>
      <c r="P16" s="666">
        <f t="shared" si="3"/>
        <v>36155</v>
      </c>
    </row>
    <row r="17" spans="1:14" s="225" customFormat="1" ht="12.75" customHeight="1">
      <c r="A17" s="953" t="s">
        <v>69</v>
      </c>
      <c r="B17" s="953"/>
      <c r="C17" s="953"/>
      <c r="D17" s="953"/>
      <c r="E17" s="953"/>
      <c r="F17" s="953"/>
      <c r="G17" s="953"/>
      <c r="H17" s="953"/>
      <c r="I17" s="953"/>
      <c r="J17" s="224"/>
      <c r="K17" s="294"/>
    </row>
    <row r="18" spans="1:14" s="225" customFormat="1" ht="12.75" customHeight="1">
      <c r="A18" s="954" t="s">
        <v>139</v>
      </c>
      <c r="B18" s="954"/>
      <c r="C18" s="954"/>
      <c r="D18" s="954"/>
      <c r="E18" s="954"/>
      <c r="F18" s="954"/>
      <c r="G18" s="954"/>
      <c r="H18" s="954"/>
      <c r="I18" s="954"/>
      <c r="K18" s="297"/>
      <c r="N18" s="224"/>
    </row>
    <row r="19" spans="1:14" s="225" customFormat="1" ht="31.5">
      <c r="A19" s="945" t="s">
        <v>126</v>
      </c>
      <c r="B19" s="946"/>
      <c r="C19" s="233" t="s">
        <v>127</v>
      </c>
      <c r="D19" s="946" t="s">
        <v>128</v>
      </c>
      <c r="E19" s="946"/>
      <c r="F19" s="946"/>
      <c r="G19" s="946"/>
      <c r="H19" s="946"/>
      <c r="I19" s="946"/>
      <c r="K19" s="297"/>
      <c r="N19" s="224"/>
    </row>
    <row r="20" spans="1:14" s="225" customFormat="1" ht="24" customHeight="1">
      <c r="A20" s="947" t="s">
        <v>129</v>
      </c>
      <c r="B20" s="948"/>
      <c r="C20" s="700">
        <v>910.08</v>
      </c>
      <c r="D20" s="949" t="s">
        <v>311</v>
      </c>
      <c r="E20" s="949"/>
      <c r="F20" s="949"/>
      <c r="G20" s="949"/>
      <c r="H20" s="949"/>
      <c r="I20" s="949"/>
      <c r="K20" s="297"/>
      <c r="N20" s="224"/>
    </row>
    <row r="21" spans="1:14" s="225" customFormat="1" ht="27.75" customHeight="1">
      <c r="A21" s="947" t="s">
        <v>130</v>
      </c>
      <c r="B21" s="948"/>
      <c r="C21" s="700">
        <v>719.62</v>
      </c>
      <c r="D21" s="949" t="s">
        <v>312</v>
      </c>
      <c r="E21" s="949"/>
      <c r="F21" s="949"/>
      <c r="G21" s="949"/>
      <c r="H21" s="949"/>
      <c r="I21" s="949"/>
      <c r="K21" s="297"/>
      <c r="N21" s="224"/>
    </row>
    <row r="22" spans="1:14" s="225" customFormat="1" ht="25.5" customHeight="1">
      <c r="A22" s="947" t="s">
        <v>131</v>
      </c>
      <c r="B22" s="948"/>
      <c r="C22" s="305" t="s">
        <v>226</v>
      </c>
      <c r="D22" s="955" t="s">
        <v>214</v>
      </c>
      <c r="E22" s="956"/>
      <c r="F22" s="956"/>
      <c r="G22" s="956"/>
      <c r="H22" s="956"/>
      <c r="I22" s="956"/>
      <c r="K22" s="297"/>
      <c r="N22" s="224"/>
    </row>
    <row r="23" spans="1:14" s="225" customFormat="1" ht="12.75" customHeight="1">
      <c r="A23" s="947" t="s">
        <v>132</v>
      </c>
      <c r="B23" s="948"/>
      <c r="C23" s="299" t="s">
        <v>217</v>
      </c>
      <c r="D23" s="955" t="s">
        <v>215</v>
      </c>
      <c r="E23" s="956"/>
      <c r="F23" s="956"/>
      <c r="G23" s="956"/>
      <c r="H23" s="956"/>
      <c r="I23" s="956"/>
      <c r="K23" s="297"/>
      <c r="N23" s="224"/>
    </row>
    <row r="24" spans="1:14" s="225" customFormat="1" ht="13.5" customHeight="1">
      <c r="A24" s="947" t="s">
        <v>133</v>
      </c>
      <c r="B24" s="948"/>
      <c r="C24" s="299">
        <v>215</v>
      </c>
      <c r="D24" s="955" t="s">
        <v>216</v>
      </c>
      <c r="E24" s="956"/>
      <c r="F24" s="956"/>
      <c r="G24" s="956"/>
      <c r="H24" s="956"/>
      <c r="I24" s="956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223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222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221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220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219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219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220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221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222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223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839</v>
      </c>
    </row>
    <row r="43" spans="1:11" collapsed="1"/>
    <row r="45" spans="1:11" hidden="1" outlineLevel="3"/>
    <row r="46" spans="1:11" hidden="1" outlineLevel="3">
      <c r="B46" s="16" t="s">
        <v>308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681">
        <v>3579</v>
      </c>
      <c r="C48" s="681">
        <v>658</v>
      </c>
      <c r="D48" s="681">
        <v>907</v>
      </c>
      <c r="E48" s="681">
        <v>696</v>
      </c>
      <c r="F48" s="681">
        <v>3900</v>
      </c>
      <c r="G48" s="681">
        <v>4060</v>
      </c>
      <c r="H48" s="681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682">
        <v>3478</v>
      </c>
      <c r="C51" s="682">
        <v>962</v>
      </c>
      <c r="D51" s="682">
        <v>474</v>
      </c>
      <c r="E51" s="682">
        <v>0</v>
      </c>
      <c r="F51" s="682">
        <v>3441</v>
      </c>
      <c r="G51" s="682">
        <v>5106</v>
      </c>
      <c r="H51" s="683">
        <v>8547</v>
      </c>
    </row>
    <row r="52" spans="1:8" hidden="1" outlineLevel="3">
      <c r="A52" s="16" t="s">
        <v>306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309</v>
      </c>
    </row>
    <row r="57" spans="1:8" hidden="1" outlineLevel="3">
      <c r="A57" s="16">
        <v>1</v>
      </c>
      <c r="B57" s="669">
        <v>1140</v>
      </c>
      <c r="C57" s="669">
        <v>146</v>
      </c>
      <c r="D57" s="669">
        <v>59</v>
      </c>
      <c r="E57" s="670">
        <v>66</v>
      </c>
      <c r="F57" s="679">
        <v>1565</v>
      </c>
      <c r="G57" s="679">
        <v>2110</v>
      </c>
      <c r="H57" s="680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682">
        <v>631</v>
      </c>
      <c r="C61" s="682">
        <v>64</v>
      </c>
      <c r="D61" s="682">
        <v>27</v>
      </c>
      <c r="E61" s="682">
        <v>0</v>
      </c>
      <c r="F61" s="682">
        <v>678</v>
      </c>
      <c r="G61" s="682">
        <v>1018</v>
      </c>
      <c r="H61" s="683">
        <v>1696</v>
      </c>
    </row>
    <row r="62" spans="1:8" hidden="1" outlineLevel="3">
      <c r="A62" s="16" t="s">
        <v>306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-33</v>
      </c>
      <c r="C66" s="303">
        <f t="shared" ref="C66:H66" si="11">C65-D15</f>
        <v>314</v>
      </c>
      <c r="D66" s="303">
        <f t="shared" si="11"/>
        <v>969</v>
      </c>
      <c r="E66" s="303">
        <f t="shared" si="11"/>
        <v>1203</v>
      </c>
      <c r="F66" s="303">
        <f t="shared" si="11"/>
        <v>670</v>
      </c>
      <c r="G66" s="303">
        <f t="shared" si="11"/>
        <v>1667</v>
      </c>
      <c r="H66" s="303">
        <f t="shared" si="11"/>
        <v>2337</v>
      </c>
    </row>
    <row r="67" spans="2:8" hidden="1" outlineLevel="3"/>
    <row r="68" spans="2:8" collapsed="1"/>
  </sheetData>
  <sortState ref="A26:A30">
    <sortCondition ref="A26"/>
  </sortState>
  <mergeCells count="27">
    <mergeCell ref="A23:B23"/>
    <mergeCell ref="D23:I23"/>
    <mergeCell ref="A24:B24"/>
    <mergeCell ref="D24:I24"/>
    <mergeCell ref="A21:B21"/>
    <mergeCell ref="D21:I21"/>
    <mergeCell ref="A22:B22"/>
    <mergeCell ref="D22:I22"/>
    <mergeCell ref="A19:B19"/>
    <mergeCell ref="D19:I19"/>
    <mergeCell ref="A20:B20"/>
    <mergeCell ref="D20:I20"/>
    <mergeCell ref="A15:B15"/>
    <mergeCell ref="A16:I16"/>
    <mergeCell ref="A17:I17"/>
    <mergeCell ref="A18:I18"/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705" t="s">
        <v>148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4" ht="12.75" customHeight="1">
      <c r="A2" s="705" t="s">
        <v>134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4" ht="12.75" customHeight="1">
      <c r="A3" s="918" t="s">
        <v>149</v>
      </c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849" t="s">
        <v>2</v>
      </c>
      <c r="M4" s="849"/>
    </row>
    <row r="5" spans="1:14" s="13" customFormat="1">
      <c r="A5" s="841" t="s">
        <v>117</v>
      </c>
      <c r="B5" s="835"/>
      <c r="C5" s="835" t="s">
        <v>140</v>
      </c>
      <c r="D5" s="835"/>
      <c r="E5" s="835"/>
      <c r="F5" s="835"/>
      <c r="G5" s="835"/>
      <c r="H5" s="835"/>
      <c r="I5" s="835"/>
      <c r="J5" s="835"/>
      <c r="K5" s="835"/>
      <c r="L5" s="835"/>
      <c r="M5" s="842"/>
      <c r="N5" s="22"/>
    </row>
    <row r="6" spans="1:14" s="13" customFormat="1" ht="13.15" customHeight="1">
      <c r="A6" s="841"/>
      <c r="B6" s="835"/>
      <c r="C6" s="959" t="s">
        <v>118</v>
      </c>
      <c r="D6" s="835" t="s">
        <v>119</v>
      </c>
      <c r="E6" s="835" t="s">
        <v>120</v>
      </c>
      <c r="F6" s="835" t="s">
        <v>121</v>
      </c>
      <c r="G6" s="835" t="s">
        <v>122</v>
      </c>
      <c r="H6" s="835"/>
      <c r="I6" s="835"/>
      <c r="J6" s="835"/>
      <c r="K6" s="835"/>
      <c r="L6" s="835"/>
      <c r="M6" s="842"/>
      <c r="N6" s="22"/>
    </row>
    <row r="7" spans="1:14" s="13" customFormat="1">
      <c r="A7" s="841"/>
      <c r="B7" s="835"/>
      <c r="C7" s="960"/>
      <c r="D7" s="835"/>
      <c r="E7" s="835"/>
      <c r="F7" s="835"/>
      <c r="G7" s="957" t="s">
        <v>141</v>
      </c>
      <c r="H7" s="957"/>
      <c r="I7" s="957"/>
      <c r="J7" s="958"/>
      <c r="K7" s="834" t="s">
        <v>142</v>
      </c>
      <c r="L7" s="835"/>
      <c r="M7" s="842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835"/>
      <c r="E8" s="835"/>
      <c r="F8" s="835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841" t="s">
        <v>9</v>
      </c>
      <c r="B21" s="835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967" t="s">
        <v>116</v>
      </c>
      <c r="B22" s="967"/>
      <c r="C22" s="967"/>
      <c r="D22" s="967"/>
      <c r="E22" s="967"/>
      <c r="F22" s="967"/>
      <c r="G22" s="967"/>
      <c r="H22" s="967"/>
      <c r="I22" s="108"/>
      <c r="J22" s="16"/>
    </row>
    <row r="23" spans="1:14" s="7" customFormat="1" ht="12.75" customHeight="1">
      <c r="A23" s="968" t="s">
        <v>69</v>
      </c>
      <c r="B23" s="968"/>
      <c r="C23" s="968"/>
      <c r="D23" s="968"/>
      <c r="E23" s="968"/>
      <c r="F23" s="968"/>
      <c r="G23" s="968"/>
      <c r="H23" s="968"/>
      <c r="I23" s="109"/>
      <c r="J23" s="16"/>
    </row>
    <row r="24" spans="1:14" s="7" customFormat="1">
      <c r="A24" s="969" t="s">
        <v>143</v>
      </c>
      <c r="B24" s="969"/>
      <c r="C24" s="969"/>
      <c r="D24" s="969"/>
      <c r="E24" s="969"/>
      <c r="F24" s="969"/>
      <c r="G24" s="969"/>
      <c r="H24" s="969"/>
      <c r="I24" s="114"/>
      <c r="K24" s="16"/>
      <c r="N24" s="16"/>
    </row>
    <row r="25" spans="1:14" s="7" customFormat="1">
      <c r="A25" s="966" t="s">
        <v>126</v>
      </c>
      <c r="B25" s="963"/>
      <c r="C25" s="963"/>
      <c r="D25" s="963" t="s">
        <v>128</v>
      </c>
      <c r="E25" s="963"/>
      <c r="F25" s="963"/>
      <c r="G25" s="963"/>
      <c r="H25" s="963"/>
      <c r="I25" s="963"/>
      <c r="J25" s="963"/>
      <c r="K25" s="963"/>
      <c r="L25" s="963"/>
      <c r="M25" s="964"/>
      <c r="N25" s="16"/>
    </row>
    <row r="26" spans="1:14" s="7" customFormat="1" ht="13.5" customHeight="1">
      <c r="A26" s="961" t="s">
        <v>136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5"/>
      <c r="N26" s="16"/>
    </row>
    <row r="27" spans="1:14" s="7" customFormat="1" ht="13.5" customHeight="1">
      <c r="A27" s="961" t="s">
        <v>137</v>
      </c>
      <c r="B27" s="962"/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5"/>
      <c r="N27" s="16"/>
    </row>
    <row r="28" spans="1:14" s="7" customFormat="1" ht="12.75" customHeight="1">
      <c r="A28" s="961" t="s">
        <v>130</v>
      </c>
      <c r="B28" s="962"/>
      <c r="C28" s="962"/>
      <c r="D28" s="962"/>
      <c r="E28" s="962"/>
      <c r="F28" s="962"/>
      <c r="G28" s="962"/>
      <c r="H28" s="962"/>
      <c r="I28" s="962"/>
      <c r="J28" s="962"/>
      <c r="K28" s="962"/>
      <c r="L28" s="962"/>
      <c r="M28" s="965"/>
      <c r="N28" s="16"/>
    </row>
    <row r="29" spans="1:14" s="7" customFormat="1" ht="12.75" customHeight="1">
      <c r="A29" s="961" t="s">
        <v>131</v>
      </c>
      <c r="B29" s="962"/>
      <c r="C29" s="962"/>
      <c r="D29" s="962"/>
      <c r="E29" s="962"/>
      <c r="F29" s="962"/>
      <c r="G29" s="962"/>
      <c r="H29" s="962"/>
      <c r="I29" s="962"/>
      <c r="J29" s="962"/>
      <c r="K29" s="962"/>
      <c r="L29" s="962"/>
      <c r="M29" s="965"/>
      <c r="N29" s="16"/>
    </row>
    <row r="30" spans="1:14" s="7" customFormat="1" ht="12.75" customHeight="1">
      <c r="A30" s="961" t="s">
        <v>132</v>
      </c>
      <c r="B30" s="962"/>
      <c r="C30" s="962"/>
      <c r="D30" s="962"/>
      <c r="E30" s="962"/>
      <c r="F30" s="962"/>
      <c r="G30" s="962"/>
      <c r="H30" s="962"/>
      <c r="I30" s="962"/>
      <c r="J30" s="962"/>
      <c r="K30" s="962"/>
      <c r="L30" s="962"/>
      <c r="M30" s="965"/>
      <c r="N30" s="16"/>
    </row>
    <row r="31" spans="1:14" s="7" customFormat="1" ht="12.75" customHeight="1">
      <c r="A31" s="961" t="s">
        <v>133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5"/>
      <c r="N31" s="16"/>
    </row>
    <row r="32" spans="1:14" s="7" customFormat="1" ht="13.5" customHeight="1">
      <c r="A32" s="961" t="s">
        <v>138</v>
      </c>
      <c r="B32" s="962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5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5:M25"/>
    <mergeCell ref="D26:M26"/>
    <mergeCell ref="A27:C27"/>
    <mergeCell ref="D27:M27"/>
    <mergeCell ref="A25:C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739" t="s">
        <v>0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</row>
    <row r="2" spans="1:13" ht="12.75" customHeight="1">
      <c r="A2" s="739" t="s">
        <v>1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740" t="s">
        <v>285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741" t="s">
        <v>228</v>
      </c>
      <c r="M5" s="741"/>
    </row>
    <row r="6" spans="1:13" ht="12.75" customHeight="1" thickTop="1">
      <c r="A6" s="742" t="s">
        <v>3</v>
      </c>
      <c r="B6" s="743"/>
      <c r="C6" s="743"/>
      <c r="D6" s="744"/>
      <c r="E6" s="742" t="s">
        <v>4</v>
      </c>
      <c r="F6" s="743"/>
      <c r="G6" s="743"/>
      <c r="H6" s="743"/>
      <c r="I6" s="744"/>
      <c r="J6" s="768" t="s">
        <v>5</v>
      </c>
      <c r="K6" s="749"/>
      <c r="L6" s="750"/>
      <c r="M6" s="751" t="s">
        <v>6</v>
      </c>
    </row>
    <row r="7" spans="1:13" ht="21" customHeight="1">
      <c r="A7" s="745"/>
      <c r="B7" s="746"/>
      <c r="C7" s="746"/>
      <c r="D7" s="747"/>
      <c r="E7" s="753" t="s">
        <v>7</v>
      </c>
      <c r="F7" s="754"/>
      <c r="G7" s="754"/>
      <c r="H7" s="754" t="s">
        <v>8</v>
      </c>
      <c r="I7" s="755" t="s">
        <v>9</v>
      </c>
      <c r="J7" s="769" t="s">
        <v>10</v>
      </c>
      <c r="K7" s="754" t="s">
        <v>11</v>
      </c>
      <c r="L7" s="756" t="s">
        <v>9</v>
      </c>
      <c r="M7" s="752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754"/>
      <c r="I8" s="755"/>
      <c r="J8" s="769"/>
      <c r="K8" s="754"/>
      <c r="L8" s="756"/>
      <c r="M8" s="752"/>
    </row>
    <row r="9" spans="1:13" ht="12.75" customHeight="1">
      <c r="A9" s="757" t="s">
        <v>151</v>
      </c>
      <c r="B9" s="759" t="s">
        <v>155</v>
      </c>
      <c r="C9" s="761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758"/>
      <c r="B10" s="760"/>
      <c r="C10" s="762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758"/>
      <c r="B11" s="760"/>
      <c r="C11" s="763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758"/>
      <c r="B12" s="760"/>
      <c r="C12" s="764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758"/>
      <c r="B13" s="760"/>
      <c r="C13" s="762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758"/>
      <c r="B14" s="760"/>
      <c r="C14" s="762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758"/>
      <c r="B15" s="760"/>
      <c r="C15" s="762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758"/>
      <c r="B16" s="760"/>
      <c r="C16" s="763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758"/>
      <c r="B17" s="760"/>
      <c r="C17" s="764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758"/>
      <c r="B18" s="760"/>
      <c r="C18" s="762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758"/>
      <c r="B19" s="760"/>
      <c r="C19" s="762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758"/>
      <c r="B20" s="760"/>
      <c r="C20" s="762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758"/>
      <c r="B21" s="760"/>
      <c r="C21" s="762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757" t="s">
        <v>168</v>
      </c>
      <c r="B23" s="759" t="s">
        <v>169</v>
      </c>
      <c r="C23" s="761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758"/>
      <c r="B24" s="760"/>
      <c r="C24" s="762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758"/>
      <c r="B25" s="760"/>
      <c r="C25" s="763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758"/>
      <c r="B26" s="760"/>
      <c r="C26" s="764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758"/>
      <c r="B27" s="760"/>
      <c r="C27" s="762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758"/>
      <c r="B28" s="760"/>
      <c r="C28" s="762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758"/>
      <c r="B29" s="760"/>
      <c r="C29" s="762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758"/>
      <c r="B30" s="760"/>
      <c r="C30" s="763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758"/>
      <c r="B31" s="760"/>
      <c r="C31" s="764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758"/>
      <c r="B32" s="760"/>
      <c r="C32" s="762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758"/>
      <c r="B33" s="760"/>
      <c r="C33" s="762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758"/>
      <c r="B34" s="760"/>
      <c r="C34" s="762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758"/>
      <c r="B35" s="760"/>
      <c r="C35" s="765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757" t="s">
        <v>170</v>
      </c>
      <c r="B37" s="759" t="s">
        <v>171</v>
      </c>
      <c r="C37" s="761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758"/>
      <c r="B38" s="760"/>
      <c r="C38" s="762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758"/>
      <c r="B39" s="760"/>
      <c r="C39" s="763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758"/>
      <c r="B40" s="760"/>
      <c r="C40" s="764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758"/>
      <c r="B41" s="760"/>
      <c r="C41" s="762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758"/>
      <c r="B42" s="760"/>
      <c r="C42" s="762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758"/>
      <c r="B43" s="760"/>
      <c r="C43" s="762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758"/>
      <c r="B44" s="760"/>
      <c r="C44" s="763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758"/>
      <c r="B45" s="760"/>
      <c r="C45" s="764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758"/>
      <c r="B46" s="760"/>
      <c r="C46" s="762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758"/>
      <c r="B47" s="760"/>
      <c r="C47" s="762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758"/>
      <c r="B48" s="760"/>
      <c r="C48" s="762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758"/>
      <c r="B49" s="760"/>
      <c r="C49" s="765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766" t="s">
        <v>17</v>
      </c>
      <c r="C51" s="766"/>
      <c r="D51" s="767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229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230</v>
      </c>
      <c r="C2" s="362"/>
      <c r="D2" s="362"/>
      <c r="E2" s="362"/>
      <c r="F2" s="363" t="s">
        <v>231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232</v>
      </c>
      <c r="C3" s="362"/>
      <c r="D3" s="362"/>
      <c r="E3" s="362"/>
      <c r="F3" s="364" t="s">
        <v>233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234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770" t="s">
        <v>235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</row>
    <row r="6" spans="1:14">
      <c r="B6" s="770" t="s">
        <v>236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</row>
    <row r="7" spans="1:14">
      <c r="B7" s="770" t="s">
        <v>237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238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771" t="s">
        <v>239</v>
      </c>
      <c r="C10" s="771"/>
      <c r="D10" s="771"/>
      <c r="E10" s="771"/>
      <c r="F10" s="771" t="s">
        <v>240</v>
      </c>
      <c r="G10" s="771"/>
      <c r="H10" s="771"/>
      <c r="I10" s="771"/>
      <c r="J10" s="771"/>
      <c r="K10" s="771" t="s">
        <v>241</v>
      </c>
      <c r="L10" s="771"/>
      <c r="M10" s="771"/>
      <c r="N10" s="771"/>
    </row>
    <row r="11" spans="1:14" ht="15.75" customHeight="1">
      <c r="B11" s="771"/>
      <c r="C11" s="771"/>
      <c r="D11" s="771"/>
      <c r="E11" s="771"/>
      <c r="F11" s="771" t="s">
        <v>242</v>
      </c>
      <c r="G11" s="771"/>
      <c r="H11" s="771"/>
      <c r="I11" s="771" t="s">
        <v>243</v>
      </c>
      <c r="J11" s="771" t="s">
        <v>194</v>
      </c>
      <c r="K11" s="771" t="s">
        <v>244</v>
      </c>
      <c r="L11" s="771" t="s">
        <v>245</v>
      </c>
      <c r="M11" s="771" t="s">
        <v>194</v>
      </c>
      <c r="N11" s="771" t="s">
        <v>246</v>
      </c>
    </row>
    <row r="12" spans="1:14" ht="26.25" customHeight="1">
      <c r="B12" s="771"/>
      <c r="C12" s="771"/>
      <c r="D12" s="771"/>
      <c r="E12" s="771"/>
      <c r="F12" s="368" t="s">
        <v>247</v>
      </c>
      <c r="G12" s="368" t="s">
        <v>248</v>
      </c>
      <c r="H12" s="368" t="s">
        <v>249</v>
      </c>
      <c r="I12" s="771"/>
      <c r="J12" s="771"/>
      <c r="K12" s="771"/>
      <c r="L12" s="771"/>
      <c r="M12" s="771"/>
      <c r="N12" s="771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250</v>
      </c>
      <c r="C15" s="382"/>
      <c r="D15" s="383" t="s">
        <v>251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252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253</v>
      </c>
      <c r="C17" s="381"/>
      <c r="D17" s="383" t="s">
        <v>254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255</v>
      </c>
      <c r="C18" s="381" t="s">
        <v>153</v>
      </c>
      <c r="D18" s="383" t="s">
        <v>236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251</v>
      </c>
      <c r="C19" s="381"/>
      <c r="D19" s="383" t="s">
        <v>256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257</v>
      </c>
      <c r="C20" s="382"/>
      <c r="D20" s="383" t="s">
        <v>255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258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256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776" t="s">
        <v>259</v>
      </c>
      <c r="C26" s="777"/>
      <c r="D26" s="777"/>
      <c r="E26" s="778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257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260</v>
      </c>
      <c r="C30" s="380"/>
      <c r="D30" s="386" t="s">
        <v>261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260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250</v>
      </c>
      <c r="C32" s="380" t="s">
        <v>153</v>
      </c>
      <c r="D32" s="386" t="s">
        <v>262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255</v>
      </c>
      <c r="C33" s="380"/>
      <c r="D33" s="386" t="s">
        <v>255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258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258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776" t="s">
        <v>263</v>
      </c>
      <c r="C40" s="777"/>
      <c r="D40" s="777"/>
      <c r="E40" s="777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264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252</v>
      </c>
      <c r="C43" s="380"/>
      <c r="D43" s="386" t="s">
        <v>252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265</v>
      </c>
      <c r="C44" s="370"/>
      <c r="D44" s="386" t="s">
        <v>250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255</v>
      </c>
      <c r="C45" s="380"/>
      <c r="D45" s="386" t="s">
        <v>262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253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255</v>
      </c>
      <c r="C47" s="380"/>
      <c r="D47" s="386" t="s">
        <v>261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236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256</v>
      </c>
      <c r="C49" s="370"/>
      <c r="D49" s="386" t="s">
        <v>250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257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253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775" t="s">
        <v>266</v>
      </c>
      <c r="C54" s="775"/>
      <c r="D54" s="775"/>
      <c r="E54" s="775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772" t="s">
        <v>267</v>
      </c>
      <c r="C55" s="773"/>
      <c r="D55" s="773"/>
      <c r="E55" s="774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775" t="s">
        <v>17</v>
      </c>
      <c r="C56" s="775"/>
      <c r="D56" s="775"/>
      <c r="E56" s="775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229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230</v>
      </c>
      <c r="C2" s="551"/>
      <c r="D2" s="551"/>
      <c r="E2" s="551"/>
      <c r="F2" s="551" t="s">
        <v>286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232</v>
      </c>
      <c r="C3" s="551"/>
      <c r="D3" s="551"/>
      <c r="E3" s="551"/>
      <c r="F3" s="551" t="s">
        <v>287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234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770" t="s">
        <v>235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</row>
    <row r="6" spans="1:14">
      <c r="B6" s="770" t="s">
        <v>236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</row>
    <row r="7" spans="1:14">
      <c r="B7" s="770" t="s">
        <v>237</v>
      </c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238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779" t="s">
        <v>239</v>
      </c>
      <c r="C10" s="779"/>
      <c r="D10" s="779"/>
      <c r="E10" s="779"/>
      <c r="F10" s="779" t="s">
        <v>240</v>
      </c>
      <c r="G10" s="779"/>
      <c r="H10" s="779"/>
      <c r="I10" s="779"/>
      <c r="J10" s="779"/>
      <c r="K10" s="779" t="s">
        <v>241</v>
      </c>
      <c r="L10" s="779"/>
      <c r="M10" s="779"/>
      <c r="N10" s="779"/>
    </row>
    <row r="11" spans="1:14" ht="15.75" customHeight="1">
      <c r="B11" s="779"/>
      <c r="C11" s="779"/>
      <c r="D11" s="779"/>
      <c r="E11" s="779"/>
      <c r="F11" s="779" t="s">
        <v>242</v>
      </c>
      <c r="G11" s="779"/>
      <c r="H11" s="779"/>
      <c r="I11" s="779" t="s">
        <v>243</v>
      </c>
      <c r="J11" s="779" t="s">
        <v>194</v>
      </c>
      <c r="K11" s="779" t="s">
        <v>244</v>
      </c>
      <c r="L11" s="779" t="s">
        <v>245</v>
      </c>
      <c r="M11" s="779" t="s">
        <v>194</v>
      </c>
      <c r="N11" s="779" t="s">
        <v>246</v>
      </c>
    </row>
    <row r="12" spans="1:14" ht="26.25" customHeight="1">
      <c r="B12" s="779"/>
      <c r="C12" s="779"/>
      <c r="D12" s="779"/>
      <c r="E12" s="779"/>
      <c r="F12" s="555" t="s">
        <v>247</v>
      </c>
      <c r="G12" s="555" t="s">
        <v>248</v>
      </c>
      <c r="H12" s="555" t="s">
        <v>249</v>
      </c>
      <c r="I12" s="779"/>
      <c r="J12" s="779"/>
      <c r="K12" s="779"/>
      <c r="L12" s="779"/>
      <c r="M12" s="779"/>
      <c r="N12" s="779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250</v>
      </c>
      <c r="C15" s="564"/>
      <c r="D15" s="565" t="s">
        <v>251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252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253</v>
      </c>
      <c r="C17" s="563"/>
      <c r="D17" s="565" t="s">
        <v>254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255</v>
      </c>
      <c r="C18" s="563" t="s">
        <v>153</v>
      </c>
      <c r="D18" s="565" t="s">
        <v>236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251</v>
      </c>
      <c r="C19" s="563"/>
      <c r="D19" s="565" t="s">
        <v>256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257</v>
      </c>
      <c r="C20" s="564"/>
      <c r="D20" s="565" t="s">
        <v>255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258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256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784" t="s">
        <v>259</v>
      </c>
      <c r="C26" s="785"/>
      <c r="D26" s="785"/>
      <c r="E26" s="786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257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260</v>
      </c>
      <c r="C30" s="562"/>
      <c r="D30" s="568" t="s">
        <v>261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260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250</v>
      </c>
      <c r="C32" s="562" t="s">
        <v>153</v>
      </c>
      <c r="D32" s="568" t="s">
        <v>262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255</v>
      </c>
      <c r="C33" s="562"/>
      <c r="D33" s="568" t="s">
        <v>255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258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258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784" t="s">
        <v>263</v>
      </c>
      <c r="C40" s="785"/>
      <c r="D40" s="785"/>
      <c r="E40" s="785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264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252</v>
      </c>
      <c r="C43" s="562"/>
      <c r="D43" s="568" t="s">
        <v>252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265</v>
      </c>
      <c r="C44" s="557"/>
      <c r="D44" s="568" t="s">
        <v>250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255</v>
      </c>
      <c r="C45" s="562"/>
      <c r="D45" s="568" t="s">
        <v>262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253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255</v>
      </c>
      <c r="C47" s="562"/>
      <c r="D47" s="568" t="s">
        <v>261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236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256</v>
      </c>
      <c r="C49" s="557"/>
      <c r="D49" s="568" t="s">
        <v>250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257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253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783" t="s">
        <v>266</v>
      </c>
      <c r="C54" s="783"/>
      <c r="D54" s="783"/>
      <c r="E54" s="783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780" t="s">
        <v>267</v>
      </c>
      <c r="C55" s="781"/>
      <c r="D55" s="781"/>
      <c r="E55" s="782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783" t="s">
        <v>17</v>
      </c>
      <c r="C56" s="783"/>
      <c r="D56" s="783"/>
      <c r="E56" s="783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2.75" customHeight="1">
      <c r="A2" s="705" t="s">
        <v>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06" t="s">
        <v>268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7" t="s">
        <v>269</v>
      </c>
      <c r="M5" s="787"/>
    </row>
    <row r="6" spans="1:13" ht="12.75" customHeight="1" thickTop="1">
      <c r="A6" s="719" t="s">
        <v>3</v>
      </c>
      <c r="B6" s="720"/>
      <c r="C6" s="720"/>
      <c r="D6" s="721"/>
      <c r="E6" s="725" t="s">
        <v>4</v>
      </c>
      <c r="F6" s="726"/>
      <c r="G6" s="726"/>
      <c r="H6" s="726"/>
      <c r="I6" s="727"/>
      <c r="J6" s="707" t="s">
        <v>5</v>
      </c>
      <c r="K6" s="708"/>
      <c r="L6" s="709"/>
      <c r="M6" s="710" t="s">
        <v>6</v>
      </c>
    </row>
    <row r="7" spans="1:13" ht="21" customHeight="1">
      <c r="A7" s="722"/>
      <c r="B7" s="723"/>
      <c r="C7" s="723"/>
      <c r="D7" s="724"/>
      <c r="E7" s="712" t="s">
        <v>7</v>
      </c>
      <c r="F7" s="713"/>
      <c r="G7" s="713"/>
      <c r="H7" s="713" t="s">
        <v>8</v>
      </c>
      <c r="I7" s="714" t="s">
        <v>9</v>
      </c>
      <c r="J7" s="712" t="s">
        <v>10</v>
      </c>
      <c r="K7" s="713" t="s">
        <v>11</v>
      </c>
      <c r="L7" s="715" t="s">
        <v>9</v>
      </c>
      <c r="M7" s="711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13"/>
      <c r="I8" s="714"/>
      <c r="J8" s="712"/>
      <c r="K8" s="713"/>
      <c r="L8" s="715"/>
      <c r="M8" s="711"/>
    </row>
    <row r="9" spans="1:13" s="7" customFormat="1" ht="12.75" customHeight="1">
      <c r="A9" s="731" t="s">
        <v>151</v>
      </c>
      <c r="B9" s="729" t="s">
        <v>155</v>
      </c>
      <c r="C9" s="728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732"/>
      <c r="B10" s="730"/>
      <c r="C10" s="702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732"/>
      <c r="B11" s="730"/>
      <c r="C11" s="703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732"/>
      <c r="B12" s="730"/>
      <c r="C12" s="701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732"/>
      <c r="B13" s="730"/>
      <c r="C13" s="702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732"/>
      <c r="B14" s="730"/>
      <c r="C14" s="702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732"/>
      <c r="B15" s="730"/>
      <c r="C15" s="702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732"/>
      <c r="B16" s="730"/>
      <c r="C16" s="703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732"/>
      <c r="B17" s="730"/>
      <c r="C17" s="701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732"/>
      <c r="B18" s="730"/>
      <c r="C18" s="702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732"/>
      <c r="B19" s="730"/>
      <c r="C19" s="702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732"/>
      <c r="B20" s="730"/>
      <c r="C20" s="702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732"/>
      <c r="B21" s="730"/>
      <c r="C21" s="702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731" t="s">
        <v>168</v>
      </c>
      <c r="B23" s="729" t="s">
        <v>169</v>
      </c>
      <c r="C23" s="728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732"/>
      <c r="B24" s="730"/>
      <c r="C24" s="702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732"/>
      <c r="B25" s="730"/>
      <c r="C25" s="703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732"/>
      <c r="B26" s="730"/>
      <c r="C26" s="701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732"/>
      <c r="B27" s="730"/>
      <c r="C27" s="702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732"/>
      <c r="B28" s="730"/>
      <c r="C28" s="702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732"/>
      <c r="B29" s="730"/>
      <c r="C29" s="702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732"/>
      <c r="B30" s="730"/>
      <c r="C30" s="703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732"/>
      <c r="B31" s="730"/>
      <c r="C31" s="701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732"/>
      <c r="B32" s="730"/>
      <c r="C32" s="702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732"/>
      <c r="B33" s="730"/>
      <c r="C33" s="702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732"/>
      <c r="B34" s="730"/>
      <c r="C34" s="702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732"/>
      <c r="B35" s="730"/>
      <c r="C35" s="704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731" t="s">
        <v>170</v>
      </c>
      <c r="B37" s="729" t="s">
        <v>171</v>
      </c>
      <c r="C37" s="728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32"/>
      <c r="B38" s="730"/>
      <c r="C38" s="702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32"/>
      <c r="B39" s="730"/>
      <c r="C39" s="703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32"/>
      <c r="B40" s="730"/>
      <c r="C40" s="701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32"/>
      <c r="B41" s="730"/>
      <c r="C41" s="702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32"/>
      <c r="B42" s="730"/>
      <c r="C42" s="702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32"/>
      <c r="B43" s="730"/>
      <c r="C43" s="702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32"/>
      <c r="B44" s="730"/>
      <c r="C44" s="703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32"/>
      <c r="B45" s="730"/>
      <c r="C45" s="701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32"/>
      <c r="B46" s="730"/>
      <c r="C46" s="702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32"/>
      <c r="B47" s="730"/>
      <c r="C47" s="702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32"/>
      <c r="B48" s="730"/>
      <c r="C48" s="702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32"/>
      <c r="B49" s="730"/>
      <c r="C49" s="704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17" t="s">
        <v>17</v>
      </c>
      <c r="C51" s="717"/>
      <c r="D51" s="718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270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2.75" customHeight="1">
      <c r="A2" s="705" t="s">
        <v>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06" t="s">
        <v>271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7" t="s">
        <v>269</v>
      </c>
      <c r="M5" s="787"/>
    </row>
    <row r="6" spans="1:13" ht="12.75" customHeight="1" thickTop="1">
      <c r="A6" s="719" t="s">
        <v>3</v>
      </c>
      <c r="B6" s="720"/>
      <c r="C6" s="720"/>
      <c r="D6" s="721"/>
      <c r="E6" s="725" t="s">
        <v>4</v>
      </c>
      <c r="F6" s="726"/>
      <c r="G6" s="726"/>
      <c r="H6" s="726"/>
      <c r="I6" s="727"/>
      <c r="J6" s="707" t="s">
        <v>5</v>
      </c>
      <c r="K6" s="708"/>
      <c r="L6" s="709"/>
      <c r="M6" s="710" t="s">
        <v>6</v>
      </c>
    </row>
    <row r="7" spans="1:13" ht="21" customHeight="1">
      <c r="A7" s="722"/>
      <c r="B7" s="723"/>
      <c r="C7" s="723"/>
      <c r="D7" s="724"/>
      <c r="E7" s="712" t="s">
        <v>7</v>
      </c>
      <c r="F7" s="713"/>
      <c r="G7" s="713"/>
      <c r="H7" s="713" t="s">
        <v>8</v>
      </c>
      <c r="I7" s="714" t="s">
        <v>9</v>
      </c>
      <c r="J7" s="712" t="s">
        <v>10</v>
      </c>
      <c r="K7" s="713" t="s">
        <v>11</v>
      </c>
      <c r="L7" s="715" t="s">
        <v>9</v>
      </c>
      <c r="M7" s="711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13"/>
      <c r="I8" s="714"/>
      <c r="J8" s="712"/>
      <c r="K8" s="713"/>
      <c r="L8" s="715"/>
      <c r="M8" s="711"/>
    </row>
    <row r="9" spans="1:13" s="7" customFormat="1" ht="12.75" customHeight="1">
      <c r="A9" s="731" t="s">
        <v>151</v>
      </c>
      <c r="B9" s="729" t="s">
        <v>155</v>
      </c>
      <c r="C9" s="728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732"/>
      <c r="B10" s="730"/>
      <c r="C10" s="702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732"/>
      <c r="B11" s="730"/>
      <c r="C11" s="703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732"/>
      <c r="B12" s="730"/>
      <c r="C12" s="701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732"/>
      <c r="B13" s="730"/>
      <c r="C13" s="702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732"/>
      <c r="B14" s="730"/>
      <c r="C14" s="702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732"/>
      <c r="B15" s="730"/>
      <c r="C15" s="702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732"/>
      <c r="B16" s="730"/>
      <c r="C16" s="703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732"/>
      <c r="B17" s="730"/>
      <c r="C17" s="701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732"/>
      <c r="B18" s="730"/>
      <c r="C18" s="702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732"/>
      <c r="B19" s="730"/>
      <c r="C19" s="702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732"/>
      <c r="B20" s="730"/>
      <c r="C20" s="702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732"/>
      <c r="B21" s="730"/>
      <c r="C21" s="702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731" t="s">
        <v>168</v>
      </c>
      <c r="B23" s="729" t="s">
        <v>169</v>
      </c>
      <c r="C23" s="728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732"/>
      <c r="B24" s="730"/>
      <c r="C24" s="702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732"/>
      <c r="B25" s="730"/>
      <c r="C25" s="703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732"/>
      <c r="B26" s="730"/>
      <c r="C26" s="701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732"/>
      <c r="B27" s="730"/>
      <c r="C27" s="702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732"/>
      <c r="B28" s="730"/>
      <c r="C28" s="702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732"/>
      <c r="B29" s="730"/>
      <c r="C29" s="702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732"/>
      <c r="B30" s="730"/>
      <c r="C30" s="703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732"/>
      <c r="B31" s="730"/>
      <c r="C31" s="701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732"/>
      <c r="B32" s="730"/>
      <c r="C32" s="702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732"/>
      <c r="B33" s="730"/>
      <c r="C33" s="702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732"/>
      <c r="B34" s="730"/>
      <c r="C34" s="702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732"/>
      <c r="B35" s="730"/>
      <c r="C35" s="704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731" t="s">
        <v>170</v>
      </c>
      <c r="B37" s="729" t="s">
        <v>171</v>
      </c>
      <c r="C37" s="728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32"/>
      <c r="B38" s="730"/>
      <c r="C38" s="702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32"/>
      <c r="B39" s="730"/>
      <c r="C39" s="703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32"/>
      <c r="B40" s="730"/>
      <c r="C40" s="701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32"/>
      <c r="B41" s="730"/>
      <c r="C41" s="702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32"/>
      <c r="B42" s="730"/>
      <c r="C42" s="702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32"/>
      <c r="B43" s="730"/>
      <c r="C43" s="702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32"/>
      <c r="B44" s="730"/>
      <c r="C44" s="703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32"/>
      <c r="B45" s="730"/>
      <c r="C45" s="701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32"/>
      <c r="B46" s="730"/>
      <c r="C46" s="702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32"/>
      <c r="B47" s="730"/>
      <c r="C47" s="702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32"/>
      <c r="B48" s="730"/>
      <c r="C48" s="702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32"/>
      <c r="B49" s="730"/>
      <c r="C49" s="704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17" t="s">
        <v>17</v>
      </c>
      <c r="C51" s="717"/>
      <c r="D51" s="718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272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788" t="s">
        <v>0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</row>
    <row r="2" spans="1:13" ht="12.75" customHeight="1">
      <c r="A2" s="788" t="s">
        <v>1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274</v>
      </c>
      <c r="M5" s="409" t="s">
        <v>275</v>
      </c>
    </row>
    <row r="6" spans="1:13" ht="13.5" customHeight="1" thickTop="1">
      <c r="A6" s="789" t="s">
        <v>3</v>
      </c>
      <c r="B6" s="790"/>
      <c r="C6" s="790"/>
      <c r="D6" s="791"/>
      <c r="E6" s="795" t="s">
        <v>4</v>
      </c>
      <c r="F6" s="796"/>
      <c r="G6" s="796"/>
      <c r="H6" s="796"/>
      <c r="I6" s="797"/>
      <c r="J6" s="798" t="s">
        <v>5</v>
      </c>
      <c r="K6" s="796"/>
      <c r="L6" s="799"/>
      <c r="M6" s="800" t="s">
        <v>6</v>
      </c>
    </row>
    <row r="7" spans="1:13" ht="12.75" customHeight="1">
      <c r="A7" s="792"/>
      <c r="B7" s="793"/>
      <c r="C7" s="793"/>
      <c r="D7" s="794"/>
      <c r="E7" s="803" t="s">
        <v>7</v>
      </c>
      <c r="F7" s="804"/>
      <c r="G7" s="805"/>
      <c r="H7" s="806" t="s">
        <v>8</v>
      </c>
      <c r="I7" s="808" t="s">
        <v>9</v>
      </c>
      <c r="J7" s="810" t="s">
        <v>10</v>
      </c>
      <c r="K7" s="806" t="s">
        <v>11</v>
      </c>
      <c r="L7" s="806" t="s">
        <v>9</v>
      </c>
      <c r="M7" s="801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807"/>
      <c r="I8" s="809"/>
      <c r="J8" s="811"/>
      <c r="K8" s="807"/>
      <c r="L8" s="807"/>
      <c r="M8" s="802"/>
    </row>
    <row r="9" spans="1:13" s="421" customFormat="1" ht="12.75" customHeight="1">
      <c r="A9" s="812" t="s">
        <v>151</v>
      </c>
      <c r="B9" s="815" t="s">
        <v>155</v>
      </c>
      <c r="C9" s="818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813"/>
      <c r="B10" s="816"/>
      <c r="C10" s="819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813"/>
      <c r="B11" s="816"/>
      <c r="C11" s="820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813"/>
      <c r="B12" s="816"/>
      <c r="C12" s="821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813"/>
      <c r="B13" s="816"/>
      <c r="C13" s="819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813"/>
      <c r="B14" s="816"/>
      <c r="C14" s="819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813"/>
      <c r="B15" s="816"/>
      <c r="C15" s="819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813"/>
      <c r="B16" s="816"/>
      <c r="C16" s="820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813"/>
      <c r="B17" s="816"/>
      <c r="C17" s="821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813"/>
      <c r="B18" s="816"/>
      <c r="C18" s="819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813"/>
      <c r="B19" s="816"/>
      <c r="C19" s="819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813"/>
      <c r="B20" s="816"/>
      <c r="C20" s="819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814"/>
      <c r="B21" s="817"/>
      <c r="C21" s="822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812" t="s">
        <v>168</v>
      </c>
      <c r="B23" s="815" t="s">
        <v>169</v>
      </c>
      <c r="C23" s="818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813"/>
      <c r="B24" s="816"/>
      <c r="C24" s="819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813"/>
      <c r="B25" s="816"/>
      <c r="C25" s="820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813"/>
      <c r="B26" s="816"/>
      <c r="C26" s="821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813"/>
      <c r="B27" s="816"/>
      <c r="C27" s="819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813"/>
      <c r="B28" s="816"/>
      <c r="C28" s="819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813"/>
      <c r="B29" s="816"/>
      <c r="C29" s="819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813"/>
      <c r="B30" s="816"/>
      <c r="C30" s="820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813"/>
      <c r="B31" s="816"/>
      <c r="C31" s="821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813"/>
      <c r="B32" s="816"/>
      <c r="C32" s="819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813"/>
      <c r="B33" s="816"/>
      <c r="C33" s="819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813"/>
      <c r="B34" s="816"/>
      <c r="C34" s="819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814"/>
      <c r="B35" s="817"/>
      <c r="C35" s="822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812" t="s">
        <v>170</v>
      </c>
      <c r="B37" s="815" t="s">
        <v>171</v>
      </c>
      <c r="C37" s="818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813"/>
      <c r="B38" s="816"/>
      <c r="C38" s="819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813"/>
      <c r="B39" s="816"/>
      <c r="C39" s="820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813"/>
      <c r="B40" s="816"/>
      <c r="C40" s="821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813"/>
      <c r="B41" s="816"/>
      <c r="C41" s="819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813"/>
      <c r="B42" s="816"/>
      <c r="C42" s="819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813"/>
      <c r="B43" s="816"/>
      <c r="C43" s="819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813"/>
      <c r="B44" s="816"/>
      <c r="C44" s="820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813"/>
      <c r="B45" s="816"/>
      <c r="C45" s="821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813"/>
      <c r="B46" s="816"/>
      <c r="C46" s="819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813"/>
      <c r="B47" s="816"/>
      <c r="C47" s="819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813"/>
      <c r="B48" s="816"/>
      <c r="C48" s="819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814"/>
      <c r="B49" s="817"/>
      <c r="C49" s="822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823" t="s">
        <v>17</v>
      </c>
      <c r="C51" s="824"/>
      <c r="D51" s="825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276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ht="12.75" customHeight="1">
      <c r="A2" s="705" t="s">
        <v>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06" t="s">
        <v>277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87" t="str">
        <f>'[7]ANEXO I - TAB 1'!L5</f>
        <v>POSIÇÃO: Agosto/2019</v>
      </c>
      <c r="M5" s="787">
        <f>'[7]ANEXO I - TAB 1'!M5</f>
        <v>0</v>
      </c>
    </row>
    <row r="6" spans="1:13" ht="12.75" customHeight="1" thickTop="1">
      <c r="A6" s="719" t="s">
        <v>3</v>
      </c>
      <c r="B6" s="720"/>
      <c r="C6" s="720"/>
      <c r="D6" s="721"/>
      <c r="E6" s="725" t="s">
        <v>4</v>
      </c>
      <c r="F6" s="726"/>
      <c r="G6" s="726"/>
      <c r="H6" s="726"/>
      <c r="I6" s="727"/>
      <c r="J6" s="707" t="s">
        <v>5</v>
      </c>
      <c r="K6" s="708"/>
      <c r="L6" s="709"/>
      <c r="M6" s="710" t="s">
        <v>6</v>
      </c>
    </row>
    <row r="7" spans="1:13" ht="21" customHeight="1">
      <c r="A7" s="722"/>
      <c r="B7" s="723"/>
      <c r="C7" s="723"/>
      <c r="D7" s="724"/>
      <c r="E7" s="712" t="s">
        <v>7</v>
      </c>
      <c r="F7" s="713"/>
      <c r="G7" s="713"/>
      <c r="H7" s="713" t="s">
        <v>8</v>
      </c>
      <c r="I7" s="714" t="s">
        <v>9</v>
      </c>
      <c r="J7" s="712" t="s">
        <v>10</v>
      </c>
      <c r="K7" s="713" t="s">
        <v>11</v>
      </c>
      <c r="L7" s="715" t="s">
        <v>9</v>
      </c>
      <c r="M7" s="711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13"/>
      <c r="I8" s="714"/>
      <c r="J8" s="712"/>
      <c r="K8" s="713"/>
      <c r="L8" s="715"/>
      <c r="M8" s="711"/>
    </row>
    <row r="9" spans="1:13" s="7" customFormat="1" ht="12.75" customHeight="1">
      <c r="A9" s="731" t="s">
        <v>151</v>
      </c>
      <c r="B9" s="729" t="s">
        <v>155</v>
      </c>
      <c r="C9" s="728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732"/>
      <c r="B10" s="730"/>
      <c r="C10" s="702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732"/>
      <c r="B11" s="730"/>
      <c r="C11" s="703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732"/>
      <c r="B12" s="730"/>
      <c r="C12" s="701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732"/>
      <c r="B13" s="730"/>
      <c r="C13" s="702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732"/>
      <c r="B14" s="730"/>
      <c r="C14" s="702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732"/>
      <c r="B15" s="730"/>
      <c r="C15" s="702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732"/>
      <c r="B16" s="730"/>
      <c r="C16" s="703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732"/>
      <c r="B17" s="730"/>
      <c r="C17" s="701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732"/>
      <c r="B18" s="730"/>
      <c r="C18" s="702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732"/>
      <c r="B19" s="730"/>
      <c r="C19" s="702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732"/>
      <c r="B20" s="730"/>
      <c r="C20" s="702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732"/>
      <c r="B21" s="730"/>
      <c r="C21" s="702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731" t="s">
        <v>168</v>
      </c>
      <c r="B23" s="729" t="s">
        <v>169</v>
      </c>
      <c r="C23" s="728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732"/>
      <c r="B24" s="730"/>
      <c r="C24" s="702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732"/>
      <c r="B25" s="730"/>
      <c r="C25" s="703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732"/>
      <c r="B26" s="730"/>
      <c r="C26" s="701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732"/>
      <c r="B27" s="730"/>
      <c r="C27" s="702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732"/>
      <c r="B28" s="730"/>
      <c r="C28" s="702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732"/>
      <c r="B29" s="730"/>
      <c r="C29" s="702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732"/>
      <c r="B30" s="730"/>
      <c r="C30" s="703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732"/>
      <c r="B31" s="730"/>
      <c r="C31" s="701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732"/>
      <c r="B32" s="730"/>
      <c r="C32" s="702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732"/>
      <c r="B33" s="730"/>
      <c r="C33" s="702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732"/>
      <c r="B34" s="730"/>
      <c r="C34" s="702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732"/>
      <c r="B35" s="730"/>
      <c r="C35" s="704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731" t="s">
        <v>170</v>
      </c>
      <c r="B37" s="729" t="s">
        <v>171</v>
      </c>
      <c r="C37" s="728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732"/>
      <c r="B38" s="730"/>
      <c r="C38" s="702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732"/>
      <c r="B39" s="730"/>
      <c r="C39" s="703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732"/>
      <c r="B40" s="730"/>
      <c r="C40" s="701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732"/>
      <c r="B41" s="730"/>
      <c r="C41" s="702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732"/>
      <c r="B42" s="730"/>
      <c r="C42" s="702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732"/>
      <c r="B43" s="730"/>
      <c r="C43" s="702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732"/>
      <c r="B44" s="730"/>
      <c r="C44" s="703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732"/>
      <c r="B45" s="730"/>
      <c r="C45" s="701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732"/>
      <c r="B46" s="730"/>
      <c r="C46" s="702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732"/>
      <c r="B47" s="730"/>
      <c r="C47" s="702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732"/>
      <c r="B48" s="730"/>
      <c r="C48" s="702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732"/>
      <c r="B49" s="730"/>
      <c r="C49" s="704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17" t="s">
        <v>17</v>
      </c>
      <c r="C51" s="717"/>
      <c r="D51" s="718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Eurípedes Xavier de Souza Junior</cp:lastModifiedBy>
  <cp:lastPrinted>2018-05-23T21:30:04Z</cp:lastPrinted>
  <dcterms:created xsi:type="dcterms:W3CDTF">2015-07-02T11:53:24Z</dcterms:created>
  <dcterms:modified xsi:type="dcterms:W3CDTF">2021-01-28T19:25:31Z</dcterms:modified>
</cp:coreProperties>
</file>