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2\SEPROR\Portaria SOF-SEGEP n 5 de 2015\DEZEMBRO.2021\"/>
    </mc:Choice>
  </mc:AlternateContent>
  <xr:revisionPtr revIDLastSave="0" documentId="13_ncr:1_{42A49B89-076D-4753-B38A-082E2D6AD73E}" xr6:coauthVersionLast="47" xr6:coauthVersionMax="47" xr10:uidLastSave="{00000000-0000-0000-0000-000000000000}"/>
  <bookViews>
    <workbookView xWindow="-120" yWindow="-120" windowWidth="29040" windowHeight="15840" tabRatio="943" activeTab="19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7" i="7" l="1"/>
  <c r="AE17" i="7"/>
  <c r="AF17" i="7"/>
  <c r="AC17" i="7"/>
  <c r="AB87" i="7" l="1"/>
  <c r="AA87" i="7"/>
  <c r="Z87" i="7"/>
  <c r="Y87" i="7"/>
  <c r="Z75" i="7"/>
  <c r="AA75" i="7"/>
  <c r="AB75" i="7"/>
  <c r="Y75" i="7"/>
  <c r="AH19" i="2"/>
  <c r="AG19" i="2"/>
  <c r="AF19" i="2"/>
  <c r="AE19" i="2"/>
  <c r="AD19" i="2"/>
  <c r="AE14" i="2"/>
  <c r="AF14" i="2"/>
  <c r="AG14" i="2"/>
  <c r="AH14" i="2"/>
  <c r="AD14" i="2"/>
  <c r="R87" i="7" l="1"/>
  <c r="S87" i="7"/>
  <c r="T87" i="7"/>
  <c r="Q87" i="7"/>
  <c r="R75" i="7"/>
  <c r="S75" i="7"/>
  <c r="T75" i="7"/>
  <c r="Q75" i="7"/>
  <c r="T19" i="2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N87" i="7"/>
  <c r="O87" i="7"/>
  <c r="P87" i="7"/>
  <c r="M87" i="7"/>
  <c r="N75" i="7"/>
  <c r="O75" i="7"/>
  <c r="P75" i="7"/>
  <c r="M75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J9" i="2" l="1"/>
  <c r="K9" i="2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AY51" i="1" s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6" i="10" l="1"/>
  <c r="C9" i="10" s="1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N17" i="7" l="1"/>
  <c r="O17" i="7"/>
  <c r="P17" i="7"/>
  <c r="M17" i="7"/>
  <c r="L9" i="2"/>
  <c r="M9" i="2"/>
  <c r="N9" i="2"/>
  <c r="P6" i="2"/>
  <c r="AO6" i="2" s="1"/>
  <c r="Q6" i="2"/>
  <c r="AP6" i="2" s="1"/>
  <c r="R6" i="2"/>
  <c r="AQ6" i="2" s="1"/>
  <c r="S6" i="2"/>
  <c r="P7" i="2"/>
  <c r="AO7" i="2" s="1"/>
  <c r="Q7" i="2"/>
  <c r="AP7" i="2" s="1"/>
  <c r="R7" i="2"/>
  <c r="AQ7" i="2" s="1"/>
  <c r="S7" i="2"/>
  <c r="P8" i="2"/>
  <c r="AO8" i="2" s="1"/>
  <c r="Q8" i="2"/>
  <c r="AP8" i="2" s="1"/>
  <c r="R8" i="2"/>
  <c r="AQ8" i="2" s="1"/>
  <c r="S8" i="2"/>
  <c r="P9" i="2"/>
  <c r="AO9" i="2" s="1"/>
  <c r="Q9" i="2"/>
  <c r="R9" i="2"/>
  <c r="S9" i="2"/>
  <c r="O7" i="2"/>
  <c r="AN7" i="2" s="1"/>
  <c r="O8" i="2"/>
  <c r="AN8" i="2" s="1"/>
  <c r="O9" i="2"/>
  <c r="AN9" i="2" s="1"/>
  <c r="O6" i="2"/>
  <c r="AN6" i="2" s="1"/>
  <c r="AQ9" i="2" l="1"/>
  <c r="AP9" i="2"/>
  <c r="AF51" i="1"/>
  <c r="AE51" i="1"/>
  <c r="AD51" i="1"/>
  <c r="AC51" i="1"/>
  <c r="AB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J17" i="7"/>
  <c r="AH17" i="7" s="1"/>
  <c r="L17" i="7"/>
  <c r="AJ17" i="7" s="1"/>
  <c r="K17" i="7"/>
  <c r="AI17" i="7" s="1"/>
  <c r="I17" i="7"/>
  <c r="AG17" i="7" s="1"/>
  <c r="AG7" i="7"/>
  <c r="AH7" i="7"/>
  <c r="AI7" i="7"/>
  <c r="AJ7" i="7"/>
  <c r="AG8" i="7"/>
  <c r="AH8" i="7"/>
  <c r="C11" i="7" s="1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I11" i="10"/>
  <c r="F5" i="10" l="1"/>
  <c r="B5" i="9"/>
  <c r="F5" i="7"/>
  <c r="G5" i="2"/>
  <c r="AZ51" i="1" l="1"/>
  <c r="BA51" i="1"/>
  <c r="BB51" i="1"/>
  <c r="BC51" i="1"/>
  <c r="BD51" i="1"/>
  <c r="B64" i="10" l="1"/>
  <c r="C64" i="10"/>
  <c r="D64" i="10"/>
  <c r="E64" i="10"/>
  <c r="F64" i="10"/>
  <c r="G64" i="10"/>
  <c r="C63" i="10"/>
  <c r="D63" i="10"/>
  <c r="E63" i="10"/>
  <c r="E65" i="10" s="1"/>
  <c r="F63" i="10"/>
  <c r="G63" i="10"/>
  <c r="H63" i="10"/>
  <c r="B63" i="10"/>
  <c r="F65" i="10" l="1"/>
  <c r="D65" i="10"/>
  <c r="C65" i="10"/>
  <c r="G65" i="10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B11" i="2"/>
  <c r="C36" i="2"/>
  <c r="D36" i="2"/>
  <c r="E36" i="2"/>
  <c r="F36" i="2"/>
  <c r="G36" i="2"/>
  <c r="H36" i="2"/>
  <c r="B36" i="2"/>
  <c r="L16" i="10" l="1"/>
  <c r="M16" i="10"/>
  <c r="N16" i="10"/>
  <c r="O16" i="10"/>
  <c r="P16" i="10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9" i="1"/>
  <c r="E9" i="1" s="1"/>
  <c r="E22" i="1" l="1"/>
  <c r="I14" i="10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37" i="18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L51" i="15" s="1"/>
  <c r="I36" i="15"/>
  <c r="K36" i="1"/>
  <c r="E36" i="1"/>
  <c r="E51" i="1" s="1"/>
  <c r="G36" i="15"/>
  <c r="F51" i="1"/>
  <c r="F51" i="15"/>
  <c r="I51" i="14"/>
  <c r="G51" i="14"/>
  <c r="G51" i="15" l="1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6" i="10"/>
  <c r="G45" i="7"/>
  <c r="F45" i="7"/>
  <c r="E45" i="7"/>
  <c r="D45" i="7"/>
  <c r="C45" i="7"/>
  <c r="B45" i="7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I38" i="10"/>
  <c r="G43" i="7"/>
  <c r="F43" i="7"/>
  <c r="E43" i="7"/>
  <c r="D43" i="7"/>
  <c r="C43" i="7"/>
  <c r="B43" i="7"/>
  <c r="G42" i="7"/>
  <c r="F42" i="7"/>
  <c r="E42" i="7"/>
  <c r="D42" i="7"/>
  <c r="C42" i="7"/>
  <c r="B42" i="7"/>
  <c r="I40" i="10"/>
  <c r="G41" i="7"/>
  <c r="F41" i="7"/>
  <c r="E41" i="7"/>
  <c r="D41" i="7"/>
  <c r="C41" i="7"/>
  <c r="B41" i="7"/>
  <c r="C41" i="10" l="1"/>
  <c r="D41" i="10"/>
  <c r="E41" i="10"/>
  <c r="M50" i="1"/>
  <c r="M51" i="1" s="1"/>
  <c r="F41" i="10"/>
  <c r="G41" i="10"/>
  <c r="H41" i="10"/>
  <c r="D32" i="10"/>
  <c r="H32" i="10"/>
  <c r="G32" i="10" l="1"/>
  <c r="F32" i="10"/>
  <c r="E32" i="10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<sst xmlns="http://schemas.openxmlformats.org/spreadsheetml/2006/main" count="981" uniqueCount="315">
  <si>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</si>
  <si>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</si>
  <si>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</si>
  <si>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</si>
  <si>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</si>
  <si>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</si>
  <si>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</si>
  <si>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</si>
  <si>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</si>
  <si>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</si>
  <si>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</si>
  <si>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</si>
  <si>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</si>
  <si>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</si>
  <si>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</si>
  <si>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</si>
  <si>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</si>
  <si>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</si>
  <si>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</si>
  <si>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</si>
  <si>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</si>
  <si>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</si>
  <si>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</si>
  <si>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</si>
  <si>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</si>
  <si>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</si>
  <si>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</si>
  <si>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</si>
  <si>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</si>
  <si>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</si>
  <si>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</si>
  <si>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</si>
  <si>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</si>
  <si>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</si>
  <si>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</si>
  <si>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</si>
  <si>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</si>
  <si>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</si>
  <si>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</si>
  <si>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</si>
  <si>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</si>
  <si>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</si>
  <si>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</si>
  <si>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</si>
  <si>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</si>
  <si>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</si>
  <si>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</si>
  <si>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</si>
  <si>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</si>
  <si>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</si>
  <si>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</si>
  <si>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</si>
  <si>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</si>
  <si>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</si>
  <si>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</si>
  <si>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</si>
  <si>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</si>
  <si>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</si>
  <si>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</si>
  <si>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</si>
  <si>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</si>
  <si>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</si>
  <si>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</si>
  <si>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</si>
  <si>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</si>
  <si>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</si>
  <si>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</si>
  <si>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</si>
  <si>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</si>
  <si>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</si>
  <si>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</si>
  <si>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</si>
  <si>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</si>
  <si>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</si>
  <si>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</si>
  <si>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</si>
  <si>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</si>
  <si>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</si>
  <si>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</si>
  <si>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</si>
  <si>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</si>
  <si>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</si>
  <si>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</si>
  <si>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</si>
  <si>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</si>
  <si>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</si>
  <si>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</si>
  <si>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</si>
  <si>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</si>
  <si>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</si>
  <si>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</si>
  <si>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</si>
  <si>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</si>
  <si>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</si>
  <si>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</si>
  <si>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</si>
  <si>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</si>
  <si>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</si>
  <si>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</si>
  <si>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</si>
  <si>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</si>
  <si>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</si>
  <si>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</si>
  <si>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</si>
  <si>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</si>
  <si>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</si>
  <si>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</si>
  <si>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</si>
  <si>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</si>
  <si>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</si>
  <si>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</si>
  <si>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</si>
  <si>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</si>
  <si>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</si>
  <si>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</si>
  <si>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</si>
  <si>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</si>
  <si>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</si>
  <si>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</si>
  <si>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</si>
  <si>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</si>
  <si>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</si>
  <si>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</si>
  <si>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</si>
  <si>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</si>
  <si>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</si>
  <si>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</si>
  <si>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</si>
  <si>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</si>
  <si>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</si>
  <si>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</si>
  <si>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</si>
  <si>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</si>
  <si>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</si>
  <si>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</si>
  <si>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</si>
  <si>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</si>
  <si>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</si>
  <si>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</si>
  <si>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</si>
  <si>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</si>
  <si>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</si>
  <si>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</si>
  <si>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</si>
  <si>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</si>
  <si>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</si>
  <si>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</si>
  <si>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</si>
  <si>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</si>
  <si>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</si>
  <si>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</si>
  <si>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</si>
  <si>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</si>
  <si>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</si>
  <si>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</si>
  <si>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</si>
  <si>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</si>
  <si>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</si>
  <si>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</si>
  <si>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</si>
  <si>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</si>
  <si>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</si>
  <si>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</si>
  <si>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</si>
  <si>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</si>
  <si>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</si>
  <si>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</si>
  <si>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</si>
  <si>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</si>
  <si>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</si>
  <si>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</si>
  <si>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</si>
  <si>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</si>
  <si>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</si>
  <si>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</si>
  <si>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</si>
  <si>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</si>
  <si>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</si>
  <si>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</si>
  <si>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</si>
  <si>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</si>
  <si>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</si>
  <si>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</si>
  <si>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</si>
  <si>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</si>
  <si>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</si>
  <si>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</si>
  <si>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</si>
  <si>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</si>
  <si>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</si>
  <si>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</si>
  <si>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</si>
  <si>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</si>
  <si>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</si>
  <si>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</si>
  <si>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</si>
  <si>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</si>
  <si>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</si>
  <si>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</si>
  <si>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</si>
  <si>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</si>
  <si>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</si>
  <si>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</si>
  <si>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</si>
  <si>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</si>
  <si>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</si>
  <si>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</si>
  <si>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</si>
  <si>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</si>
  <si>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</si>
  <si>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</si>
  <si>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</si>
  <si>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</si>
  <si>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</si>
  <si>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</si>
  <si>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</si>
  <si>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</si>
  <si>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</si>
  <si>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</si>
  <si>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</si>
  <si>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</si>
  <si>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</si>
  <si>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</si>
  <si>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</si>
  <si>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</si>
  <si>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</si>
  <si>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</si>
  <si>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</si>
  <si>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</si>
  <si>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</si>
  <si>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</si>
  <si>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</si>
  <si>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</si>
  <si>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</si>
  <si>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</si>
  <si>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</si>
  <si>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</si>
  <si>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</si>
  <si>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</si>
  <si>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</si>
  <si>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</si>
  <si>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</si>
  <si>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</si>
  <si>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</si>
  <si>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</si>
  <si>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</si>
  <si>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</si>
  <si>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</si>
  <si>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</si>
  <si>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</si>
  <si>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</si>
  <si>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</si>
  <si>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</si>
  <si>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</si>
  <si>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</si>
  <si>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</si>
  <si>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</si>
  <si>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</si>
  <si>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</si>
  <si>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</si>
  <si>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</si>
  <si>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</si>
  <si>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</si>
  <si>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</si>
  <si>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</si>
  <si>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</si>
  <si>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</si>
  <si>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</si>
  <si>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</si>
  <si>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</si>
  <si>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</si>
  <si>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</si>
  <si>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</si>
  <si>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</si>
  <si>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</si>
  <si>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</si>
  <si>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</si>
  <si>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</si>
  <si>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</si>
  <si>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</si>
  <si>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</si>
  <si>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</si>
  <si>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</si>
  <si>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</si>
  <si>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</si>
  <si>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</si>
  <si>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</si>
  <si>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</si>
  <si>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</si>
  <si>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</si>
  <si>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</si>
  <si>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</si>
  <si>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</si>
  <si>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</si>
  <si>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</si>
  <si>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</si>
  <si>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</si>
  <si>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</si>
  <si>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</si>
  <si>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</si>
  <si>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</si>
  <si>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</si>
  <si>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</si>
  <si>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</si>
  <si>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</si>
  <si>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</si>
  <si>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</si>
  <si>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</si>
  <si>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</si>
  <si>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</si>
  <si>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</si>
  <si>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</si>
  <si>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seção</t>
  </si>
  <si>
    <t>trf.</t>
  </si>
  <si>
    <t>POSIÇÃO: DEZEMBRO/2021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</si>
</sst>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</fills>
  <borders count="27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8" borderId="272" applyNumberFormat="0" applyAlignment="0" applyProtection="0"/>
    <xf numFmtId="0" fontId="24" fillId="7" borderId="272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43" fontId="64" fillId="0" borderId="0" applyFont="0" applyFill="0" applyBorder="0" applyAlignment="0" applyProtection="0"/>
  </cellStyleXfs>
  <cellXfs count="1149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52" xfId="0" applyFont="1" applyBorder="1" applyAlignment="1" applyProtection="1">
      <alignment horizontal="center" vertical="center" wrapText="1"/>
      <protection locked="0"/>
    </xf>
    <xf numFmtId="0" fontId="54" fillId="0" borderId="229" xfId="0" applyFont="1" applyBorder="1" applyAlignment="1">
      <alignment horizontal="center" vertical="center" wrapText="1"/>
    </xf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240" xfId="0" applyNumberFormat="1" applyFont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3" fontId="75" fillId="40" borderId="242" xfId="386" applyNumberFormat="1" applyFont="1" applyFill="1" applyBorder="1" applyAlignment="1">
      <alignment horizontal="right" vertical="top" wrapText="1"/>
    </xf>
    <xf numFmtId="3" fontId="82" fillId="0" borderId="257" xfId="386" applyNumberFormat="1" applyFont="1" applyBorder="1" applyAlignment="1">
      <alignment horizontal="right" vertical="top" wrapText="1"/>
    </xf>
    <xf numFmtId="0" fontId="83" fillId="45" borderId="257" xfId="385" applyFont="1" applyFill="1" applyBorder="1" applyAlignment="1">
      <alignment horizontal="center" wrapText="1"/>
    </xf>
    <xf numFmtId="0" fontId="83" fillId="45" borderId="258" xfId="385" applyFont="1" applyFill="1" applyBorder="1" applyAlignment="1">
      <alignment horizontal="center" wrapText="1"/>
    </xf>
    <xf numFmtId="3" fontId="82" fillId="0" borderId="258" xfId="386" applyNumberFormat="1" applyFont="1" applyBorder="1" applyAlignment="1">
      <alignment horizontal="right" vertical="top" wrapText="1"/>
    </xf>
    <xf numFmtId="3" fontId="83" fillId="45" borderId="257" xfId="386" applyNumberFormat="1" applyFont="1" applyFill="1" applyBorder="1" applyAlignment="1">
      <alignment horizontal="right" vertical="top" wrapText="1"/>
    </xf>
    <xf numFmtId="3" fontId="82" fillId="46" borderId="257" xfId="387" applyNumberFormat="1" applyFont="1" applyFill="1" applyBorder="1" applyAlignment="1" applyProtection="1">
      <alignment horizontal="right" vertical="center"/>
      <protection locked="0"/>
    </xf>
    <xf numFmtId="3" fontId="82" fillId="0" borderId="257" xfId="388" applyNumberFormat="1" applyFont="1" applyFill="1" applyBorder="1" applyAlignment="1" applyProtection="1">
      <alignment horizontal="right" vertical="center"/>
      <protection locked="0"/>
    </xf>
    <xf numFmtId="3" fontId="82" fillId="0" borderId="257" xfId="386" applyNumberFormat="1" applyFont="1" applyBorder="1"/>
    <xf numFmtId="3" fontId="82" fillId="0" borderId="257" xfId="388" applyNumberFormat="1" applyFont="1" applyFill="1" applyBorder="1" applyAlignment="1" applyProtection="1">
      <alignment horizontal="right"/>
      <protection locked="0"/>
    </xf>
    <xf numFmtId="3" fontId="82" fillId="0" borderId="258" xfId="386" applyNumberFormat="1" applyFont="1" applyBorder="1"/>
    <xf numFmtId="3" fontId="82" fillId="0" borderId="257" xfId="386" applyNumberFormat="1" applyFont="1" applyBorder="1" applyAlignment="1">
      <alignment horizontal="right" vertical="center"/>
    </xf>
    <xf numFmtId="3" fontId="82" fillId="0" borderId="257" xfId="387" applyNumberFormat="1" applyFont="1" applyFill="1" applyBorder="1" applyAlignment="1" applyProtection="1">
      <alignment horizontal="right"/>
      <protection locked="0"/>
    </xf>
    <xf numFmtId="3" fontId="82" fillId="0" borderId="257" xfId="386" applyNumberFormat="1" applyFont="1" applyBorder="1" applyAlignment="1">
      <alignment horizontal="right"/>
    </xf>
    <xf numFmtId="3" fontId="82" fillId="0" borderId="258" xfId="386" applyNumberFormat="1" applyFont="1" applyBorder="1" applyAlignment="1">
      <alignment horizontal="right"/>
    </xf>
    <xf numFmtId="3" fontId="75" fillId="0" borderId="242" xfId="391" applyNumberFormat="1" applyFont="1" applyBorder="1" applyAlignment="1">
      <alignment horizontal="right" vertical="top" wrapText="1"/>
    </xf>
    <xf numFmtId="3" fontId="68" fillId="40" borderId="242" xfId="391" applyNumberFormat="1" applyFont="1" applyFill="1" applyBorder="1" applyAlignment="1">
      <alignment horizontal="right" vertical="top" wrapText="1"/>
    </xf>
    <xf numFmtId="3" fontId="83" fillId="45" borderId="257" xfId="391" applyNumberFormat="1" applyFont="1" applyFill="1" applyBorder="1" applyAlignment="1">
      <alignment horizontal="right" vertical="top" wrapText="1"/>
    </xf>
    <xf numFmtId="3" fontId="84" fillId="0" borderId="257" xfId="228" applyNumberFormat="1" applyFont="1" applyBorder="1" applyAlignment="1">
      <alignment horizontal="right" vertical="center" wrapText="1"/>
    </xf>
    <xf numFmtId="3" fontId="80" fillId="0" borderId="242" xfId="391" applyNumberFormat="1" applyFont="1" applyBorder="1" applyAlignment="1">
      <alignment horizontal="right" vertical="center" wrapText="1"/>
    </xf>
    <xf numFmtId="3" fontId="85" fillId="40" borderId="242" xfId="391" applyNumberFormat="1" applyFont="1" applyFill="1" applyBorder="1" applyAlignment="1">
      <alignment horizontal="right" vertical="center" wrapText="1"/>
    </xf>
    <xf numFmtId="3" fontId="83" fillId="45" borderId="0" xfId="386" applyNumberFormat="1" applyFont="1" applyFill="1" applyBorder="1" applyAlignment="1">
      <alignment horizontal="right"/>
    </xf>
    <xf numFmtId="3" fontId="82" fillId="0" borderId="260" xfId="386" applyNumberFormat="1" applyFont="1" applyBorder="1" applyAlignment="1">
      <alignment horizontal="right" vertical="top" wrapText="1"/>
    </xf>
    <xf numFmtId="0" fontId="83" fillId="45" borderId="260" xfId="385" applyFont="1" applyFill="1" applyBorder="1" applyAlignment="1">
      <alignment horizontal="center" wrapText="1"/>
    </xf>
    <xf numFmtId="0" fontId="83" fillId="45" borderId="261" xfId="385" applyFont="1" applyFill="1" applyBorder="1" applyAlignment="1">
      <alignment horizontal="center" wrapText="1"/>
    </xf>
    <xf numFmtId="3" fontId="83" fillId="45" borderId="260" xfId="386" applyNumberFormat="1" applyFont="1" applyFill="1" applyBorder="1" applyAlignment="1">
      <alignment horizontal="right" vertical="top" wrapText="1"/>
    </xf>
    <xf numFmtId="3" fontId="82" fillId="0" borderId="259" xfId="386" applyNumberFormat="1" applyFont="1" applyBorder="1" applyAlignment="1">
      <alignment horizontal="right" vertical="center"/>
    </xf>
    <xf numFmtId="0" fontId="83" fillId="45" borderId="259" xfId="385" applyFont="1" applyFill="1" applyBorder="1" applyAlignment="1">
      <alignment horizontal="center" wrapText="1"/>
    </xf>
    <xf numFmtId="3" fontId="82" fillId="0" borderId="259" xfId="387" applyNumberFormat="1" applyFont="1" applyFill="1" applyBorder="1" applyAlignment="1" applyProtection="1">
      <alignment horizontal="right"/>
      <protection locked="0"/>
    </xf>
    <xf numFmtId="0" fontId="83" fillId="45" borderId="262" xfId="385" applyFont="1" applyFill="1" applyBorder="1" applyAlignment="1">
      <alignment horizontal="center" wrapText="1"/>
    </xf>
    <xf numFmtId="3" fontId="82" fillId="0" borderId="259" xfId="386" applyNumberFormat="1" applyFont="1" applyBorder="1" applyAlignment="1">
      <alignment horizontal="right"/>
    </xf>
    <xf numFmtId="3" fontId="82" fillId="0" borderId="262" xfId="386" applyNumberFormat="1" applyFont="1" applyBorder="1" applyAlignment="1">
      <alignment horizontal="right"/>
    </xf>
    <xf numFmtId="3" fontId="83" fillId="45" borderId="259" xfId="386" applyNumberFormat="1" applyFont="1" applyFill="1" applyBorder="1" applyAlignment="1">
      <alignment horizontal="right" vertical="top" wrapText="1"/>
    </xf>
    <xf numFmtId="3" fontId="75" fillId="0" borderId="243" xfId="391" applyNumberFormat="1" applyFont="1" applyBorder="1" applyAlignment="1">
      <alignment horizontal="right" vertical="top" wrapText="1"/>
    </xf>
    <xf numFmtId="3" fontId="68" fillId="40" borderId="243" xfId="391" applyNumberFormat="1" applyFont="1" applyFill="1" applyBorder="1" applyAlignment="1">
      <alignment horizontal="right" vertical="top" wrapText="1"/>
    </xf>
    <xf numFmtId="3" fontId="83" fillId="45" borderId="263" xfId="391" applyNumberFormat="1" applyFont="1" applyFill="1" applyBorder="1" applyAlignment="1">
      <alignment horizontal="right" vertical="top" wrapText="1"/>
    </xf>
    <xf numFmtId="3" fontId="75" fillId="0" borderId="245" xfId="391" applyNumberFormat="1" applyFont="1" applyBorder="1" applyAlignment="1">
      <alignment horizontal="right" vertical="top" wrapText="1"/>
    </xf>
    <xf numFmtId="3" fontId="68" fillId="40" borderId="245" xfId="391" applyNumberFormat="1" applyFont="1" applyFill="1" applyBorder="1" applyAlignment="1">
      <alignment horizontal="right" vertical="top" wrapText="1"/>
    </xf>
    <xf numFmtId="3" fontId="83" fillId="45" borderId="260" xfId="391" applyNumberFormat="1" applyFont="1" applyFill="1" applyBorder="1" applyAlignment="1">
      <alignment horizontal="right" vertical="top" wrapText="1"/>
    </xf>
    <xf numFmtId="3" fontId="75" fillId="0" borderId="264" xfId="391" applyNumberFormat="1" applyFont="1" applyBorder="1" applyAlignment="1">
      <alignment horizontal="right" vertical="top" wrapText="1"/>
    </xf>
    <xf numFmtId="3" fontId="75" fillId="0" borderId="265" xfId="391" applyNumberFormat="1" applyFont="1" applyBorder="1" applyAlignment="1">
      <alignment horizontal="right" vertical="top" wrapText="1"/>
    </xf>
    <xf numFmtId="3" fontId="68" fillId="40" borderId="265" xfId="391" applyNumberFormat="1" applyFont="1" applyFill="1" applyBorder="1" applyAlignment="1">
      <alignment horizontal="right" vertical="top" wrapText="1"/>
    </xf>
    <xf numFmtId="3" fontId="83" fillId="45" borderId="259" xfId="391" applyNumberFormat="1" applyFont="1" applyFill="1" applyBorder="1" applyAlignment="1">
      <alignment horizontal="right" vertical="top" wrapText="1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86" fillId="45" borderId="257" xfId="228" applyNumberFormat="1" applyFont="1" applyFill="1" applyBorder="1" applyAlignment="1">
      <alignment horizontal="right" vertical="center" wrapText="1"/>
    </xf>
    <xf numFmtId="181" fontId="54" fillId="0" borderId="24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309" applyNumberFormat="1" applyFont="1" applyFill="1" applyBorder="1" applyAlignment="1" applyProtection="1">
      <alignment horizontal="center" vertical="center" wrapText="1"/>
    </xf>
    <xf numFmtId="181" fontId="55" fillId="36" borderId="240" xfId="309" applyNumberFormat="1" applyFont="1" applyFill="1" applyBorder="1" applyAlignment="1" applyProtection="1">
      <alignment horizontal="center" vertical="center" wrapText="1"/>
    </xf>
    <xf numFmtId="181" fontId="54" fillId="0" borderId="2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309" applyNumberFormat="1" applyFont="1" applyFill="1" applyBorder="1" applyAlignment="1" applyProtection="1">
      <alignment horizontal="center" vertical="center" wrapText="1"/>
    </xf>
    <xf numFmtId="181" fontId="55" fillId="36" borderId="229" xfId="309" applyNumberFormat="1" applyFont="1" applyFill="1" applyBorder="1" applyAlignment="1" applyProtection="1">
      <alignment horizontal="center" vertical="center" wrapText="1"/>
    </xf>
    <xf numFmtId="181" fontId="55" fillId="36" borderId="235" xfId="309" applyNumberFormat="1" applyFont="1" applyFill="1" applyBorder="1" applyAlignment="1" applyProtection="1">
      <alignment horizontal="center" vertical="center" wrapText="1"/>
    </xf>
    <xf numFmtId="181" fontId="55" fillId="36" borderId="233" xfId="309" applyNumberFormat="1" applyFont="1" applyFill="1" applyBorder="1" applyAlignment="1" applyProtection="1">
      <alignment horizontal="center" vertical="center" wrapText="1"/>
    </xf>
    <xf numFmtId="181" fontId="54" fillId="0" borderId="229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229" xfId="228" applyFont="1" applyBorder="1" applyAlignment="1">
      <alignment horizontal="center" vertical="center" wrapText="1"/>
    </xf>
    <xf numFmtId="181" fontId="54" fillId="0" borderId="255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309" applyNumberFormat="1" applyFont="1" applyFill="1" applyBorder="1" applyAlignment="1" applyProtection="1">
      <alignment horizontal="center" vertical="center" wrapText="1"/>
    </xf>
    <xf numFmtId="181" fontId="54" fillId="0" borderId="254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309" applyNumberFormat="1" applyFont="1" applyFill="1" applyBorder="1" applyAlignment="1" applyProtection="1">
      <alignment horizontal="center" vertical="center" wrapText="1"/>
    </xf>
    <xf numFmtId="181" fontId="55" fillId="36" borderId="237" xfId="309" applyNumberFormat="1" applyFont="1" applyFill="1" applyBorder="1" applyAlignment="1" applyProtection="1">
      <alignment horizontal="center" vertical="center" wrapText="1"/>
    </xf>
    <xf numFmtId="181" fontId="54" fillId="0" borderId="239" xfId="394" applyNumberFormat="1" applyFont="1" applyFill="1" applyBorder="1" applyAlignment="1" applyProtection="1">
      <alignment horizontal="center" wrapText="1"/>
      <protection locked="0"/>
    </xf>
    <xf numFmtId="181" fontId="54" fillId="0" borderId="240" xfId="394" applyNumberFormat="1" applyFont="1" applyFill="1" applyBorder="1" applyAlignment="1" applyProtection="1">
      <alignment horizontal="center" wrapText="1"/>
      <protection locked="0"/>
    </xf>
    <xf numFmtId="181" fontId="55" fillId="8" borderId="239" xfId="394" applyNumberFormat="1" applyFont="1" applyFill="1" applyBorder="1" applyAlignment="1" applyProtection="1">
      <alignment horizontal="center" wrapText="1"/>
    </xf>
    <xf numFmtId="181" fontId="55" fillId="8" borderId="240" xfId="394" applyNumberFormat="1" applyFont="1" applyFill="1" applyBorder="1" applyAlignment="1" applyProtection="1">
      <alignment horizontal="center" wrapText="1"/>
    </xf>
    <xf numFmtId="181" fontId="54" fillId="0" borderId="241" xfId="394" applyNumberFormat="1" applyFont="1" applyFill="1" applyBorder="1" applyAlignment="1" applyProtection="1">
      <alignment horizontal="center" wrapText="1"/>
      <protection locked="0"/>
    </xf>
    <xf numFmtId="181" fontId="55" fillId="8" borderId="241" xfId="394" applyNumberFormat="1" applyFont="1" applyFill="1" applyBorder="1" applyAlignment="1" applyProtection="1">
      <alignment horizontal="center" wrapText="1"/>
    </xf>
    <xf numFmtId="181" fontId="54" fillId="0" borderId="241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41" xfId="280" applyNumberFormat="1" applyFont="1" applyFill="1" applyBorder="1" applyAlignment="1" applyProtection="1">
      <alignment horizontal="center" vertical="center" wrapText="1"/>
    </xf>
    <xf numFmtId="181" fontId="54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39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3" fontId="82" fillId="46" borderId="0" xfId="386" applyNumberFormat="1" applyFont="1" applyFill="1" applyBorder="1" applyAlignment="1">
      <alignment horizontal="right"/>
    </xf>
    <xf numFmtId="3" fontId="82" fillId="0" borderId="0" xfId="386" applyNumberFormat="1" applyFont="1" applyBorder="1" applyAlignment="1">
      <alignment horizontal="right"/>
    </xf>
    <xf numFmtId="3" fontId="82" fillId="47" borderId="0" xfId="386" applyNumberFormat="1" applyFont="1" applyFill="1" applyBorder="1" applyAlignment="1">
      <alignment horizontal="right"/>
    </xf>
    <xf numFmtId="3" fontId="75" fillId="0" borderId="0" xfId="391" applyNumberFormat="1" applyFont="1" applyBorder="1" applyAlignment="1">
      <alignment horizontal="right"/>
    </xf>
    <xf numFmtId="3" fontId="68" fillId="40" borderId="0" xfId="391" applyNumberFormat="1" applyFont="1" applyFill="1" applyBorder="1" applyAlignment="1">
      <alignment horizontal="right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5" fillId="0" borderId="243" xfId="0" applyNumberFormat="1" applyFont="1" applyBorder="1" applyAlignment="1">
      <alignment horizontal="right" vertical="top" wrapText="1"/>
    </xf>
    <xf numFmtId="3" fontId="75" fillId="0" borderId="269" xfId="0" applyNumberFormat="1" applyFont="1" applyBorder="1" applyAlignment="1">
      <alignment horizontal="right" vertical="top" wrapText="1"/>
    </xf>
    <xf numFmtId="3" fontId="68" fillId="40" borderId="242" xfId="0" applyNumberFormat="1" applyFont="1" applyFill="1" applyBorder="1" applyAlignment="1">
      <alignment horizontal="right" vertical="top" wrapText="1"/>
    </xf>
    <xf numFmtId="3" fontId="75" fillId="0" borderId="169" xfId="0" applyNumberFormat="1" applyFont="1" applyBorder="1" applyAlignment="1">
      <alignment horizontal="right" vertical="top" wrapText="1"/>
    </xf>
    <xf numFmtId="3" fontId="75" fillId="0" borderId="0" xfId="0" applyNumberFormat="1" applyFont="1" applyAlignment="1">
      <alignment horizontal="right" vertical="top" wrapText="1"/>
    </xf>
    <xf numFmtId="0" fontId="75" fillId="0" borderId="269" xfId="0" applyFont="1" applyBorder="1"/>
    <xf numFmtId="3" fontId="75" fillId="0" borderId="242" xfId="0" applyNumberFormat="1" applyFont="1" applyBorder="1" applyAlignment="1">
      <alignment horizontal="right"/>
    </xf>
    <xf numFmtId="3" fontId="75" fillId="48" borderId="242" xfId="0" applyNumberFormat="1" applyFont="1" applyFill="1" applyBorder="1" applyAlignment="1">
      <alignment horizontal="right"/>
    </xf>
    <xf numFmtId="3" fontId="68" fillId="40" borderId="242" xfId="0" applyNumberFormat="1" applyFont="1" applyFill="1" applyBorder="1" applyAlignment="1">
      <alignment horizontal="right"/>
    </xf>
    <xf numFmtId="181" fontId="55" fillId="36" borderId="248" xfId="280" applyNumberFormat="1" applyFont="1" applyFill="1" applyBorder="1" applyAlignment="1" applyProtection="1">
      <alignment horizontal="center" vertical="center" wrapText="1"/>
    </xf>
    <xf numFmtId="181" fontId="55" fillId="36" borderId="270" xfId="280" applyNumberFormat="1" applyFont="1" applyFill="1" applyBorder="1" applyAlignment="1" applyProtection="1">
      <alignment horizontal="center" vertical="center" wrapText="1"/>
    </xf>
    <xf numFmtId="181" fontId="55" fillId="36" borderId="271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229" xfId="0" applyFont="1" applyFill="1" applyBorder="1" applyAlignment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6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39" xfId="280" applyNumberFormat="1" applyFont="1" applyFill="1" applyBorder="1" applyAlignment="1" applyProtection="1">
      <alignment horizontal="center" wrapText="1"/>
      <protection locked="0"/>
    </xf>
    <xf numFmtId="181" fontId="54" fillId="0" borderId="248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4" fillId="0" borderId="240" xfId="0" applyNumberFormat="1" applyFont="1" applyFill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3" fontId="54" fillId="0" borderId="240" xfId="0" applyNumberFormat="1" applyFont="1" applyFill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183" fontId="71" fillId="0" borderId="114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7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0" fontId="54" fillId="42" borderId="242" xfId="0" applyFont="1" applyFill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42" borderId="0" xfId="0" applyFont="1" applyFill="1" applyBorder="1" applyAlignment="1">
      <alignment horizontal="center" vertical="center"/>
    </xf>
    <xf numFmtId="0" fontId="81" fillId="42" borderId="242" xfId="399" applyFill="1" applyBorder="1" applyAlignment="1">
      <alignment horizontal="center" vertical="center"/>
    </xf>
    <xf numFmtId="0" fontId="81" fillId="42" borderId="243" xfId="399" applyFill="1" applyBorder="1" applyAlignment="1">
      <alignment horizontal="center" vertical="center"/>
    </xf>
    <xf numFmtId="0" fontId="54" fillId="42" borderId="171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5" fillId="40" borderId="69" xfId="385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0" fillId="0" borderId="93" xfId="0" applyBorder="1"/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2" borderId="269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4" fillId="42" borderId="266" xfId="0" applyFont="1" applyFill="1" applyBorder="1" applyAlignment="1">
      <alignment horizontal="center" vertical="center" wrapText="1"/>
    </xf>
    <xf numFmtId="0" fontId="54" fillId="42" borderId="267" xfId="0" applyFont="1" applyFill="1" applyBorder="1" applyAlignment="1">
      <alignment horizontal="center" vertical="center" wrapText="1"/>
    </xf>
    <xf numFmtId="0" fontId="54" fillId="42" borderId="268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</cellXfs>
  <cellStyles count="42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40"/>
  <sheetViews>
    <sheetView showGridLines="0" view="pageBreakPreview" zoomScale="80" zoomScaleNormal="70" zoomScaleSheetLayoutView="80" workbookViewId="0">
      <selection activeCell="L5" sqref="L5:M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8.5703125" style="2" hidden="1" customWidth="1"/>
    <col min="16" max="16" width="6.28515625" style="2" hidden="1" customWidth="1"/>
    <col min="17" max="17" width="6.7109375" style="2" hidden="1" customWidth="1"/>
    <col min="18" max="18" width="8.140625" style="2" hidden="1" customWidth="1"/>
    <col min="19" max="20" width="6.7109375" style="2" hidden="1" customWidth="1"/>
    <col min="21" max="21" width="6.85546875" style="2" hidden="1" customWidth="1"/>
    <col min="22" max="22" width="5" style="2" hidden="1" customWidth="1"/>
    <col min="23" max="23" width="4.85546875" style="2" hidden="1" customWidth="1"/>
    <col min="24" max="24" width="5.42578125" style="2" hidden="1" customWidth="1"/>
    <col min="25" max="25" width="5" style="2" hidden="1" customWidth="1"/>
    <col min="26" max="26" width="5.42578125" style="2" hidden="1" customWidth="1"/>
    <col min="27" max="27" width="7.140625" style="2" hidden="1" customWidth="1"/>
    <col min="28" max="28" width="4.42578125" style="2" hidden="1" customWidth="1"/>
    <col min="29" max="29" width="5.28515625" style="2" hidden="1" customWidth="1"/>
    <col min="30" max="30" width="6.85546875" style="2" hidden="1" customWidth="1"/>
    <col min="31" max="31" width="5" style="2" hidden="1" customWidth="1"/>
    <col min="32" max="32" width="5.42578125" style="2" hidden="1" customWidth="1"/>
    <col min="33" max="33" width="8.5703125" style="2" hidden="1" customWidth="1"/>
    <col min="34" max="35" width="6.7109375" style="2" hidden="1" customWidth="1"/>
    <col min="36" max="36" width="8.140625" style="2" hidden="1" customWidth="1"/>
    <col min="37" max="37" width="6.28515625" style="2" hidden="1" customWidth="1"/>
    <col min="38" max="38" width="6.7109375" style="2" hidden="1" customWidth="1"/>
    <col min="39" max="39" width="8.5703125" style="2" hidden="1" customWidth="1"/>
    <col min="40" max="40" width="5.85546875" style="2" hidden="1" customWidth="1"/>
    <col min="41" max="41" width="5.42578125" style="2" hidden="1" customWidth="1"/>
    <col min="42" max="42" width="6.7109375" style="2" hidden="1" customWidth="1"/>
    <col min="43" max="44" width="6.28515625" style="2" hidden="1" customWidth="1"/>
    <col min="45" max="45" width="4.5703125" style="2" hidden="1" customWidth="1"/>
    <col min="46" max="46" width="4.28515625" style="2" hidden="1" customWidth="1"/>
    <col min="47" max="47" width="2.5703125" style="2" hidden="1" customWidth="1"/>
    <col min="48" max="48" width="4" style="2" hidden="1" customWidth="1"/>
    <col min="49" max="50" width="2.85546875" style="2" hidden="1" customWidth="1"/>
    <col min="51" max="51" width="8.5703125" style="2" hidden="1" customWidth="1"/>
    <col min="52" max="52" width="6.85546875" style="2" hidden="1" customWidth="1"/>
    <col min="53" max="53" width="6.42578125" style="2" hidden="1" customWidth="1"/>
    <col min="54" max="54" width="7.28515625" style="2" hidden="1" customWidth="1"/>
    <col min="55" max="56" width="6.85546875" style="2" hidden="1" customWidth="1"/>
    <col min="57" max="16384" width="9.140625" style="2"/>
  </cols>
  <sheetData>
    <row r="1" spans="1:56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56" ht="12.75" customHeight="1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883" t="s">
        <v>218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</row>
    <row r="5" spans="1:56" s="216" customFormat="1" ht="12.75" customHeight="1" thickBot="1">
      <c r="A5" s="215"/>
      <c r="B5" s="215"/>
      <c r="C5" s="215"/>
      <c r="D5" s="215"/>
      <c r="E5" s="681"/>
      <c r="F5" s="681"/>
      <c r="G5" s="681"/>
      <c r="H5" s="681"/>
      <c r="I5" s="681"/>
      <c r="J5" s="682"/>
      <c r="K5" s="682"/>
      <c r="L5" s="893" t="s">
        <v>314</v>
      </c>
      <c r="M5" s="893"/>
      <c r="S5" s="658"/>
    </row>
    <row r="6" spans="1:56" ht="12.75" customHeight="1" thickTop="1">
      <c r="A6" s="896" t="s">
        <v>3</v>
      </c>
      <c r="B6" s="897"/>
      <c r="C6" s="897"/>
      <c r="D6" s="898"/>
      <c r="E6" s="902" t="s">
        <v>4</v>
      </c>
      <c r="F6" s="903"/>
      <c r="G6" s="903"/>
      <c r="H6" s="903"/>
      <c r="I6" s="904"/>
      <c r="J6" s="884" t="s">
        <v>5</v>
      </c>
      <c r="K6" s="885"/>
      <c r="L6" s="886"/>
      <c r="M6" s="887" t="s">
        <v>6</v>
      </c>
    </row>
    <row r="7" spans="1:56" ht="21" customHeight="1">
      <c r="A7" s="899"/>
      <c r="B7" s="900"/>
      <c r="C7" s="900"/>
      <c r="D7" s="901"/>
      <c r="E7" s="889" t="s">
        <v>7</v>
      </c>
      <c r="F7" s="890"/>
      <c r="G7" s="890"/>
      <c r="H7" s="890" t="s">
        <v>8</v>
      </c>
      <c r="I7" s="891" t="s">
        <v>9</v>
      </c>
      <c r="J7" s="889" t="s">
        <v>10</v>
      </c>
      <c r="K7" s="890" t="s">
        <v>11</v>
      </c>
      <c r="L7" s="892" t="s">
        <v>9</v>
      </c>
      <c r="M7" s="888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890"/>
      <c r="I8" s="891"/>
      <c r="J8" s="889"/>
      <c r="K8" s="890"/>
      <c r="L8" s="892"/>
      <c r="M8" s="888"/>
      <c r="O8" s="910" t="s">
        <v>298</v>
      </c>
      <c r="P8" s="910"/>
      <c r="Q8" s="910"/>
      <c r="R8" s="910"/>
      <c r="S8" s="910"/>
      <c r="T8" s="910"/>
      <c r="U8" s="910" t="s">
        <v>288</v>
      </c>
      <c r="V8" s="910"/>
      <c r="W8" s="910"/>
      <c r="X8" s="910"/>
      <c r="Y8" s="910"/>
      <c r="Z8" s="910"/>
      <c r="AA8" s="912" t="s">
        <v>295</v>
      </c>
      <c r="AB8" s="912"/>
      <c r="AC8" s="912"/>
      <c r="AD8" s="912"/>
      <c r="AE8" s="912"/>
      <c r="AF8" s="912"/>
      <c r="AG8" s="913" t="s">
        <v>296</v>
      </c>
      <c r="AH8" s="913"/>
      <c r="AI8" s="913"/>
      <c r="AJ8" s="913"/>
      <c r="AK8" s="913"/>
      <c r="AL8" s="914"/>
      <c r="AM8" s="915" t="s">
        <v>297</v>
      </c>
      <c r="AN8" s="912"/>
      <c r="AO8" s="912"/>
      <c r="AP8" s="912"/>
      <c r="AQ8" s="912"/>
      <c r="AR8" s="912"/>
      <c r="AS8" s="910" t="s">
        <v>201</v>
      </c>
      <c r="AT8" s="910"/>
      <c r="AU8" s="910"/>
      <c r="AV8" s="910"/>
      <c r="AW8" s="910"/>
      <c r="AX8" s="910"/>
      <c r="AY8" s="911" t="s">
        <v>9</v>
      </c>
      <c r="AZ8" s="911"/>
      <c r="BA8" s="911"/>
      <c r="BB8" s="911"/>
      <c r="BC8" s="911"/>
      <c r="BD8" s="911"/>
    </row>
    <row r="9" spans="1:56" s="7" customFormat="1" ht="12.75" customHeight="1">
      <c r="A9" s="908" t="s">
        <v>151</v>
      </c>
      <c r="B9" s="906" t="s">
        <v>155</v>
      </c>
      <c r="C9" s="905" t="s">
        <v>152</v>
      </c>
      <c r="D9" s="175">
        <v>13</v>
      </c>
      <c r="E9" s="176">
        <f>AY9</f>
        <v>6551</v>
      </c>
      <c r="F9" s="176">
        <f t="shared" ref="F9:F21" si="0">AZ9</f>
        <v>0</v>
      </c>
      <c r="G9" s="239">
        <f>E9+F9</f>
        <v>6551</v>
      </c>
      <c r="H9" s="235">
        <f>BA9</f>
        <v>0</v>
      </c>
      <c r="I9" s="239">
        <f>G9+H9</f>
        <v>6551</v>
      </c>
      <c r="J9" s="176">
        <f>BB9</f>
        <v>2773</v>
      </c>
      <c r="K9" s="176">
        <f t="shared" ref="K9:K21" si="1">BC9</f>
        <v>534</v>
      </c>
      <c r="L9" s="251">
        <f>J9+K9</f>
        <v>3307</v>
      </c>
      <c r="M9" s="698">
        <f>BD9</f>
        <v>600</v>
      </c>
      <c r="O9" s="801">
        <v>1673</v>
      </c>
      <c r="P9" s="802"/>
      <c r="Q9" s="825"/>
      <c r="R9" s="831">
        <v>840</v>
      </c>
      <c r="S9" s="832">
        <v>155</v>
      </c>
      <c r="T9" s="855">
        <v>141</v>
      </c>
      <c r="U9" s="707">
        <f t="shared" ref="U9:AF9" si="2">U53+U97</f>
        <v>1061</v>
      </c>
      <c r="V9" s="707">
        <f t="shared" si="2"/>
        <v>0</v>
      </c>
      <c r="W9" s="707">
        <f t="shared" si="2"/>
        <v>0</v>
      </c>
      <c r="X9" s="707">
        <f t="shared" si="2"/>
        <v>510</v>
      </c>
      <c r="Y9" s="707">
        <f t="shared" si="2"/>
        <v>140</v>
      </c>
      <c r="Z9" s="707">
        <f t="shared" si="2"/>
        <v>162</v>
      </c>
      <c r="AA9" s="7">
        <f t="shared" si="2"/>
        <v>1597</v>
      </c>
      <c r="AB9" s="7">
        <f t="shared" si="2"/>
        <v>0</v>
      </c>
      <c r="AC9" s="7">
        <f t="shared" si="2"/>
        <v>0</v>
      </c>
      <c r="AD9" s="7">
        <f t="shared" si="2"/>
        <v>645</v>
      </c>
      <c r="AE9" s="7">
        <f t="shared" si="2"/>
        <v>98</v>
      </c>
      <c r="AF9" s="7">
        <f t="shared" si="2"/>
        <v>113</v>
      </c>
      <c r="AG9" s="752">
        <v>1452</v>
      </c>
      <c r="AH9" s="753">
        <v>0</v>
      </c>
      <c r="AI9" s="762"/>
      <c r="AJ9" s="752">
        <v>437</v>
      </c>
      <c r="AK9" s="753">
        <v>78</v>
      </c>
      <c r="AL9" s="765">
        <v>96</v>
      </c>
      <c r="AM9" s="7">
        <f t="shared" ref="AM9:AR18" si="3">AM53+AM97</f>
        <v>746</v>
      </c>
      <c r="AN9" s="7">
        <f t="shared" si="3"/>
        <v>0</v>
      </c>
      <c r="AO9" s="7">
        <f t="shared" si="3"/>
        <v>0</v>
      </c>
      <c r="AP9" s="7">
        <f t="shared" si="3"/>
        <v>326</v>
      </c>
      <c r="AQ9" s="7">
        <f t="shared" si="3"/>
        <v>63</v>
      </c>
      <c r="AR9" s="7">
        <f t="shared" si="3"/>
        <v>88</v>
      </c>
      <c r="AS9" s="656">
        <v>22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6551</v>
      </c>
      <c r="AZ9" s="520">
        <f t="shared" ref="AZ9:BD9" si="4">P9+V9+AB9+AH9+AN9+AT9</f>
        <v>0</v>
      </c>
      <c r="BA9" s="520">
        <f t="shared" si="4"/>
        <v>0</v>
      </c>
      <c r="BB9" s="520">
        <f t="shared" si="4"/>
        <v>2773</v>
      </c>
      <c r="BC9" s="520">
        <f t="shared" si="4"/>
        <v>534</v>
      </c>
      <c r="BD9" s="520">
        <f t="shared" si="4"/>
        <v>600</v>
      </c>
    </row>
    <row r="10" spans="1:56" s="7" customFormat="1" ht="12.75" customHeight="1">
      <c r="A10" s="909"/>
      <c r="B10" s="907"/>
      <c r="C10" s="879"/>
      <c r="D10" s="178">
        <v>12</v>
      </c>
      <c r="E10" s="176">
        <f t="shared" ref="E10:E21" si="5">AY10</f>
        <v>292</v>
      </c>
      <c r="F10" s="176">
        <f t="shared" si="0"/>
        <v>0</v>
      </c>
      <c r="G10" s="240">
        <f t="shared" ref="G10:G33" si="6">E10+F10</f>
        <v>292</v>
      </c>
      <c r="H10" s="236">
        <f t="shared" ref="H10:H21" si="7">BA10</f>
        <v>0</v>
      </c>
      <c r="I10" s="240">
        <f t="shared" ref="I10:I48" si="8">G10+H10</f>
        <v>292</v>
      </c>
      <c r="J10" s="176">
        <f t="shared" ref="J10:J21" si="9">BB10</f>
        <v>10</v>
      </c>
      <c r="K10" s="176">
        <f t="shared" si="1"/>
        <v>3</v>
      </c>
      <c r="L10" s="252">
        <f t="shared" ref="L10:L49" si="10">J10+K10</f>
        <v>13</v>
      </c>
      <c r="M10" s="698">
        <f t="shared" ref="M10:M21" si="11">BD10</f>
        <v>5</v>
      </c>
      <c r="O10" s="803">
        <v>90</v>
      </c>
      <c r="P10" s="804"/>
      <c r="Q10" s="826"/>
      <c r="R10" s="833">
        <v>1</v>
      </c>
      <c r="S10" s="834">
        <v>2</v>
      </c>
      <c r="T10" s="856">
        <v>2</v>
      </c>
      <c r="U10" s="707">
        <f t="shared" ref="U10:AF10" si="12">U54+U98</f>
        <v>50</v>
      </c>
      <c r="V10" s="707">
        <f t="shared" si="12"/>
        <v>0</v>
      </c>
      <c r="W10" s="707">
        <f t="shared" si="12"/>
        <v>0</v>
      </c>
      <c r="X10" s="707">
        <f t="shared" si="12"/>
        <v>3</v>
      </c>
      <c r="Y10" s="707">
        <f t="shared" si="12"/>
        <v>1</v>
      </c>
      <c r="Z10" s="707">
        <f t="shared" si="12"/>
        <v>3</v>
      </c>
      <c r="AA10" s="7">
        <f t="shared" si="12"/>
        <v>49</v>
      </c>
      <c r="AB10" s="7">
        <f t="shared" si="12"/>
        <v>0</v>
      </c>
      <c r="AC10" s="7">
        <f t="shared" si="12"/>
        <v>0</v>
      </c>
      <c r="AD10" s="7">
        <f t="shared" si="12"/>
        <v>4</v>
      </c>
      <c r="AE10" s="7">
        <f t="shared" si="12"/>
        <v>0</v>
      </c>
      <c r="AF10" s="7">
        <f t="shared" si="12"/>
        <v>0</v>
      </c>
      <c r="AG10" s="423">
        <v>39</v>
      </c>
      <c r="AH10" s="423">
        <v>0</v>
      </c>
      <c r="AI10" s="425"/>
      <c r="AJ10" s="426">
        <v>2</v>
      </c>
      <c r="AK10" s="423">
        <v>0</v>
      </c>
      <c r="AL10" s="428">
        <v>0</v>
      </c>
      <c r="AM10" s="7">
        <f t="shared" si="3"/>
        <v>64</v>
      </c>
      <c r="AN10" s="7">
        <f t="shared" si="3"/>
        <v>0</v>
      </c>
      <c r="AO10" s="7">
        <f t="shared" si="3"/>
        <v>0</v>
      </c>
      <c r="AP10" s="7">
        <f t="shared" si="3"/>
        <v>0</v>
      </c>
      <c r="AQ10" s="7">
        <f t="shared" si="3"/>
        <v>0</v>
      </c>
      <c r="AR10" s="7">
        <f t="shared" si="3"/>
        <v>0</v>
      </c>
      <c r="AS10" s="656">
        <v>0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3">O10+U10+AA10+AG10+AM10+AS10</f>
        <v>292</v>
      </c>
      <c r="AZ10" s="520">
        <f t="shared" ref="AZ10:AZ50" si="14">P10+V10+AB10+AH10+AN10+AT10</f>
        <v>0</v>
      </c>
      <c r="BA10" s="520">
        <f t="shared" ref="BA10:BA50" si="15">Q10+W10+AC10+AI10+AO10+AU10</f>
        <v>0</v>
      </c>
      <c r="BB10" s="520">
        <f t="shared" ref="BB10:BB50" si="16">R10+X10+AD10+AJ10+AP10+AV10</f>
        <v>10</v>
      </c>
      <c r="BC10" s="520">
        <f t="shared" ref="BC10:BC50" si="17">S10+Y10+AE10+AK10+AQ10+AW10</f>
        <v>3</v>
      </c>
      <c r="BD10" s="520">
        <f t="shared" ref="BD10:BD50" si="18">T10+Z10+AF10+AL10+AR10+AX10</f>
        <v>5</v>
      </c>
    </row>
    <row r="11" spans="1:56" s="7" customFormat="1" ht="12.75" customHeight="1">
      <c r="A11" s="909"/>
      <c r="B11" s="907"/>
      <c r="C11" s="880"/>
      <c r="D11" s="181">
        <v>11</v>
      </c>
      <c r="E11" s="176">
        <f t="shared" si="5"/>
        <v>518</v>
      </c>
      <c r="F11" s="176">
        <f t="shared" si="0"/>
        <v>0</v>
      </c>
      <c r="G11" s="241">
        <f t="shared" si="6"/>
        <v>518</v>
      </c>
      <c r="H11" s="236">
        <f t="shared" si="7"/>
        <v>0</v>
      </c>
      <c r="I11" s="241">
        <f t="shared" si="8"/>
        <v>518</v>
      </c>
      <c r="J11" s="176">
        <f t="shared" si="9"/>
        <v>8</v>
      </c>
      <c r="K11" s="176">
        <f t="shared" si="1"/>
        <v>4</v>
      </c>
      <c r="L11" s="253">
        <f t="shared" si="10"/>
        <v>12</v>
      </c>
      <c r="M11" s="698">
        <f t="shared" si="11"/>
        <v>6</v>
      </c>
      <c r="O11" s="805">
        <v>191</v>
      </c>
      <c r="P11" s="806"/>
      <c r="Q11" s="826"/>
      <c r="R11" s="835">
        <v>2</v>
      </c>
      <c r="S11" s="836">
        <v>0</v>
      </c>
      <c r="T11" s="857">
        <v>0</v>
      </c>
      <c r="U11" s="707">
        <f t="shared" ref="U11:AF11" si="19">U55+U99</f>
        <v>64</v>
      </c>
      <c r="V11" s="707">
        <f t="shared" si="19"/>
        <v>0</v>
      </c>
      <c r="W11" s="707">
        <f t="shared" si="19"/>
        <v>0</v>
      </c>
      <c r="X11" s="707">
        <f t="shared" si="19"/>
        <v>2</v>
      </c>
      <c r="Y11" s="707">
        <f t="shared" si="19"/>
        <v>2</v>
      </c>
      <c r="Z11" s="707">
        <f t="shared" si="19"/>
        <v>3</v>
      </c>
      <c r="AA11" s="7">
        <f t="shared" si="19"/>
        <v>117</v>
      </c>
      <c r="AB11" s="7">
        <f t="shared" si="19"/>
        <v>0</v>
      </c>
      <c r="AC11" s="7">
        <f t="shared" si="19"/>
        <v>0</v>
      </c>
      <c r="AD11" s="7">
        <f t="shared" si="19"/>
        <v>3</v>
      </c>
      <c r="AE11" s="7">
        <f t="shared" si="19"/>
        <v>1</v>
      </c>
      <c r="AF11" s="7">
        <f t="shared" si="19"/>
        <v>1</v>
      </c>
      <c r="AG11" s="430">
        <v>61</v>
      </c>
      <c r="AH11" s="431">
        <v>0</v>
      </c>
      <c r="AI11" s="425"/>
      <c r="AJ11" s="430">
        <v>0</v>
      </c>
      <c r="AK11" s="431">
        <v>0</v>
      </c>
      <c r="AL11" s="434">
        <v>0</v>
      </c>
      <c r="AM11" s="7">
        <f t="shared" si="3"/>
        <v>84</v>
      </c>
      <c r="AN11" s="7">
        <f t="shared" si="3"/>
        <v>0</v>
      </c>
      <c r="AO11" s="7">
        <f t="shared" si="3"/>
        <v>0</v>
      </c>
      <c r="AP11" s="7">
        <f t="shared" si="3"/>
        <v>1</v>
      </c>
      <c r="AQ11" s="7">
        <f t="shared" si="3"/>
        <v>1</v>
      </c>
      <c r="AR11" s="7">
        <f t="shared" si="3"/>
        <v>2</v>
      </c>
      <c r="AS11" s="656">
        <v>1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3"/>
        <v>518</v>
      </c>
      <c r="AZ11" s="520">
        <f t="shared" si="14"/>
        <v>0</v>
      </c>
      <c r="BA11" s="520">
        <f t="shared" si="15"/>
        <v>0</v>
      </c>
      <c r="BB11" s="520">
        <f t="shared" si="16"/>
        <v>8</v>
      </c>
      <c r="BC11" s="520">
        <f t="shared" si="17"/>
        <v>4</v>
      </c>
      <c r="BD11" s="520">
        <f t="shared" si="18"/>
        <v>6</v>
      </c>
    </row>
    <row r="12" spans="1:56" s="7" customFormat="1" ht="12.75" customHeight="1">
      <c r="A12" s="909"/>
      <c r="B12" s="907"/>
      <c r="C12" s="878" t="s">
        <v>153</v>
      </c>
      <c r="D12" s="175">
        <v>10</v>
      </c>
      <c r="E12" s="176">
        <f t="shared" si="5"/>
        <v>514</v>
      </c>
      <c r="F12" s="176">
        <f t="shared" si="0"/>
        <v>0</v>
      </c>
      <c r="G12" s="239">
        <f t="shared" si="6"/>
        <v>514</v>
      </c>
      <c r="H12" s="236">
        <f t="shared" si="7"/>
        <v>0</v>
      </c>
      <c r="I12" s="239">
        <f t="shared" si="8"/>
        <v>514</v>
      </c>
      <c r="J12" s="176">
        <f t="shared" si="9"/>
        <v>9</v>
      </c>
      <c r="K12" s="176">
        <f t="shared" si="1"/>
        <v>5</v>
      </c>
      <c r="L12" s="251">
        <f t="shared" si="10"/>
        <v>14</v>
      </c>
      <c r="M12" s="698">
        <f t="shared" si="11"/>
        <v>11</v>
      </c>
      <c r="O12" s="801">
        <v>169</v>
      </c>
      <c r="P12" s="802"/>
      <c r="Q12" s="826"/>
      <c r="R12" s="831">
        <v>1</v>
      </c>
      <c r="S12" s="832">
        <v>1</v>
      </c>
      <c r="T12" s="855">
        <v>1</v>
      </c>
      <c r="U12" s="707">
        <f t="shared" ref="U12:AF12" si="20">U56+U100</f>
        <v>71</v>
      </c>
      <c r="V12" s="707">
        <f t="shared" si="20"/>
        <v>0</v>
      </c>
      <c r="W12" s="707">
        <f t="shared" si="20"/>
        <v>0</v>
      </c>
      <c r="X12" s="707">
        <f t="shared" si="20"/>
        <v>3</v>
      </c>
      <c r="Y12" s="707">
        <f t="shared" si="20"/>
        <v>1</v>
      </c>
      <c r="Z12" s="707">
        <f t="shared" si="20"/>
        <v>6</v>
      </c>
      <c r="AA12" s="7">
        <f t="shared" si="20"/>
        <v>120</v>
      </c>
      <c r="AB12" s="7">
        <f t="shared" si="20"/>
        <v>0</v>
      </c>
      <c r="AC12" s="7">
        <f t="shared" si="20"/>
        <v>0</v>
      </c>
      <c r="AD12" s="7">
        <f t="shared" si="20"/>
        <v>3</v>
      </c>
      <c r="AE12" s="7">
        <f t="shared" si="20"/>
        <v>2</v>
      </c>
      <c r="AF12" s="7">
        <f t="shared" si="20"/>
        <v>3</v>
      </c>
      <c r="AG12" s="752">
        <v>56</v>
      </c>
      <c r="AH12" s="753">
        <v>0</v>
      </c>
      <c r="AI12" s="425"/>
      <c r="AJ12" s="752">
        <v>1</v>
      </c>
      <c r="AK12" s="753">
        <v>1</v>
      </c>
      <c r="AL12" s="765">
        <v>1</v>
      </c>
      <c r="AM12" s="7">
        <f t="shared" si="3"/>
        <v>96</v>
      </c>
      <c r="AN12" s="7">
        <f t="shared" si="3"/>
        <v>0</v>
      </c>
      <c r="AO12" s="7">
        <f t="shared" si="3"/>
        <v>0</v>
      </c>
      <c r="AP12" s="7">
        <f t="shared" si="3"/>
        <v>1</v>
      </c>
      <c r="AQ12" s="7">
        <f t="shared" si="3"/>
        <v>0</v>
      </c>
      <c r="AR12" s="7">
        <f t="shared" si="3"/>
        <v>0</v>
      </c>
      <c r="AS12" s="656">
        <v>2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3"/>
        <v>514</v>
      </c>
      <c r="AZ12" s="520">
        <f t="shared" si="14"/>
        <v>0</v>
      </c>
      <c r="BA12" s="520">
        <f t="shared" si="15"/>
        <v>0</v>
      </c>
      <c r="BB12" s="520">
        <f t="shared" si="16"/>
        <v>9</v>
      </c>
      <c r="BC12" s="520">
        <f t="shared" si="17"/>
        <v>5</v>
      </c>
      <c r="BD12" s="520">
        <f t="shared" si="18"/>
        <v>11</v>
      </c>
    </row>
    <row r="13" spans="1:56" s="7" customFormat="1" ht="12.75" customHeight="1">
      <c r="A13" s="909"/>
      <c r="B13" s="907"/>
      <c r="C13" s="879"/>
      <c r="D13" s="178">
        <v>9</v>
      </c>
      <c r="E13" s="176">
        <f t="shared" si="5"/>
        <v>495</v>
      </c>
      <c r="F13" s="176">
        <f t="shared" si="0"/>
        <v>0</v>
      </c>
      <c r="G13" s="240">
        <f t="shared" si="6"/>
        <v>495</v>
      </c>
      <c r="H13" s="236">
        <f t="shared" si="7"/>
        <v>0</v>
      </c>
      <c r="I13" s="240">
        <f t="shared" si="8"/>
        <v>495</v>
      </c>
      <c r="J13" s="176">
        <f t="shared" si="9"/>
        <v>9</v>
      </c>
      <c r="K13" s="176">
        <f t="shared" si="1"/>
        <v>2</v>
      </c>
      <c r="L13" s="252">
        <f t="shared" si="10"/>
        <v>11</v>
      </c>
      <c r="M13" s="698">
        <f t="shared" si="11"/>
        <v>1</v>
      </c>
      <c r="O13" s="803">
        <v>212</v>
      </c>
      <c r="P13" s="804"/>
      <c r="Q13" s="826"/>
      <c r="R13" s="833">
        <v>1</v>
      </c>
      <c r="S13" s="834">
        <v>2</v>
      </c>
      <c r="T13" s="856">
        <v>1</v>
      </c>
      <c r="U13" s="707">
        <f t="shared" ref="U13:AF13" si="21">U57+U101</f>
        <v>68</v>
      </c>
      <c r="V13" s="707">
        <f t="shared" si="21"/>
        <v>0</v>
      </c>
      <c r="W13" s="707">
        <f t="shared" si="21"/>
        <v>0</v>
      </c>
      <c r="X13" s="707">
        <f t="shared" si="21"/>
        <v>5</v>
      </c>
      <c r="Y13" s="707">
        <f t="shared" si="21"/>
        <v>0</v>
      </c>
      <c r="Z13" s="707">
        <f t="shared" si="21"/>
        <v>0</v>
      </c>
      <c r="AA13" s="7">
        <f t="shared" si="21"/>
        <v>55</v>
      </c>
      <c r="AB13" s="7">
        <f t="shared" si="21"/>
        <v>0</v>
      </c>
      <c r="AC13" s="7">
        <f t="shared" si="21"/>
        <v>0</v>
      </c>
      <c r="AD13" s="7">
        <f t="shared" si="21"/>
        <v>2</v>
      </c>
      <c r="AE13" s="7">
        <f t="shared" si="21"/>
        <v>0</v>
      </c>
      <c r="AF13" s="7">
        <f t="shared" si="21"/>
        <v>0</v>
      </c>
      <c r="AG13" s="426">
        <v>74</v>
      </c>
      <c r="AH13" s="423">
        <v>0</v>
      </c>
      <c r="AI13" s="425"/>
      <c r="AJ13" s="426">
        <v>1</v>
      </c>
      <c r="AK13" s="423">
        <v>0</v>
      </c>
      <c r="AL13" s="428">
        <v>0</v>
      </c>
      <c r="AM13" s="7">
        <f t="shared" si="3"/>
        <v>83</v>
      </c>
      <c r="AN13" s="7">
        <f t="shared" si="3"/>
        <v>0</v>
      </c>
      <c r="AO13" s="7">
        <f t="shared" si="3"/>
        <v>0</v>
      </c>
      <c r="AP13" s="7">
        <f t="shared" si="3"/>
        <v>0</v>
      </c>
      <c r="AQ13" s="7">
        <f t="shared" si="3"/>
        <v>0</v>
      </c>
      <c r="AR13" s="7">
        <f t="shared" si="3"/>
        <v>0</v>
      </c>
      <c r="AS13" s="656">
        <v>3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3"/>
        <v>495</v>
      </c>
      <c r="AZ13" s="520">
        <f t="shared" si="14"/>
        <v>0</v>
      </c>
      <c r="BA13" s="520">
        <f t="shared" si="15"/>
        <v>0</v>
      </c>
      <c r="BB13" s="520">
        <f t="shared" si="16"/>
        <v>9</v>
      </c>
      <c r="BC13" s="520">
        <f t="shared" si="17"/>
        <v>2</v>
      </c>
      <c r="BD13" s="520">
        <f t="shared" si="18"/>
        <v>1</v>
      </c>
    </row>
    <row r="14" spans="1:56" s="7" customFormat="1" ht="12.75" customHeight="1">
      <c r="A14" s="909"/>
      <c r="B14" s="907"/>
      <c r="C14" s="879"/>
      <c r="D14" s="178">
        <v>8</v>
      </c>
      <c r="E14" s="176">
        <f t="shared" si="5"/>
        <v>484</v>
      </c>
      <c r="F14" s="176">
        <f t="shared" si="0"/>
        <v>0</v>
      </c>
      <c r="G14" s="240">
        <f t="shared" si="6"/>
        <v>484</v>
      </c>
      <c r="H14" s="236">
        <f t="shared" si="7"/>
        <v>0</v>
      </c>
      <c r="I14" s="240">
        <f t="shared" si="8"/>
        <v>484</v>
      </c>
      <c r="J14" s="176">
        <f t="shared" si="9"/>
        <v>10</v>
      </c>
      <c r="K14" s="176">
        <f t="shared" si="1"/>
        <v>6</v>
      </c>
      <c r="L14" s="252">
        <f t="shared" si="10"/>
        <v>16</v>
      </c>
      <c r="M14" s="698">
        <f t="shared" si="11"/>
        <v>8</v>
      </c>
      <c r="O14" s="803">
        <v>204</v>
      </c>
      <c r="P14" s="804"/>
      <c r="Q14" s="826"/>
      <c r="R14" s="833">
        <v>1</v>
      </c>
      <c r="S14" s="834">
        <v>3</v>
      </c>
      <c r="T14" s="856">
        <v>5</v>
      </c>
      <c r="U14" s="707">
        <f t="shared" ref="U14:AF14" si="22">U58+U102</f>
        <v>52</v>
      </c>
      <c r="V14" s="707">
        <f t="shared" si="22"/>
        <v>0</v>
      </c>
      <c r="W14" s="707">
        <f t="shared" si="22"/>
        <v>0</v>
      </c>
      <c r="X14" s="707">
        <f t="shared" si="22"/>
        <v>5</v>
      </c>
      <c r="Y14" s="707">
        <f t="shared" si="22"/>
        <v>1</v>
      </c>
      <c r="Z14" s="707">
        <f t="shared" si="22"/>
        <v>1</v>
      </c>
      <c r="AA14" s="7">
        <f t="shared" si="22"/>
        <v>55</v>
      </c>
      <c r="AB14" s="7">
        <f t="shared" si="22"/>
        <v>0</v>
      </c>
      <c r="AC14" s="7">
        <f t="shared" si="22"/>
        <v>0</v>
      </c>
      <c r="AD14" s="7">
        <f t="shared" si="22"/>
        <v>3</v>
      </c>
      <c r="AE14" s="7">
        <f t="shared" si="22"/>
        <v>0</v>
      </c>
      <c r="AF14" s="7">
        <f t="shared" si="22"/>
        <v>0</v>
      </c>
      <c r="AG14" s="426">
        <v>94</v>
      </c>
      <c r="AH14" s="423">
        <v>0</v>
      </c>
      <c r="AI14" s="425"/>
      <c r="AJ14" s="426">
        <v>1</v>
      </c>
      <c r="AK14" s="423">
        <v>2</v>
      </c>
      <c r="AL14" s="428">
        <v>2</v>
      </c>
      <c r="AM14" s="7">
        <f t="shared" si="3"/>
        <v>77</v>
      </c>
      <c r="AN14" s="7">
        <f t="shared" si="3"/>
        <v>0</v>
      </c>
      <c r="AO14" s="7">
        <f t="shared" si="3"/>
        <v>0</v>
      </c>
      <c r="AP14" s="7">
        <f t="shared" si="3"/>
        <v>0</v>
      </c>
      <c r="AQ14" s="7">
        <f t="shared" si="3"/>
        <v>0</v>
      </c>
      <c r="AR14" s="7">
        <f t="shared" si="3"/>
        <v>0</v>
      </c>
      <c r="AS14" s="656">
        <v>2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3"/>
        <v>484</v>
      </c>
      <c r="AZ14" s="520">
        <f t="shared" si="14"/>
        <v>0</v>
      </c>
      <c r="BA14" s="520">
        <f t="shared" si="15"/>
        <v>0</v>
      </c>
      <c r="BB14" s="520">
        <f t="shared" si="16"/>
        <v>10</v>
      </c>
      <c r="BC14" s="520">
        <f t="shared" si="17"/>
        <v>6</v>
      </c>
      <c r="BD14" s="520">
        <f t="shared" si="18"/>
        <v>8</v>
      </c>
    </row>
    <row r="15" spans="1:56" s="7" customFormat="1" ht="12.75" customHeight="1">
      <c r="A15" s="909"/>
      <c r="B15" s="907"/>
      <c r="C15" s="879"/>
      <c r="D15" s="184">
        <v>7</v>
      </c>
      <c r="E15" s="176">
        <f t="shared" si="5"/>
        <v>435</v>
      </c>
      <c r="F15" s="176">
        <f t="shared" si="0"/>
        <v>0</v>
      </c>
      <c r="G15" s="242">
        <f t="shared" si="6"/>
        <v>435</v>
      </c>
      <c r="H15" s="236">
        <f t="shared" si="7"/>
        <v>0</v>
      </c>
      <c r="I15" s="242">
        <f t="shared" si="8"/>
        <v>435</v>
      </c>
      <c r="J15" s="176">
        <f t="shared" si="9"/>
        <v>11</v>
      </c>
      <c r="K15" s="176">
        <f t="shared" si="1"/>
        <v>3</v>
      </c>
      <c r="L15" s="254">
        <f t="shared" si="10"/>
        <v>14</v>
      </c>
      <c r="M15" s="698">
        <f t="shared" si="11"/>
        <v>7</v>
      </c>
      <c r="O15" s="807">
        <v>130</v>
      </c>
      <c r="P15" s="808"/>
      <c r="Q15" s="826"/>
      <c r="R15" s="837">
        <v>2</v>
      </c>
      <c r="S15" s="838">
        <v>2</v>
      </c>
      <c r="T15" s="858">
        <v>4</v>
      </c>
      <c r="U15" s="707">
        <f t="shared" ref="U15:AF15" si="23">U59+U103</f>
        <v>63</v>
      </c>
      <c r="V15" s="707">
        <f t="shared" si="23"/>
        <v>0</v>
      </c>
      <c r="W15" s="707">
        <f t="shared" si="23"/>
        <v>0</v>
      </c>
      <c r="X15" s="707">
        <f t="shared" si="23"/>
        <v>6</v>
      </c>
      <c r="Y15" s="707">
        <f t="shared" si="23"/>
        <v>0</v>
      </c>
      <c r="Z15" s="707">
        <f t="shared" si="23"/>
        <v>0</v>
      </c>
      <c r="AA15" s="7">
        <f t="shared" si="23"/>
        <v>143</v>
      </c>
      <c r="AB15" s="7">
        <f t="shared" si="23"/>
        <v>0</v>
      </c>
      <c r="AC15" s="7">
        <f t="shared" si="23"/>
        <v>0</v>
      </c>
      <c r="AD15" s="7">
        <f t="shared" si="23"/>
        <v>2</v>
      </c>
      <c r="AE15" s="7">
        <f t="shared" si="23"/>
        <v>0</v>
      </c>
      <c r="AF15" s="7">
        <f t="shared" si="23"/>
        <v>0</v>
      </c>
      <c r="AG15" s="436">
        <v>46</v>
      </c>
      <c r="AH15" s="437">
        <v>0</v>
      </c>
      <c r="AI15" s="425"/>
      <c r="AJ15" s="436">
        <v>1</v>
      </c>
      <c r="AK15" s="437">
        <v>1</v>
      </c>
      <c r="AL15" s="428">
        <v>3</v>
      </c>
      <c r="AM15" s="7">
        <f t="shared" si="3"/>
        <v>50</v>
      </c>
      <c r="AN15" s="7">
        <f t="shared" si="3"/>
        <v>0</v>
      </c>
      <c r="AO15" s="7">
        <f t="shared" si="3"/>
        <v>0</v>
      </c>
      <c r="AP15" s="7">
        <f t="shared" si="3"/>
        <v>0</v>
      </c>
      <c r="AQ15" s="7">
        <f t="shared" si="3"/>
        <v>0</v>
      </c>
      <c r="AR15" s="7">
        <f t="shared" si="3"/>
        <v>0</v>
      </c>
      <c r="AS15" s="656">
        <v>3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3"/>
        <v>435</v>
      </c>
      <c r="AZ15" s="520">
        <f t="shared" si="14"/>
        <v>0</v>
      </c>
      <c r="BA15" s="520">
        <f t="shared" si="15"/>
        <v>0</v>
      </c>
      <c r="BB15" s="520">
        <f t="shared" si="16"/>
        <v>11</v>
      </c>
      <c r="BC15" s="520">
        <f t="shared" si="17"/>
        <v>3</v>
      </c>
      <c r="BD15" s="520">
        <f t="shared" si="18"/>
        <v>7</v>
      </c>
    </row>
    <row r="16" spans="1:56" s="7" customFormat="1" ht="12.75" customHeight="1">
      <c r="A16" s="909"/>
      <c r="B16" s="907"/>
      <c r="C16" s="880"/>
      <c r="D16" s="181">
        <v>6</v>
      </c>
      <c r="E16" s="176">
        <f t="shared" si="5"/>
        <v>237</v>
      </c>
      <c r="F16" s="176">
        <f t="shared" si="0"/>
        <v>0</v>
      </c>
      <c r="G16" s="241">
        <f t="shared" si="6"/>
        <v>237</v>
      </c>
      <c r="H16" s="236">
        <f t="shared" si="7"/>
        <v>0</v>
      </c>
      <c r="I16" s="241">
        <f t="shared" si="8"/>
        <v>237</v>
      </c>
      <c r="J16" s="176">
        <f t="shared" si="9"/>
        <v>2</v>
      </c>
      <c r="K16" s="176">
        <f t="shared" si="1"/>
        <v>6</v>
      </c>
      <c r="L16" s="253">
        <f t="shared" si="10"/>
        <v>8</v>
      </c>
      <c r="M16" s="698">
        <f t="shared" si="11"/>
        <v>7</v>
      </c>
      <c r="O16" s="805">
        <v>52</v>
      </c>
      <c r="P16" s="806"/>
      <c r="Q16" s="826"/>
      <c r="R16" s="835">
        <v>1</v>
      </c>
      <c r="S16" s="836">
        <v>1</v>
      </c>
      <c r="T16" s="857">
        <v>1</v>
      </c>
      <c r="U16" s="707">
        <f t="shared" ref="U16:AF16" si="24">U60+U104</f>
        <v>50</v>
      </c>
      <c r="V16" s="707">
        <f t="shared" si="24"/>
        <v>0</v>
      </c>
      <c r="W16" s="707">
        <f t="shared" si="24"/>
        <v>0</v>
      </c>
      <c r="X16" s="707">
        <f t="shared" si="24"/>
        <v>1</v>
      </c>
      <c r="Y16" s="707">
        <f t="shared" si="24"/>
        <v>2</v>
      </c>
      <c r="Z16" s="707">
        <f t="shared" si="24"/>
        <v>3</v>
      </c>
      <c r="AA16" s="7">
        <f t="shared" si="24"/>
        <v>42</v>
      </c>
      <c r="AB16" s="7">
        <f t="shared" si="24"/>
        <v>0</v>
      </c>
      <c r="AC16" s="7">
        <f t="shared" si="24"/>
        <v>0</v>
      </c>
      <c r="AD16" s="7">
        <f t="shared" si="24"/>
        <v>0</v>
      </c>
      <c r="AE16" s="7">
        <f t="shared" si="24"/>
        <v>2</v>
      </c>
      <c r="AF16" s="7">
        <f t="shared" si="24"/>
        <v>2</v>
      </c>
      <c r="AG16" s="430">
        <v>56</v>
      </c>
      <c r="AH16" s="431">
        <v>0</v>
      </c>
      <c r="AI16" s="425"/>
      <c r="AJ16" s="430">
        <v>0</v>
      </c>
      <c r="AK16" s="431">
        <v>1</v>
      </c>
      <c r="AL16" s="434">
        <v>1</v>
      </c>
      <c r="AM16" s="7">
        <f t="shared" si="3"/>
        <v>36</v>
      </c>
      <c r="AN16" s="7">
        <f t="shared" si="3"/>
        <v>0</v>
      </c>
      <c r="AO16" s="7">
        <f t="shared" si="3"/>
        <v>0</v>
      </c>
      <c r="AP16" s="7">
        <f t="shared" si="3"/>
        <v>0</v>
      </c>
      <c r="AQ16" s="7">
        <f t="shared" si="3"/>
        <v>0</v>
      </c>
      <c r="AR16" s="7">
        <f t="shared" si="3"/>
        <v>0</v>
      </c>
      <c r="AS16" s="656">
        <v>1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3"/>
        <v>237</v>
      </c>
      <c r="AZ16" s="520">
        <f t="shared" si="14"/>
        <v>0</v>
      </c>
      <c r="BA16" s="520">
        <f t="shared" si="15"/>
        <v>0</v>
      </c>
      <c r="BB16" s="520">
        <f t="shared" si="16"/>
        <v>2</v>
      </c>
      <c r="BC16" s="520">
        <f t="shared" si="17"/>
        <v>6</v>
      </c>
      <c r="BD16" s="520">
        <f t="shared" si="18"/>
        <v>7</v>
      </c>
    </row>
    <row r="17" spans="1:56" s="7" customFormat="1" ht="12.75" customHeight="1">
      <c r="A17" s="909"/>
      <c r="B17" s="907"/>
      <c r="C17" s="878" t="s">
        <v>154</v>
      </c>
      <c r="D17" s="175">
        <v>5</v>
      </c>
      <c r="E17" s="176">
        <f t="shared" si="5"/>
        <v>202</v>
      </c>
      <c r="F17" s="176">
        <f t="shared" si="0"/>
        <v>0</v>
      </c>
      <c r="G17" s="239">
        <f t="shared" si="6"/>
        <v>202</v>
      </c>
      <c r="H17" s="236">
        <f t="shared" si="7"/>
        <v>0</v>
      </c>
      <c r="I17" s="239">
        <f t="shared" si="8"/>
        <v>202</v>
      </c>
      <c r="J17" s="176">
        <f t="shared" si="9"/>
        <v>2</v>
      </c>
      <c r="K17" s="176">
        <f t="shared" si="1"/>
        <v>5</v>
      </c>
      <c r="L17" s="251">
        <f t="shared" si="10"/>
        <v>7</v>
      </c>
      <c r="M17" s="698">
        <f t="shared" si="11"/>
        <v>4</v>
      </c>
      <c r="O17" s="801">
        <v>62</v>
      </c>
      <c r="P17" s="802"/>
      <c r="Q17" s="826"/>
      <c r="R17" s="831"/>
      <c r="S17" s="832">
        <v>1</v>
      </c>
      <c r="T17" s="855">
        <v>1</v>
      </c>
      <c r="U17" s="707">
        <f t="shared" ref="U17:AF17" si="25">U61+U105</f>
        <v>6</v>
      </c>
      <c r="V17" s="707">
        <f t="shared" si="25"/>
        <v>0</v>
      </c>
      <c r="W17" s="707">
        <f t="shared" si="25"/>
        <v>0</v>
      </c>
      <c r="X17" s="707">
        <f t="shared" si="25"/>
        <v>1</v>
      </c>
      <c r="Y17" s="707">
        <f t="shared" si="25"/>
        <v>2</v>
      </c>
      <c r="Z17" s="707">
        <f t="shared" si="25"/>
        <v>1</v>
      </c>
      <c r="AA17" s="7">
        <f t="shared" si="25"/>
        <v>71</v>
      </c>
      <c r="AB17" s="7">
        <f t="shared" si="25"/>
        <v>0</v>
      </c>
      <c r="AC17" s="7">
        <f t="shared" si="25"/>
        <v>0</v>
      </c>
      <c r="AD17" s="7">
        <f t="shared" si="25"/>
        <v>0</v>
      </c>
      <c r="AE17" s="7">
        <f t="shared" si="25"/>
        <v>1</v>
      </c>
      <c r="AF17" s="7">
        <f t="shared" si="25"/>
        <v>1</v>
      </c>
      <c r="AG17" s="752">
        <v>44</v>
      </c>
      <c r="AH17" s="753">
        <v>0</v>
      </c>
      <c r="AI17" s="425"/>
      <c r="AJ17" s="752">
        <v>1</v>
      </c>
      <c r="AK17" s="753">
        <v>1</v>
      </c>
      <c r="AL17" s="765">
        <v>1</v>
      </c>
      <c r="AM17" s="7">
        <f t="shared" si="3"/>
        <v>18</v>
      </c>
      <c r="AN17" s="7">
        <f t="shared" si="3"/>
        <v>0</v>
      </c>
      <c r="AO17" s="7">
        <f t="shared" si="3"/>
        <v>0</v>
      </c>
      <c r="AP17" s="7">
        <f t="shared" si="3"/>
        <v>0</v>
      </c>
      <c r="AQ17" s="7">
        <f t="shared" si="3"/>
        <v>0</v>
      </c>
      <c r="AR17" s="7">
        <f t="shared" si="3"/>
        <v>0</v>
      </c>
      <c r="AS17" s="656">
        <v>1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3"/>
        <v>202</v>
      </c>
      <c r="AZ17" s="520">
        <f t="shared" si="14"/>
        <v>0</v>
      </c>
      <c r="BA17" s="520">
        <f t="shared" si="15"/>
        <v>0</v>
      </c>
      <c r="BB17" s="520">
        <f t="shared" si="16"/>
        <v>2</v>
      </c>
      <c r="BC17" s="520">
        <f t="shared" si="17"/>
        <v>5</v>
      </c>
      <c r="BD17" s="520">
        <f t="shared" si="18"/>
        <v>4</v>
      </c>
    </row>
    <row r="18" spans="1:56" s="7" customFormat="1" ht="12.75" customHeight="1">
      <c r="A18" s="909"/>
      <c r="B18" s="907"/>
      <c r="C18" s="879"/>
      <c r="D18" s="178">
        <v>4</v>
      </c>
      <c r="E18" s="176">
        <f t="shared" si="5"/>
        <v>306</v>
      </c>
      <c r="F18" s="176">
        <f t="shared" si="0"/>
        <v>0</v>
      </c>
      <c r="G18" s="240">
        <f t="shared" si="6"/>
        <v>306</v>
      </c>
      <c r="H18" s="236">
        <f t="shared" si="7"/>
        <v>0</v>
      </c>
      <c r="I18" s="240">
        <f t="shared" si="8"/>
        <v>306</v>
      </c>
      <c r="J18" s="176">
        <f t="shared" si="9"/>
        <v>4</v>
      </c>
      <c r="K18" s="176">
        <f t="shared" si="1"/>
        <v>3</v>
      </c>
      <c r="L18" s="252">
        <f t="shared" si="10"/>
        <v>7</v>
      </c>
      <c r="M18" s="698">
        <f t="shared" si="11"/>
        <v>5</v>
      </c>
      <c r="O18" s="803">
        <v>116</v>
      </c>
      <c r="P18" s="804"/>
      <c r="Q18" s="826"/>
      <c r="R18" s="833"/>
      <c r="S18" s="834">
        <v>1</v>
      </c>
      <c r="T18" s="856">
        <v>1</v>
      </c>
      <c r="U18" s="707">
        <f t="shared" ref="U18:AF18" si="26">U62+U106</f>
        <v>66</v>
      </c>
      <c r="V18" s="707">
        <f t="shared" si="26"/>
        <v>0</v>
      </c>
      <c r="W18" s="707">
        <f t="shared" si="26"/>
        <v>0</v>
      </c>
      <c r="X18" s="707">
        <f t="shared" si="26"/>
        <v>3</v>
      </c>
      <c r="Y18" s="707">
        <f t="shared" si="26"/>
        <v>0</v>
      </c>
      <c r="Z18" s="707">
        <f t="shared" si="26"/>
        <v>0</v>
      </c>
      <c r="AA18" s="7">
        <f t="shared" si="26"/>
        <v>57</v>
      </c>
      <c r="AB18" s="7">
        <f t="shared" si="26"/>
        <v>0</v>
      </c>
      <c r="AC18" s="7">
        <f t="shared" si="26"/>
        <v>0</v>
      </c>
      <c r="AD18" s="7">
        <f t="shared" si="26"/>
        <v>0</v>
      </c>
      <c r="AE18" s="7">
        <f t="shared" si="26"/>
        <v>2</v>
      </c>
      <c r="AF18" s="7">
        <f t="shared" si="26"/>
        <v>4</v>
      </c>
      <c r="AG18" s="426">
        <v>45</v>
      </c>
      <c r="AH18" s="423">
        <v>0</v>
      </c>
      <c r="AI18" s="425"/>
      <c r="AJ18" s="426">
        <v>0</v>
      </c>
      <c r="AK18" s="423">
        <v>0</v>
      </c>
      <c r="AL18" s="428">
        <v>0</v>
      </c>
      <c r="AM18" s="7">
        <f t="shared" si="3"/>
        <v>21</v>
      </c>
      <c r="AN18" s="7">
        <f t="shared" si="3"/>
        <v>0</v>
      </c>
      <c r="AO18" s="7">
        <f t="shared" si="3"/>
        <v>0</v>
      </c>
      <c r="AP18" s="7">
        <f t="shared" si="3"/>
        <v>1</v>
      </c>
      <c r="AQ18" s="7">
        <f t="shared" si="3"/>
        <v>0</v>
      </c>
      <c r="AR18" s="7">
        <f t="shared" si="3"/>
        <v>0</v>
      </c>
      <c r="AS18" s="656">
        <v>1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3"/>
        <v>306</v>
      </c>
      <c r="AZ18" s="520">
        <f t="shared" si="14"/>
        <v>0</v>
      </c>
      <c r="BA18" s="520">
        <f t="shared" si="15"/>
        <v>0</v>
      </c>
      <c r="BB18" s="520">
        <f t="shared" si="16"/>
        <v>4</v>
      </c>
      <c r="BC18" s="520">
        <f t="shared" si="17"/>
        <v>3</v>
      </c>
      <c r="BD18" s="520">
        <f t="shared" si="18"/>
        <v>5</v>
      </c>
    </row>
    <row r="19" spans="1:56" s="7" customFormat="1" ht="12.75" customHeight="1">
      <c r="A19" s="909"/>
      <c r="B19" s="907"/>
      <c r="C19" s="879"/>
      <c r="D19" s="178">
        <v>3</v>
      </c>
      <c r="E19" s="176">
        <f t="shared" si="5"/>
        <v>0</v>
      </c>
      <c r="F19" s="176">
        <f t="shared" si="0"/>
        <v>146</v>
      </c>
      <c r="G19" s="240">
        <f t="shared" si="6"/>
        <v>146</v>
      </c>
      <c r="H19" s="236">
        <f t="shared" si="7"/>
        <v>0</v>
      </c>
      <c r="I19" s="240">
        <f t="shared" si="8"/>
        <v>146</v>
      </c>
      <c r="J19" s="176">
        <f t="shared" si="9"/>
        <v>4</v>
      </c>
      <c r="K19" s="176">
        <f t="shared" si="1"/>
        <v>2</v>
      </c>
      <c r="L19" s="252">
        <f t="shared" si="10"/>
        <v>6</v>
      </c>
      <c r="M19" s="698">
        <f t="shared" si="11"/>
        <v>3</v>
      </c>
      <c r="O19" s="803"/>
      <c r="P19" s="803">
        <v>39</v>
      </c>
      <c r="Q19" s="826"/>
      <c r="R19" s="833"/>
      <c r="S19" s="834">
        <v>1</v>
      </c>
      <c r="T19" s="856">
        <v>1</v>
      </c>
      <c r="U19" s="707">
        <f t="shared" ref="U19:AF19" si="27">U63+U107</f>
        <v>0</v>
      </c>
      <c r="V19" s="707">
        <f t="shared" si="27"/>
        <v>25</v>
      </c>
      <c r="W19" s="707">
        <f t="shared" si="27"/>
        <v>0</v>
      </c>
      <c r="X19" s="707">
        <f t="shared" si="27"/>
        <v>2</v>
      </c>
      <c r="Y19" s="707">
        <f t="shared" si="27"/>
        <v>1</v>
      </c>
      <c r="Z19" s="707">
        <f t="shared" si="27"/>
        <v>2</v>
      </c>
      <c r="AA19" s="7">
        <f t="shared" si="27"/>
        <v>0</v>
      </c>
      <c r="AB19" s="7">
        <f t="shared" si="27"/>
        <v>45</v>
      </c>
      <c r="AC19" s="7">
        <f t="shared" si="27"/>
        <v>0</v>
      </c>
      <c r="AD19" s="7">
        <f t="shared" si="27"/>
        <v>0</v>
      </c>
      <c r="AE19" s="7">
        <f t="shared" si="27"/>
        <v>0</v>
      </c>
      <c r="AF19" s="7">
        <f t="shared" si="27"/>
        <v>0</v>
      </c>
      <c r="AG19" s="426">
        <v>0</v>
      </c>
      <c r="AH19" s="423">
        <v>4</v>
      </c>
      <c r="AI19" s="425"/>
      <c r="AJ19" s="426">
        <v>1</v>
      </c>
      <c r="AK19" s="423">
        <v>0</v>
      </c>
      <c r="AL19" s="428">
        <v>0</v>
      </c>
      <c r="AM19" s="7">
        <f t="shared" ref="AM19:AR28" si="28">AM63+AM107</f>
        <v>0</v>
      </c>
      <c r="AN19" s="7">
        <f t="shared" si="28"/>
        <v>29</v>
      </c>
      <c r="AO19" s="7">
        <f t="shared" si="28"/>
        <v>0</v>
      </c>
      <c r="AP19" s="7">
        <f t="shared" si="28"/>
        <v>1</v>
      </c>
      <c r="AQ19" s="7">
        <f t="shared" si="28"/>
        <v>0</v>
      </c>
      <c r="AR19" s="7">
        <f t="shared" si="28"/>
        <v>0</v>
      </c>
      <c r="AS19" s="656">
        <v>0</v>
      </c>
      <c r="AT19" s="656">
        <v>4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3"/>
        <v>0</v>
      </c>
      <c r="AZ19" s="520">
        <f t="shared" si="14"/>
        <v>146</v>
      </c>
      <c r="BA19" s="520">
        <f t="shared" si="15"/>
        <v>0</v>
      </c>
      <c r="BB19" s="520">
        <f t="shared" si="16"/>
        <v>4</v>
      </c>
      <c r="BC19" s="520">
        <f t="shared" si="17"/>
        <v>2</v>
      </c>
      <c r="BD19" s="520">
        <f t="shared" si="18"/>
        <v>3</v>
      </c>
    </row>
    <row r="20" spans="1:56" s="7" customFormat="1" ht="12.75" customHeight="1">
      <c r="A20" s="909"/>
      <c r="B20" s="907"/>
      <c r="C20" s="879"/>
      <c r="D20" s="178">
        <v>2</v>
      </c>
      <c r="E20" s="176">
        <f t="shared" si="5"/>
        <v>0</v>
      </c>
      <c r="F20" s="176">
        <f t="shared" si="0"/>
        <v>209</v>
      </c>
      <c r="G20" s="242">
        <f t="shared" si="6"/>
        <v>209</v>
      </c>
      <c r="H20" s="236">
        <f t="shared" si="7"/>
        <v>0</v>
      </c>
      <c r="I20" s="242">
        <f t="shared" si="8"/>
        <v>209</v>
      </c>
      <c r="J20" s="176">
        <f t="shared" si="9"/>
        <v>1</v>
      </c>
      <c r="K20" s="176">
        <f t="shared" si="1"/>
        <v>1</v>
      </c>
      <c r="L20" s="254">
        <f t="shared" si="10"/>
        <v>2</v>
      </c>
      <c r="M20" s="698">
        <f t="shared" si="11"/>
        <v>1</v>
      </c>
      <c r="O20" s="807"/>
      <c r="P20" s="807">
        <v>53</v>
      </c>
      <c r="Q20" s="826"/>
      <c r="R20" s="837"/>
      <c r="S20" s="838"/>
      <c r="T20" s="858">
        <v>0</v>
      </c>
      <c r="U20" s="707">
        <f t="shared" ref="U20:AF20" si="29">U64+U108</f>
        <v>0</v>
      </c>
      <c r="V20" s="707">
        <f t="shared" si="29"/>
        <v>30</v>
      </c>
      <c r="W20" s="707">
        <f t="shared" si="29"/>
        <v>0</v>
      </c>
      <c r="X20" s="707">
        <f t="shared" si="29"/>
        <v>1</v>
      </c>
      <c r="Y20" s="707">
        <f t="shared" si="29"/>
        <v>1</v>
      </c>
      <c r="Z20" s="707">
        <f t="shared" si="29"/>
        <v>1</v>
      </c>
      <c r="AA20" s="7">
        <f t="shared" si="29"/>
        <v>0</v>
      </c>
      <c r="AB20" s="7">
        <f t="shared" si="29"/>
        <v>29</v>
      </c>
      <c r="AC20" s="7">
        <f t="shared" si="29"/>
        <v>0</v>
      </c>
      <c r="AD20" s="7">
        <f t="shared" si="29"/>
        <v>0</v>
      </c>
      <c r="AE20" s="7">
        <f t="shared" si="29"/>
        <v>0</v>
      </c>
      <c r="AF20" s="7">
        <f t="shared" si="29"/>
        <v>0</v>
      </c>
      <c r="AG20" s="436">
        <v>0</v>
      </c>
      <c r="AH20" s="437">
        <v>68</v>
      </c>
      <c r="AI20" s="425"/>
      <c r="AJ20" s="436">
        <v>0</v>
      </c>
      <c r="AK20" s="437">
        <v>0</v>
      </c>
      <c r="AL20" s="440">
        <v>0</v>
      </c>
      <c r="AM20" s="7">
        <f t="shared" si="28"/>
        <v>0</v>
      </c>
      <c r="AN20" s="7">
        <f t="shared" si="28"/>
        <v>27</v>
      </c>
      <c r="AO20" s="7">
        <f t="shared" si="28"/>
        <v>0</v>
      </c>
      <c r="AP20" s="7">
        <f t="shared" si="28"/>
        <v>0</v>
      </c>
      <c r="AQ20" s="7">
        <f t="shared" si="28"/>
        <v>0</v>
      </c>
      <c r="AR20" s="7">
        <f t="shared" si="28"/>
        <v>0</v>
      </c>
      <c r="AS20" s="656">
        <v>0</v>
      </c>
      <c r="AT20" s="656">
        <v>2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3"/>
        <v>0</v>
      </c>
      <c r="AZ20" s="520">
        <f t="shared" si="14"/>
        <v>209</v>
      </c>
      <c r="BA20" s="520">
        <f t="shared" si="15"/>
        <v>0</v>
      </c>
      <c r="BB20" s="520">
        <f t="shared" si="16"/>
        <v>1</v>
      </c>
      <c r="BC20" s="520">
        <f t="shared" si="17"/>
        <v>1</v>
      </c>
      <c r="BD20" s="520">
        <f t="shared" si="18"/>
        <v>1</v>
      </c>
    </row>
    <row r="21" spans="1:56" s="7" customFormat="1" ht="12.75" customHeight="1">
      <c r="A21" s="909"/>
      <c r="B21" s="907"/>
      <c r="C21" s="879"/>
      <c r="D21" s="184">
        <v>1</v>
      </c>
      <c r="E21" s="176">
        <f t="shared" si="5"/>
        <v>0</v>
      </c>
      <c r="F21" s="176">
        <f t="shared" si="0"/>
        <v>259</v>
      </c>
      <c r="G21" s="243">
        <f t="shared" si="6"/>
        <v>259</v>
      </c>
      <c r="H21" s="192">
        <f t="shared" si="7"/>
        <v>400</v>
      </c>
      <c r="I21" s="242">
        <f>G21+H21</f>
        <v>659</v>
      </c>
      <c r="J21" s="176">
        <f t="shared" si="9"/>
        <v>1</v>
      </c>
      <c r="K21" s="176">
        <f t="shared" si="1"/>
        <v>1</v>
      </c>
      <c r="L21" s="254">
        <f t="shared" si="10"/>
        <v>2</v>
      </c>
      <c r="M21" s="698">
        <f t="shared" si="11"/>
        <v>1</v>
      </c>
      <c r="O21" s="813"/>
      <c r="P21" s="813">
        <v>102</v>
      </c>
      <c r="Q21" s="823">
        <v>86</v>
      </c>
      <c r="R21" s="843"/>
      <c r="S21" s="844"/>
      <c r="T21" s="861">
        <v>0</v>
      </c>
      <c r="U21" s="707">
        <f t="shared" ref="U21:AF21" si="30">U65+U109</f>
        <v>0</v>
      </c>
      <c r="V21" s="707">
        <f t="shared" si="30"/>
        <v>30</v>
      </c>
      <c r="W21" s="707">
        <f t="shared" si="30"/>
        <v>72</v>
      </c>
      <c r="X21" s="707">
        <f t="shared" si="30"/>
        <v>0</v>
      </c>
      <c r="Y21" s="707">
        <f t="shared" si="30"/>
        <v>1</v>
      </c>
      <c r="Z21" s="707">
        <f t="shared" si="30"/>
        <v>1</v>
      </c>
      <c r="AA21" s="7">
        <f t="shared" si="30"/>
        <v>0</v>
      </c>
      <c r="AB21" s="7">
        <f t="shared" si="30"/>
        <v>66</v>
      </c>
      <c r="AC21" s="7">
        <f t="shared" si="30"/>
        <v>131</v>
      </c>
      <c r="AD21" s="7">
        <f t="shared" si="30"/>
        <v>0</v>
      </c>
      <c r="AE21" s="7">
        <f t="shared" si="30"/>
        <v>0</v>
      </c>
      <c r="AF21" s="7">
        <f t="shared" si="30"/>
        <v>0</v>
      </c>
      <c r="AG21" s="441">
        <v>0</v>
      </c>
      <c r="AH21" s="442">
        <v>42</v>
      </c>
      <c r="AI21" s="442">
        <v>83</v>
      </c>
      <c r="AJ21" s="441">
        <v>1</v>
      </c>
      <c r="AK21" s="442">
        <v>0</v>
      </c>
      <c r="AL21" s="434">
        <v>0</v>
      </c>
      <c r="AM21" s="7">
        <f t="shared" si="28"/>
        <v>0</v>
      </c>
      <c r="AN21" s="7">
        <f t="shared" si="28"/>
        <v>19</v>
      </c>
      <c r="AO21" s="7">
        <f t="shared" si="28"/>
        <v>28</v>
      </c>
      <c r="AP21" s="7">
        <f t="shared" si="28"/>
        <v>0</v>
      </c>
      <c r="AQ21" s="7">
        <f t="shared" si="28"/>
        <v>0</v>
      </c>
      <c r="AR21" s="7">
        <f t="shared" si="28"/>
        <v>0</v>
      </c>
      <c r="AS21" s="656">
        <v>0</v>
      </c>
      <c r="AT21" s="656">
        <v>0</v>
      </c>
      <c r="AU21" s="656">
        <v>0</v>
      </c>
      <c r="AV21" s="657">
        <v>0</v>
      </c>
      <c r="AW21" s="657">
        <v>0</v>
      </c>
      <c r="AX21" s="657">
        <v>0</v>
      </c>
      <c r="AY21" s="520">
        <f t="shared" si="13"/>
        <v>0</v>
      </c>
      <c r="AZ21" s="520">
        <f t="shared" si="14"/>
        <v>259</v>
      </c>
      <c r="BA21" s="520">
        <f t="shared" si="15"/>
        <v>400</v>
      </c>
      <c r="BB21" s="520">
        <f t="shared" si="16"/>
        <v>1</v>
      </c>
      <c r="BC21" s="520">
        <f t="shared" si="17"/>
        <v>1</v>
      </c>
      <c r="BD21" s="520">
        <f t="shared" si="18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10034</v>
      </c>
      <c r="F22" s="265">
        <f t="shared" ref="F22:M22" si="31">SUM(F9:F21)</f>
        <v>614</v>
      </c>
      <c r="G22" s="265">
        <f t="shared" si="31"/>
        <v>10648</v>
      </c>
      <c r="H22" s="265">
        <f t="shared" si="31"/>
        <v>400</v>
      </c>
      <c r="I22" s="265">
        <f>SUM(I9:I21)</f>
        <v>11048</v>
      </c>
      <c r="J22" s="265">
        <f t="shared" si="31"/>
        <v>2844</v>
      </c>
      <c r="K22" s="265">
        <f>SUM(K9:K21)</f>
        <v>575</v>
      </c>
      <c r="L22" s="265">
        <f t="shared" si="31"/>
        <v>3419</v>
      </c>
      <c r="M22" s="797">
        <f t="shared" si="31"/>
        <v>659</v>
      </c>
      <c r="O22" s="819">
        <v>2899</v>
      </c>
      <c r="P22" s="816">
        <v>194</v>
      </c>
      <c r="Q22" s="829">
        <v>86</v>
      </c>
      <c r="R22" s="850">
        <v>849</v>
      </c>
      <c r="S22" s="847">
        <v>169</v>
      </c>
      <c r="T22" s="863">
        <v>158</v>
      </c>
      <c r="U22" s="707">
        <f t="shared" ref="U22:AF22" si="32">U66+U110</f>
        <v>1551</v>
      </c>
      <c r="V22" s="707">
        <f t="shared" si="32"/>
        <v>85</v>
      </c>
      <c r="W22" s="707">
        <f t="shared" si="32"/>
        <v>72</v>
      </c>
      <c r="X22" s="707">
        <f t="shared" si="32"/>
        <v>542</v>
      </c>
      <c r="Y22" s="707">
        <f t="shared" si="32"/>
        <v>152</v>
      </c>
      <c r="Z22" s="707">
        <f t="shared" si="32"/>
        <v>183</v>
      </c>
      <c r="AA22" s="7">
        <f t="shared" si="32"/>
        <v>2306</v>
      </c>
      <c r="AB22" s="7">
        <f t="shared" si="32"/>
        <v>140</v>
      </c>
      <c r="AC22" s="7">
        <f t="shared" si="32"/>
        <v>131</v>
      </c>
      <c r="AD22" s="7">
        <f t="shared" si="32"/>
        <v>662</v>
      </c>
      <c r="AE22" s="7">
        <f t="shared" si="32"/>
        <v>106</v>
      </c>
      <c r="AF22" s="7">
        <f t="shared" si="32"/>
        <v>124</v>
      </c>
      <c r="AG22" s="754">
        <v>1967</v>
      </c>
      <c r="AH22" s="755">
        <v>114</v>
      </c>
      <c r="AI22" s="759">
        <v>83</v>
      </c>
      <c r="AJ22" s="754">
        <v>446</v>
      </c>
      <c r="AK22" s="755">
        <v>84</v>
      </c>
      <c r="AL22" s="766">
        <v>104</v>
      </c>
      <c r="AM22" s="7">
        <f t="shared" si="28"/>
        <v>1275</v>
      </c>
      <c r="AN22" s="7">
        <f t="shared" si="28"/>
        <v>75</v>
      </c>
      <c r="AO22" s="7">
        <f t="shared" si="28"/>
        <v>28</v>
      </c>
      <c r="AP22" s="7">
        <f t="shared" si="28"/>
        <v>330</v>
      </c>
      <c r="AQ22" s="7">
        <f t="shared" si="28"/>
        <v>64</v>
      </c>
      <c r="AR22" s="7">
        <f t="shared" si="28"/>
        <v>90</v>
      </c>
      <c r="AS22" s="656">
        <v>36</v>
      </c>
      <c r="AT22" s="656">
        <v>6</v>
      </c>
      <c r="AU22" s="656">
        <v>0</v>
      </c>
      <c r="AV22" s="788">
        <v>15</v>
      </c>
      <c r="AW22" s="788">
        <v>0</v>
      </c>
      <c r="AX22" s="656">
        <v>0</v>
      </c>
      <c r="AY22" s="659">
        <f t="shared" si="13"/>
        <v>10034</v>
      </c>
      <c r="AZ22" s="659">
        <f t="shared" si="14"/>
        <v>614</v>
      </c>
      <c r="BA22" s="659">
        <f t="shared" si="15"/>
        <v>400</v>
      </c>
      <c r="BB22" s="659">
        <f t="shared" si="16"/>
        <v>2844</v>
      </c>
      <c r="BC22" s="659">
        <f t="shared" si="17"/>
        <v>575</v>
      </c>
      <c r="BD22" s="659">
        <f t="shared" si="18"/>
        <v>659</v>
      </c>
    </row>
    <row r="23" spans="1:56" s="7" customFormat="1" ht="12.75" customHeight="1">
      <c r="A23" s="908" t="s">
        <v>168</v>
      </c>
      <c r="B23" s="906" t="s">
        <v>169</v>
      </c>
      <c r="C23" s="905" t="s">
        <v>152</v>
      </c>
      <c r="D23" s="193">
        <v>13</v>
      </c>
      <c r="E23" s="187">
        <f t="shared" ref="E23:E35" si="33">AY23</f>
        <v>10447</v>
      </c>
      <c r="F23" s="187">
        <f t="shared" ref="F23:F35" si="34">AZ23</f>
        <v>0</v>
      </c>
      <c r="G23" s="245">
        <f t="shared" si="6"/>
        <v>10447</v>
      </c>
      <c r="H23" s="235">
        <f t="shared" ref="H23:H35" si="35">BA23</f>
        <v>0</v>
      </c>
      <c r="I23" s="245">
        <f t="shared" si="8"/>
        <v>10447</v>
      </c>
      <c r="J23" s="187">
        <f t="shared" ref="J23:J35" si="36">BB23</f>
        <v>3385</v>
      </c>
      <c r="K23" s="187">
        <f t="shared" ref="K23:K35" si="37">BC23</f>
        <v>634</v>
      </c>
      <c r="L23" s="257">
        <f>J23+K23</f>
        <v>4019</v>
      </c>
      <c r="M23" s="700">
        <f t="shared" ref="M23:M35" si="38">BD23</f>
        <v>789</v>
      </c>
      <c r="O23" s="809">
        <v>2678</v>
      </c>
      <c r="P23" s="810"/>
      <c r="Q23" s="825"/>
      <c r="R23" s="839">
        <v>834</v>
      </c>
      <c r="S23" s="840">
        <v>172</v>
      </c>
      <c r="T23" s="859">
        <v>195</v>
      </c>
      <c r="U23" s="707">
        <f t="shared" ref="U23:AF23" si="39">U67+U111</f>
        <v>1801</v>
      </c>
      <c r="V23" s="707">
        <f t="shared" si="39"/>
        <v>0</v>
      </c>
      <c r="W23" s="707">
        <f t="shared" si="39"/>
        <v>0</v>
      </c>
      <c r="X23" s="707">
        <f t="shared" si="39"/>
        <v>640</v>
      </c>
      <c r="Y23" s="707">
        <f t="shared" si="39"/>
        <v>125</v>
      </c>
      <c r="Z23" s="707">
        <f t="shared" si="39"/>
        <v>151</v>
      </c>
      <c r="AA23" s="7">
        <f t="shared" si="39"/>
        <v>2479</v>
      </c>
      <c r="AB23" s="7">
        <f t="shared" si="39"/>
        <v>0</v>
      </c>
      <c r="AC23" s="7">
        <f t="shared" si="39"/>
        <v>0</v>
      </c>
      <c r="AD23" s="7">
        <f t="shared" si="39"/>
        <v>943</v>
      </c>
      <c r="AE23" s="7">
        <f t="shared" si="39"/>
        <v>152</v>
      </c>
      <c r="AF23" s="7">
        <f t="shared" si="39"/>
        <v>205</v>
      </c>
      <c r="AG23" s="756">
        <v>2193</v>
      </c>
      <c r="AH23" s="757">
        <v>0</v>
      </c>
      <c r="AI23" s="762"/>
      <c r="AJ23" s="756">
        <v>587</v>
      </c>
      <c r="AK23" s="757">
        <v>91</v>
      </c>
      <c r="AL23" s="765">
        <v>123</v>
      </c>
      <c r="AM23" s="7">
        <f t="shared" si="28"/>
        <v>1195</v>
      </c>
      <c r="AN23" s="7">
        <f t="shared" si="28"/>
        <v>0</v>
      </c>
      <c r="AO23" s="7">
        <f t="shared" si="28"/>
        <v>0</v>
      </c>
      <c r="AP23" s="7">
        <f t="shared" si="28"/>
        <v>324</v>
      </c>
      <c r="AQ23" s="7">
        <f t="shared" si="28"/>
        <v>89</v>
      </c>
      <c r="AR23" s="7">
        <f t="shared" si="28"/>
        <v>110</v>
      </c>
      <c r="AS23" s="656">
        <v>101</v>
      </c>
      <c r="AT23" s="656">
        <v>0</v>
      </c>
      <c r="AU23" s="656">
        <v>0</v>
      </c>
      <c r="AV23" s="657">
        <v>57</v>
      </c>
      <c r="AW23" s="657">
        <v>5</v>
      </c>
      <c r="AX23" s="657">
        <v>5</v>
      </c>
      <c r="AY23" s="520">
        <f t="shared" si="13"/>
        <v>10447</v>
      </c>
      <c r="AZ23" s="520">
        <f t="shared" si="14"/>
        <v>0</v>
      </c>
      <c r="BA23" s="520">
        <f t="shared" si="15"/>
        <v>0</v>
      </c>
      <c r="BB23" s="520">
        <f t="shared" si="16"/>
        <v>3385</v>
      </c>
      <c r="BC23" s="520">
        <f t="shared" si="17"/>
        <v>634</v>
      </c>
      <c r="BD23" s="520">
        <f t="shared" si="18"/>
        <v>789</v>
      </c>
    </row>
    <row r="24" spans="1:56" s="7" customFormat="1" ht="12.75" customHeight="1">
      <c r="A24" s="909"/>
      <c r="B24" s="907"/>
      <c r="C24" s="879"/>
      <c r="D24" s="194">
        <v>12</v>
      </c>
      <c r="E24" s="187">
        <f t="shared" si="33"/>
        <v>362</v>
      </c>
      <c r="F24" s="187">
        <f t="shared" si="34"/>
        <v>0</v>
      </c>
      <c r="G24" s="246">
        <f t="shared" si="6"/>
        <v>362</v>
      </c>
      <c r="H24" s="236">
        <f t="shared" si="35"/>
        <v>0</v>
      </c>
      <c r="I24" s="246">
        <f t="shared" si="8"/>
        <v>362</v>
      </c>
      <c r="J24" s="187">
        <f t="shared" si="36"/>
        <v>16</v>
      </c>
      <c r="K24" s="187">
        <f t="shared" si="37"/>
        <v>3</v>
      </c>
      <c r="L24" s="258">
        <f t="shared" si="10"/>
        <v>19</v>
      </c>
      <c r="M24" s="700">
        <f t="shared" si="38"/>
        <v>4</v>
      </c>
      <c r="O24" s="811">
        <v>123</v>
      </c>
      <c r="P24" s="812"/>
      <c r="Q24" s="826"/>
      <c r="R24" s="841">
        <v>2</v>
      </c>
      <c r="S24" s="842">
        <v>2</v>
      </c>
      <c r="T24" s="860">
        <v>3</v>
      </c>
      <c r="U24" s="707">
        <f t="shared" ref="U24:AF24" si="40">U68+U112</f>
        <v>46</v>
      </c>
      <c r="V24" s="707">
        <f t="shared" si="40"/>
        <v>0</v>
      </c>
      <c r="W24" s="707">
        <f t="shared" si="40"/>
        <v>0</v>
      </c>
      <c r="X24" s="707">
        <f t="shared" si="40"/>
        <v>3</v>
      </c>
      <c r="Y24" s="707">
        <f t="shared" si="40"/>
        <v>0</v>
      </c>
      <c r="Z24" s="707">
        <f t="shared" si="40"/>
        <v>0</v>
      </c>
      <c r="AA24" s="7">
        <f t="shared" si="40"/>
        <v>69</v>
      </c>
      <c r="AB24" s="7">
        <f t="shared" si="40"/>
        <v>0</v>
      </c>
      <c r="AC24" s="7">
        <f t="shared" si="40"/>
        <v>0</v>
      </c>
      <c r="AD24" s="7">
        <f t="shared" si="40"/>
        <v>8</v>
      </c>
      <c r="AE24" s="7">
        <f t="shared" si="40"/>
        <v>1</v>
      </c>
      <c r="AF24" s="7">
        <f t="shared" si="40"/>
        <v>1</v>
      </c>
      <c r="AG24" s="461">
        <v>39</v>
      </c>
      <c r="AH24" s="462">
        <v>0</v>
      </c>
      <c r="AI24" s="425"/>
      <c r="AJ24" s="461">
        <v>3</v>
      </c>
      <c r="AK24" s="462">
        <v>0</v>
      </c>
      <c r="AL24" s="428">
        <v>0</v>
      </c>
      <c r="AM24" s="7">
        <f t="shared" si="28"/>
        <v>82</v>
      </c>
      <c r="AN24" s="7">
        <f t="shared" si="28"/>
        <v>0</v>
      </c>
      <c r="AO24" s="7">
        <f t="shared" si="28"/>
        <v>0</v>
      </c>
      <c r="AP24" s="7">
        <f t="shared" si="28"/>
        <v>0</v>
      </c>
      <c r="AQ24" s="7">
        <f t="shared" si="28"/>
        <v>0</v>
      </c>
      <c r="AR24" s="7">
        <f t="shared" si="28"/>
        <v>0</v>
      </c>
      <c r="AS24" s="656">
        <v>3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3"/>
        <v>362</v>
      </c>
      <c r="AZ24" s="520">
        <f t="shared" si="14"/>
        <v>0</v>
      </c>
      <c r="BA24" s="520">
        <f t="shared" si="15"/>
        <v>0</v>
      </c>
      <c r="BB24" s="520">
        <f t="shared" si="16"/>
        <v>16</v>
      </c>
      <c r="BC24" s="520">
        <f t="shared" si="17"/>
        <v>3</v>
      </c>
      <c r="BD24" s="520">
        <f t="shared" si="18"/>
        <v>4</v>
      </c>
    </row>
    <row r="25" spans="1:56" s="7" customFormat="1" ht="12.75" customHeight="1">
      <c r="A25" s="909"/>
      <c r="B25" s="907"/>
      <c r="C25" s="880"/>
      <c r="D25" s="195">
        <v>11</v>
      </c>
      <c r="E25" s="187">
        <f t="shared" si="33"/>
        <v>725</v>
      </c>
      <c r="F25" s="187">
        <f t="shared" si="34"/>
        <v>0</v>
      </c>
      <c r="G25" s="243">
        <f t="shared" si="6"/>
        <v>725</v>
      </c>
      <c r="H25" s="236">
        <f t="shared" si="35"/>
        <v>0</v>
      </c>
      <c r="I25" s="243">
        <f t="shared" si="8"/>
        <v>725</v>
      </c>
      <c r="J25" s="187">
        <f t="shared" si="36"/>
        <v>19</v>
      </c>
      <c r="K25" s="187">
        <f t="shared" si="37"/>
        <v>4</v>
      </c>
      <c r="L25" s="255">
        <f t="shared" si="10"/>
        <v>23</v>
      </c>
      <c r="M25" s="700">
        <f t="shared" si="38"/>
        <v>4</v>
      </c>
      <c r="O25" s="813">
        <v>255</v>
      </c>
      <c r="P25" s="814"/>
      <c r="Q25" s="826"/>
      <c r="R25" s="843">
        <v>2</v>
      </c>
      <c r="S25" s="844">
        <v>0</v>
      </c>
      <c r="T25" s="861">
        <v>0</v>
      </c>
      <c r="U25" s="707">
        <f t="shared" ref="U25:AF25" si="41">U69+U113</f>
        <v>90</v>
      </c>
      <c r="V25" s="707">
        <f t="shared" si="41"/>
        <v>0</v>
      </c>
      <c r="W25" s="707">
        <f t="shared" si="41"/>
        <v>0</v>
      </c>
      <c r="X25" s="707">
        <f t="shared" si="41"/>
        <v>8</v>
      </c>
      <c r="Y25" s="707">
        <f t="shared" si="41"/>
        <v>0</v>
      </c>
      <c r="Z25" s="707">
        <f t="shared" si="41"/>
        <v>0</v>
      </c>
      <c r="AA25" s="7">
        <f t="shared" si="41"/>
        <v>171</v>
      </c>
      <c r="AB25" s="7">
        <f t="shared" si="41"/>
        <v>0</v>
      </c>
      <c r="AC25" s="7">
        <f t="shared" si="41"/>
        <v>0</v>
      </c>
      <c r="AD25" s="7">
        <f t="shared" si="41"/>
        <v>6</v>
      </c>
      <c r="AE25" s="7">
        <f t="shared" si="41"/>
        <v>2</v>
      </c>
      <c r="AF25" s="7">
        <f t="shared" si="41"/>
        <v>2</v>
      </c>
      <c r="AG25" s="441">
        <v>92</v>
      </c>
      <c r="AH25" s="442">
        <v>0</v>
      </c>
      <c r="AI25" s="425"/>
      <c r="AJ25" s="441">
        <v>2</v>
      </c>
      <c r="AK25" s="442">
        <v>2</v>
      </c>
      <c r="AL25" s="434">
        <v>2</v>
      </c>
      <c r="AM25" s="7">
        <f t="shared" si="28"/>
        <v>115</v>
      </c>
      <c r="AN25" s="7">
        <f t="shared" si="28"/>
        <v>0</v>
      </c>
      <c r="AO25" s="7">
        <f t="shared" si="28"/>
        <v>0</v>
      </c>
      <c r="AP25" s="7">
        <f t="shared" si="28"/>
        <v>1</v>
      </c>
      <c r="AQ25" s="7">
        <f t="shared" si="28"/>
        <v>0</v>
      </c>
      <c r="AR25" s="7">
        <f t="shared" si="28"/>
        <v>0</v>
      </c>
      <c r="AS25" s="656">
        <v>2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3"/>
        <v>725</v>
      </c>
      <c r="AZ25" s="520">
        <f t="shared" si="14"/>
        <v>0</v>
      </c>
      <c r="BA25" s="520">
        <f t="shared" si="15"/>
        <v>0</v>
      </c>
      <c r="BB25" s="520">
        <f t="shared" si="16"/>
        <v>19</v>
      </c>
      <c r="BC25" s="520">
        <f t="shared" si="17"/>
        <v>4</v>
      </c>
      <c r="BD25" s="520">
        <f t="shared" si="18"/>
        <v>4</v>
      </c>
    </row>
    <row r="26" spans="1:56" s="7" customFormat="1" ht="12.75" customHeight="1">
      <c r="A26" s="909"/>
      <c r="B26" s="907"/>
      <c r="C26" s="878" t="s">
        <v>153</v>
      </c>
      <c r="D26" s="193">
        <v>10</v>
      </c>
      <c r="E26" s="187">
        <f t="shared" si="33"/>
        <v>731</v>
      </c>
      <c r="F26" s="187">
        <f t="shared" si="34"/>
        <v>0</v>
      </c>
      <c r="G26" s="245">
        <f t="shared" si="6"/>
        <v>731</v>
      </c>
      <c r="H26" s="236">
        <f t="shared" si="35"/>
        <v>0</v>
      </c>
      <c r="I26" s="245">
        <f t="shared" si="8"/>
        <v>731</v>
      </c>
      <c r="J26" s="187">
        <f t="shared" si="36"/>
        <v>12</v>
      </c>
      <c r="K26" s="187">
        <f t="shared" si="37"/>
        <v>6</v>
      </c>
      <c r="L26" s="257">
        <f t="shared" si="10"/>
        <v>18</v>
      </c>
      <c r="M26" s="700">
        <f t="shared" si="38"/>
        <v>6</v>
      </c>
      <c r="O26" s="809">
        <v>213</v>
      </c>
      <c r="P26" s="810"/>
      <c r="Q26" s="826"/>
      <c r="R26" s="839">
        <v>4</v>
      </c>
      <c r="S26" s="840">
        <v>2</v>
      </c>
      <c r="T26" s="859">
        <v>2</v>
      </c>
      <c r="U26" s="707">
        <f t="shared" ref="U26:AF26" si="42">U70+U114</f>
        <v>111</v>
      </c>
      <c r="V26" s="707">
        <f t="shared" si="42"/>
        <v>0</v>
      </c>
      <c r="W26" s="707">
        <f t="shared" si="42"/>
        <v>0</v>
      </c>
      <c r="X26" s="707">
        <f t="shared" si="42"/>
        <v>2</v>
      </c>
      <c r="Y26" s="707">
        <f t="shared" si="42"/>
        <v>1</v>
      </c>
      <c r="Z26" s="707">
        <f t="shared" si="42"/>
        <v>1</v>
      </c>
      <c r="AA26" s="7">
        <f t="shared" si="42"/>
        <v>191</v>
      </c>
      <c r="AB26" s="7">
        <f t="shared" si="42"/>
        <v>0</v>
      </c>
      <c r="AC26" s="7">
        <f t="shared" si="42"/>
        <v>0</v>
      </c>
      <c r="AD26" s="7">
        <f t="shared" si="42"/>
        <v>5</v>
      </c>
      <c r="AE26" s="7">
        <f t="shared" si="42"/>
        <v>1</v>
      </c>
      <c r="AF26" s="7">
        <f t="shared" si="42"/>
        <v>1</v>
      </c>
      <c r="AG26" s="756">
        <v>80</v>
      </c>
      <c r="AH26" s="757">
        <v>0</v>
      </c>
      <c r="AI26" s="425"/>
      <c r="AJ26" s="756">
        <v>1</v>
      </c>
      <c r="AK26" s="757">
        <v>1</v>
      </c>
      <c r="AL26" s="765">
        <v>1</v>
      </c>
      <c r="AM26" s="7">
        <f t="shared" si="28"/>
        <v>134</v>
      </c>
      <c r="AN26" s="7">
        <f t="shared" si="28"/>
        <v>0</v>
      </c>
      <c r="AO26" s="7">
        <f t="shared" si="28"/>
        <v>0</v>
      </c>
      <c r="AP26" s="7">
        <f t="shared" si="28"/>
        <v>0</v>
      </c>
      <c r="AQ26" s="7">
        <f t="shared" si="28"/>
        <v>1</v>
      </c>
      <c r="AR26" s="7">
        <f t="shared" si="28"/>
        <v>1</v>
      </c>
      <c r="AS26" s="656">
        <v>2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3"/>
        <v>731</v>
      </c>
      <c r="AZ26" s="520">
        <f t="shared" si="14"/>
        <v>0</v>
      </c>
      <c r="BA26" s="520">
        <f t="shared" si="15"/>
        <v>0</v>
      </c>
      <c r="BB26" s="520">
        <f t="shared" si="16"/>
        <v>12</v>
      </c>
      <c r="BC26" s="520">
        <f t="shared" si="17"/>
        <v>6</v>
      </c>
      <c r="BD26" s="520">
        <f t="shared" si="18"/>
        <v>6</v>
      </c>
    </row>
    <row r="27" spans="1:56" s="7" customFormat="1" ht="12.75" customHeight="1">
      <c r="A27" s="909"/>
      <c r="B27" s="907"/>
      <c r="C27" s="879"/>
      <c r="D27" s="194">
        <v>9</v>
      </c>
      <c r="E27" s="187">
        <f t="shared" si="33"/>
        <v>671</v>
      </c>
      <c r="F27" s="187">
        <f t="shared" si="34"/>
        <v>0</v>
      </c>
      <c r="G27" s="246">
        <f t="shared" si="6"/>
        <v>671</v>
      </c>
      <c r="H27" s="236">
        <f t="shared" si="35"/>
        <v>0</v>
      </c>
      <c r="I27" s="246">
        <f t="shared" si="8"/>
        <v>671</v>
      </c>
      <c r="J27" s="187">
        <f t="shared" si="36"/>
        <v>10</v>
      </c>
      <c r="K27" s="187">
        <f t="shared" si="37"/>
        <v>6</v>
      </c>
      <c r="L27" s="258">
        <f t="shared" si="10"/>
        <v>16</v>
      </c>
      <c r="M27" s="700">
        <f t="shared" si="38"/>
        <v>9</v>
      </c>
      <c r="O27" s="811">
        <v>248</v>
      </c>
      <c r="P27" s="812"/>
      <c r="Q27" s="826"/>
      <c r="R27" s="841">
        <v>1</v>
      </c>
      <c r="S27" s="842">
        <v>1</v>
      </c>
      <c r="T27" s="860">
        <v>4</v>
      </c>
      <c r="U27" s="707">
        <f t="shared" ref="U27:AF27" si="43">U71+U115</f>
        <v>110</v>
      </c>
      <c r="V27" s="707">
        <f t="shared" si="43"/>
        <v>0</v>
      </c>
      <c r="W27" s="707">
        <f t="shared" si="43"/>
        <v>0</v>
      </c>
      <c r="X27" s="707">
        <f t="shared" si="43"/>
        <v>2</v>
      </c>
      <c r="Y27" s="707">
        <f t="shared" si="43"/>
        <v>0</v>
      </c>
      <c r="Z27" s="707">
        <f t="shared" si="43"/>
        <v>0</v>
      </c>
      <c r="AA27" s="7">
        <f t="shared" si="43"/>
        <v>79</v>
      </c>
      <c r="AB27" s="7">
        <f t="shared" si="43"/>
        <v>0</v>
      </c>
      <c r="AC27" s="7">
        <f t="shared" si="43"/>
        <v>0</v>
      </c>
      <c r="AD27" s="7">
        <f t="shared" si="43"/>
        <v>4</v>
      </c>
      <c r="AE27" s="7">
        <f t="shared" si="43"/>
        <v>3</v>
      </c>
      <c r="AF27" s="7">
        <f t="shared" si="43"/>
        <v>3</v>
      </c>
      <c r="AG27" s="461">
        <v>121</v>
      </c>
      <c r="AH27" s="462">
        <v>0</v>
      </c>
      <c r="AI27" s="425"/>
      <c r="AJ27" s="461">
        <v>2</v>
      </c>
      <c r="AK27" s="462">
        <v>0</v>
      </c>
      <c r="AL27" s="428">
        <v>0</v>
      </c>
      <c r="AM27" s="7">
        <f t="shared" si="28"/>
        <v>111</v>
      </c>
      <c r="AN27" s="7">
        <f t="shared" si="28"/>
        <v>0</v>
      </c>
      <c r="AO27" s="7">
        <f t="shared" si="28"/>
        <v>0</v>
      </c>
      <c r="AP27" s="7">
        <f t="shared" si="28"/>
        <v>1</v>
      </c>
      <c r="AQ27" s="7">
        <f t="shared" si="28"/>
        <v>2</v>
      </c>
      <c r="AR27" s="7">
        <f t="shared" si="28"/>
        <v>2</v>
      </c>
      <c r="AS27" s="656">
        <v>2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3"/>
        <v>671</v>
      </c>
      <c r="AZ27" s="520">
        <f t="shared" si="14"/>
        <v>0</v>
      </c>
      <c r="BA27" s="520">
        <f t="shared" si="15"/>
        <v>0</v>
      </c>
      <c r="BB27" s="520">
        <f t="shared" si="16"/>
        <v>10</v>
      </c>
      <c r="BC27" s="520">
        <f t="shared" si="17"/>
        <v>6</v>
      </c>
      <c r="BD27" s="520">
        <f t="shared" si="18"/>
        <v>9</v>
      </c>
    </row>
    <row r="28" spans="1:56" s="7" customFormat="1" ht="12.75" customHeight="1">
      <c r="A28" s="909"/>
      <c r="B28" s="907"/>
      <c r="C28" s="879"/>
      <c r="D28" s="194">
        <v>8</v>
      </c>
      <c r="E28" s="187">
        <f t="shared" si="33"/>
        <v>754</v>
      </c>
      <c r="F28" s="187">
        <f t="shared" si="34"/>
        <v>0</v>
      </c>
      <c r="G28" s="246">
        <f t="shared" si="6"/>
        <v>754</v>
      </c>
      <c r="H28" s="236">
        <f t="shared" si="35"/>
        <v>0</v>
      </c>
      <c r="I28" s="246">
        <f t="shared" si="8"/>
        <v>754</v>
      </c>
      <c r="J28" s="187">
        <f t="shared" si="36"/>
        <v>8</v>
      </c>
      <c r="K28" s="187">
        <f t="shared" si="37"/>
        <v>5</v>
      </c>
      <c r="L28" s="258">
        <f t="shared" si="10"/>
        <v>13</v>
      </c>
      <c r="M28" s="700">
        <f t="shared" si="38"/>
        <v>6</v>
      </c>
      <c r="O28" s="811">
        <v>301</v>
      </c>
      <c r="P28" s="812"/>
      <c r="Q28" s="826"/>
      <c r="R28" s="841">
        <v>4</v>
      </c>
      <c r="S28" s="842">
        <v>2</v>
      </c>
      <c r="T28" s="860">
        <v>0</v>
      </c>
      <c r="U28" s="707">
        <f t="shared" ref="U28:AF28" si="44">U72+U116</f>
        <v>87</v>
      </c>
      <c r="V28" s="707">
        <f t="shared" si="44"/>
        <v>0</v>
      </c>
      <c r="W28" s="707">
        <f t="shared" si="44"/>
        <v>0</v>
      </c>
      <c r="X28" s="707">
        <f t="shared" si="44"/>
        <v>2</v>
      </c>
      <c r="Y28" s="707">
        <f t="shared" si="44"/>
        <v>3</v>
      </c>
      <c r="Z28" s="707">
        <f t="shared" si="44"/>
        <v>6</v>
      </c>
      <c r="AA28" s="7">
        <f t="shared" si="44"/>
        <v>71</v>
      </c>
      <c r="AB28" s="7">
        <f t="shared" si="44"/>
        <v>0</v>
      </c>
      <c r="AC28" s="7">
        <f t="shared" si="44"/>
        <v>0</v>
      </c>
      <c r="AD28" s="7">
        <f t="shared" si="44"/>
        <v>1</v>
      </c>
      <c r="AE28" s="7">
        <f t="shared" si="44"/>
        <v>0</v>
      </c>
      <c r="AF28" s="7">
        <f t="shared" si="44"/>
        <v>0</v>
      </c>
      <c r="AG28" s="461">
        <v>154</v>
      </c>
      <c r="AH28" s="462">
        <v>0</v>
      </c>
      <c r="AI28" s="425"/>
      <c r="AJ28" s="461">
        <v>1</v>
      </c>
      <c r="AK28" s="462">
        <v>0</v>
      </c>
      <c r="AL28" s="428">
        <v>0</v>
      </c>
      <c r="AM28" s="7">
        <f t="shared" si="28"/>
        <v>140</v>
      </c>
      <c r="AN28" s="7">
        <f t="shared" si="28"/>
        <v>0</v>
      </c>
      <c r="AO28" s="7">
        <f t="shared" si="28"/>
        <v>0</v>
      </c>
      <c r="AP28" s="7">
        <f t="shared" si="28"/>
        <v>0</v>
      </c>
      <c r="AQ28" s="7">
        <f t="shared" si="28"/>
        <v>0</v>
      </c>
      <c r="AR28" s="7">
        <f t="shared" si="28"/>
        <v>0</v>
      </c>
      <c r="AS28" s="656">
        <v>1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3"/>
        <v>754</v>
      </c>
      <c r="AZ28" s="520">
        <f t="shared" si="14"/>
        <v>0</v>
      </c>
      <c r="BA28" s="520">
        <f t="shared" si="15"/>
        <v>0</v>
      </c>
      <c r="BB28" s="520">
        <f t="shared" si="16"/>
        <v>8</v>
      </c>
      <c r="BC28" s="520">
        <f t="shared" si="17"/>
        <v>5</v>
      </c>
      <c r="BD28" s="520">
        <f t="shared" si="18"/>
        <v>6</v>
      </c>
    </row>
    <row r="29" spans="1:56" s="7" customFormat="1" ht="12.75" customHeight="1">
      <c r="A29" s="909"/>
      <c r="B29" s="907"/>
      <c r="C29" s="879"/>
      <c r="D29" s="194">
        <v>7</v>
      </c>
      <c r="E29" s="187">
        <f t="shared" si="33"/>
        <v>681</v>
      </c>
      <c r="F29" s="187">
        <f t="shared" si="34"/>
        <v>0</v>
      </c>
      <c r="G29" s="246">
        <f t="shared" si="6"/>
        <v>681</v>
      </c>
      <c r="H29" s="236">
        <f t="shared" si="35"/>
        <v>0</v>
      </c>
      <c r="I29" s="246">
        <f t="shared" si="8"/>
        <v>681</v>
      </c>
      <c r="J29" s="187">
        <f t="shared" si="36"/>
        <v>6</v>
      </c>
      <c r="K29" s="187">
        <f t="shared" si="37"/>
        <v>5</v>
      </c>
      <c r="L29" s="258">
        <f t="shared" si="10"/>
        <v>11</v>
      </c>
      <c r="M29" s="700">
        <f t="shared" si="38"/>
        <v>7</v>
      </c>
      <c r="O29" s="811">
        <v>203</v>
      </c>
      <c r="P29" s="812"/>
      <c r="Q29" s="826"/>
      <c r="R29" s="841">
        <v>1</v>
      </c>
      <c r="S29" s="842">
        <v>2</v>
      </c>
      <c r="T29" s="860">
        <v>3</v>
      </c>
      <c r="U29" s="707">
        <f t="shared" ref="U29:AF29" si="45">U73+U117</f>
        <v>105</v>
      </c>
      <c r="V29" s="707">
        <f t="shared" si="45"/>
        <v>0</v>
      </c>
      <c r="W29" s="707">
        <f t="shared" si="45"/>
        <v>0</v>
      </c>
      <c r="X29" s="707">
        <f t="shared" si="45"/>
        <v>3</v>
      </c>
      <c r="Y29" s="707">
        <f t="shared" si="45"/>
        <v>1</v>
      </c>
      <c r="Z29" s="707">
        <f t="shared" si="45"/>
        <v>1</v>
      </c>
      <c r="AA29" s="7">
        <f t="shared" si="45"/>
        <v>206</v>
      </c>
      <c r="AB29" s="7">
        <f t="shared" si="45"/>
        <v>0</v>
      </c>
      <c r="AC29" s="7">
        <f t="shared" si="45"/>
        <v>0</v>
      </c>
      <c r="AD29" s="7">
        <f t="shared" si="45"/>
        <v>0</v>
      </c>
      <c r="AE29" s="7">
        <f t="shared" si="45"/>
        <v>0</v>
      </c>
      <c r="AF29" s="7">
        <f t="shared" si="45"/>
        <v>0</v>
      </c>
      <c r="AG29" s="461">
        <v>99</v>
      </c>
      <c r="AH29" s="462">
        <v>0</v>
      </c>
      <c r="AI29" s="425"/>
      <c r="AJ29" s="461">
        <v>2</v>
      </c>
      <c r="AK29" s="462">
        <v>2</v>
      </c>
      <c r="AL29" s="428">
        <v>3</v>
      </c>
      <c r="AM29" s="7">
        <f t="shared" ref="AM29:AR38" si="46">AM73+AM117</f>
        <v>66</v>
      </c>
      <c r="AN29" s="7">
        <f t="shared" si="46"/>
        <v>0</v>
      </c>
      <c r="AO29" s="7">
        <f t="shared" si="46"/>
        <v>0</v>
      </c>
      <c r="AP29" s="7">
        <f t="shared" si="46"/>
        <v>0</v>
      </c>
      <c r="AQ29" s="7">
        <f t="shared" si="46"/>
        <v>0</v>
      </c>
      <c r="AR29" s="7">
        <f t="shared" si="46"/>
        <v>0</v>
      </c>
      <c r="AS29" s="656">
        <v>2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3"/>
        <v>681</v>
      </c>
      <c r="AZ29" s="520">
        <f t="shared" si="14"/>
        <v>0</v>
      </c>
      <c r="BA29" s="520">
        <f t="shared" si="15"/>
        <v>0</v>
      </c>
      <c r="BB29" s="520">
        <f t="shared" si="16"/>
        <v>6</v>
      </c>
      <c r="BC29" s="520">
        <f t="shared" si="17"/>
        <v>5</v>
      </c>
      <c r="BD29" s="520">
        <f t="shared" si="18"/>
        <v>7</v>
      </c>
    </row>
    <row r="30" spans="1:56" s="7" customFormat="1" ht="12.75" customHeight="1">
      <c r="A30" s="909"/>
      <c r="B30" s="907"/>
      <c r="C30" s="880"/>
      <c r="D30" s="195">
        <v>6</v>
      </c>
      <c r="E30" s="187">
        <f t="shared" si="33"/>
        <v>300</v>
      </c>
      <c r="F30" s="187">
        <f t="shared" si="34"/>
        <v>0</v>
      </c>
      <c r="G30" s="243">
        <f t="shared" si="6"/>
        <v>300</v>
      </c>
      <c r="H30" s="236">
        <f t="shared" si="35"/>
        <v>0</v>
      </c>
      <c r="I30" s="243">
        <f t="shared" si="8"/>
        <v>300</v>
      </c>
      <c r="J30" s="187">
        <f t="shared" si="36"/>
        <v>7</v>
      </c>
      <c r="K30" s="187">
        <f t="shared" si="37"/>
        <v>1</v>
      </c>
      <c r="L30" s="255">
        <f t="shared" si="10"/>
        <v>8</v>
      </c>
      <c r="M30" s="700">
        <f t="shared" si="38"/>
        <v>1</v>
      </c>
      <c r="O30" s="813">
        <v>68</v>
      </c>
      <c r="P30" s="814"/>
      <c r="Q30" s="826"/>
      <c r="R30" s="843">
        <v>2</v>
      </c>
      <c r="S30" s="844">
        <v>0</v>
      </c>
      <c r="T30" s="861">
        <v>0</v>
      </c>
      <c r="U30" s="707">
        <f t="shared" ref="U30:AF30" si="47">U74+U118</f>
        <v>74</v>
      </c>
      <c r="V30" s="707">
        <f t="shared" si="47"/>
        <v>0</v>
      </c>
      <c r="W30" s="707">
        <f t="shared" si="47"/>
        <v>0</v>
      </c>
      <c r="X30" s="707">
        <f t="shared" si="47"/>
        <v>1</v>
      </c>
      <c r="Y30" s="707">
        <f t="shared" si="47"/>
        <v>1</v>
      </c>
      <c r="Z30" s="707">
        <f t="shared" si="47"/>
        <v>1</v>
      </c>
      <c r="AA30" s="7">
        <f t="shared" si="47"/>
        <v>63</v>
      </c>
      <c r="AB30" s="7">
        <f t="shared" si="47"/>
        <v>0</v>
      </c>
      <c r="AC30" s="7">
        <f t="shared" si="47"/>
        <v>0</v>
      </c>
      <c r="AD30" s="7">
        <f t="shared" si="47"/>
        <v>1</v>
      </c>
      <c r="AE30" s="7">
        <f t="shared" si="47"/>
        <v>0</v>
      </c>
      <c r="AF30" s="7">
        <f t="shared" si="47"/>
        <v>0</v>
      </c>
      <c r="AG30" s="441">
        <v>56</v>
      </c>
      <c r="AH30" s="442">
        <v>0</v>
      </c>
      <c r="AI30" s="425"/>
      <c r="AJ30" s="441">
        <v>1</v>
      </c>
      <c r="AK30" s="442">
        <v>0</v>
      </c>
      <c r="AL30" s="434">
        <v>0</v>
      </c>
      <c r="AM30" s="7">
        <f t="shared" si="46"/>
        <v>37</v>
      </c>
      <c r="AN30" s="7">
        <f t="shared" si="46"/>
        <v>0</v>
      </c>
      <c r="AO30" s="7">
        <f t="shared" si="46"/>
        <v>0</v>
      </c>
      <c r="AP30" s="7">
        <f t="shared" si="46"/>
        <v>2</v>
      </c>
      <c r="AQ30" s="7">
        <f t="shared" si="46"/>
        <v>0</v>
      </c>
      <c r="AR30" s="7">
        <f t="shared" si="46"/>
        <v>0</v>
      </c>
      <c r="AS30" s="656">
        <v>2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3"/>
        <v>300</v>
      </c>
      <c r="AZ30" s="520">
        <f t="shared" si="14"/>
        <v>0</v>
      </c>
      <c r="BA30" s="520">
        <f t="shared" si="15"/>
        <v>0</v>
      </c>
      <c r="BB30" s="520">
        <f t="shared" si="16"/>
        <v>7</v>
      </c>
      <c r="BC30" s="520">
        <f t="shared" si="17"/>
        <v>1</v>
      </c>
      <c r="BD30" s="520">
        <f t="shared" si="18"/>
        <v>1</v>
      </c>
    </row>
    <row r="31" spans="1:56" s="7" customFormat="1" ht="12.75" customHeight="1">
      <c r="A31" s="909"/>
      <c r="B31" s="907"/>
      <c r="C31" s="878" t="s">
        <v>154</v>
      </c>
      <c r="D31" s="193">
        <v>5</v>
      </c>
      <c r="E31" s="187">
        <f t="shared" si="33"/>
        <v>297</v>
      </c>
      <c r="F31" s="187">
        <f t="shared" si="34"/>
        <v>0</v>
      </c>
      <c r="G31" s="245">
        <f t="shared" si="6"/>
        <v>297</v>
      </c>
      <c r="H31" s="236">
        <f t="shared" si="35"/>
        <v>0</v>
      </c>
      <c r="I31" s="245">
        <f t="shared" si="8"/>
        <v>297</v>
      </c>
      <c r="J31" s="187">
        <f t="shared" si="36"/>
        <v>7</v>
      </c>
      <c r="K31" s="187">
        <f t="shared" si="37"/>
        <v>6</v>
      </c>
      <c r="L31" s="257">
        <f t="shared" si="10"/>
        <v>13</v>
      </c>
      <c r="M31" s="700">
        <f t="shared" si="38"/>
        <v>11</v>
      </c>
      <c r="O31" s="809">
        <v>68</v>
      </c>
      <c r="P31" s="810"/>
      <c r="Q31" s="826"/>
      <c r="R31" s="839">
        <v>1</v>
      </c>
      <c r="S31" s="840">
        <v>2</v>
      </c>
      <c r="T31" s="859">
        <v>4</v>
      </c>
      <c r="U31" s="707">
        <f t="shared" ref="U31:AF31" si="48">U75+U119</f>
        <v>7</v>
      </c>
      <c r="V31" s="707">
        <f t="shared" si="48"/>
        <v>0</v>
      </c>
      <c r="W31" s="707">
        <f t="shared" si="48"/>
        <v>0</v>
      </c>
      <c r="X31" s="707">
        <f t="shared" si="48"/>
        <v>3</v>
      </c>
      <c r="Y31" s="707">
        <f t="shared" si="48"/>
        <v>0</v>
      </c>
      <c r="Z31" s="707">
        <f t="shared" si="48"/>
        <v>0</v>
      </c>
      <c r="AA31" s="7">
        <f t="shared" si="48"/>
        <v>97</v>
      </c>
      <c r="AB31" s="7">
        <f t="shared" si="48"/>
        <v>0</v>
      </c>
      <c r="AC31" s="7">
        <f t="shared" si="48"/>
        <v>0</v>
      </c>
      <c r="AD31" s="7">
        <f t="shared" si="48"/>
        <v>2</v>
      </c>
      <c r="AE31" s="7">
        <f t="shared" si="48"/>
        <v>2</v>
      </c>
      <c r="AF31" s="7">
        <f t="shared" si="48"/>
        <v>2</v>
      </c>
      <c r="AG31" s="756">
        <v>54</v>
      </c>
      <c r="AH31" s="757">
        <v>0</v>
      </c>
      <c r="AI31" s="425"/>
      <c r="AJ31" s="756">
        <v>1</v>
      </c>
      <c r="AK31" s="757">
        <v>1</v>
      </c>
      <c r="AL31" s="765">
        <v>3</v>
      </c>
      <c r="AM31" s="7">
        <f t="shared" si="46"/>
        <v>68</v>
      </c>
      <c r="AN31" s="7">
        <f t="shared" si="46"/>
        <v>0</v>
      </c>
      <c r="AO31" s="7">
        <f t="shared" si="46"/>
        <v>0</v>
      </c>
      <c r="AP31" s="7">
        <f t="shared" si="46"/>
        <v>0</v>
      </c>
      <c r="AQ31" s="7">
        <f t="shared" si="46"/>
        <v>1</v>
      </c>
      <c r="AR31" s="7">
        <f t="shared" si="46"/>
        <v>2</v>
      </c>
      <c r="AS31" s="656">
        <v>3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3"/>
        <v>297</v>
      </c>
      <c r="AZ31" s="520">
        <f t="shared" si="14"/>
        <v>0</v>
      </c>
      <c r="BA31" s="520">
        <f t="shared" si="15"/>
        <v>0</v>
      </c>
      <c r="BB31" s="520">
        <f t="shared" si="16"/>
        <v>7</v>
      </c>
      <c r="BC31" s="520">
        <f t="shared" si="17"/>
        <v>6</v>
      </c>
      <c r="BD31" s="520">
        <f t="shared" si="18"/>
        <v>11</v>
      </c>
    </row>
    <row r="32" spans="1:56" s="7" customFormat="1" ht="12.75" customHeight="1">
      <c r="A32" s="909"/>
      <c r="B32" s="907"/>
      <c r="C32" s="879"/>
      <c r="D32" s="194">
        <v>4</v>
      </c>
      <c r="E32" s="187">
        <f t="shared" si="33"/>
        <v>350</v>
      </c>
      <c r="F32" s="187">
        <f t="shared" si="34"/>
        <v>0</v>
      </c>
      <c r="G32" s="246">
        <f t="shared" si="6"/>
        <v>350</v>
      </c>
      <c r="H32" s="236">
        <f t="shared" si="35"/>
        <v>0</v>
      </c>
      <c r="I32" s="246">
        <f t="shared" si="8"/>
        <v>350</v>
      </c>
      <c r="J32" s="187">
        <f t="shared" si="36"/>
        <v>5</v>
      </c>
      <c r="K32" s="187">
        <f t="shared" si="37"/>
        <v>7</v>
      </c>
      <c r="L32" s="258">
        <f t="shared" si="10"/>
        <v>12</v>
      </c>
      <c r="M32" s="700">
        <f t="shared" si="38"/>
        <v>13</v>
      </c>
      <c r="O32" s="811">
        <v>88</v>
      </c>
      <c r="P32" s="812"/>
      <c r="Q32" s="826"/>
      <c r="R32" s="841">
        <v>3</v>
      </c>
      <c r="S32" s="842">
        <v>1</v>
      </c>
      <c r="T32" s="860">
        <v>3</v>
      </c>
      <c r="U32" s="707">
        <f t="shared" ref="U32:AF32" si="49">U76+U120</f>
        <v>77</v>
      </c>
      <c r="V32" s="707">
        <f t="shared" si="49"/>
        <v>0</v>
      </c>
      <c r="W32" s="707">
        <f t="shared" si="49"/>
        <v>0</v>
      </c>
      <c r="X32" s="707">
        <f t="shared" si="49"/>
        <v>0</v>
      </c>
      <c r="Y32" s="707">
        <f t="shared" si="49"/>
        <v>1</v>
      </c>
      <c r="Z32" s="707">
        <f t="shared" si="49"/>
        <v>2</v>
      </c>
      <c r="AA32" s="7">
        <f t="shared" si="49"/>
        <v>101</v>
      </c>
      <c r="AB32" s="7">
        <f t="shared" si="49"/>
        <v>0</v>
      </c>
      <c r="AC32" s="7">
        <f t="shared" si="49"/>
        <v>0</v>
      </c>
      <c r="AD32" s="7">
        <f t="shared" si="49"/>
        <v>0</v>
      </c>
      <c r="AE32" s="7">
        <f t="shared" si="49"/>
        <v>1</v>
      </c>
      <c r="AF32" s="7">
        <f t="shared" si="49"/>
        <v>1</v>
      </c>
      <c r="AG32" s="461">
        <v>70</v>
      </c>
      <c r="AH32" s="462">
        <v>0</v>
      </c>
      <c r="AI32" s="425"/>
      <c r="AJ32" s="461">
        <v>1</v>
      </c>
      <c r="AK32" s="462">
        <v>3</v>
      </c>
      <c r="AL32" s="428">
        <v>3</v>
      </c>
      <c r="AM32" s="7">
        <f t="shared" si="46"/>
        <v>9</v>
      </c>
      <c r="AN32" s="7">
        <f t="shared" si="46"/>
        <v>0</v>
      </c>
      <c r="AO32" s="7">
        <f t="shared" si="46"/>
        <v>0</v>
      </c>
      <c r="AP32" s="7">
        <f t="shared" si="46"/>
        <v>1</v>
      </c>
      <c r="AQ32" s="7">
        <f t="shared" si="46"/>
        <v>1</v>
      </c>
      <c r="AR32" s="7">
        <f t="shared" si="46"/>
        <v>4</v>
      </c>
      <c r="AS32" s="656">
        <v>5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3"/>
        <v>350</v>
      </c>
      <c r="AZ32" s="520">
        <f t="shared" si="14"/>
        <v>0</v>
      </c>
      <c r="BA32" s="520">
        <f t="shared" si="15"/>
        <v>0</v>
      </c>
      <c r="BB32" s="520">
        <f t="shared" si="16"/>
        <v>5</v>
      </c>
      <c r="BC32" s="520">
        <f t="shared" si="17"/>
        <v>7</v>
      </c>
      <c r="BD32" s="520">
        <f t="shared" si="18"/>
        <v>13</v>
      </c>
    </row>
    <row r="33" spans="1:56" s="7" customFormat="1" ht="12.75" customHeight="1">
      <c r="A33" s="909"/>
      <c r="B33" s="907"/>
      <c r="C33" s="879"/>
      <c r="D33" s="194">
        <v>3</v>
      </c>
      <c r="E33" s="187">
        <f t="shared" si="33"/>
        <v>4</v>
      </c>
      <c r="F33" s="187">
        <f t="shared" si="34"/>
        <v>153</v>
      </c>
      <c r="G33" s="246">
        <f t="shared" si="6"/>
        <v>157</v>
      </c>
      <c r="H33" s="236">
        <f t="shared" si="35"/>
        <v>0</v>
      </c>
      <c r="I33" s="246">
        <f t="shared" si="8"/>
        <v>157</v>
      </c>
      <c r="J33" s="187">
        <f t="shared" si="36"/>
        <v>1</v>
      </c>
      <c r="K33" s="187">
        <f t="shared" si="37"/>
        <v>3</v>
      </c>
      <c r="L33" s="258">
        <f t="shared" si="10"/>
        <v>4</v>
      </c>
      <c r="M33" s="700">
        <f t="shared" si="38"/>
        <v>6</v>
      </c>
      <c r="O33" s="811"/>
      <c r="P33" s="811">
        <v>52</v>
      </c>
      <c r="Q33" s="826"/>
      <c r="R33" s="841">
        <v>0</v>
      </c>
      <c r="S33" s="842">
        <v>1</v>
      </c>
      <c r="T33" s="860">
        <v>1</v>
      </c>
      <c r="U33" s="707">
        <f t="shared" ref="U33:AF33" si="50">U77+U121</f>
        <v>4</v>
      </c>
      <c r="V33" s="707">
        <f t="shared" si="50"/>
        <v>45</v>
      </c>
      <c r="W33" s="707">
        <f t="shared" si="50"/>
        <v>0</v>
      </c>
      <c r="X33" s="707">
        <f t="shared" si="50"/>
        <v>0</v>
      </c>
      <c r="Y33" s="707">
        <f t="shared" si="50"/>
        <v>0</v>
      </c>
      <c r="Z33" s="707">
        <f t="shared" si="50"/>
        <v>0</v>
      </c>
      <c r="AA33" s="7">
        <f t="shared" si="50"/>
        <v>0</v>
      </c>
      <c r="AB33" s="7">
        <f t="shared" si="50"/>
        <v>13</v>
      </c>
      <c r="AC33" s="7">
        <f t="shared" si="50"/>
        <v>0</v>
      </c>
      <c r="AD33" s="7">
        <f t="shared" si="50"/>
        <v>0</v>
      </c>
      <c r="AE33" s="7">
        <f t="shared" si="50"/>
        <v>1</v>
      </c>
      <c r="AF33" s="7">
        <f t="shared" si="50"/>
        <v>2</v>
      </c>
      <c r="AG33" s="461">
        <v>0</v>
      </c>
      <c r="AH33" s="462">
        <v>8</v>
      </c>
      <c r="AI33" s="425"/>
      <c r="AJ33" s="461">
        <v>1</v>
      </c>
      <c r="AK33" s="462">
        <v>0</v>
      </c>
      <c r="AL33" s="428">
        <v>0</v>
      </c>
      <c r="AM33" s="7">
        <f t="shared" si="46"/>
        <v>0</v>
      </c>
      <c r="AN33" s="7">
        <f t="shared" si="46"/>
        <v>20</v>
      </c>
      <c r="AO33" s="7">
        <f t="shared" si="46"/>
        <v>0</v>
      </c>
      <c r="AP33" s="7">
        <f t="shared" si="46"/>
        <v>0</v>
      </c>
      <c r="AQ33" s="7">
        <f t="shared" si="46"/>
        <v>1</v>
      </c>
      <c r="AR33" s="7">
        <f t="shared" si="46"/>
        <v>3</v>
      </c>
      <c r="AS33" s="656">
        <v>0</v>
      </c>
      <c r="AT33" s="656">
        <v>15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3"/>
        <v>4</v>
      </c>
      <c r="AZ33" s="520">
        <f t="shared" si="14"/>
        <v>153</v>
      </c>
      <c r="BA33" s="520">
        <f t="shared" si="15"/>
        <v>0</v>
      </c>
      <c r="BB33" s="520">
        <f t="shared" si="16"/>
        <v>1</v>
      </c>
      <c r="BC33" s="520">
        <f t="shared" si="17"/>
        <v>3</v>
      </c>
      <c r="BD33" s="520">
        <f t="shared" si="18"/>
        <v>6</v>
      </c>
    </row>
    <row r="34" spans="1:56" s="7" customFormat="1" ht="12.75" customHeight="1">
      <c r="A34" s="909"/>
      <c r="B34" s="907"/>
      <c r="C34" s="879"/>
      <c r="D34" s="194">
        <v>2</v>
      </c>
      <c r="E34" s="187">
        <f t="shared" si="33"/>
        <v>0</v>
      </c>
      <c r="F34" s="187">
        <f t="shared" si="34"/>
        <v>238</v>
      </c>
      <c r="G34" s="247">
        <f>E34+F34</f>
        <v>238</v>
      </c>
      <c r="H34" s="666">
        <f t="shared" si="35"/>
        <v>0</v>
      </c>
      <c r="I34" s="247">
        <f t="shared" si="8"/>
        <v>238</v>
      </c>
      <c r="J34" s="187">
        <f t="shared" si="36"/>
        <v>0</v>
      </c>
      <c r="K34" s="187">
        <f t="shared" si="37"/>
        <v>5</v>
      </c>
      <c r="L34" s="259">
        <f t="shared" si="10"/>
        <v>5</v>
      </c>
      <c r="M34" s="700">
        <f t="shared" si="38"/>
        <v>8</v>
      </c>
      <c r="O34" s="815"/>
      <c r="P34" s="815">
        <v>43</v>
      </c>
      <c r="Q34" s="827"/>
      <c r="R34" s="845">
        <v>0</v>
      </c>
      <c r="S34" s="846">
        <v>2</v>
      </c>
      <c r="T34" s="862">
        <v>4</v>
      </c>
      <c r="U34" s="707">
        <f t="shared" ref="U34:AF34" si="51">U78+U122</f>
        <v>0</v>
      </c>
      <c r="V34" s="707">
        <f t="shared" si="51"/>
        <v>67</v>
      </c>
      <c r="W34" s="707">
        <f t="shared" si="51"/>
        <v>0</v>
      </c>
      <c r="X34" s="707">
        <f t="shared" si="51"/>
        <v>0</v>
      </c>
      <c r="Y34" s="707">
        <f t="shared" si="51"/>
        <v>0</v>
      </c>
      <c r="Z34" s="707">
        <f t="shared" si="51"/>
        <v>0</v>
      </c>
      <c r="AA34" s="7">
        <f t="shared" si="51"/>
        <v>0</v>
      </c>
      <c r="AB34" s="7">
        <f t="shared" si="51"/>
        <v>4</v>
      </c>
      <c r="AC34" s="7">
        <f t="shared" si="51"/>
        <v>0</v>
      </c>
      <c r="AD34" s="7">
        <f t="shared" si="51"/>
        <v>0</v>
      </c>
      <c r="AE34" s="7">
        <f t="shared" si="51"/>
        <v>1</v>
      </c>
      <c r="AF34" s="7">
        <f t="shared" si="51"/>
        <v>1</v>
      </c>
      <c r="AG34" s="466">
        <v>0</v>
      </c>
      <c r="AH34" s="467">
        <v>86</v>
      </c>
      <c r="AI34" s="763"/>
      <c r="AJ34" s="466">
        <v>0</v>
      </c>
      <c r="AK34" s="467">
        <v>0</v>
      </c>
      <c r="AL34" s="440">
        <v>0</v>
      </c>
      <c r="AM34" s="7">
        <f t="shared" si="46"/>
        <v>0</v>
      </c>
      <c r="AN34" s="7">
        <f t="shared" si="46"/>
        <v>24</v>
      </c>
      <c r="AO34" s="7">
        <f t="shared" si="46"/>
        <v>0</v>
      </c>
      <c r="AP34" s="7">
        <f t="shared" si="46"/>
        <v>0</v>
      </c>
      <c r="AQ34" s="7">
        <f t="shared" si="46"/>
        <v>2</v>
      </c>
      <c r="AR34" s="7">
        <f t="shared" si="46"/>
        <v>3</v>
      </c>
      <c r="AS34" s="656">
        <v>0</v>
      </c>
      <c r="AT34" s="656">
        <v>14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3"/>
        <v>0</v>
      </c>
      <c r="AZ34" s="520">
        <f t="shared" si="14"/>
        <v>238</v>
      </c>
      <c r="BA34" s="520">
        <f t="shared" si="15"/>
        <v>0</v>
      </c>
      <c r="BB34" s="520">
        <f t="shared" si="16"/>
        <v>0</v>
      </c>
      <c r="BC34" s="520">
        <f t="shared" si="17"/>
        <v>5</v>
      </c>
      <c r="BD34" s="520">
        <f t="shared" si="18"/>
        <v>8</v>
      </c>
    </row>
    <row r="35" spans="1:56" s="7" customFormat="1" ht="12.75" customHeight="1">
      <c r="A35" s="909"/>
      <c r="B35" s="907"/>
      <c r="C35" s="881"/>
      <c r="D35" s="195">
        <v>1</v>
      </c>
      <c r="E35" s="187">
        <f t="shared" si="33"/>
        <v>0</v>
      </c>
      <c r="F35" s="187">
        <f t="shared" si="34"/>
        <v>432</v>
      </c>
      <c r="G35" s="243">
        <f t="shared" ref="G35:G49" si="52">E35+F35</f>
        <v>432</v>
      </c>
      <c r="H35" s="192">
        <f t="shared" si="35"/>
        <v>1177</v>
      </c>
      <c r="I35" s="243">
        <f t="shared" si="8"/>
        <v>1609</v>
      </c>
      <c r="J35" s="187">
        <f t="shared" si="36"/>
        <v>4</v>
      </c>
      <c r="K35" s="187">
        <f t="shared" si="37"/>
        <v>2</v>
      </c>
      <c r="L35" s="255">
        <f t="shared" si="10"/>
        <v>6</v>
      </c>
      <c r="M35" s="700">
        <f t="shared" si="38"/>
        <v>3</v>
      </c>
      <c r="O35" s="813"/>
      <c r="P35" s="813">
        <v>121</v>
      </c>
      <c r="Q35" s="824">
        <v>291</v>
      </c>
      <c r="R35" s="843">
        <v>1</v>
      </c>
      <c r="S35" s="844">
        <v>0</v>
      </c>
      <c r="T35" s="861">
        <v>0</v>
      </c>
      <c r="U35" s="707">
        <f t="shared" ref="U35:AF35" si="53">U79+U123</f>
        <v>0</v>
      </c>
      <c r="V35" s="707">
        <f t="shared" si="53"/>
        <v>83</v>
      </c>
      <c r="W35" s="707">
        <f t="shared" si="53"/>
        <v>169</v>
      </c>
      <c r="X35" s="707">
        <f t="shared" si="53"/>
        <v>2</v>
      </c>
      <c r="Y35" s="707">
        <f t="shared" si="53"/>
        <v>2</v>
      </c>
      <c r="Z35" s="707">
        <f t="shared" si="53"/>
        <v>3</v>
      </c>
      <c r="AA35" s="7">
        <f t="shared" si="53"/>
        <v>0</v>
      </c>
      <c r="AB35" s="7">
        <f t="shared" si="53"/>
        <v>106</v>
      </c>
      <c r="AC35" s="7">
        <f t="shared" si="53"/>
        <v>437</v>
      </c>
      <c r="AD35" s="7">
        <f t="shared" si="53"/>
        <v>1</v>
      </c>
      <c r="AE35" s="7">
        <f t="shared" si="53"/>
        <v>0</v>
      </c>
      <c r="AF35" s="7">
        <f t="shared" si="53"/>
        <v>0</v>
      </c>
      <c r="AG35" s="441">
        <v>0</v>
      </c>
      <c r="AH35" s="442">
        <v>67</v>
      </c>
      <c r="AI35" s="442">
        <v>192</v>
      </c>
      <c r="AJ35" s="441">
        <v>0</v>
      </c>
      <c r="AK35" s="442">
        <v>0</v>
      </c>
      <c r="AL35" s="434">
        <v>0</v>
      </c>
      <c r="AM35" s="7">
        <f t="shared" si="46"/>
        <v>0</v>
      </c>
      <c r="AN35" s="7">
        <f t="shared" si="46"/>
        <v>48</v>
      </c>
      <c r="AO35" s="7">
        <f t="shared" si="46"/>
        <v>85</v>
      </c>
      <c r="AP35" s="7">
        <f t="shared" si="46"/>
        <v>0</v>
      </c>
      <c r="AQ35" s="7">
        <f t="shared" si="46"/>
        <v>0</v>
      </c>
      <c r="AR35" s="7">
        <f t="shared" si="46"/>
        <v>0</v>
      </c>
      <c r="AS35" s="656">
        <v>0</v>
      </c>
      <c r="AT35" s="656">
        <v>7</v>
      </c>
      <c r="AU35" s="656">
        <v>3</v>
      </c>
      <c r="AV35" s="657">
        <v>0</v>
      </c>
      <c r="AW35" s="657">
        <v>0</v>
      </c>
      <c r="AX35" s="657">
        <v>0</v>
      </c>
      <c r="AY35" s="520">
        <f t="shared" si="13"/>
        <v>0</v>
      </c>
      <c r="AZ35" s="520">
        <f t="shared" si="14"/>
        <v>432</v>
      </c>
      <c r="BA35" s="520">
        <f t="shared" si="15"/>
        <v>1177</v>
      </c>
      <c r="BB35" s="520">
        <f t="shared" si="16"/>
        <v>4</v>
      </c>
      <c r="BC35" s="520">
        <f t="shared" si="17"/>
        <v>2</v>
      </c>
      <c r="BD35" s="520">
        <f t="shared" si="18"/>
        <v>3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15322</v>
      </c>
      <c r="F36" s="265">
        <f t="shared" ref="F36:M36" si="54">SUM(F23:F35)</f>
        <v>823</v>
      </c>
      <c r="G36" s="265">
        <f t="shared" si="54"/>
        <v>16145</v>
      </c>
      <c r="H36" s="265">
        <f t="shared" si="54"/>
        <v>1177</v>
      </c>
      <c r="I36" s="265">
        <f>SUM(I23:I35)</f>
        <v>17322</v>
      </c>
      <c r="J36" s="265">
        <f t="shared" si="54"/>
        <v>3480</v>
      </c>
      <c r="K36" s="265">
        <f>SUM(K23:K35)</f>
        <v>687</v>
      </c>
      <c r="L36" s="265">
        <f t="shared" si="54"/>
        <v>4167</v>
      </c>
      <c r="M36" s="797">
        <f t="shared" si="54"/>
        <v>867</v>
      </c>
      <c r="O36" s="819">
        <v>4245</v>
      </c>
      <c r="P36" s="816">
        <v>216</v>
      </c>
      <c r="Q36" s="829">
        <v>291</v>
      </c>
      <c r="R36" s="850">
        <v>855</v>
      </c>
      <c r="S36" s="847">
        <v>187</v>
      </c>
      <c r="T36" s="863">
        <v>219</v>
      </c>
      <c r="U36" s="707">
        <f t="shared" ref="U36:AF36" si="55">U80+U124</f>
        <v>2512</v>
      </c>
      <c r="V36" s="707">
        <f t="shared" si="55"/>
        <v>195</v>
      </c>
      <c r="W36" s="707">
        <f t="shared" si="55"/>
        <v>169</v>
      </c>
      <c r="X36" s="707">
        <f t="shared" si="55"/>
        <v>666</v>
      </c>
      <c r="Y36" s="707">
        <f t="shared" si="55"/>
        <v>134</v>
      </c>
      <c r="Z36" s="707">
        <f t="shared" si="55"/>
        <v>165</v>
      </c>
      <c r="AA36" s="7">
        <f t="shared" si="55"/>
        <v>3527</v>
      </c>
      <c r="AB36" s="7">
        <f t="shared" si="55"/>
        <v>123</v>
      </c>
      <c r="AC36" s="7">
        <f t="shared" si="55"/>
        <v>437</v>
      </c>
      <c r="AD36" s="7">
        <f t="shared" si="55"/>
        <v>971</v>
      </c>
      <c r="AE36" s="7">
        <f t="shared" si="55"/>
        <v>164</v>
      </c>
      <c r="AF36" s="7">
        <f t="shared" si="55"/>
        <v>218</v>
      </c>
      <c r="AG36" s="754">
        <v>2958</v>
      </c>
      <c r="AH36" s="755">
        <v>161</v>
      </c>
      <c r="AI36" s="759">
        <v>192</v>
      </c>
      <c r="AJ36" s="754">
        <v>602</v>
      </c>
      <c r="AK36" s="755">
        <v>100</v>
      </c>
      <c r="AL36" s="766">
        <v>135</v>
      </c>
      <c r="AM36" s="7">
        <f t="shared" si="46"/>
        <v>1957</v>
      </c>
      <c r="AN36" s="7">
        <f t="shared" si="46"/>
        <v>92</v>
      </c>
      <c r="AO36" s="7">
        <f t="shared" si="46"/>
        <v>85</v>
      </c>
      <c r="AP36" s="7">
        <f t="shared" si="46"/>
        <v>329</v>
      </c>
      <c r="AQ36" s="7">
        <f t="shared" si="46"/>
        <v>97</v>
      </c>
      <c r="AR36" s="7">
        <f t="shared" si="46"/>
        <v>125</v>
      </c>
      <c r="AS36" s="788">
        <v>123</v>
      </c>
      <c r="AT36" s="656">
        <v>36</v>
      </c>
      <c r="AU36" s="791">
        <v>3</v>
      </c>
      <c r="AV36" s="792">
        <v>57</v>
      </c>
      <c r="AW36" s="656">
        <v>5</v>
      </c>
      <c r="AX36" s="788">
        <v>5</v>
      </c>
      <c r="AY36" s="659">
        <f t="shared" si="13"/>
        <v>15322</v>
      </c>
      <c r="AZ36" s="659">
        <f t="shared" si="14"/>
        <v>823</v>
      </c>
      <c r="BA36" s="659">
        <f t="shared" si="15"/>
        <v>1177</v>
      </c>
      <c r="BB36" s="659">
        <f t="shared" si="16"/>
        <v>3480</v>
      </c>
      <c r="BC36" s="659">
        <f t="shared" si="17"/>
        <v>687</v>
      </c>
      <c r="BD36" s="659">
        <f t="shared" si="18"/>
        <v>867</v>
      </c>
    </row>
    <row r="37" spans="1:56" s="7" customFormat="1" ht="12.75" customHeight="1">
      <c r="A37" s="908" t="s">
        <v>170</v>
      </c>
      <c r="B37" s="906" t="s">
        <v>171</v>
      </c>
      <c r="C37" s="905" t="s">
        <v>152</v>
      </c>
      <c r="D37" s="175">
        <v>13</v>
      </c>
      <c r="E37" s="176">
        <f t="shared" ref="E37:E49" si="56">AY37</f>
        <v>42</v>
      </c>
      <c r="F37" s="176">
        <f t="shared" ref="F37:F49" si="57">AZ37</f>
        <v>0</v>
      </c>
      <c r="G37" s="239">
        <f t="shared" si="52"/>
        <v>42</v>
      </c>
      <c r="H37" s="667">
        <f t="shared" ref="H37:H49" si="58">BA37</f>
        <v>0</v>
      </c>
      <c r="I37" s="239">
        <f>G37+H37</f>
        <v>42</v>
      </c>
      <c r="J37" s="176">
        <f t="shared" ref="J37:J49" si="59">BB37</f>
        <v>4</v>
      </c>
      <c r="K37" s="176">
        <f t="shared" ref="K37:K49" si="60">BC37</f>
        <v>7</v>
      </c>
      <c r="L37" s="251">
        <f>J37+K37</f>
        <v>11</v>
      </c>
      <c r="M37" s="698">
        <f t="shared" ref="M37:M49" si="61">BD37</f>
        <v>7</v>
      </c>
      <c r="O37" s="801">
        <v>38</v>
      </c>
      <c r="P37" s="802"/>
      <c r="Q37" s="828"/>
      <c r="R37" s="831">
        <v>2</v>
      </c>
      <c r="S37" s="832">
        <v>1</v>
      </c>
      <c r="T37" s="855">
        <v>1</v>
      </c>
      <c r="U37" s="707">
        <f t="shared" ref="U37:AF37" si="62">U81+U125</f>
        <v>4</v>
      </c>
      <c r="V37" s="707">
        <f t="shared" si="62"/>
        <v>0</v>
      </c>
      <c r="W37" s="707">
        <f t="shared" si="62"/>
        <v>0</v>
      </c>
      <c r="X37" s="707">
        <f t="shared" si="62"/>
        <v>1</v>
      </c>
      <c r="Y37" s="707">
        <f t="shared" si="62"/>
        <v>4</v>
      </c>
      <c r="Z37" s="707">
        <f t="shared" si="62"/>
        <v>4</v>
      </c>
      <c r="AA37" s="7">
        <f t="shared" si="62"/>
        <v>0</v>
      </c>
      <c r="AB37" s="7">
        <f t="shared" si="62"/>
        <v>0</v>
      </c>
      <c r="AC37" s="7">
        <f t="shared" si="62"/>
        <v>0</v>
      </c>
      <c r="AD37" s="7">
        <f t="shared" si="62"/>
        <v>0</v>
      </c>
      <c r="AE37" s="7">
        <f t="shared" si="62"/>
        <v>0</v>
      </c>
      <c r="AF37" s="7">
        <f t="shared" si="62"/>
        <v>0</v>
      </c>
      <c r="AG37" s="752">
        <v>0</v>
      </c>
      <c r="AH37" s="753">
        <v>0</v>
      </c>
      <c r="AI37" s="764"/>
      <c r="AJ37" s="752">
        <v>1</v>
      </c>
      <c r="AK37" s="753">
        <v>2</v>
      </c>
      <c r="AL37" s="767">
        <v>2</v>
      </c>
      <c r="AM37" s="7">
        <f t="shared" si="46"/>
        <v>0</v>
      </c>
      <c r="AN37" s="7">
        <f t="shared" si="46"/>
        <v>0</v>
      </c>
      <c r="AO37" s="7">
        <f t="shared" si="46"/>
        <v>0</v>
      </c>
      <c r="AP37" s="7">
        <f t="shared" si="46"/>
        <v>0</v>
      </c>
      <c r="AQ37" s="7">
        <f t="shared" si="46"/>
        <v>0</v>
      </c>
      <c r="AR37" s="7">
        <f t="shared" si="46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3"/>
        <v>42</v>
      </c>
      <c r="AZ37" s="520">
        <f t="shared" si="14"/>
        <v>0</v>
      </c>
      <c r="BA37" s="520">
        <f t="shared" si="15"/>
        <v>0</v>
      </c>
      <c r="BB37" s="520">
        <f t="shared" si="16"/>
        <v>4</v>
      </c>
      <c r="BC37" s="520">
        <f t="shared" si="17"/>
        <v>7</v>
      </c>
      <c r="BD37" s="520">
        <f t="shared" si="18"/>
        <v>7</v>
      </c>
    </row>
    <row r="38" spans="1:56" s="7" customFormat="1" ht="12.75" customHeight="1">
      <c r="A38" s="909"/>
      <c r="B38" s="907"/>
      <c r="C38" s="879"/>
      <c r="D38" s="178">
        <v>12</v>
      </c>
      <c r="E38" s="176">
        <f t="shared" si="56"/>
        <v>2</v>
      </c>
      <c r="F38" s="176">
        <f t="shared" si="57"/>
        <v>0</v>
      </c>
      <c r="G38" s="240">
        <f t="shared" si="52"/>
        <v>2</v>
      </c>
      <c r="H38" s="666">
        <f t="shared" si="58"/>
        <v>0</v>
      </c>
      <c r="I38" s="240">
        <f>G38+H38</f>
        <v>2</v>
      </c>
      <c r="J38" s="176">
        <f t="shared" si="59"/>
        <v>0</v>
      </c>
      <c r="K38" s="176">
        <f t="shared" si="60"/>
        <v>0</v>
      </c>
      <c r="L38" s="252">
        <f t="shared" si="10"/>
        <v>0</v>
      </c>
      <c r="M38" s="197">
        <f t="shared" si="61"/>
        <v>0</v>
      </c>
      <c r="O38" s="803">
        <v>0</v>
      </c>
      <c r="P38" s="804"/>
      <c r="Q38" s="827"/>
      <c r="R38" s="833"/>
      <c r="S38" s="834"/>
      <c r="T38" s="856"/>
      <c r="U38" s="707">
        <f t="shared" ref="U38:AF38" si="63">U82+U126</f>
        <v>2</v>
      </c>
      <c r="V38" s="707">
        <f t="shared" si="63"/>
        <v>0</v>
      </c>
      <c r="W38" s="707">
        <f t="shared" si="63"/>
        <v>0</v>
      </c>
      <c r="X38" s="707">
        <f t="shared" si="63"/>
        <v>0</v>
      </c>
      <c r="Y38" s="707">
        <f t="shared" si="63"/>
        <v>0</v>
      </c>
      <c r="Z38" s="707">
        <f t="shared" si="63"/>
        <v>0</v>
      </c>
      <c r="AA38" s="7">
        <f t="shared" si="63"/>
        <v>0</v>
      </c>
      <c r="AB38" s="7">
        <f t="shared" si="63"/>
        <v>0</v>
      </c>
      <c r="AC38" s="7">
        <f t="shared" si="63"/>
        <v>0</v>
      </c>
      <c r="AD38" s="7">
        <f t="shared" si="63"/>
        <v>0</v>
      </c>
      <c r="AE38" s="7">
        <f t="shared" si="63"/>
        <v>0</v>
      </c>
      <c r="AF38" s="7">
        <f t="shared" si="63"/>
        <v>0</v>
      </c>
      <c r="AG38" s="426">
        <v>0</v>
      </c>
      <c r="AH38" s="423">
        <v>0</v>
      </c>
      <c r="AI38" s="763"/>
      <c r="AJ38" s="426">
        <v>0</v>
      </c>
      <c r="AK38" s="423">
        <v>0</v>
      </c>
      <c r="AL38" s="473">
        <v>0</v>
      </c>
      <c r="AM38" s="7">
        <f t="shared" si="46"/>
        <v>0</v>
      </c>
      <c r="AN38" s="7">
        <f t="shared" si="46"/>
        <v>0</v>
      </c>
      <c r="AO38" s="7">
        <f t="shared" si="46"/>
        <v>0</v>
      </c>
      <c r="AP38" s="7">
        <f t="shared" si="46"/>
        <v>0</v>
      </c>
      <c r="AQ38" s="7">
        <f t="shared" si="46"/>
        <v>0</v>
      </c>
      <c r="AR38" s="7">
        <f t="shared" si="46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3"/>
        <v>2</v>
      </c>
      <c r="AZ38" s="520">
        <f t="shared" si="14"/>
        <v>0</v>
      </c>
      <c r="BA38" s="520">
        <f t="shared" si="15"/>
        <v>0</v>
      </c>
      <c r="BB38" s="520">
        <f t="shared" si="16"/>
        <v>0</v>
      </c>
      <c r="BC38" s="520">
        <f t="shared" si="17"/>
        <v>0</v>
      </c>
      <c r="BD38" s="520">
        <f t="shared" si="18"/>
        <v>0</v>
      </c>
    </row>
    <row r="39" spans="1:56" s="7" customFormat="1" ht="12.75" customHeight="1">
      <c r="A39" s="909"/>
      <c r="B39" s="907"/>
      <c r="C39" s="880"/>
      <c r="D39" s="181">
        <v>11</v>
      </c>
      <c r="E39" s="176">
        <f t="shared" si="56"/>
        <v>4</v>
      </c>
      <c r="F39" s="176">
        <f t="shared" si="57"/>
        <v>0</v>
      </c>
      <c r="G39" s="241">
        <f t="shared" si="52"/>
        <v>4</v>
      </c>
      <c r="H39" s="666">
        <f t="shared" si="58"/>
        <v>0</v>
      </c>
      <c r="I39" s="241">
        <f t="shared" si="8"/>
        <v>4</v>
      </c>
      <c r="J39" s="176">
        <f t="shared" si="59"/>
        <v>0</v>
      </c>
      <c r="K39" s="176">
        <f t="shared" si="60"/>
        <v>0</v>
      </c>
      <c r="L39" s="253">
        <f t="shared" si="10"/>
        <v>0</v>
      </c>
      <c r="M39" s="198">
        <f t="shared" si="61"/>
        <v>0</v>
      </c>
      <c r="O39" s="805">
        <v>0</v>
      </c>
      <c r="P39" s="806"/>
      <c r="Q39" s="827"/>
      <c r="R39" s="835"/>
      <c r="S39" s="836"/>
      <c r="T39" s="857"/>
      <c r="U39" s="707">
        <f t="shared" ref="U39:AF39" si="64">U83+U127</f>
        <v>4</v>
      </c>
      <c r="V39" s="707">
        <f t="shared" si="64"/>
        <v>0</v>
      </c>
      <c r="W39" s="707">
        <f t="shared" si="64"/>
        <v>0</v>
      </c>
      <c r="X39" s="707">
        <f t="shared" si="64"/>
        <v>0</v>
      </c>
      <c r="Y39" s="707">
        <f t="shared" si="64"/>
        <v>0</v>
      </c>
      <c r="Z39" s="707">
        <f t="shared" si="64"/>
        <v>0</v>
      </c>
      <c r="AA39" s="7">
        <f t="shared" si="64"/>
        <v>0</v>
      </c>
      <c r="AB39" s="7">
        <f t="shared" si="64"/>
        <v>0</v>
      </c>
      <c r="AC39" s="7">
        <f t="shared" si="64"/>
        <v>0</v>
      </c>
      <c r="AD39" s="7">
        <f t="shared" si="64"/>
        <v>0</v>
      </c>
      <c r="AE39" s="7">
        <f t="shared" si="64"/>
        <v>0</v>
      </c>
      <c r="AF39" s="7">
        <f t="shared" si="64"/>
        <v>0</v>
      </c>
      <c r="AG39" s="430">
        <v>0</v>
      </c>
      <c r="AH39" s="431">
        <v>0</v>
      </c>
      <c r="AI39" s="763"/>
      <c r="AJ39" s="430">
        <v>0</v>
      </c>
      <c r="AK39" s="431">
        <v>0</v>
      </c>
      <c r="AL39" s="474">
        <v>0</v>
      </c>
      <c r="AM39" s="7">
        <f t="shared" ref="AM39:AR48" si="65">AM83+AM127</f>
        <v>0</v>
      </c>
      <c r="AN39" s="7">
        <f t="shared" si="65"/>
        <v>0</v>
      </c>
      <c r="AO39" s="7">
        <f t="shared" si="65"/>
        <v>0</v>
      </c>
      <c r="AP39" s="7">
        <f t="shared" si="65"/>
        <v>0</v>
      </c>
      <c r="AQ39" s="7">
        <f t="shared" si="65"/>
        <v>0</v>
      </c>
      <c r="AR39" s="7">
        <f t="shared" si="65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3"/>
        <v>4</v>
      </c>
      <c r="AZ39" s="520">
        <f t="shared" si="14"/>
        <v>0</v>
      </c>
      <c r="BA39" s="520">
        <f t="shared" si="15"/>
        <v>0</v>
      </c>
      <c r="BB39" s="520">
        <f t="shared" si="16"/>
        <v>0</v>
      </c>
      <c r="BC39" s="520">
        <f t="shared" si="17"/>
        <v>0</v>
      </c>
      <c r="BD39" s="520">
        <f t="shared" si="18"/>
        <v>0</v>
      </c>
    </row>
    <row r="40" spans="1:56" s="7" customFormat="1" ht="12.75" customHeight="1">
      <c r="A40" s="909"/>
      <c r="B40" s="907"/>
      <c r="C40" s="878" t="s">
        <v>153</v>
      </c>
      <c r="D40" s="175">
        <v>10</v>
      </c>
      <c r="E40" s="176">
        <f t="shared" si="56"/>
        <v>0</v>
      </c>
      <c r="F40" s="176">
        <f t="shared" si="57"/>
        <v>0</v>
      </c>
      <c r="G40" s="239">
        <f t="shared" si="52"/>
        <v>0</v>
      </c>
      <c r="H40" s="666">
        <f t="shared" si="58"/>
        <v>0</v>
      </c>
      <c r="I40" s="239">
        <f>G40+H40</f>
        <v>0</v>
      </c>
      <c r="J40" s="176">
        <f t="shared" si="59"/>
        <v>0</v>
      </c>
      <c r="K40" s="176">
        <f t="shared" si="60"/>
        <v>0</v>
      </c>
      <c r="L40" s="251">
        <f t="shared" si="10"/>
        <v>0</v>
      </c>
      <c r="M40" s="698">
        <f t="shared" si="61"/>
        <v>0</v>
      </c>
      <c r="O40" s="801">
        <v>0</v>
      </c>
      <c r="P40" s="802"/>
      <c r="Q40" s="827"/>
      <c r="R40" s="831"/>
      <c r="S40" s="832"/>
      <c r="T40" s="855"/>
      <c r="U40" s="707">
        <f t="shared" ref="U40:AF40" si="66">U84+U128</f>
        <v>0</v>
      </c>
      <c r="V40" s="707">
        <f t="shared" si="66"/>
        <v>0</v>
      </c>
      <c r="W40" s="707">
        <f t="shared" si="66"/>
        <v>0</v>
      </c>
      <c r="X40" s="707">
        <f t="shared" si="66"/>
        <v>0</v>
      </c>
      <c r="Y40" s="707">
        <f t="shared" si="66"/>
        <v>0</v>
      </c>
      <c r="Z40" s="707">
        <f t="shared" si="66"/>
        <v>0</v>
      </c>
      <c r="AA40" s="7">
        <f t="shared" si="66"/>
        <v>0</v>
      </c>
      <c r="AB40" s="7">
        <f t="shared" si="66"/>
        <v>0</v>
      </c>
      <c r="AC40" s="7">
        <f t="shared" si="66"/>
        <v>0</v>
      </c>
      <c r="AD40" s="7">
        <f t="shared" si="66"/>
        <v>0</v>
      </c>
      <c r="AE40" s="7">
        <f t="shared" si="66"/>
        <v>0</v>
      </c>
      <c r="AF40" s="7">
        <f t="shared" si="66"/>
        <v>0</v>
      </c>
      <c r="AG40" s="752">
        <v>0</v>
      </c>
      <c r="AH40" s="753">
        <v>0</v>
      </c>
      <c r="AI40" s="763"/>
      <c r="AJ40" s="752">
        <v>0</v>
      </c>
      <c r="AK40" s="753">
        <v>0</v>
      </c>
      <c r="AL40" s="767">
        <v>0</v>
      </c>
      <c r="AM40" s="7">
        <f t="shared" si="65"/>
        <v>0</v>
      </c>
      <c r="AN40" s="7">
        <f t="shared" si="65"/>
        <v>0</v>
      </c>
      <c r="AO40" s="7">
        <f t="shared" si="65"/>
        <v>0</v>
      </c>
      <c r="AP40" s="7">
        <f t="shared" si="65"/>
        <v>0</v>
      </c>
      <c r="AQ40" s="7">
        <f t="shared" si="65"/>
        <v>0</v>
      </c>
      <c r="AR40" s="7">
        <f t="shared" si="65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3"/>
        <v>0</v>
      </c>
      <c r="AZ40" s="520">
        <f t="shared" si="14"/>
        <v>0</v>
      </c>
      <c r="BA40" s="520">
        <f t="shared" si="15"/>
        <v>0</v>
      </c>
      <c r="BB40" s="520">
        <f t="shared" si="16"/>
        <v>0</v>
      </c>
      <c r="BC40" s="520">
        <f t="shared" si="17"/>
        <v>0</v>
      </c>
      <c r="BD40" s="520">
        <f t="shared" si="18"/>
        <v>0</v>
      </c>
    </row>
    <row r="41" spans="1:56" s="7" customFormat="1" ht="12.75" customHeight="1">
      <c r="A41" s="909"/>
      <c r="B41" s="907"/>
      <c r="C41" s="879"/>
      <c r="D41" s="178">
        <v>9</v>
      </c>
      <c r="E41" s="176">
        <f t="shared" si="56"/>
        <v>1</v>
      </c>
      <c r="F41" s="176">
        <f t="shared" si="57"/>
        <v>0</v>
      </c>
      <c r="G41" s="240">
        <f t="shared" si="52"/>
        <v>1</v>
      </c>
      <c r="H41" s="666">
        <f t="shared" si="58"/>
        <v>0</v>
      </c>
      <c r="I41" s="240">
        <f>G41+H41</f>
        <v>1</v>
      </c>
      <c r="J41" s="176">
        <f t="shared" si="59"/>
        <v>0</v>
      </c>
      <c r="K41" s="176">
        <f t="shared" si="60"/>
        <v>0</v>
      </c>
      <c r="L41" s="252">
        <f t="shared" si="10"/>
        <v>0</v>
      </c>
      <c r="M41" s="197">
        <f t="shared" si="61"/>
        <v>0</v>
      </c>
      <c r="O41" s="803">
        <v>0</v>
      </c>
      <c r="P41" s="804"/>
      <c r="Q41" s="827"/>
      <c r="R41" s="833"/>
      <c r="S41" s="834"/>
      <c r="T41" s="856"/>
      <c r="U41" s="707">
        <f t="shared" ref="U41:AF41" si="67">U85+U129</f>
        <v>1</v>
      </c>
      <c r="V41" s="707">
        <f t="shared" si="67"/>
        <v>0</v>
      </c>
      <c r="W41" s="707">
        <f t="shared" si="67"/>
        <v>0</v>
      </c>
      <c r="X41" s="707">
        <f t="shared" si="67"/>
        <v>0</v>
      </c>
      <c r="Y41" s="707">
        <f t="shared" si="67"/>
        <v>0</v>
      </c>
      <c r="Z41" s="707">
        <f t="shared" si="67"/>
        <v>0</v>
      </c>
      <c r="AA41" s="7">
        <f t="shared" si="67"/>
        <v>0</v>
      </c>
      <c r="AB41" s="7">
        <f t="shared" si="67"/>
        <v>0</v>
      </c>
      <c r="AC41" s="7">
        <f t="shared" si="67"/>
        <v>0</v>
      </c>
      <c r="AD41" s="7">
        <f t="shared" si="67"/>
        <v>0</v>
      </c>
      <c r="AE41" s="7">
        <f t="shared" si="67"/>
        <v>0</v>
      </c>
      <c r="AF41" s="7">
        <f t="shared" si="67"/>
        <v>0</v>
      </c>
      <c r="AG41" s="426">
        <v>0</v>
      </c>
      <c r="AH41" s="423">
        <v>0</v>
      </c>
      <c r="AI41" s="763"/>
      <c r="AJ41" s="426">
        <v>0</v>
      </c>
      <c r="AK41" s="423">
        <v>0</v>
      </c>
      <c r="AL41" s="473">
        <v>0</v>
      </c>
      <c r="AM41" s="7">
        <f t="shared" si="65"/>
        <v>0</v>
      </c>
      <c r="AN41" s="7">
        <f t="shared" si="65"/>
        <v>0</v>
      </c>
      <c r="AO41" s="7">
        <f t="shared" si="65"/>
        <v>0</v>
      </c>
      <c r="AP41" s="7">
        <f t="shared" si="65"/>
        <v>0</v>
      </c>
      <c r="AQ41" s="7">
        <f t="shared" si="65"/>
        <v>0</v>
      </c>
      <c r="AR41" s="7">
        <f t="shared" si="65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3"/>
        <v>1</v>
      </c>
      <c r="AZ41" s="520">
        <f t="shared" si="14"/>
        <v>0</v>
      </c>
      <c r="BA41" s="520">
        <f t="shared" si="15"/>
        <v>0</v>
      </c>
      <c r="BB41" s="520">
        <f t="shared" si="16"/>
        <v>0</v>
      </c>
      <c r="BC41" s="520">
        <f t="shared" si="17"/>
        <v>0</v>
      </c>
      <c r="BD41" s="520">
        <f t="shared" si="18"/>
        <v>0</v>
      </c>
    </row>
    <row r="42" spans="1:56" s="7" customFormat="1" ht="12.75" customHeight="1">
      <c r="A42" s="909"/>
      <c r="B42" s="907"/>
      <c r="C42" s="879"/>
      <c r="D42" s="178">
        <v>8</v>
      </c>
      <c r="E42" s="176">
        <f t="shared" si="56"/>
        <v>0</v>
      </c>
      <c r="F42" s="176">
        <f t="shared" si="57"/>
        <v>0</v>
      </c>
      <c r="G42" s="240">
        <f t="shared" si="52"/>
        <v>0</v>
      </c>
      <c r="H42" s="666">
        <f t="shared" si="58"/>
        <v>0</v>
      </c>
      <c r="I42" s="240">
        <f t="shared" si="8"/>
        <v>0</v>
      </c>
      <c r="J42" s="176">
        <f t="shared" si="59"/>
        <v>1</v>
      </c>
      <c r="K42" s="176">
        <f t="shared" si="60"/>
        <v>0</v>
      </c>
      <c r="L42" s="252">
        <f t="shared" si="10"/>
        <v>1</v>
      </c>
      <c r="M42" s="197">
        <f t="shared" si="61"/>
        <v>0</v>
      </c>
      <c r="O42" s="803">
        <v>0</v>
      </c>
      <c r="P42" s="804"/>
      <c r="Q42" s="827"/>
      <c r="R42" s="833"/>
      <c r="S42" s="834"/>
      <c r="T42" s="856"/>
      <c r="U42" s="707">
        <f t="shared" ref="U42:AF42" si="68">U86+U130</f>
        <v>0</v>
      </c>
      <c r="V42" s="707">
        <f t="shared" si="68"/>
        <v>0</v>
      </c>
      <c r="W42" s="707">
        <f t="shared" si="68"/>
        <v>0</v>
      </c>
      <c r="X42" s="707">
        <f t="shared" si="68"/>
        <v>1</v>
      </c>
      <c r="Y42" s="707">
        <f t="shared" si="68"/>
        <v>0</v>
      </c>
      <c r="Z42" s="707">
        <f t="shared" si="68"/>
        <v>0</v>
      </c>
      <c r="AA42" s="7">
        <f t="shared" si="68"/>
        <v>0</v>
      </c>
      <c r="AB42" s="7">
        <f t="shared" si="68"/>
        <v>0</v>
      </c>
      <c r="AC42" s="7">
        <f t="shared" si="68"/>
        <v>0</v>
      </c>
      <c r="AD42" s="7">
        <f t="shared" si="68"/>
        <v>0</v>
      </c>
      <c r="AE42" s="7">
        <f t="shared" si="68"/>
        <v>0</v>
      </c>
      <c r="AF42" s="7">
        <f t="shared" si="68"/>
        <v>0</v>
      </c>
      <c r="AG42" s="426">
        <v>0</v>
      </c>
      <c r="AH42" s="423">
        <v>0</v>
      </c>
      <c r="AI42" s="763"/>
      <c r="AJ42" s="426">
        <v>0</v>
      </c>
      <c r="AK42" s="423">
        <v>0</v>
      </c>
      <c r="AL42" s="473">
        <v>0</v>
      </c>
      <c r="AM42" s="7">
        <f t="shared" si="65"/>
        <v>0</v>
      </c>
      <c r="AN42" s="7">
        <f t="shared" si="65"/>
        <v>0</v>
      </c>
      <c r="AO42" s="7">
        <f t="shared" si="65"/>
        <v>0</v>
      </c>
      <c r="AP42" s="7">
        <f t="shared" si="65"/>
        <v>0</v>
      </c>
      <c r="AQ42" s="7">
        <f t="shared" si="65"/>
        <v>0</v>
      </c>
      <c r="AR42" s="7">
        <f t="shared" si="65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3"/>
        <v>0</v>
      </c>
      <c r="AZ42" s="520">
        <f t="shared" si="14"/>
        <v>0</v>
      </c>
      <c r="BA42" s="520">
        <f t="shared" si="15"/>
        <v>0</v>
      </c>
      <c r="BB42" s="520">
        <f t="shared" si="16"/>
        <v>1</v>
      </c>
      <c r="BC42" s="520">
        <f t="shared" si="17"/>
        <v>0</v>
      </c>
      <c r="BD42" s="520">
        <f t="shared" si="18"/>
        <v>0</v>
      </c>
    </row>
    <row r="43" spans="1:56" s="7" customFormat="1" ht="12.75" customHeight="1">
      <c r="A43" s="909"/>
      <c r="B43" s="907"/>
      <c r="C43" s="879"/>
      <c r="D43" s="178">
        <v>7</v>
      </c>
      <c r="E43" s="176">
        <f t="shared" si="56"/>
        <v>0</v>
      </c>
      <c r="F43" s="176">
        <f t="shared" si="57"/>
        <v>0</v>
      </c>
      <c r="G43" s="240">
        <f t="shared" si="52"/>
        <v>0</v>
      </c>
      <c r="H43" s="666">
        <f t="shared" si="58"/>
        <v>0</v>
      </c>
      <c r="I43" s="240">
        <f t="shared" si="8"/>
        <v>0</v>
      </c>
      <c r="J43" s="176">
        <f t="shared" si="59"/>
        <v>0</v>
      </c>
      <c r="K43" s="176">
        <f t="shared" si="60"/>
        <v>0</v>
      </c>
      <c r="L43" s="252">
        <f t="shared" si="10"/>
        <v>0</v>
      </c>
      <c r="M43" s="197">
        <f t="shared" si="61"/>
        <v>0</v>
      </c>
      <c r="O43" s="803">
        <v>0</v>
      </c>
      <c r="P43" s="804"/>
      <c r="Q43" s="827"/>
      <c r="R43" s="833"/>
      <c r="S43" s="834"/>
      <c r="T43" s="856"/>
      <c r="U43" s="707">
        <f t="shared" ref="U43:AF43" si="69">U87+U131</f>
        <v>0</v>
      </c>
      <c r="V43" s="707">
        <f t="shared" si="69"/>
        <v>0</v>
      </c>
      <c r="W43" s="707">
        <f t="shared" si="69"/>
        <v>0</v>
      </c>
      <c r="X43" s="707">
        <f t="shared" si="69"/>
        <v>0</v>
      </c>
      <c r="Y43" s="707">
        <f t="shared" si="69"/>
        <v>0</v>
      </c>
      <c r="Z43" s="707">
        <f t="shared" si="69"/>
        <v>0</v>
      </c>
      <c r="AA43" s="7">
        <f t="shared" si="69"/>
        <v>0</v>
      </c>
      <c r="AB43" s="7">
        <f t="shared" si="69"/>
        <v>0</v>
      </c>
      <c r="AC43" s="7">
        <f t="shared" si="69"/>
        <v>0</v>
      </c>
      <c r="AD43" s="7">
        <f t="shared" si="69"/>
        <v>0</v>
      </c>
      <c r="AE43" s="7">
        <f t="shared" si="69"/>
        <v>0</v>
      </c>
      <c r="AF43" s="7">
        <f t="shared" si="69"/>
        <v>0</v>
      </c>
      <c r="AG43" s="426">
        <v>0</v>
      </c>
      <c r="AH43" s="423">
        <v>0</v>
      </c>
      <c r="AI43" s="763"/>
      <c r="AJ43" s="426">
        <v>0</v>
      </c>
      <c r="AK43" s="423">
        <v>0</v>
      </c>
      <c r="AL43" s="473">
        <v>0</v>
      </c>
      <c r="AM43" s="7">
        <f t="shared" si="65"/>
        <v>0</v>
      </c>
      <c r="AN43" s="7">
        <f t="shared" si="65"/>
        <v>0</v>
      </c>
      <c r="AO43" s="7">
        <f t="shared" si="65"/>
        <v>0</v>
      </c>
      <c r="AP43" s="7">
        <f t="shared" si="65"/>
        <v>0</v>
      </c>
      <c r="AQ43" s="7">
        <f t="shared" si="65"/>
        <v>0</v>
      </c>
      <c r="AR43" s="7">
        <f t="shared" si="65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3"/>
        <v>0</v>
      </c>
      <c r="AZ43" s="520">
        <f t="shared" si="14"/>
        <v>0</v>
      </c>
      <c r="BA43" s="520">
        <f t="shared" si="15"/>
        <v>0</v>
      </c>
      <c r="BB43" s="520">
        <f t="shared" si="16"/>
        <v>0</v>
      </c>
      <c r="BC43" s="520">
        <f t="shared" si="17"/>
        <v>0</v>
      </c>
      <c r="BD43" s="520">
        <f t="shared" si="18"/>
        <v>0</v>
      </c>
    </row>
    <row r="44" spans="1:56" s="7" customFormat="1" ht="12.75" customHeight="1">
      <c r="A44" s="909"/>
      <c r="B44" s="907"/>
      <c r="C44" s="880"/>
      <c r="D44" s="181">
        <v>6</v>
      </c>
      <c r="E44" s="176">
        <f t="shared" si="56"/>
        <v>0</v>
      </c>
      <c r="F44" s="176">
        <f t="shared" si="57"/>
        <v>0</v>
      </c>
      <c r="G44" s="241">
        <f t="shared" si="52"/>
        <v>0</v>
      </c>
      <c r="H44" s="666">
        <f t="shared" si="58"/>
        <v>0</v>
      </c>
      <c r="I44" s="241">
        <f t="shared" si="8"/>
        <v>0</v>
      </c>
      <c r="J44" s="176">
        <f t="shared" si="59"/>
        <v>0</v>
      </c>
      <c r="K44" s="176">
        <f t="shared" si="60"/>
        <v>0</v>
      </c>
      <c r="L44" s="253">
        <f t="shared" si="10"/>
        <v>0</v>
      </c>
      <c r="M44" s="198">
        <f t="shared" si="61"/>
        <v>0</v>
      </c>
      <c r="O44" s="805">
        <v>0</v>
      </c>
      <c r="P44" s="806"/>
      <c r="Q44" s="827"/>
      <c r="R44" s="835"/>
      <c r="S44" s="836"/>
      <c r="T44" s="857"/>
      <c r="U44" s="707">
        <f t="shared" ref="U44:AF44" si="70">U88+U132</f>
        <v>0</v>
      </c>
      <c r="V44" s="707">
        <f t="shared" si="70"/>
        <v>0</v>
      </c>
      <c r="W44" s="707">
        <f t="shared" si="70"/>
        <v>0</v>
      </c>
      <c r="X44" s="707">
        <f t="shared" si="70"/>
        <v>0</v>
      </c>
      <c r="Y44" s="707">
        <f t="shared" si="70"/>
        <v>0</v>
      </c>
      <c r="Z44" s="707">
        <f t="shared" si="70"/>
        <v>0</v>
      </c>
      <c r="AA44" s="7">
        <f t="shared" si="70"/>
        <v>0</v>
      </c>
      <c r="AB44" s="7">
        <f t="shared" si="70"/>
        <v>0</v>
      </c>
      <c r="AC44" s="7">
        <f t="shared" si="70"/>
        <v>0</v>
      </c>
      <c r="AD44" s="7">
        <f t="shared" si="70"/>
        <v>0</v>
      </c>
      <c r="AE44" s="7">
        <f t="shared" si="70"/>
        <v>0</v>
      </c>
      <c r="AF44" s="7">
        <f t="shared" si="70"/>
        <v>0</v>
      </c>
      <c r="AG44" s="430">
        <v>0</v>
      </c>
      <c r="AH44" s="431">
        <v>0</v>
      </c>
      <c r="AI44" s="763"/>
      <c r="AJ44" s="430">
        <v>0</v>
      </c>
      <c r="AK44" s="431">
        <v>0</v>
      </c>
      <c r="AL44" s="474">
        <v>0</v>
      </c>
      <c r="AM44" s="7">
        <f t="shared" si="65"/>
        <v>0</v>
      </c>
      <c r="AN44" s="7">
        <f t="shared" si="65"/>
        <v>0</v>
      </c>
      <c r="AO44" s="7">
        <f t="shared" si="65"/>
        <v>0</v>
      </c>
      <c r="AP44" s="7">
        <f t="shared" si="65"/>
        <v>0</v>
      </c>
      <c r="AQ44" s="7">
        <f t="shared" si="65"/>
        <v>0</v>
      </c>
      <c r="AR44" s="7">
        <f t="shared" si="65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3"/>
        <v>0</v>
      </c>
      <c r="AZ44" s="520">
        <f t="shared" si="14"/>
        <v>0</v>
      </c>
      <c r="BA44" s="520">
        <f t="shared" si="15"/>
        <v>0</v>
      </c>
      <c r="BB44" s="520">
        <f t="shared" si="16"/>
        <v>0</v>
      </c>
      <c r="BC44" s="520">
        <f t="shared" si="17"/>
        <v>0</v>
      </c>
      <c r="BD44" s="520">
        <f t="shared" si="18"/>
        <v>0</v>
      </c>
    </row>
    <row r="45" spans="1:56" s="7" customFormat="1" ht="12.75" customHeight="1">
      <c r="A45" s="909"/>
      <c r="B45" s="907"/>
      <c r="C45" s="878" t="s">
        <v>154</v>
      </c>
      <c r="D45" s="175">
        <v>5</v>
      </c>
      <c r="E45" s="176">
        <f t="shared" si="56"/>
        <v>0</v>
      </c>
      <c r="F45" s="176">
        <f t="shared" si="57"/>
        <v>0</v>
      </c>
      <c r="G45" s="239">
        <f t="shared" si="52"/>
        <v>0</v>
      </c>
      <c r="H45" s="666">
        <f t="shared" si="58"/>
        <v>0</v>
      </c>
      <c r="I45" s="239">
        <f t="shared" si="8"/>
        <v>0</v>
      </c>
      <c r="J45" s="176">
        <f t="shared" si="59"/>
        <v>0</v>
      </c>
      <c r="K45" s="176">
        <f t="shared" si="60"/>
        <v>0</v>
      </c>
      <c r="L45" s="251">
        <f t="shared" si="10"/>
        <v>0</v>
      </c>
      <c r="M45" s="698">
        <f t="shared" si="61"/>
        <v>0</v>
      </c>
      <c r="O45" s="801">
        <v>0</v>
      </c>
      <c r="P45" s="802"/>
      <c r="Q45" s="827"/>
      <c r="R45" s="831"/>
      <c r="S45" s="832"/>
      <c r="T45" s="855"/>
      <c r="U45" s="707">
        <f t="shared" ref="U45:AF45" si="71">U89+U133</f>
        <v>0</v>
      </c>
      <c r="V45" s="707">
        <f t="shared" si="71"/>
        <v>0</v>
      </c>
      <c r="W45" s="707">
        <f t="shared" si="71"/>
        <v>0</v>
      </c>
      <c r="X45" s="707">
        <f t="shared" si="71"/>
        <v>0</v>
      </c>
      <c r="Y45" s="707">
        <f t="shared" si="71"/>
        <v>0</v>
      </c>
      <c r="Z45" s="707">
        <f t="shared" si="71"/>
        <v>0</v>
      </c>
      <c r="AA45" s="7">
        <f t="shared" si="71"/>
        <v>0</v>
      </c>
      <c r="AB45" s="7">
        <f t="shared" si="71"/>
        <v>0</v>
      </c>
      <c r="AC45" s="7">
        <f t="shared" si="71"/>
        <v>0</v>
      </c>
      <c r="AD45" s="7">
        <f t="shared" si="71"/>
        <v>0</v>
      </c>
      <c r="AE45" s="7">
        <f t="shared" si="71"/>
        <v>0</v>
      </c>
      <c r="AF45" s="7">
        <f t="shared" si="71"/>
        <v>0</v>
      </c>
      <c r="AG45" s="752">
        <v>0</v>
      </c>
      <c r="AH45" s="753">
        <v>0</v>
      </c>
      <c r="AI45" s="763"/>
      <c r="AJ45" s="752">
        <v>0</v>
      </c>
      <c r="AK45" s="753">
        <v>0</v>
      </c>
      <c r="AL45" s="767">
        <v>0</v>
      </c>
      <c r="AM45" s="7">
        <f t="shared" si="65"/>
        <v>0</v>
      </c>
      <c r="AN45" s="7">
        <f t="shared" si="65"/>
        <v>0</v>
      </c>
      <c r="AO45" s="7">
        <f t="shared" si="65"/>
        <v>0</v>
      </c>
      <c r="AP45" s="7">
        <f t="shared" si="65"/>
        <v>0</v>
      </c>
      <c r="AQ45" s="7">
        <f t="shared" si="65"/>
        <v>0</v>
      </c>
      <c r="AR45" s="7">
        <f t="shared" si="65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3"/>
        <v>0</v>
      </c>
      <c r="AZ45" s="520">
        <f t="shared" si="14"/>
        <v>0</v>
      </c>
      <c r="BA45" s="520">
        <f t="shared" si="15"/>
        <v>0</v>
      </c>
      <c r="BB45" s="520">
        <f t="shared" si="16"/>
        <v>0</v>
      </c>
      <c r="BC45" s="520">
        <f t="shared" si="17"/>
        <v>0</v>
      </c>
      <c r="BD45" s="520">
        <f t="shared" si="18"/>
        <v>0</v>
      </c>
    </row>
    <row r="46" spans="1:56" s="7" customFormat="1" ht="12.75" customHeight="1">
      <c r="A46" s="909"/>
      <c r="B46" s="907"/>
      <c r="C46" s="879"/>
      <c r="D46" s="178">
        <v>4</v>
      </c>
      <c r="E46" s="176">
        <f t="shared" si="56"/>
        <v>0</v>
      </c>
      <c r="F46" s="176">
        <f t="shared" si="57"/>
        <v>0</v>
      </c>
      <c r="G46" s="240">
        <f t="shared" si="52"/>
        <v>0</v>
      </c>
      <c r="H46" s="666">
        <f t="shared" si="58"/>
        <v>0</v>
      </c>
      <c r="I46" s="240">
        <f t="shared" si="8"/>
        <v>0</v>
      </c>
      <c r="J46" s="176">
        <f t="shared" si="59"/>
        <v>0</v>
      </c>
      <c r="K46" s="176">
        <f t="shared" si="60"/>
        <v>0</v>
      </c>
      <c r="L46" s="252">
        <f t="shared" si="10"/>
        <v>0</v>
      </c>
      <c r="M46" s="197">
        <f t="shared" si="61"/>
        <v>0</v>
      </c>
      <c r="O46" s="803">
        <v>0</v>
      </c>
      <c r="P46" s="804"/>
      <c r="Q46" s="827"/>
      <c r="R46" s="833"/>
      <c r="S46" s="834"/>
      <c r="T46" s="856"/>
      <c r="U46" s="707">
        <f t="shared" ref="U46:AF46" si="72">U90+U134</f>
        <v>0</v>
      </c>
      <c r="V46" s="707">
        <f t="shared" si="72"/>
        <v>0</v>
      </c>
      <c r="W46" s="707">
        <f t="shared" si="72"/>
        <v>0</v>
      </c>
      <c r="X46" s="707">
        <f t="shared" si="72"/>
        <v>0</v>
      </c>
      <c r="Y46" s="707">
        <f t="shared" si="72"/>
        <v>0</v>
      </c>
      <c r="Z46" s="707">
        <f t="shared" si="72"/>
        <v>0</v>
      </c>
      <c r="AA46" s="7">
        <f t="shared" si="72"/>
        <v>0</v>
      </c>
      <c r="AB46" s="7">
        <f t="shared" si="72"/>
        <v>0</v>
      </c>
      <c r="AC46" s="7">
        <f t="shared" si="72"/>
        <v>0</v>
      </c>
      <c r="AD46" s="7">
        <f t="shared" si="72"/>
        <v>0</v>
      </c>
      <c r="AE46" s="7">
        <f t="shared" si="72"/>
        <v>0</v>
      </c>
      <c r="AF46" s="7">
        <f t="shared" si="72"/>
        <v>0</v>
      </c>
      <c r="AG46" s="426">
        <v>0</v>
      </c>
      <c r="AH46" s="423">
        <v>0</v>
      </c>
      <c r="AI46" s="763"/>
      <c r="AJ46" s="426">
        <v>0</v>
      </c>
      <c r="AK46" s="423">
        <v>0</v>
      </c>
      <c r="AL46" s="473">
        <v>0</v>
      </c>
      <c r="AM46" s="7">
        <f t="shared" si="65"/>
        <v>0</v>
      </c>
      <c r="AN46" s="7">
        <f t="shared" si="65"/>
        <v>0</v>
      </c>
      <c r="AO46" s="7">
        <f t="shared" si="65"/>
        <v>0</v>
      </c>
      <c r="AP46" s="7">
        <f t="shared" si="65"/>
        <v>0</v>
      </c>
      <c r="AQ46" s="7">
        <f t="shared" si="65"/>
        <v>0</v>
      </c>
      <c r="AR46" s="7">
        <f t="shared" si="65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3"/>
        <v>0</v>
      </c>
      <c r="AZ46" s="520">
        <f t="shared" si="14"/>
        <v>0</v>
      </c>
      <c r="BA46" s="520">
        <f t="shared" si="15"/>
        <v>0</v>
      </c>
      <c r="BB46" s="520">
        <f t="shared" si="16"/>
        <v>0</v>
      </c>
      <c r="BC46" s="520">
        <f t="shared" si="17"/>
        <v>0</v>
      </c>
      <c r="BD46" s="520">
        <f t="shared" si="18"/>
        <v>0</v>
      </c>
    </row>
    <row r="47" spans="1:56" s="7" customFormat="1" ht="12.75" customHeight="1">
      <c r="A47" s="909"/>
      <c r="B47" s="907"/>
      <c r="C47" s="879"/>
      <c r="D47" s="178">
        <v>3</v>
      </c>
      <c r="E47" s="176">
        <f t="shared" si="56"/>
        <v>0</v>
      </c>
      <c r="F47" s="176">
        <f t="shared" si="57"/>
        <v>0</v>
      </c>
      <c r="G47" s="240">
        <f t="shared" si="52"/>
        <v>0</v>
      </c>
      <c r="H47" s="666">
        <f t="shared" si="58"/>
        <v>0</v>
      </c>
      <c r="I47" s="240">
        <f t="shared" si="8"/>
        <v>0</v>
      </c>
      <c r="J47" s="176">
        <f t="shared" si="59"/>
        <v>0</v>
      </c>
      <c r="K47" s="176">
        <f t="shared" si="60"/>
        <v>0</v>
      </c>
      <c r="L47" s="252">
        <f t="shared" si="10"/>
        <v>0</v>
      </c>
      <c r="M47" s="197">
        <f t="shared" si="61"/>
        <v>0</v>
      </c>
      <c r="O47" s="803">
        <v>0</v>
      </c>
      <c r="P47" s="804"/>
      <c r="Q47" s="827"/>
      <c r="R47" s="833"/>
      <c r="S47" s="834"/>
      <c r="T47" s="856"/>
      <c r="U47" s="707">
        <f t="shared" ref="U47:AF47" si="73">U91+U135</f>
        <v>0</v>
      </c>
      <c r="V47" s="707">
        <f t="shared" si="73"/>
        <v>0</v>
      </c>
      <c r="W47" s="707">
        <f t="shared" si="73"/>
        <v>0</v>
      </c>
      <c r="X47" s="707">
        <f t="shared" si="73"/>
        <v>0</v>
      </c>
      <c r="Y47" s="707">
        <f t="shared" si="73"/>
        <v>0</v>
      </c>
      <c r="Z47" s="707">
        <f t="shared" si="73"/>
        <v>0</v>
      </c>
      <c r="AA47" s="7">
        <f t="shared" si="73"/>
        <v>0</v>
      </c>
      <c r="AB47" s="7">
        <f t="shared" si="73"/>
        <v>0</v>
      </c>
      <c r="AC47" s="7">
        <f t="shared" si="73"/>
        <v>0</v>
      </c>
      <c r="AD47" s="7">
        <f t="shared" si="73"/>
        <v>0</v>
      </c>
      <c r="AE47" s="7">
        <f t="shared" si="73"/>
        <v>0</v>
      </c>
      <c r="AF47" s="7">
        <f t="shared" si="73"/>
        <v>0</v>
      </c>
      <c r="AG47" s="426">
        <v>0</v>
      </c>
      <c r="AH47" s="423">
        <v>0</v>
      </c>
      <c r="AI47" s="763"/>
      <c r="AJ47" s="426">
        <v>0</v>
      </c>
      <c r="AK47" s="423">
        <v>0</v>
      </c>
      <c r="AL47" s="473">
        <v>0</v>
      </c>
      <c r="AM47" s="7">
        <f t="shared" si="65"/>
        <v>0</v>
      </c>
      <c r="AN47" s="7">
        <f t="shared" si="65"/>
        <v>0</v>
      </c>
      <c r="AO47" s="7">
        <f t="shared" si="65"/>
        <v>0</v>
      </c>
      <c r="AP47" s="7">
        <f t="shared" si="65"/>
        <v>0</v>
      </c>
      <c r="AQ47" s="7">
        <f t="shared" si="65"/>
        <v>0</v>
      </c>
      <c r="AR47" s="7">
        <f t="shared" si="65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3"/>
        <v>0</v>
      </c>
      <c r="AZ47" s="520">
        <f t="shared" si="14"/>
        <v>0</v>
      </c>
      <c r="BA47" s="520">
        <f t="shared" si="15"/>
        <v>0</v>
      </c>
      <c r="BB47" s="520">
        <f t="shared" si="16"/>
        <v>0</v>
      </c>
      <c r="BC47" s="520">
        <f t="shared" si="17"/>
        <v>0</v>
      </c>
      <c r="BD47" s="520">
        <f t="shared" si="18"/>
        <v>0</v>
      </c>
    </row>
    <row r="48" spans="1:56" s="7" customFormat="1" ht="12.75" customHeight="1">
      <c r="A48" s="909"/>
      <c r="B48" s="907"/>
      <c r="C48" s="879"/>
      <c r="D48" s="178">
        <v>2</v>
      </c>
      <c r="E48" s="176">
        <f t="shared" si="56"/>
        <v>0</v>
      </c>
      <c r="F48" s="176">
        <f t="shared" si="57"/>
        <v>0</v>
      </c>
      <c r="G48" s="242">
        <f t="shared" si="52"/>
        <v>0</v>
      </c>
      <c r="H48" s="666">
        <f t="shared" si="58"/>
        <v>0</v>
      </c>
      <c r="I48" s="242">
        <f t="shared" si="8"/>
        <v>0</v>
      </c>
      <c r="J48" s="176">
        <f t="shared" si="59"/>
        <v>0</v>
      </c>
      <c r="K48" s="176">
        <f t="shared" si="60"/>
        <v>0</v>
      </c>
      <c r="L48" s="254">
        <f t="shared" si="10"/>
        <v>0</v>
      </c>
      <c r="M48" s="199">
        <f t="shared" si="61"/>
        <v>0</v>
      </c>
      <c r="O48" s="807">
        <v>0</v>
      </c>
      <c r="P48" s="808"/>
      <c r="Q48" s="827"/>
      <c r="R48" s="837"/>
      <c r="S48" s="838"/>
      <c r="T48" s="858"/>
      <c r="U48" s="707">
        <f t="shared" ref="U48:AF48" si="74">U92+U136</f>
        <v>0</v>
      </c>
      <c r="V48" s="707">
        <f t="shared" si="74"/>
        <v>0</v>
      </c>
      <c r="W48" s="707">
        <f t="shared" si="74"/>
        <v>0</v>
      </c>
      <c r="X48" s="707">
        <f t="shared" si="74"/>
        <v>0</v>
      </c>
      <c r="Y48" s="707">
        <f t="shared" si="74"/>
        <v>0</v>
      </c>
      <c r="Z48" s="707">
        <f t="shared" si="74"/>
        <v>0</v>
      </c>
      <c r="AA48" s="7">
        <f t="shared" si="74"/>
        <v>0</v>
      </c>
      <c r="AB48" s="7">
        <f t="shared" si="74"/>
        <v>0</v>
      </c>
      <c r="AC48" s="7">
        <f t="shared" si="74"/>
        <v>0</v>
      </c>
      <c r="AD48" s="7">
        <f t="shared" si="74"/>
        <v>0</v>
      </c>
      <c r="AE48" s="7">
        <f t="shared" si="74"/>
        <v>0</v>
      </c>
      <c r="AF48" s="7">
        <f t="shared" si="74"/>
        <v>0</v>
      </c>
      <c r="AG48" s="436">
        <v>0</v>
      </c>
      <c r="AH48" s="437">
        <v>0</v>
      </c>
      <c r="AI48" s="763"/>
      <c r="AJ48" s="436">
        <v>0</v>
      </c>
      <c r="AK48" s="437">
        <v>0</v>
      </c>
      <c r="AL48" s="475">
        <v>0</v>
      </c>
      <c r="AM48" s="7">
        <f t="shared" si="65"/>
        <v>0</v>
      </c>
      <c r="AN48" s="7">
        <f t="shared" si="65"/>
        <v>0</v>
      </c>
      <c r="AO48" s="7">
        <f t="shared" si="65"/>
        <v>0</v>
      </c>
      <c r="AP48" s="7">
        <f t="shared" si="65"/>
        <v>0</v>
      </c>
      <c r="AQ48" s="7">
        <f t="shared" si="65"/>
        <v>0</v>
      </c>
      <c r="AR48" s="7">
        <f t="shared" si="65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3"/>
        <v>0</v>
      </c>
      <c r="AZ48" s="520">
        <f t="shared" si="14"/>
        <v>0</v>
      </c>
      <c r="BA48" s="520">
        <f t="shared" si="15"/>
        <v>0</v>
      </c>
      <c r="BB48" s="520">
        <f t="shared" si="16"/>
        <v>0</v>
      </c>
      <c r="BC48" s="520">
        <f t="shared" si="17"/>
        <v>0</v>
      </c>
      <c r="BD48" s="520">
        <f t="shared" si="18"/>
        <v>0</v>
      </c>
    </row>
    <row r="49" spans="1:56" s="7" customFormat="1" ht="12.75" customHeight="1">
      <c r="A49" s="909"/>
      <c r="B49" s="907"/>
      <c r="C49" s="881"/>
      <c r="D49" s="181">
        <v>1</v>
      </c>
      <c r="E49" s="176">
        <f t="shared" si="56"/>
        <v>0</v>
      </c>
      <c r="F49" s="176">
        <f t="shared" si="57"/>
        <v>0</v>
      </c>
      <c r="G49" s="243">
        <f t="shared" si="52"/>
        <v>0</v>
      </c>
      <c r="H49" s="192">
        <f t="shared" si="58"/>
        <v>17</v>
      </c>
      <c r="I49" s="243">
        <f>G49+H49</f>
        <v>17</v>
      </c>
      <c r="J49" s="176">
        <f t="shared" si="59"/>
        <v>0</v>
      </c>
      <c r="K49" s="176">
        <f t="shared" si="60"/>
        <v>0</v>
      </c>
      <c r="L49" s="255">
        <f t="shared" si="10"/>
        <v>0</v>
      </c>
      <c r="M49" s="202">
        <f t="shared" si="61"/>
        <v>0</v>
      </c>
      <c r="O49" s="813">
        <v>0</v>
      </c>
      <c r="P49" s="814"/>
      <c r="Q49" s="824">
        <v>9</v>
      </c>
      <c r="R49" s="843"/>
      <c r="S49" s="844"/>
      <c r="T49" s="861"/>
      <c r="U49" s="707">
        <f t="shared" ref="U49:AF49" si="75">U93+U137</f>
        <v>0</v>
      </c>
      <c r="V49" s="707">
        <f t="shared" si="75"/>
        <v>0</v>
      </c>
      <c r="W49" s="707">
        <f t="shared" si="75"/>
        <v>8</v>
      </c>
      <c r="X49" s="707">
        <f t="shared" si="75"/>
        <v>0</v>
      </c>
      <c r="Y49" s="707">
        <f t="shared" si="75"/>
        <v>0</v>
      </c>
      <c r="Z49" s="707">
        <f t="shared" si="75"/>
        <v>0</v>
      </c>
      <c r="AA49" s="7">
        <f t="shared" si="75"/>
        <v>0</v>
      </c>
      <c r="AB49" s="7">
        <f t="shared" si="75"/>
        <v>0</v>
      </c>
      <c r="AC49" s="7">
        <f t="shared" si="75"/>
        <v>0</v>
      </c>
      <c r="AD49" s="7">
        <f t="shared" si="75"/>
        <v>0</v>
      </c>
      <c r="AE49" s="7">
        <f t="shared" si="75"/>
        <v>0</v>
      </c>
      <c r="AF49" s="7">
        <f t="shared" si="75"/>
        <v>0</v>
      </c>
      <c r="AG49" s="441">
        <v>0</v>
      </c>
      <c r="AH49" s="442">
        <v>0</v>
      </c>
      <c r="AI49" s="442">
        <v>0</v>
      </c>
      <c r="AJ49" s="441">
        <v>0</v>
      </c>
      <c r="AK49" s="442">
        <v>0</v>
      </c>
      <c r="AL49" s="434">
        <v>0</v>
      </c>
      <c r="AM49" s="7">
        <f t="shared" ref="AM49:AR51" si="76">AM93+AM137</f>
        <v>0</v>
      </c>
      <c r="AN49" s="7">
        <f t="shared" si="76"/>
        <v>0</v>
      </c>
      <c r="AO49" s="7">
        <f t="shared" si="76"/>
        <v>0</v>
      </c>
      <c r="AP49" s="7">
        <f t="shared" si="76"/>
        <v>0</v>
      </c>
      <c r="AQ49" s="7">
        <f t="shared" si="76"/>
        <v>0</v>
      </c>
      <c r="AR49" s="7">
        <f t="shared" si="76"/>
        <v>0</v>
      </c>
      <c r="AS49" s="789">
        <v>0</v>
      </c>
      <c r="AT49" s="789">
        <v>0</v>
      </c>
      <c r="AU49" s="789">
        <v>0</v>
      </c>
      <c r="AV49" s="793">
        <v>0</v>
      </c>
      <c r="AW49" s="793">
        <v>0</v>
      </c>
      <c r="AX49" s="793">
        <v>0</v>
      </c>
      <c r="AY49" s="520">
        <f t="shared" si="13"/>
        <v>0</v>
      </c>
      <c r="AZ49" s="520">
        <f t="shared" si="14"/>
        <v>0</v>
      </c>
      <c r="BA49" s="520">
        <f t="shared" si="15"/>
        <v>17</v>
      </c>
      <c r="BB49" s="520">
        <f t="shared" si="16"/>
        <v>0</v>
      </c>
      <c r="BC49" s="520">
        <f t="shared" si="17"/>
        <v>0</v>
      </c>
      <c r="BD49" s="520">
        <f t="shared" si="18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49</v>
      </c>
      <c r="F50" s="269">
        <f t="shared" ref="F50:M50" si="77">SUM(F37:F49)</f>
        <v>0</v>
      </c>
      <c r="G50" s="269">
        <f t="shared" si="77"/>
        <v>49</v>
      </c>
      <c r="H50" s="269">
        <f t="shared" si="77"/>
        <v>17</v>
      </c>
      <c r="I50" s="269">
        <f>SUM(I37:I49)</f>
        <v>66</v>
      </c>
      <c r="J50" s="269">
        <f t="shared" si="77"/>
        <v>5</v>
      </c>
      <c r="K50" s="269">
        <f>SUM(K37:K49)</f>
        <v>7</v>
      </c>
      <c r="L50" s="269">
        <f t="shared" si="77"/>
        <v>12</v>
      </c>
      <c r="M50" s="798">
        <f t="shared" si="77"/>
        <v>7</v>
      </c>
      <c r="O50" s="820">
        <v>38</v>
      </c>
      <c r="P50" s="817">
        <v>0</v>
      </c>
      <c r="Q50" s="829">
        <v>9</v>
      </c>
      <c r="R50" s="851">
        <v>2</v>
      </c>
      <c r="S50" s="848">
        <v>1</v>
      </c>
      <c r="T50" s="864">
        <v>1</v>
      </c>
      <c r="U50" s="707">
        <f t="shared" ref="U50:AF50" si="78">U94+U138</f>
        <v>11</v>
      </c>
      <c r="V50" s="707">
        <f t="shared" si="78"/>
        <v>0</v>
      </c>
      <c r="W50" s="707">
        <f t="shared" si="78"/>
        <v>8</v>
      </c>
      <c r="X50" s="707">
        <f t="shared" si="78"/>
        <v>2</v>
      </c>
      <c r="Y50" s="707">
        <f t="shared" si="78"/>
        <v>4</v>
      </c>
      <c r="Z50" s="707">
        <f t="shared" si="78"/>
        <v>4</v>
      </c>
      <c r="AA50" s="7">
        <f t="shared" si="78"/>
        <v>0</v>
      </c>
      <c r="AB50" s="7">
        <f t="shared" si="78"/>
        <v>0</v>
      </c>
      <c r="AC50" s="7">
        <f t="shared" si="78"/>
        <v>0</v>
      </c>
      <c r="AD50" s="7">
        <f t="shared" si="78"/>
        <v>0</v>
      </c>
      <c r="AE50" s="7">
        <f t="shared" si="78"/>
        <v>0</v>
      </c>
      <c r="AF50" s="7">
        <f t="shared" si="78"/>
        <v>0</v>
      </c>
      <c r="AG50" s="758">
        <v>0</v>
      </c>
      <c r="AH50" s="759">
        <v>0</v>
      </c>
      <c r="AI50" s="759">
        <v>0</v>
      </c>
      <c r="AJ50" s="758">
        <v>1</v>
      </c>
      <c r="AK50" s="759">
        <v>2</v>
      </c>
      <c r="AL50" s="768">
        <v>2</v>
      </c>
      <c r="AM50" s="7">
        <f t="shared" si="76"/>
        <v>0</v>
      </c>
      <c r="AN50" s="7">
        <f t="shared" si="76"/>
        <v>0</v>
      </c>
      <c r="AO50" s="7">
        <f t="shared" si="76"/>
        <v>0</v>
      </c>
      <c r="AP50" s="7">
        <f t="shared" si="76"/>
        <v>0</v>
      </c>
      <c r="AQ50" s="7">
        <f t="shared" si="76"/>
        <v>0</v>
      </c>
      <c r="AR50" s="7">
        <f t="shared" si="76"/>
        <v>0</v>
      </c>
      <c r="AS50" s="656">
        <v>0</v>
      </c>
      <c r="AT50" s="656">
        <v>0</v>
      </c>
      <c r="AU50" s="656">
        <v>0</v>
      </c>
      <c r="AV50" s="656">
        <v>0</v>
      </c>
      <c r="AW50" s="656">
        <v>0</v>
      </c>
      <c r="AX50" s="656">
        <v>0</v>
      </c>
      <c r="AY50" s="520">
        <f t="shared" si="13"/>
        <v>49</v>
      </c>
      <c r="AZ50" s="520">
        <f t="shared" si="14"/>
        <v>0</v>
      </c>
      <c r="BA50" s="520">
        <f t="shared" si="15"/>
        <v>17</v>
      </c>
      <c r="BB50" s="520">
        <f t="shared" si="16"/>
        <v>5</v>
      </c>
      <c r="BC50" s="520">
        <f t="shared" si="17"/>
        <v>7</v>
      </c>
      <c r="BD50" s="520">
        <f t="shared" si="18"/>
        <v>7</v>
      </c>
    </row>
    <row r="51" spans="1:56" s="173" customFormat="1" ht="12.75" customHeight="1" thickBot="1">
      <c r="A51" s="273"/>
      <c r="B51" s="894" t="s">
        <v>17</v>
      </c>
      <c r="C51" s="894"/>
      <c r="D51" s="895"/>
      <c r="E51" s="271">
        <f>E22+E36+E50</f>
        <v>25405</v>
      </c>
      <c r="F51" s="271">
        <f>F22+F36+F50</f>
        <v>1437</v>
      </c>
      <c r="G51" s="271">
        <f t="shared" ref="G51:M51" si="79">G22+G36+G50</f>
        <v>26842</v>
      </c>
      <c r="H51" s="271">
        <f>H22+H36+H50</f>
        <v>1594</v>
      </c>
      <c r="I51" s="271">
        <f>I22+I36+I50</f>
        <v>28436</v>
      </c>
      <c r="J51" s="271">
        <f t="shared" si="79"/>
        <v>6329</v>
      </c>
      <c r="K51" s="271">
        <f>K22+K36+K50</f>
        <v>1269</v>
      </c>
      <c r="L51" s="271">
        <f t="shared" si="79"/>
        <v>7598</v>
      </c>
      <c r="M51" s="799">
        <f t="shared" si="79"/>
        <v>1533</v>
      </c>
      <c r="O51" s="821">
        <v>7182</v>
      </c>
      <c r="P51" s="818">
        <v>410</v>
      </c>
      <c r="Q51" s="830">
        <v>386</v>
      </c>
      <c r="R51" s="852">
        <v>1706</v>
      </c>
      <c r="S51" s="849">
        <v>357</v>
      </c>
      <c r="T51" s="865">
        <v>378</v>
      </c>
      <c r="U51" s="822">
        <f t="shared" ref="U51:AF51" si="80">U95+U139</f>
        <v>4074</v>
      </c>
      <c r="V51" s="800">
        <f t="shared" si="80"/>
        <v>287</v>
      </c>
      <c r="W51" s="800">
        <f t="shared" si="80"/>
        <v>242</v>
      </c>
      <c r="X51" s="2">
        <f t="shared" si="80"/>
        <v>1210</v>
      </c>
      <c r="Y51" s="2">
        <f t="shared" si="80"/>
        <v>290</v>
      </c>
      <c r="Z51" s="2">
        <f t="shared" si="80"/>
        <v>352</v>
      </c>
      <c r="AA51" s="520">
        <f t="shared" si="80"/>
        <v>5833</v>
      </c>
      <c r="AB51" s="7">
        <f t="shared" si="80"/>
        <v>263</v>
      </c>
      <c r="AC51" s="7">
        <f t="shared" si="80"/>
        <v>568</v>
      </c>
      <c r="AD51" s="7">
        <f t="shared" si="80"/>
        <v>1633</v>
      </c>
      <c r="AE51" s="7">
        <f t="shared" si="80"/>
        <v>270</v>
      </c>
      <c r="AF51" s="7">
        <f t="shared" si="80"/>
        <v>342</v>
      </c>
      <c r="AG51" s="760">
        <v>4925</v>
      </c>
      <c r="AH51" s="761">
        <v>275</v>
      </c>
      <c r="AI51" s="761">
        <v>275</v>
      </c>
      <c r="AJ51" s="760">
        <v>1049</v>
      </c>
      <c r="AK51" s="761">
        <v>186</v>
      </c>
      <c r="AL51" s="769">
        <v>241</v>
      </c>
      <c r="AM51" s="7">
        <f t="shared" si="76"/>
        <v>3232</v>
      </c>
      <c r="AN51" s="7">
        <f t="shared" si="76"/>
        <v>167</v>
      </c>
      <c r="AO51" s="7">
        <f t="shared" si="76"/>
        <v>113</v>
      </c>
      <c r="AP51" s="7">
        <f t="shared" si="76"/>
        <v>659</v>
      </c>
      <c r="AQ51" s="7">
        <f t="shared" si="76"/>
        <v>161</v>
      </c>
      <c r="AR51" s="7">
        <f t="shared" si="76"/>
        <v>215</v>
      </c>
      <c r="AS51" s="790">
        <v>159</v>
      </c>
      <c r="AT51" s="790">
        <v>42</v>
      </c>
      <c r="AU51" s="790">
        <v>3</v>
      </c>
      <c r="AV51" s="790">
        <v>72</v>
      </c>
      <c r="AW51" s="790">
        <v>5</v>
      </c>
      <c r="AX51" s="790">
        <v>5</v>
      </c>
      <c r="AY51" s="659">
        <f>O51+U51+AA51+AG51+AM51+AS51</f>
        <v>25405</v>
      </c>
      <c r="AZ51" s="659">
        <f t="shared" ref="AZ51:BD51" si="81">P51+V51+AB51+AH51+AN51+AT51</f>
        <v>1444</v>
      </c>
      <c r="BA51" s="659">
        <f t="shared" si="81"/>
        <v>1587</v>
      </c>
      <c r="BB51" s="659">
        <f t="shared" si="81"/>
        <v>6329</v>
      </c>
      <c r="BC51" s="659">
        <f t="shared" si="81"/>
        <v>1269</v>
      </c>
      <c r="BD51" s="659">
        <f t="shared" si="81"/>
        <v>1533</v>
      </c>
    </row>
    <row r="52" spans="1:56" ht="13.5" thickTop="1">
      <c r="A52" s="217" t="s">
        <v>202</v>
      </c>
      <c r="AA52" s="7"/>
      <c r="AM52" s="7"/>
    </row>
    <row r="53" spans="1:56">
      <c r="T53" s="2" t="s">
        <v>308</v>
      </c>
      <c r="U53" s="708">
        <v>220</v>
      </c>
      <c r="V53" s="708">
        <v>0</v>
      </c>
      <c r="W53" s="708">
        <v>0</v>
      </c>
      <c r="X53" s="713">
        <v>121</v>
      </c>
      <c r="Y53" s="714">
        <v>14</v>
      </c>
      <c r="Z53" s="733">
        <v>15</v>
      </c>
      <c r="AA53" s="729">
        <v>424</v>
      </c>
      <c r="AB53" s="708"/>
      <c r="AC53" s="708"/>
      <c r="AD53" s="713">
        <v>182</v>
      </c>
      <c r="AE53" s="714">
        <v>9</v>
      </c>
      <c r="AF53" s="718">
        <v>12</v>
      </c>
      <c r="AM53" s="684">
        <v>114</v>
      </c>
      <c r="AN53" s="685"/>
      <c r="AO53" s="694"/>
      <c r="AP53" s="684">
        <v>50</v>
      </c>
      <c r="AQ53" s="685">
        <v>4</v>
      </c>
      <c r="AR53" s="698">
        <v>8</v>
      </c>
    </row>
    <row r="54" spans="1:56">
      <c r="U54" s="708">
        <v>7</v>
      </c>
      <c r="V54" s="708">
        <v>0</v>
      </c>
      <c r="W54" s="708">
        <v>0</v>
      </c>
      <c r="X54" s="714">
        <v>0</v>
      </c>
      <c r="Y54" s="714">
        <v>0</v>
      </c>
      <c r="Z54" s="733">
        <v>0</v>
      </c>
      <c r="AA54" s="729">
        <v>13</v>
      </c>
      <c r="AB54" s="708"/>
      <c r="AC54" s="708"/>
      <c r="AD54" s="714">
        <v>1</v>
      </c>
      <c r="AE54" s="714"/>
      <c r="AF54" s="718"/>
      <c r="AM54" s="179">
        <v>2</v>
      </c>
      <c r="AN54" s="180"/>
      <c r="AO54" s="236"/>
      <c r="AP54" s="179"/>
      <c r="AQ54" s="180"/>
      <c r="AR54" s="197"/>
    </row>
    <row r="55" spans="1:56">
      <c r="U55" s="708">
        <v>5</v>
      </c>
      <c r="V55" s="708">
        <v>0</v>
      </c>
      <c r="W55" s="708">
        <v>0</v>
      </c>
      <c r="X55" s="714">
        <v>0</v>
      </c>
      <c r="Y55" s="714">
        <v>1</v>
      </c>
      <c r="Z55" s="733">
        <v>1</v>
      </c>
      <c r="AA55" s="729">
        <v>13</v>
      </c>
      <c r="AB55" s="708"/>
      <c r="AC55" s="708"/>
      <c r="AD55" s="714"/>
      <c r="AE55" s="714">
        <v>1</v>
      </c>
      <c r="AF55" s="718">
        <v>1</v>
      </c>
      <c r="AM55" s="182">
        <v>3</v>
      </c>
      <c r="AN55" s="183"/>
      <c r="AO55" s="236"/>
      <c r="AP55" s="182"/>
      <c r="AQ55" s="183"/>
      <c r="AR55" s="198"/>
    </row>
    <row r="56" spans="1:56">
      <c r="U56" s="708">
        <v>7</v>
      </c>
      <c r="V56" s="708">
        <v>0</v>
      </c>
      <c r="W56" s="708">
        <v>0</v>
      </c>
      <c r="X56" s="714">
        <v>0</v>
      </c>
      <c r="Y56" s="714">
        <v>0</v>
      </c>
      <c r="Z56" s="733">
        <v>0</v>
      </c>
      <c r="AA56" s="729">
        <v>5</v>
      </c>
      <c r="AB56" s="708"/>
      <c r="AC56" s="708"/>
      <c r="AD56" s="714"/>
      <c r="AE56" s="714"/>
      <c r="AF56" s="718"/>
      <c r="AM56" s="684">
        <v>2</v>
      </c>
      <c r="AN56" s="685"/>
      <c r="AO56" s="236"/>
      <c r="AP56" s="684">
        <v>1</v>
      </c>
      <c r="AQ56" s="685"/>
      <c r="AR56" s="698"/>
    </row>
    <row r="57" spans="1:56">
      <c r="U57" s="708">
        <v>8</v>
      </c>
      <c r="V57" s="708">
        <v>0</v>
      </c>
      <c r="W57" s="708">
        <v>0</v>
      </c>
      <c r="X57" s="714">
        <v>0</v>
      </c>
      <c r="Y57" s="714">
        <v>0</v>
      </c>
      <c r="Z57" s="733">
        <v>0</v>
      </c>
      <c r="AA57" s="729">
        <v>3</v>
      </c>
      <c r="AB57" s="708"/>
      <c r="AC57" s="708"/>
      <c r="AD57" s="714"/>
      <c r="AE57" s="714"/>
      <c r="AF57" s="718"/>
      <c r="AM57" s="179">
        <v>2</v>
      </c>
      <c r="AN57" s="180"/>
      <c r="AO57" s="236"/>
      <c r="AP57" s="179"/>
      <c r="AQ57" s="180"/>
      <c r="AR57" s="197"/>
    </row>
    <row r="58" spans="1:56">
      <c r="U58" s="708">
        <v>10</v>
      </c>
      <c r="V58" s="708">
        <v>0</v>
      </c>
      <c r="W58" s="708">
        <v>0</v>
      </c>
      <c r="X58" s="714">
        <v>0</v>
      </c>
      <c r="Y58" s="714">
        <v>0</v>
      </c>
      <c r="Z58" s="733">
        <v>0</v>
      </c>
      <c r="AA58" s="729">
        <v>22</v>
      </c>
      <c r="AB58" s="708"/>
      <c r="AC58" s="708"/>
      <c r="AD58" s="714">
        <v>2</v>
      </c>
      <c r="AE58" s="714"/>
      <c r="AF58" s="718"/>
      <c r="AM58" s="179"/>
      <c r="AN58" s="180"/>
      <c r="AO58" s="236"/>
      <c r="AP58" s="179"/>
      <c r="AQ58" s="180"/>
      <c r="AR58" s="197"/>
    </row>
    <row r="59" spans="1:56">
      <c r="U59" s="708">
        <v>10</v>
      </c>
      <c r="V59" s="708">
        <v>0</v>
      </c>
      <c r="W59" s="708">
        <v>0</v>
      </c>
      <c r="X59" s="714">
        <v>1</v>
      </c>
      <c r="Y59" s="714">
        <v>0</v>
      </c>
      <c r="Z59" s="733">
        <v>0</v>
      </c>
      <c r="AA59" s="729">
        <v>22</v>
      </c>
      <c r="AB59" s="708"/>
      <c r="AC59" s="708"/>
      <c r="AD59" s="714"/>
      <c r="AE59" s="714"/>
      <c r="AF59" s="718"/>
      <c r="AM59" s="185"/>
      <c r="AN59" s="186"/>
      <c r="AO59" s="236"/>
      <c r="AP59" s="185"/>
      <c r="AQ59" s="186"/>
      <c r="AR59" s="199"/>
    </row>
    <row r="60" spans="1:56">
      <c r="U60" s="708">
        <v>10</v>
      </c>
      <c r="V60" s="708">
        <v>0</v>
      </c>
      <c r="W60" s="708">
        <v>0</v>
      </c>
      <c r="X60" s="714">
        <v>0</v>
      </c>
      <c r="Y60" s="714">
        <v>0</v>
      </c>
      <c r="Z60" s="733">
        <v>0</v>
      </c>
      <c r="AA60" s="729">
        <v>3</v>
      </c>
      <c r="AB60" s="708"/>
      <c r="AC60" s="708"/>
      <c r="AD60" s="714"/>
      <c r="AE60" s="714"/>
      <c r="AF60" s="718"/>
      <c r="AM60" s="182">
        <v>3</v>
      </c>
      <c r="AN60" s="183"/>
      <c r="AO60" s="236"/>
      <c r="AP60" s="182"/>
      <c r="AQ60" s="183"/>
      <c r="AR60" s="198"/>
    </row>
    <row r="61" spans="1:56">
      <c r="U61" s="708">
        <v>0</v>
      </c>
      <c r="V61" s="708">
        <v>0</v>
      </c>
      <c r="W61" s="708">
        <v>0</v>
      </c>
      <c r="X61" s="714">
        <v>0</v>
      </c>
      <c r="Y61" s="714">
        <v>0</v>
      </c>
      <c r="Z61" s="733">
        <v>0</v>
      </c>
      <c r="AA61" s="729">
        <v>17</v>
      </c>
      <c r="AB61" s="708"/>
      <c r="AC61" s="708"/>
      <c r="AD61" s="714"/>
      <c r="AE61" s="714">
        <v>1</v>
      </c>
      <c r="AF61" s="718">
        <v>1</v>
      </c>
      <c r="AM61" s="684"/>
      <c r="AN61" s="685"/>
      <c r="AO61" s="236"/>
      <c r="AP61" s="684"/>
      <c r="AQ61" s="685"/>
      <c r="AR61" s="698"/>
    </row>
    <row r="62" spans="1:56">
      <c r="U62" s="708">
        <v>13</v>
      </c>
      <c r="V62" s="708">
        <v>0</v>
      </c>
      <c r="W62" s="708">
        <v>0</v>
      </c>
      <c r="X62" s="714">
        <v>2</v>
      </c>
      <c r="Y62" s="714">
        <v>0</v>
      </c>
      <c r="Z62" s="733">
        <v>0</v>
      </c>
      <c r="AA62" s="729">
        <v>17</v>
      </c>
      <c r="AB62" s="708"/>
      <c r="AC62" s="708"/>
      <c r="AD62" s="714"/>
      <c r="AE62" s="714"/>
      <c r="AF62" s="718"/>
      <c r="AM62" s="179">
        <v>6</v>
      </c>
      <c r="AN62" s="180"/>
      <c r="AO62" s="236"/>
      <c r="AP62" s="179"/>
      <c r="AQ62" s="180"/>
      <c r="AR62" s="197"/>
    </row>
    <row r="63" spans="1:56">
      <c r="U63" s="708">
        <v>0</v>
      </c>
      <c r="V63" s="708">
        <v>9</v>
      </c>
      <c r="W63" s="708">
        <v>0</v>
      </c>
      <c r="X63" s="714">
        <v>1</v>
      </c>
      <c r="Y63" s="714">
        <v>0</v>
      </c>
      <c r="Z63" s="733">
        <v>0</v>
      </c>
      <c r="AA63" s="729"/>
      <c r="AB63" s="708">
        <v>17</v>
      </c>
      <c r="AC63" s="708"/>
      <c r="AD63" s="714"/>
      <c r="AE63" s="714"/>
      <c r="AF63" s="718"/>
      <c r="AM63" s="179"/>
      <c r="AN63" s="180">
        <v>4</v>
      </c>
      <c r="AO63" s="236"/>
      <c r="AP63" s="179"/>
      <c r="AQ63" s="180"/>
      <c r="AR63" s="197"/>
    </row>
    <row r="64" spans="1:56">
      <c r="U64" s="708">
        <v>0</v>
      </c>
      <c r="V64" s="708">
        <v>7</v>
      </c>
      <c r="W64" s="708">
        <v>0</v>
      </c>
      <c r="X64" s="714">
        <v>0</v>
      </c>
      <c r="Y64" s="714">
        <v>0</v>
      </c>
      <c r="Z64" s="733">
        <v>0</v>
      </c>
      <c r="AA64" s="729"/>
      <c r="AB64" s="708">
        <v>5</v>
      </c>
      <c r="AC64" s="708"/>
      <c r="AD64" s="714"/>
      <c r="AE64" s="714"/>
      <c r="AF64" s="718"/>
      <c r="AM64" s="185"/>
      <c r="AN64" s="186">
        <v>6</v>
      </c>
      <c r="AO64" s="236"/>
      <c r="AP64" s="185"/>
      <c r="AQ64" s="186"/>
      <c r="AR64" s="199"/>
    </row>
    <row r="65" spans="21:44">
      <c r="U65" s="708">
        <v>0</v>
      </c>
      <c r="V65" s="708">
        <v>10</v>
      </c>
      <c r="W65" s="708">
        <v>1</v>
      </c>
      <c r="X65" s="714">
        <v>0</v>
      </c>
      <c r="Y65" s="714">
        <v>0</v>
      </c>
      <c r="Z65" s="733">
        <v>0</v>
      </c>
      <c r="AA65" s="729"/>
      <c r="AB65" s="708">
        <v>33</v>
      </c>
      <c r="AC65" s="708">
        <v>5</v>
      </c>
      <c r="AD65" s="714"/>
      <c r="AE65" s="714"/>
      <c r="AF65" s="718"/>
      <c r="AM65" s="191"/>
      <c r="AN65" s="192">
        <v>3</v>
      </c>
      <c r="AO65" s="192">
        <v>0</v>
      </c>
      <c r="AP65" s="191"/>
      <c r="AQ65" s="192"/>
      <c r="AR65" s="202"/>
    </row>
    <row r="66" spans="21:44">
      <c r="U66" s="709">
        <v>290</v>
      </c>
      <c r="V66" s="709">
        <v>26</v>
      </c>
      <c r="W66" s="709">
        <v>1</v>
      </c>
      <c r="X66" s="709">
        <v>125</v>
      </c>
      <c r="Y66" s="709">
        <v>15</v>
      </c>
      <c r="Z66" s="734">
        <v>16</v>
      </c>
      <c r="AA66" s="730">
        <v>539</v>
      </c>
      <c r="AB66" s="709">
        <v>55</v>
      </c>
      <c r="AC66" s="709">
        <v>5</v>
      </c>
      <c r="AD66" s="709">
        <v>185</v>
      </c>
      <c r="AE66" s="709">
        <v>11</v>
      </c>
      <c r="AF66" s="709">
        <v>14</v>
      </c>
      <c r="AM66" s="686">
        <v>132</v>
      </c>
      <c r="AN66" s="687">
        <v>13</v>
      </c>
      <c r="AO66" s="691">
        <v>0</v>
      </c>
      <c r="AP66" s="686">
        <v>51</v>
      </c>
      <c r="AQ66" s="687">
        <v>4</v>
      </c>
      <c r="AR66" s="699">
        <v>8</v>
      </c>
    </row>
    <row r="67" spans="21:44">
      <c r="U67" s="708">
        <v>536</v>
      </c>
      <c r="V67" s="708">
        <v>0</v>
      </c>
      <c r="W67" s="708">
        <v>0</v>
      </c>
      <c r="X67" s="715">
        <v>225</v>
      </c>
      <c r="Y67" s="716">
        <v>34</v>
      </c>
      <c r="Z67" s="735">
        <v>42</v>
      </c>
      <c r="AA67" s="729">
        <v>804</v>
      </c>
      <c r="AB67" s="708"/>
      <c r="AC67" s="708"/>
      <c r="AD67" s="715">
        <v>399</v>
      </c>
      <c r="AE67" s="716">
        <v>54</v>
      </c>
      <c r="AF67" s="719">
        <v>75</v>
      </c>
      <c r="AM67" s="688">
        <v>279</v>
      </c>
      <c r="AN67" s="689"/>
      <c r="AO67" s="694"/>
      <c r="AP67" s="688">
        <v>88</v>
      </c>
      <c r="AQ67" s="689">
        <v>20</v>
      </c>
      <c r="AR67" s="700">
        <v>28</v>
      </c>
    </row>
    <row r="68" spans="21:44">
      <c r="U68" s="708">
        <v>6</v>
      </c>
      <c r="V68" s="708">
        <v>0</v>
      </c>
      <c r="W68" s="708">
        <v>0</v>
      </c>
      <c r="X68" s="715">
        <v>0</v>
      </c>
      <c r="Y68" s="716">
        <v>0</v>
      </c>
      <c r="Z68" s="735">
        <v>0</v>
      </c>
      <c r="AA68" s="729">
        <v>18</v>
      </c>
      <c r="AB68" s="708"/>
      <c r="AC68" s="708"/>
      <c r="AD68" s="715">
        <v>3</v>
      </c>
      <c r="AE68" s="716"/>
      <c r="AF68" s="719"/>
      <c r="AM68" s="189">
        <v>1</v>
      </c>
      <c r="AN68" s="190"/>
      <c r="AO68" s="236"/>
      <c r="AP68" s="189"/>
      <c r="AQ68" s="190"/>
      <c r="AR68" s="201"/>
    </row>
    <row r="69" spans="21:44">
      <c r="U69" s="708">
        <v>14</v>
      </c>
      <c r="V69" s="708">
        <v>0</v>
      </c>
      <c r="W69" s="708">
        <v>0</v>
      </c>
      <c r="X69" s="715">
        <v>2</v>
      </c>
      <c r="Y69" s="716">
        <v>0</v>
      </c>
      <c r="Z69" s="735">
        <v>0</v>
      </c>
      <c r="AA69" s="729">
        <v>27</v>
      </c>
      <c r="AB69" s="708"/>
      <c r="AC69" s="708"/>
      <c r="AD69" s="715">
        <v>2</v>
      </c>
      <c r="AE69" s="716"/>
      <c r="AF69" s="719"/>
      <c r="AM69" s="191">
        <v>3</v>
      </c>
      <c r="AN69" s="192"/>
      <c r="AO69" s="236"/>
      <c r="AP69" s="191"/>
      <c r="AQ69" s="192"/>
      <c r="AR69" s="202"/>
    </row>
    <row r="70" spans="21:44">
      <c r="U70" s="708">
        <v>13</v>
      </c>
      <c r="V70" s="708">
        <v>0</v>
      </c>
      <c r="W70" s="708">
        <v>0</v>
      </c>
      <c r="X70" s="715">
        <v>0</v>
      </c>
      <c r="Y70" s="716">
        <v>0</v>
      </c>
      <c r="Z70" s="735">
        <v>0</v>
      </c>
      <c r="AA70" s="729">
        <v>16</v>
      </c>
      <c r="AB70" s="708"/>
      <c r="AC70" s="708"/>
      <c r="AD70" s="715"/>
      <c r="AE70" s="716"/>
      <c r="AF70" s="719"/>
      <c r="AM70" s="688">
        <v>2</v>
      </c>
      <c r="AN70" s="689"/>
      <c r="AO70" s="236"/>
      <c r="AP70" s="688"/>
      <c r="AQ70" s="689"/>
      <c r="AR70" s="700"/>
    </row>
    <row r="71" spans="21:44">
      <c r="U71" s="708">
        <v>17</v>
      </c>
      <c r="V71" s="708">
        <v>0</v>
      </c>
      <c r="W71" s="708">
        <v>0</v>
      </c>
      <c r="X71" s="715">
        <v>0</v>
      </c>
      <c r="Y71" s="716">
        <v>0</v>
      </c>
      <c r="Z71" s="735">
        <v>0</v>
      </c>
      <c r="AA71" s="729">
        <v>10</v>
      </c>
      <c r="AB71" s="708"/>
      <c r="AC71" s="708"/>
      <c r="AD71" s="715"/>
      <c r="AE71" s="716">
        <v>1</v>
      </c>
      <c r="AF71" s="719">
        <v>1</v>
      </c>
      <c r="AM71" s="189">
        <v>10</v>
      </c>
      <c r="AN71" s="190"/>
      <c r="AO71" s="236"/>
      <c r="AP71" s="189"/>
      <c r="AQ71" s="190">
        <v>1</v>
      </c>
      <c r="AR71" s="201">
        <v>1</v>
      </c>
    </row>
    <row r="72" spans="21:44">
      <c r="U72" s="708">
        <v>19</v>
      </c>
      <c r="V72" s="708">
        <v>0</v>
      </c>
      <c r="W72" s="708">
        <v>0</v>
      </c>
      <c r="X72" s="715">
        <v>0</v>
      </c>
      <c r="Y72" s="716">
        <v>1</v>
      </c>
      <c r="Z72" s="735">
        <v>1</v>
      </c>
      <c r="AA72" s="729">
        <v>45</v>
      </c>
      <c r="AB72" s="708"/>
      <c r="AC72" s="708"/>
      <c r="AD72" s="715"/>
      <c r="AE72" s="716"/>
      <c r="AF72" s="719"/>
      <c r="AM72" s="189">
        <v>7</v>
      </c>
      <c r="AN72" s="190"/>
      <c r="AO72" s="236"/>
      <c r="AP72" s="189"/>
      <c r="AQ72" s="190"/>
      <c r="AR72" s="201"/>
    </row>
    <row r="73" spans="21:44">
      <c r="U73" s="708">
        <v>27</v>
      </c>
      <c r="V73" s="708">
        <v>0</v>
      </c>
      <c r="W73" s="708">
        <v>0</v>
      </c>
      <c r="X73" s="715">
        <v>0</v>
      </c>
      <c r="Y73" s="716">
        <v>1</v>
      </c>
      <c r="Z73" s="735">
        <v>1</v>
      </c>
      <c r="AA73" s="729">
        <v>49</v>
      </c>
      <c r="AB73" s="708"/>
      <c r="AC73" s="708"/>
      <c r="AD73" s="715"/>
      <c r="AE73" s="716"/>
      <c r="AF73" s="719"/>
      <c r="AM73" s="189">
        <v>7</v>
      </c>
      <c r="AN73" s="190"/>
      <c r="AO73" s="236"/>
      <c r="AP73" s="189"/>
      <c r="AQ73" s="190"/>
      <c r="AR73" s="201"/>
    </row>
    <row r="74" spans="21:44">
      <c r="U74" s="708">
        <v>13</v>
      </c>
      <c r="V74" s="708">
        <v>0</v>
      </c>
      <c r="W74" s="708">
        <v>0</v>
      </c>
      <c r="X74" s="715">
        <v>1</v>
      </c>
      <c r="Y74" s="716">
        <v>0</v>
      </c>
      <c r="Z74" s="735">
        <v>0</v>
      </c>
      <c r="AA74" s="729">
        <v>21</v>
      </c>
      <c r="AB74" s="708"/>
      <c r="AC74" s="708"/>
      <c r="AD74" s="715"/>
      <c r="AE74" s="716"/>
      <c r="AF74" s="719"/>
      <c r="AM74" s="191">
        <v>7</v>
      </c>
      <c r="AN74" s="192"/>
      <c r="AO74" s="236"/>
      <c r="AP74" s="191"/>
      <c r="AQ74" s="192"/>
      <c r="AR74" s="202"/>
    </row>
    <row r="75" spans="21:44">
      <c r="U75" s="708">
        <v>0</v>
      </c>
      <c r="V75" s="708">
        <v>0</v>
      </c>
      <c r="W75" s="708">
        <v>0</v>
      </c>
      <c r="X75" s="715">
        <v>0</v>
      </c>
      <c r="Y75" s="716">
        <v>0</v>
      </c>
      <c r="Z75" s="735">
        <v>0</v>
      </c>
      <c r="AA75" s="729">
        <v>41</v>
      </c>
      <c r="AB75" s="708"/>
      <c r="AC75" s="708"/>
      <c r="AD75" s="715"/>
      <c r="AE75" s="716">
        <v>1</v>
      </c>
      <c r="AF75" s="719">
        <v>1</v>
      </c>
      <c r="AM75" s="688">
        <v>15</v>
      </c>
      <c r="AN75" s="689"/>
      <c r="AO75" s="236"/>
      <c r="AP75" s="688"/>
      <c r="AQ75" s="689"/>
      <c r="AR75" s="700"/>
    </row>
    <row r="76" spans="21:44">
      <c r="U76" s="708">
        <v>16</v>
      </c>
      <c r="V76" s="708">
        <v>0</v>
      </c>
      <c r="W76" s="708">
        <v>0</v>
      </c>
      <c r="X76" s="715">
        <v>0</v>
      </c>
      <c r="Y76" s="716">
        <v>0</v>
      </c>
      <c r="Z76" s="735">
        <v>0</v>
      </c>
      <c r="AA76" s="729">
        <v>27</v>
      </c>
      <c r="AB76" s="708"/>
      <c r="AC76" s="708"/>
      <c r="AD76" s="715"/>
      <c r="AE76" s="716">
        <v>1</v>
      </c>
      <c r="AF76" s="719">
        <v>1</v>
      </c>
      <c r="AM76" s="189">
        <v>3</v>
      </c>
      <c r="AN76" s="190"/>
      <c r="AO76" s="236"/>
      <c r="AP76" s="189"/>
      <c r="AQ76" s="190"/>
      <c r="AR76" s="201"/>
    </row>
    <row r="77" spans="21:44">
      <c r="U77" s="708">
        <v>4</v>
      </c>
      <c r="V77" s="708">
        <v>19</v>
      </c>
      <c r="W77" s="708">
        <v>0</v>
      </c>
      <c r="X77" s="715">
        <v>0</v>
      </c>
      <c r="Y77" s="716">
        <v>0</v>
      </c>
      <c r="Z77" s="735">
        <v>0</v>
      </c>
      <c r="AA77" s="729"/>
      <c r="AB77" s="708">
        <v>6</v>
      </c>
      <c r="AC77" s="708"/>
      <c r="AD77" s="715"/>
      <c r="AE77" s="716"/>
      <c r="AF77" s="719"/>
      <c r="AM77" s="189"/>
      <c r="AN77" s="190">
        <v>7</v>
      </c>
      <c r="AO77" s="236"/>
      <c r="AP77" s="189"/>
      <c r="AQ77" s="190"/>
      <c r="AR77" s="201"/>
    </row>
    <row r="78" spans="21:44">
      <c r="U78" s="708">
        <v>0</v>
      </c>
      <c r="V78" s="708">
        <v>28</v>
      </c>
      <c r="W78" s="708">
        <v>0</v>
      </c>
      <c r="X78" s="715">
        <v>0</v>
      </c>
      <c r="Y78" s="716">
        <v>0</v>
      </c>
      <c r="Z78" s="735">
        <v>0</v>
      </c>
      <c r="AA78" s="729"/>
      <c r="AB78" s="708">
        <v>1</v>
      </c>
      <c r="AC78" s="708"/>
      <c r="AD78" s="715"/>
      <c r="AE78" s="716"/>
      <c r="AF78" s="719"/>
      <c r="AM78" s="203"/>
      <c r="AN78" s="204">
        <v>11</v>
      </c>
      <c r="AO78" s="695"/>
      <c r="AP78" s="203"/>
      <c r="AQ78" s="204">
        <v>1</v>
      </c>
      <c r="AR78" s="205">
        <v>1</v>
      </c>
    </row>
    <row r="79" spans="21:44">
      <c r="U79" s="708">
        <v>0</v>
      </c>
      <c r="V79" s="708">
        <v>34</v>
      </c>
      <c r="W79" s="708">
        <v>51</v>
      </c>
      <c r="X79" s="715">
        <v>0</v>
      </c>
      <c r="Y79" s="716">
        <v>0</v>
      </c>
      <c r="Z79" s="735">
        <v>0</v>
      </c>
      <c r="AA79" s="729"/>
      <c r="AB79" s="708">
        <v>56</v>
      </c>
      <c r="AC79" s="708">
        <v>151</v>
      </c>
      <c r="AD79" s="715"/>
      <c r="AE79" s="716"/>
      <c r="AF79" s="719"/>
      <c r="AM79" s="191"/>
      <c r="AN79" s="192">
        <v>16</v>
      </c>
      <c r="AO79" s="696">
        <v>10</v>
      </c>
      <c r="AP79" s="191"/>
      <c r="AQ79" s="192"/>
      <c r="AR79" s="202"/>
    </row>
    <row r="80" spans="21:44">
      <c r="U80" s="710">
        <v>665</v>
      </c>
      <c r="V80" s="710">
        <v>81</v>
      </c>
      <c r="W80" s="710">
        <v>51</v>
      </c>
      <c r="X80" s="710">
        <v>228</v>
      </c>
      <c r="Y80" s="710">
        <v>36</v>
      </c>
      <c r="Z80" s="736">
        <v>44</v>
      </c>
      <c r="AA80" s="731">
        <v>1058</v>
      </c>
      <c r="AB80" s="710">
        <v>63</v>
      </c>
      <c r="AC80" s="710">
        <v>151</v>
      </c>
      <c r="AD80" s="710">
        <v>404</v>
      </c>
      <c r="AE80" s="710">
        <v>57</v>
      </c>
      <c r="AF80" s="710">
        <v>78</v>
      </c>
      <c r="AM80" s="686">
        <v>334</v>
      </c>
      <c r="AN80" s="687">
        <v>34</v>
      </c>
      <c r="AO80" s="691">
        <v>10</v>
      </c>
      <c r="AP80" s="686">
        <v>88</v>
      </c>
      <c r="AQ80" s="687">
        <v>22</v>
      </c>
      <c r="AR80" s="699">
        <v>30</v>
      </c>
    </row>
    <row r="81" spans="21:44">
      <c r="U81" s="708">
        <v>3</v>
      </c>
      <c r="V81" s="708">
        <v>0</v>
      </c>
      <c r="W81" s="708">
        <v>0</v>
      </c>
      <c r="X81" s="715">
        <v>0</v>
      </c>
      <c r="Y81" s="716">
        <v>3</v>
      </c>
      <c r="Z81" s="737">
        <v>3</v>
      </c>
      <c r="AA81" s="729"/>
      <c r="AB81" s="708"/>
      <c r="AC81" s="708"/>
      <c r="AD81" s="715"/>
      <c r="AE81" s="716"/>
      <c r="AF81" s="720"/>
      <c r="AM81" s="684"/>
      <c r="AN81" s="685"/>
      <c r="AO81" s="697"/>
      <c r="AP81" s="684"/>
      <c r="AQ81" s="685"/>
      <c r="AR81" s="698"/>
    </row>
    <row r="82" spans="21:44">
      <c r="U82" s="708">
        <v>1</v>
      </c>
      <c r="V82" s="708">
        <v>0</v>
      </c>
      <c r="W82" s="708">
        <v>0</v>
      </c>
      <c r="X82" s="715">
        <v>0</v>
      </c>
      <c r="Y82" s="716">
        <v>0</v>
      </c>
      <c r="Z82" s="737">
        <v>0</v>
      </c>
      <c r="AA82" s="729"/>
      <c r="AB82" s="708"/>
      <c r="AC82" s="708"/>
      <c r="AD82" s="715"/>
      <c r="AE82" s="716"/>
      <c r="AF82" s="720"/>
      <c r="AM82" s="179"/>
      <c r="AN82" s="180"/>
      <c r="AO82" s="695"/>
      <c r="AP82" s="179"/>
      <c r="AQ82" s="180"/>
      <c r="AR82" s="197"/>
    </row>
    <row r="83" spans="21:44">
      <c r="U83" s="708">
        <v>2</v>
      </c>
      <c r="V83" s="708">
        <v>0</v>
      </c>
      <c r="W83" s="708">
        <v>0</v>
      </c>
      <c r="X83" s="715">
        <v>0</v>
      </c>
      <c r="Y83" s="716">
        <v>0</v>
      </c>
      <c r="Z83" s="737">
        <v>0</v>
      </c>
      <c r="AA83" s="729"/>
      <c r="AB83" s="708"/>
      <c r="AC83" s="708"/>
      <c r="AD83" s="715"/>
      <c r="AE83" s="716"/>
      <c r="AF83" s="720"/>
      <c r="AM83" s="182"/>
      <c r="AN83" s="183"/>
      <c r="AO83" s="695"/>
      <c r="AP83" s="182"/>
      <c r="AQ83" s="183"/>
      <c r="AR83" s="198"/>
    </row>
    <row r="84" spans="21:44">
      <c r="U84" s="708">
        <v>0</v>
      </c>
      <c r="V84" s="708">
        <v>0</v>
      </c>
      <c r="W84" s="708">
        <v>0</v>
      </c>
      <c r="X84" s="715">
        <v>0</v>
      </c>
      <c r="Y84" s="716">
        <v>0</v>
      </c>
      <c r="Z84" s="737">
        <v>0</v>
      </c>
      <c r="AA84" s="729"/>
      <c r="AB84" s="708"/>
      <c r="AC84" s="708"/>
      <c r="AD84" s="715"/>
      <c r="AE84" s="716"/>
      <c r="AF84" s="720"/>
      <c r="AM84" s="684"/>
      <c r="AN84" s="685"/>
      <c r="AO84" s="695"/>
      <c r="AP84" s="684"/>
      <c r="AQ84" s="685"/>
      <c r="AR84" s="698"/>
    </row>
    <row r="85" spans="21:44">
      <c r="U85" s="708">
        <v>0</v>
      </c>
      <c r="V85" s="708">
        <v>0</v>
      </c>
      <c r="W85" s="708">
        <v>0</v>
      </c>
      <c r="X85" s="715">
        <v>0</v>
      </c>
      <c r="Y85" s="716">
        <v>0</v>
      </c>
      <c r="Z85" s="737">
        <v>0</v>
      </c>
      <c r="AA85" s="729"/>
      <c r="AB85" s="708"/>
      <c r="AC85" s="708"/>
      <c r="AD85" s="715"/>
      <c r="AE85" s="716"/>
      <c r="AF85" s="720"/>
      <c r="AM85" s="179"/>
      <c r="AN85" s="180"/>
      <c r="AO85" s="695"/>
      <c r="AP85" s="179"/>
      <c r="AQ85" s="180"/>
      <c r="AR85" s="197"/>
    </row>
    <row r="86" spans="21:44">
      <c r="U86" s="708">
        <v>0</v>
      </c>
      <c r="V86" s="708">
        <v>0</v>
      </c>
      <c r="W86" s="708">
        <v>0</v>
      </c>
      <c r="X86" s="715">
        <v>0</v>
      </c>
      <c r="Y86" s="716">
        <v>0</v>
      </c>
      <c r="Z86" s="737">
        <v>0</v>
      </c>
      <c r="AA86" s="729"/>
      <c r="AB86" s="708"/>
      <c r="AC86" s="708"/>
      <c r="AD86" s="715"/>
      <c r="AE86" s="716"/>
      <c r="AF86" s="720"/>
      <c r="AM86" s="179"/>
      <c r="AN86" s="180"/>
      <c r="AO86" s="695"/>
      <c r="AP86" s="179"/>
      <c r="AQ86" s="180"/>
      <c r="AR86" s="197"/>
    </row>
    <row r="87" spans="21:44">
      <c r="U87" s="708">
        <v>0</v>
      </c>
      <c r="V87" s="708">
        <v>0</v>
      </c>
      <c r="W87" s="708">
        <v>0</v>
      </c>
      <c r="X87" s="715">
        <v>0</v>
      </c>
      <c r="Y87" s="716">
        <v>0</v>
      </c>
      <c r="Z87" s="737">
        <v>0</v>
      </c>
      <c r="AA87" s="729"/>
      <c r="AB87" s="708"/>
      <c r="AC87" s="708"/>
      <c r="AD87" s="715"/>
      <c r="AE87" s="716"/>
      <c r="AF87" s="720"/>
      <c r="AM87" s="179"/>
      <c r="AN87" s="180"/>
      <c r="AO87" s="695"/>
      <c r="AP87" s="179"/>
      <c r="AQ87" s="180"/>
      <c r="AR87" s="197"/>
    </row>
    <row r="88" spans="21:44">
      <c r="U88" s="708">
        <v>0</v>
      </c>
      <c r="V88" s="708">
        <v>0</v>
      </c>
      <c r="W88" s="708">
        <v>0</v>
      </c>
      <c r="X88" s="715">
        <v>0</v>
      </c>
      <c r="Y88" s="716">
        <v>0</v>
      </c>
      <c r="Z88" s="737">
        <v>0</v>
      </c>
      <c r="AA88" s="729"/>
      <c r="AB88" s="708"/>
      <c r="AC88" s="708"/>
      <c r="AD88" s="715"/>
      <c r="AE88" s="716"/>
      <c r="AF88" s="720"/>
      <c r="AM88" s="182"/>
      <c r="AN88" s="183"/>
      <c r="AO88" s="695"/>
      <c r="AP88" s="182"/>
      <c r="AQ88" s="183"/>
      <c r="AR88" s="198"/>
    </row>
    <row r="89" spans="21:44">
      <c r="U89" s="708">
        <v>0</v>
      </c>
      <c r="V89" s="708">
        <v>0</v>
      </c>
      <c r="W89" s="708">
        <v>0</v>
      </c>
      <c r="X89" s="715">
        <v>0</v>
      </c>
      <c r="Y89" s="716">
        <v>0</v>
      </c>
      <c r="Z89" s="737">
        <v>0</v>
      </c>
      <c r="AA89" s="729"/>
      <c r="AB89" s="708"/>
      <c r="AC89" s="708"/>
      <c r="AD89" s="715"/>
      <c r="AE89" s="716"/>
      <c r="AF89" s="720"/>
      <c r="AM89" s="684"/>
      <c r="AN89" s="685"/>
      <c r="AO89" s="695"/>
      <c r="AP89" s="684"/>
      <c r="AQ89" s="685"/>
      <c r="AR89" s="698"/>
    </row>
    <row r="90" spans="21:44">
      <c r="U90" s="708">
        <v>0</v>
      </c>
      <c r="V90" s="708">
        <v>0</v>
      </c>
      <c r="W90" s="708">
        <v>0</v>
      </c>
      <c r="X90" s="715">
        <v>0</v>
      </c>
      <c r="Y90" s="716">
        <v>0</v>
      </c>
      <c r="Z90" s="737">
        <v>0</v>
      </c>
      <c r="AA90" s="729"/>
      <c r="AB90" s="708"/>
      <c r="AC90" s="708"/>
      <c r="AD90" s="715"/>
      <c r="AE90" s="716"/>
      <c r="AF90" s="720"/>
      <c r="AM90" s="179"/>
      <c r="AN90" s="180"/>
      <c r="AO90" s="695"/>
      <c r="AP90" s="179"/>
      <c r="AQ90" s="180"/>
      <c r="AR90" s="197"/>
    </row>
    <row r="91" spans="21:44">
      <c r="U91" s="708">
        <v>0</v>
      </c>
      <c r="V91" s="708">
        <v>0</v>
      </c>
      <c r="W91" s="708">
        <v>0</v>
      </c>
      <c r="X91" s="715">
        <v>0</v>
      </c>
      <c r="Y91" s="716">
        <v>0</v>
      </c>
      <c r="Z91" s="737">
        <v>0</v>
      </c>
      <c r="AA91" s="729"/>
      <c r="AB91" s="708"/>
      <c r="AC91" s="708"/>
      <c r="AD91" s="715"/>
      <c r="AE91" s="716"/>
      <c r="AF91" s="720"/>
      <c r="AM91" s="179"/>
      <c r="AN91" s="180"/>
      <c r="AO91" s="695"/>
      <c r="AP91" s="179"/>
      <c r="AQ91" s="180"/>
      <c r="AR91" s="197"/>
    </row>
    <row r="92" spans="21:44">
      <c r="U92" s="708">
        <v>0</v>
      </c>
      <c r="V92" s="708">
        <v>0</v>
      </c>
      <c r="W92" s="708">
        <v>0</v>
      </c>
      <c r="X92" s="715">
        <v>0</v>
      </c>
      <c r="Y92" s="716">
        <v>0</v>
      </c>
      <c r="Z92" s="737">
        <v>0</v>
      </c>
      <c r="AA92" s="729"/>
      <c r="AB92" s="708"/>
      <c r="AC92" s="708"/>
      <c r="AD92" s="715"/>
      <c r="AE92" s="716"/>
      <c r="AF92" s="720"/>
      <c r="AM92" s="185"/>
      <c r="AN92" s="186"/>
      <c r="AO92" s="695"/>
      <c r="AP92" s="185"/>
      <c r="AQ92" s="186"/>
      <c r="AR92" s="199"/>
    </row>
    <row r="93" spans="21:44">
      <c r="U93" s="708">
        <v>0</v>
      </c>
      <c r="V93" s="711">
        <v>0</v>
      </c>
      <c r="W93" s="711">
        <v>6</v>
      </c>
      <c r="X93" s="717">
        <v>0</v>
      </c>
      <c r="Y93" s="716">
        <v>0</v>
      </c>
      <c r="Z93" s="738">
        <v>0</v>
      </c>
      <c r="AA93" s="729"/>
      <c r="AB93" s="711"/>
      <c r="AC93" s="711"/>
      <c r="AD93" s="717"/>
      <c r="AE93" s="716"/>
      <c r="AF93" s="721"/>
      <c r="AM93" s="191"/>
      <c r="AN93" s="192"/>
      <c r="AO93" s="696"/>
      <c r="AP93" s="191"/>
      <c r="AQ93" s="192"/>
      <c r="AR93" s="202"/>
    </row>
    <row r="94" spans="21:44">
      <c r="U94" s="709">
        <v>6</v>
      </c>
      <c r="V94" s="709">
        <v>0</v>
      </c>
      <c r="W94" s="709">
        <v>6</v>
      </c>
      <c r="X94" s="709">
        <v>0</v>
      </c>
      <c r="Y94" s="709">
        <v>3</v>
      </c>
      <c r="Z94" s="734">
        <v>3</v>
      </c>
      <c r="AA94" s="730">
        <v>0</v>
      </c>
      <c r="AB94" s="709">
        <v>0</v>
      </c>
      <c r="AC94" s="709">
        <v>0</v>
      </c>
      <c r="AD94" s="709">
        <v>0</v>
      </c>
      <c r="AE94" s="709">
        <v>0</v>
      </c>
      <c r="AF94" s="709">
        <v>0</v>
      </c>
      <c r="AM94" s="690">
        <v>0</v>
      </c>
      <c r="AN94" s="691">
        <v>0</v>
      </c>
      <c r="AO94" s="691">
        <v>0</v>
      </c>
      <c r="AP94" s="690">
        <v>0</v>
      </c>
      <c r="AQ94" s="691">
        <v>0</v>
      </c>
      <c r="AR94" s="701">
        <v>0</v>
      </c>
    </row>
    <row r="95" spans="21:44" ht="13.5" thickBot="1">
      <c r="U95" s="712">
        <v>961</v>
      </c>
      <c r="V95" s="712">
        <v>107</v>
      </c>
      <c r="W95" s="712">
        <v>58</v>
      </c>
      <c r="X95" s="712">
        <v>353</v>
      </c>
      <c r="Y95" s="712">
        <v>54</v>
      </c>
      <c r="Z95" s="739">
        <v>63</v>
      </c>
      <c r="AA95" s="732">
        <v>1597</v>
      </c>
      <c r="AB95" s="712">
        <v>118</v>
      </c>
      <c r="AC95" s="712">
        <v>156</v>
      </c>
      <c r="AD95" s="712">
        <v>589</v>
      </c>
      <c r="AE95" s="712">
        <v>68</v>
      </c>
      <c r="AF95" s="712">
        <v>92</v>
      </c>
      <c r="AM95" s="692">
        <v>466</v>
      </c>
      <c r="AN95" s="693">
        <v>47</v>
      </c>
      <c r="AO95" s="693">
        <v>10</v>
      </c>
      <c r="AP95" s="692">
        <v>139</v>
      </c>
      <c r="AQ95" s="693">
        <v>26</v>
      </c>
      <c r="AR95" s="702">
        <v>38</v>
      </c>
    </row>
    <row r="96" spans="21:44" ht="13.5" thickTop="1"/>
    <row r="97" spans="20:44">
      <c r="T97" s="2" t="s">
        <v>312</v>
      </c>
      <c r="U97" s="722">
        <v>841</v>
      </c>
      <c r="V97" s="722">
        <v>0</v>
      </c>
      <c r="W97" s="722">
        <v>0</v>
      </c>
      <c r="X97" s="722">
        <v>389</v>
      </c>
      <c r="Y97" s="740">
        <v>126</v>
      </c>
      <c r="Z97" s="746">
        <v>147</v>
      </c>
      <c r="AA97" s="743">
        <v>1173</v>
      </c>
      <c r="AB97" s="722">
        <v>0</v>
      </c>
      <c r="AC97" s="722"/>
      <c r="AD97" s="722">
        <v>463</v>
      </c>
      <c r="AE97" s="722">
        <v>89</v>
      </c>
      <c r="AF97" s="722">
        <v>101</v>
      </c>
      <c r="AM97" s="684">
        <v>632</v>
      </c>
      <c r="AN97" s="685"/>
      <c r="AO97" s="694"/>
      <c r="AP97" s="684">
        <v>276</v>
      </c>
      <c r="AQ97" s="685">
        <v>59</v>
      </c>
      <c r="AR97" s="698">
        <v>80</v>
      </c>
    </row>
    <row r="98" spans="20:44">
      <c r="U98" s="722">
        <v>43</v>
      </c>
      <c r="V98" s="722">
        <v>0</v>
      </c>
      <c r="W98" s="722">
        <v>0</v>
      </c>
      <c r="X98" s="722">
        <v>3</v>
      </c>
      <c r="Y98" s="740">
        <v>1</v>
      </c>
      <c r="Z98" s="747">
        <v>3</v>
      </c>
      <c r="AA98" s="743">
        <v>36</v>
      </c>
      <c r="AB98" s="722">
        <v>0</v>
      </c>
      <c r="AC98" s="722"/>
      <c r="AD98" s="722">
        <v>3</v>
      </c>
      <c r="AE98" s="722">
        <v>0</v>
      </c>
      <c r="AF98" s="722">
        <v>0</v>
      </c>
      <c r="AM98" s="179">
        <v>62</v>
      </c>
      <c r="AN98" s="180"/>
      <c r="AO98" s="236"/>
      <c r="AP98" s="179"/>
      <c r="AQ98" s="180"/>
      <c r="AR98" s="197"/>
    </row>
    <row r="99" spans="20:44">
      <c r="U99" s="722">
        <v>59</v>
      </c>
      <c r="V99" s="722">
        <v>0</v>
      </c>
      <c r="W99" s="722">
        <v>0</v>
      </c>
      <c r="X99" s="722">
        <v>2</v>
      </c>
      <c r="Y99" s="740">
        <v>1</v>
      </c>
      <c r="Z99" s="747">
        <v>2</v>
      </c>
      <c r="AA99" s="743">
        <v>104</v>
      </c>
      <c r="AB99" s="722">
        <v>0</v>
      </c>
      <c r="AC99" s="722"/>
      <c r="AD99" s="722">
        <v>3</v>
      </c>
      <c r="AE99" s="722">
        <v>0</v>
      </c>
      <c r="AF99" s="722">
        <v>0</v>
      </c>
      <c r="AM99" s="182">
        <v>81</v>
      </c>
      <c r="AN99" s="183"/>
      <c r="AO99" s="236"/>
      <c r="AP99" s="182">
        <v>1</v>
      </c>
      <c r="AQ99" s="183">
        <v>1</v>
      </c>
      <c r="AR99" s="198">
        <v>2</v>
      </c>
    </row>
    <row r="100" spans="20:44">
      <c r="U100" s="722">
        <v>64</v>
      </c>
      <c r="V100" s="722">
        <v>0</v>
      </c>
      <c r="W100" s="722">
        <v>0</v>
      </c>
      <c r="X100" s="722">
        <v>3</v>
      </c>
      <c r="Y100" s="740">
        <v>1</v>
      </c>
      <c r="Z100" s="747">
        <v>6</v>
      </c>
      <c r="AA100" s="743">
        <v>115</v>
      </c>
      <c r="AB100" s="722">
        <v>0</v>
      </c>
      <c r="AC100" s="722"/>
      <c r="AD100" s="722">
        <v>3</v>
      </c>
      <c r="AE100" s="722">
        <v>2</v>
      </c>
      <c r="AF100" s="722">
        <v>3</v>
      </c>
      <c r="AM100" s="684">
        <v>94</v>
      </c>
      <c r="AN100" s="685"/>
      <c r="AO100" s="236"/>
      <c r="AP100" s="684"/>
      <c r="AQ100" s="685"/>
      <c r="AR100" s="698"/>
    </row>
    <row r="101" spans="20:44">
      <c r="U101" s="722">
        <v>60</v>
      </c>
      <c r="V101" s="722">
        <v>0</v>
      </c>
      <c r="W101" s="722">
        <v>0</v>
      </c>
      <c r="X101" s="722">
        <v>5</v>
      </c>
      <c r="Y101" s="740">
        <v>0</v>
      </c>
      <c r="Z101" s="747">
        <v>0</v>
      </c>
      <c r="AA101" s="743">
        <v>52</v>
      </c>
      <c r="AB101" s="722">
        <v>0</v>
      </c>
      <c r="AC101" s="722"/>
      <c r="AD101" s="722">
        <v>2</v>
      </c>
      <c r="AE101" s="722">
        <v>0</v>
      </c>
      <c r="AF101" s="722">
        <v>0</v>
      </c>
      <c r="AM101" s="179">
        <v>81</v>
      </c>
      <c r="AN101" s="180"/>
      <c r="AO101" s="236"/>
      <c r="AP101" s="179"/>
      <c r="AQ101" s="180"/>
      <c r="AR101" s="197"/>
    </row>
    <row r="102" spans="20:44">
      <c r="U102" s="722">
        <v>42</v>
      </c>
      <c r="V102" s="722">
        <v>0</v>
      </c>
      <c r="W102" s="722">
        <v>0</v>
      </c>
      <c r="X102" s="722">
        <v>5</v>
      </c>
      <c r="Y102" s="740">
        <v>1</v>
      </c>
      <c r="Z102" s="747">
        <v>1</v>
      </c>
      <c r="AA102" s="743">
        <v>33</v>
      </c>
      <c r="AB102" s="722">
        <v>0</v>
      </c>
      <c r="AC102" s="722"/>
      <c r="AD102" s="722">
        <v>1</v>
      </c>
      <c r="AE102" s="722">
        <v>0</v>
      </c>
      <c r="AF102" s="722">
        <v>0</v>
      </c>
      <c r="AM102" s="179">
        <v>77</v>
      </c>
      <c r="AN102" s="180"/>
      <c r="AO102" s="236"/>
      <c r="AP102" s="179"/>
      <c r="AQ102" s="180"/>
      <c r="AR102" s="197"/>
    </row>
    <row r="103" spans="20:44">
      <c r="U103" s="722">
        <v>53</v>
      </c>
      <c r="V103" s="722">
        <v>0</v>
      </c>
      <c r="W103" s="722">
        <v>0</v>
      </c>
      <c r="X103" s="722">
        <v>5</v>
      </c>
      <c r="Y103" s="740">
        <v>0</v>
      </c>
      <c r="Z103" s="747">
        <v>0</v>
      </c>
      <c r="AA103" s="743">
        <v>121</v>
      </c>
      <c r="AB103" s="722">
        <v>0</v>
      </c>
      <c r="AC103" s="722"/>
      <c r="AD103" s="722">
        <v>2</v>
      </c>
      <c r="AE103" s="722">
        <v>0</v>
      </c>
      <c r="AF103" s="722">
        <v>0</v>
      </c>
      <c r="AM103" s="185">
        <v>50</v>
      </c>
      <c r="AN103" s="186"/>
      <c r="AO103" s="236"/>
      <c r="AP103" s="185"/>
      <c r="AQ103" s="186"/>
      <c r="AR103" s="199"/>
    </row>
    <row r="104" spans="20:44">
      <c r="U104" s="722">
        <v>40</v>
      </c>
      <c r="V104" s="722">
        <v>0</v>
      </c>
      <c r="W104" s="722">
        <v>0</v>
      </c>
      <c r="X104" s="722">
        <v>1</v>
      </c>
      <c r="Y104" s="740">
        <v>2</v>
      </c>
      <c r="Z104" s="747">
        <v>3</v>
      </c>
      <c r="AA104" s="743">
        <v>39</v>
      </c>
      <c r="AB104" s="722">
        <v>0</v>
      </c>
      <c r="AC104" s="722"/>
      <c r="AD104" s="722">
        <v>0</v>
      </c>
      <c r="AE104" s="722">
        <v>2</v>
      </c>
      <c r="AF104" s="722">
        <v>2</v>
      </c>
      <c r="AM104" s="182">
        <v>33</v>
      </c>
      <c r="AN104" s="183"/>
      <c r="AO104" s="236"/>
      <c r="AP104" s="182"/>
      <c r="AQ104" s="183"/>
      <c r="AR104" s="198"/>
    </row>
    <row r="105" spans="20:44">
      <c r="U105" s="722">
        <v>6</v>
      </c>
      <c r="V105" s="722">
        <v>0</v>
      </c>
      <c r="W105" s="722">
        <v>0</v>
      </c>
      <c r="X105" s="722">
        <v>1</v>
      </c>
      <c r="Y105" s="740">
        <v>2</v>
      </c>
      <c r="Z105" s="747">
        <v>1</v>
      </c>
      <c r="AA105" s="743">
        <v>54</v>
      </c>
      <c r="AB105" s="722">
        <v>0</v>
      </c>
      <c r="AC105" s="722"/>
      <c r="AD105" s="722">
        <v>0</v>
      </c>
      <c r="AE105" s="722">
        <v>0</v>
      </c>
      <c r="AF105" s="722">
        <v>0</v>
      </c>
      <c r="AM105" s="684">
        <v>18</v>
      </c>
      <c r="AN105" s="685"/>
      <c r="AO105" s="236"/>
      <c r="AP105" s="684"/>
      <c r="AQ105" s="685"/>
      <c r="AR105" s="698"/>
    </row>
    <row r="106" spans="20:44">
      <c r="U106" s="722">
        <v>53</v>
      </c>
      <c r="V106" s="722">
        <v>0</v>
      </c>
      <c r="W106" s="722">
        <v>0</v>
      </c>
      <c r="X106" s="722">
        <v>1</v>
      </c>
      <c r="Y106" s="740">
        <v>0</v>
      </c>
      <c r="Z106" s="747">
        <v>0</v>
      </c>
      <c r="AA106" s="743">
        <v>40</v>
      </c>
      <c r="AB106" s="722">
        <v>0</v>
      </c>
      <c r="AC106" s="722"/>
      <c r="AD106" s="722">
        <v>0</v>
      </c>
      <c r="AE106" s="722">
        <v>2</v>
      </c>
      <c r="AF106" s="722">
        <v>4</v>
      </c>
      <c r="AM106" s="179">
        <v>15</v>
      </c>
      <c r="AN106" s="180"/>
      <c r="AO106" s="236"/>
      <c r="AP106" s="179">
        <v>1</v>
      </c>
      <c r="AQ106" s="180"/>
      <c r="AR106" s="197"/>
    </row>
    <row r="107" spans="20:44">
      <c r="U107" s="722">
        <v>0</v>
      </c>
      <c r="V107" s="722">
        <v>16</v>
      </c>
      <c r="W107" s="722">
        <v>0</v>
      </c>
      <c r="X107" s="722">
        <v>1</v>
      </c>
      <c r="Y107" s="740">
        <v>1</v>
      </c>
      <c r="Z107" s="747">
        <v>2</v>
      </c>
      <c r="AA107" s="743">
        <v>0</v>
      </c>
      <c r="AB107" s="722">
        <v>28</v>
      </c>
      <c r="AC107" s="722"/>
      <c r="AD107" s="722">
        <v>0</v>
      </c>
      <c r="AE107" s="722">
        <v>0</v>
      </c>
      <c r="AF107" s="722">
        <v>0</v>
      </c>
      <c r="AM107" s="179"/>
      <c r="AN107" s="180">
        <v>25</v>
      </c>
      <c r="AO107" s="236"/>
      <c r="AP107" s="179">
        <v>1</v>
      </c>
      <c r="AQ107" s="180"/>
      <c r="AR107" s="197"/>
    </row>
    <row r="108" spans="20:44">
      <c r="U108" s="722">
        <v>0</v>
      </c>
      <c r="V108" s="722">
        <v>23</v>
      </c>
      <c r="W108" s="722">
        <v>0</v>
      </c>
      <c r="X108" s="722">
        <v>1</v>
      </c>
      <c r="Y108" s="740">
        <v>1</v>
      </c>
      <c r="Z108" s="747">
        <v>1</v>
      </c>
      <c r="AA108" s="743">
        <v>0</v>
      </c>
      <c r="AB108" s="722">
        <v>24</v>
      </c>
      <c r="AC108" s="722"/>
      <c r="AD108" s="722">
        <v>0</v>
      </c>
      <c r="AE108" s="722">
        <v>0</v>
      </c>
      <c r="AF108" s="722">
        <v>0</v>
      </c>
      <c r="AM108" s="185"/>
      <c r="AN108" s="186">
        <v>21</v>
      </c>
      <c r="AO108" s="236"/>
      <c r="AP108" s="185"/>
      <c r="AQ108" s="186"/>
      <c r="AR108" s="199"/>
    </row>
    <row r="109" spans="20:44">
      <c r="U109" s="722">
        <v>0</v>
      </c>
      <c r="V109" s="722">
        <v>20</v>
      </c>
      <c r="W109" s="722">
        <v>71</v>
      </c>
      <c r="X109" s="722">
        <v>0</v>
      </c>
      <c r="Y109" s="740">
        <v>1</v>
      </c>
      <c r="Z109" s="747">
        <v>1</v>
      </c>
      <c r="AA109" s="743">
        <v>0</v>
      </c>
      <c r="AB109" s="722">
        <v>33</v>
      </c>
      <c r="AC109" s="722">
        <v>126</v>
      </c>
      <c r="AD109" s="722">
        <v>0</v>
      </c>
      <c r="AE109" s="722">
        <v>0</v>
      </c>
      <c r="AF109" s="722">
        <v>0</v>
      </c>
      <c r="AM109" s="191"/>
      <c r="AN109" s="192">
        <v>16</v>
      </c>
      <c r="AO109" s="192">
        <v>28</v>
      </c>
      <c r="AP109" s="191"/>
      <c r="AQ109" s="192"/>
      <c r="AR109" s="202"/>
    </row>
    <row r="110" spans="20:44">
      <c r="U110" s="723">
        <v>1261</v>
      </c>
      <c r="V110" s="723">
        <v>59</v>
      </c>
      <c r="W110" s="723">
        <v>71</v>
      </c>
      <c r="X110" s="723">
        <v>417</v>
      </c>
      <c r="Y110" s="741">
        <v>137</v>
      </c>
      <c r="Z110" s="748">
        <v>167</v>
      </c>
      <c r="AA110" s="744">
        <v>1767</v>
      </c>
      <c r="AB110" s="723">
        <v>85</v>
      </c>
      <c r="AC110" s="723">
        <v>126</v>
      </c>
      <c r="AD110" s="723">
        <v>477</v>
      </c>
      <c r="AE110" s="723">
        <v>95</v>
      </c>
      <c r="AF110" s="723">
        <v>110</v>
      </c>
      <c r="AM110" s="686">
        <v>1143</v>
      </c>
      <c r="AN110" s="687">
        <v>62</v>
      </c>
      <c r="AO110" s="691">
        <v>28</v>
      </c>
      <c r="AP110" s="686">
        <v>279</v>
      </c>
      <c r="AQ110" s="687">
        <v>60</v>
      </c>
      <c r="AR110" s="699">
        <v>82</v>
      </c>
    </row>
    <row r="111" spans="20:44">
      <c r="U111" s="722">
        <v>1265</v>
      </c>
      <c r="V111" s="722">
        <v>0</v>
      </c>
      <c r="W111" s="722">
        <v>0</v>
      </c>
      <c r="X111" s="722">
        <v>415</v>
      </c>
      <c r="Y111" s="740">
        <v>91</v>
      </c>
      <c r="Z111" s="747">
        <v>109</v>
      </c>
      <c r="AA111" s="743">
        <v>1675</v>
      </c>
      <c r="AB111" s="722">
        <v>0</v>
      </c>
      <c r="AC111" s="722"/>
      <c r="AD111" s="722">
        <v>544</v>
      </c>
      <c r="AE111" s="722">
        <v>98</v>
      </c>
      <c r="AF111" s="722">
        <v>130</v>
      </c>
      <c r="AM111" s="688">
        <v>916</v>
      </c>
      <c r="AN111" s="689"/>
      <c r="AO111" s="694"/>
      <c r="AP111" s="688">
        <v>236</v>
      </c>
      <c r="AQ111" s="689">
        <v>69</v>
      </c>
      <c r="AR111" s="700">
        <v>82</v>
      </c>
    </row>
    <row r="112" spans="20:44">
      <c r="U112" s="722">
        <v>40</v>
      </c>
      <c r="V112" s="722">
        <v>0</v>
      </c>
      <c r="W112" s="722">
        <v>0</v>
      </c>
      <c r="X112" s="722">
        <v>3</v>
      </c>
      <c r="Y112" s="740">
        <v>0</v>
      </c>
      <c r="Z112" s="747">
        <v>0</v>
      </c>
      <c r="AA112" s="743">
        <v>51</v>
      </c>
      <c r="AB112" s="722">
        <v>0</v>
      </c>
      <c r="AC112" s="722"/>
      <c r="AD112" s="722">
        <v>5</v>
      </c>
      <c r="AE112" s="722">
        <v>1</v>
      </c>
      <c r="AF112" s="722">
        <v>1</v>
      </c>
      <c r="AM112" s="189">
        <v>81</v>
      </c>
      <c r="AN112" s="190"/>
      <c r="AO112" s="236"/>
      <c r="AP112" s="189"/>
      <c r="AQ112" s="190"/>
      <c r="AR112" s="201"/>
    </row>
    <row r="113" spans="21:44">
      <c r="U113" s="722">
        <v>76</v>
      </c>
      <c r="V113" s="722">
        <v>0</v>
      </c>
      <c r="W113" s="722">
        <v>0</v>
      </c>
      <c r="X113" s="722">
        <v>6</v>
      </c>
      <c r="Y113" s="740">
        <v>0</v>
      </c>
      <c r="Z113" s="747">
        <v>0</v>
      </c>
      <c r="AA113" s="743">
        <v>144</v>
      </c>
      <c r="AB113" s="722">
        <v>0</v>
      </c>
      <c r="AC113" s="722"/>
      <c r="AD113" s="722">
        <v>4</v>
      </c>
      <c r="AE113" s="722">
        <v>2</v>
      </c>
      <c r="AF113" s="722">
        <v>2</v>
      </c>
      <c r="AM113" s="191">
        <v>112</v>
      </c>
      <c r="AN113" s="192"/>
      <c r="AO113" s="236"/>
      <c r="AP113" s="191">
        <v>1</v>
      </c>
      <c r="AQ113" s="192"/>
      <c r="AR113" s="202"/>
    </row>
    <row r="114" spans="21:44">
      <c r="U114" s="722">
        <v>98</v>
      </c>
      <c r="V114" s="722">
        <v>0</v>
      </c>
      <c r="W114" s="722">
        <v>0</v>
      </c>
      <c r="X114" s="722">
        <v>2</v>
      </c>
      <c r="Y114" s="740">
        <v>1</v>
      </c>
      <c r="Z114" s="747">
        <v>1</v>
      </c>
      <c r="AA114" s="743">
        <v>175</v>
      </c>
      <c r="AB114" s="722">
        <v>0</v>
      </c>
      <c r="AC114" s="722"/>
      <c r="AD114" s="722">
        <v>5</v>
      </c>
      <c r="AE114" s="722">
        <v>1</v>
      </c>
      <c r="AF114" s="722">
        <v>1</v>
      </c>
      <c r="AM114" s="688">
        <v>132</v>
      </c>
      <c r="AN114" s="689"/>
      <c r="AO114" s="236"/>
      <c r="AP114" s="688"/>
      <c r="AQ114" s="689">
        <v>1</v>
      </c>
      <c r="AR114" s="700">
        <v>1</v>
      </c>
    </row>
    <row r="115" spans="21:44">
      <c r="U115" s="722">
        <v>93</v>
      </c>
      <c r="V115" s="722">
        <v>0</v>
      </c>
      <c r="W115" s="722">
        <v>0</v>
      </c>
      <c r="X115" s="722">
        <v>2</v>
      </c>
      <c r="Y115" s="740">
        <v>0</v>
      </c>
      <c r="Z115" s="747">
        <v>0</v>
      </c>
      <c r="AA115" s="743">
        <v>69</v>
      </c>
      <c r="AB115" s="722">
        <v>0</v>
      </c>
      <c r="AC115" s="722"/>
      <c r="AD115" s="722">
        <v>4</v>
      </c>
      <c r="AE115" s="722">
        <v>2</v>
      </c>
      <c r="AF115" s="722">
        <v>2</v>
      </c>
      <c r="AM115" s="189">
        <v>101</v>
      </c>
      <c r="AN115" s="190"/>
      <c r="AO115" s="236"/>
      <c r="AP115" s="189">
        <v>1</v>
      </c>
      <c r="AQ115" s="190">
        <v>1</v>
      </c>
      <c r="AR115" s="201">
        <v>1</v>
      </c>
    </row>
    <row r="116" spans="21:44">
      <c r="U116" s="722">
        <v>68</v>
      </c>
      <c r="V116" s="722">
        <v>0</v>
      </c>
      <c r="W116" s="722">
        <v>0</v>
      </c>
      <c r="X116" s="722">
        <v>2</v>
      </c>
      <c r="Y116" s="740">
        <v>2</v>
      </c>
      <c r="Z116" s="747">
        <v>5</v>
      </c>
      <c r="AA116" s="743">
        <v>26</v>
      </c>
      <c r="AB116" s="722">
        <v>0</v>
      </c>
      <c r="AC116" s="722"/>
      <c r="AD116" s="722">
        <v>1</v>
      </c>
      <c r="AE116" s="722">
        <v>0</v>
      </c>
      <c r="AF116" s="722">
        <v>0</v>
      </c>
      <c r="AM116" s="189">
        <v>133</v>
      </c>
      <c r="AN116" s="190"/>
      <c r="AO116" s="236"/>
      <c r="AP116" s="189"/>
      <c r="AQ116" s="190"/>
      <c r="AR116" s="201"/>
    </row>
    <row r="117" spans="21:44">
      <c r="U117" s="722">
        <v>78</v>
      </c>
      <c r="V117" s="722">
        <v>0</v>
      </c>
      <c r="W117" s="722">
        <v>0</v>
      </c>
      <c r="X117" s="722">
        <v>3</v>
      </c>
      <c r="Y117" s="740">
        <v>0</v>
      </c>
      <c r="Z117" s="747">
        <v>0</v>
      </c>
      <c r="AA117" s="743">
        <v>157</v>
      </c>
      <c r="AB117" s="722">
        <v>0</v>
      </c>
      <c r="AC117" s="722"/>
      <c r="AD117" s="722">
        <v>0</v>
      </c>
      <c r="AE117" s="722">
        <v>0</v>
      </c>
      <c r="AF117" s="722">
        <v>0</v>
      </c>
      <c r="AM117" s="189">
        <v>59</v>
      </c>
      <c r="AN117" s="190"/>
      <c r="AO117" s="236"/>
      <c r="AP117" s="189"/>
      <c r="AQ117" s="190"/>
      <c r="AR117" s="201"/>
    </row>
    <row r="118" spans="21:44">
      <c r="U118" s="722">
        <v>61</v>
      </c>
      <c r="V118" s="722">
        <v>0</v>
      </c>
      <c r="W118" s="722">
        <v>0</v>
      </c>
      <c r="X118" s="722">
        <v>0</v>
      </c>
      <c r="Y118" s="740">
        <v>1</v>
      </c>
      <c r="Z118" s="747">
        <v>1</v>
      </c>
      <c r="AA118" s="743">
        <v>42</v>
      </c>
      <c r="AB118" s="722">
        <v>0</v>
      </c>
      <c r="AC118" s="722"/>
      <c r="AD118" s="722">
        <v>1</v>
      </c>
      <c r="AE118" s="722">
        <v>0</v>
      </c>
      <c r="AF118" s="722">
        <v>0</v>
      </c>
      <c r="AM118" s="191">
        <v>30</v>
      </c>
      <c r="AN118" s="192"/>
      <c r="AO118" s="236"/>
      <c r="AP118" s="191">
        <v>2</v>
      </c>
      <c r="AQ118" s="192"/>
      <c r="AR118" s="202"/>
    </row>
    <row r="119" spans="21:44">
      <c r="U119" s="722">
        <v>7</v>
      </c>
      <c r="V119" s="722">
        <v>0</v>
      </c>
      <c r="W119" s="722">
        <v>0</v>
      </c>
      <c r="X119" s="722">
        <v>3</v>
      </c>
      <c r="Y119" s="740">
        <v>0</v>
      </c>
      <c r="Z119" s="747">
        <v>0</v>
      </c>
      <c r="AA119" s="743">
        <v>56</v>
      </c>
      <c r="AB119" s="722">
        <v>0</v>
      </c>
      <c r="AC119" s="722"/>
      <c r="AD119" s="722">
        <v>2</v>
      </c>
      <c r="AE119" s="722">
        <v>1</v>
      </c>
      <c r="AF119" s="722">
        <v>1</v>
      </c>
      <c r="AM119" s="688">
        <v>53</v>
      </c>
      <c r="AN119" s="689"/>
      <c r="AO119" s="236"/>
      <c r="AP119" s="688"/>
      <c r="AQ119" s="689">
        <v>1</v>
      </c>
      <c r="AR119" s="700">
        <v>2</v>
      </c>
    </row>
    <row r="120" spans="21:44">
      <c r="U120" s="722">
        <v>61</v>
      </c>
      <c r="V120" s="722">
        <v>0</v>
      </c>
      <c r="W120" s="722">
        <v>0</v>
      </c>
      <c r="X120" s="722">
        <v>0</v>
      </c>
      <c r="Y120" s="740">
        <v>1</v>
      </c>
      <c r="Z120" s="747">
        <v>2</v>
      </c>
      <c r="AA120" s="743">
        <v>74</v>
      </c>
      <c r="AB120" s="722">
        <v>0</v>
      </c>
      <c r="AC120" s="722"/>
      <c r="AD120" s="722">
        <v>0</v>
      </c>
      <c r="AE120" s="722">
        <v>0</v>
      </c>
      <c r="AF120" s="722">
        <v>0</v>
      </c>
      <c r="AM120" s="189">
        <v>6</v>
      </c>
      <c r="AN120" s="190"/>
      <c r="AO120" s="236"/>
      <c r="AP120" s="189">
        <v>1</v>
      </c>
      <c r="AQ120" s="190">
        <v>1</v>
      </c>
      <c r="AR120" s="201">
        <v>4</v>
      </c>
    </row>
    <row r="121" spans="21:44">
      <c r="U121" s="722">
        <v>0</v>
      </c>
      <c r="V121" s="722">
        <v>26</v>
      </c>
      <c r="W121" s="722">
        <v>0</v>
      </c>
      <c r="X121" s="722">
        <v>0</v>
      </c>
      <c r="Y121" s="740">
        <v>0</v>
      </c>
      <c r="Z121" s="747">
        <v>0</v>
      </c>
      <c r="AA121" s="743">
        <v>0</v>
      </c>
      <c r="AB121" s="722">
        <v>7</v>
      </c>
      <c r="AC121" s="722"/>
      <c r="AD121" s="722">
        <v>0</v>
      </c>
      <c r="AE121" s="722">
        <v>1</v>
      </c>
      <c r="AF121" s="722">
        <v>2</v>
      </c>
      <c r="AM121" s="189"/>
      <c r="AN121" s="190">
        <v>13</v>
      </c>
      <c r="AO121" s="236"/>
      <c r="AP121" s="189"/>
      <c r="AQ121" s="190">
        <v>1</v>
      </c>
      <c r="AR121" s="201">
        <v>3</v>
      </c>
    </row>
    <row r="122" spans="21:44">
      <c r="U122" s="722">
        <v>0</v>
      </c>
      <c r="V122" s="722">
        <v>39</v>
      </c>
      <c r="W122" s="722">
        <v>0</v>
      </c>
      <c r="X122" s="722">
        <v>0</v>
      </c>
      <c r="Y122" s="740">
        <v>0</v>
      </c>
      <c r="Z122" s="747">
        <v>0</v>
      </c>
      <c r="AA122" s="743">
        <v>0</v>
      </c>
      <c r="AB122" s="722">
        <v>3</v>
      </c>
      <c r="AC122" s="722"/>
      <c r="AD122" s="722">
        <v>0</v>
      </c>
      <c r="AE122" s="722">
        <v>1</v>
      </c>
      <c r="AF122" s="722">
        <v>1</v>
      </c>
      <c r="AM122" s="203"/>
      <c r="AN122" s="204">
        <v>13</v>
      </c>
      <c r="AO122" s="695"/>
      <c r="AP122" s="203"/>
      <c r="AQ122" s="204">
        <v>1</v>
      </c>
      <c r="AR122" s="205">
        <v>2</v>
      </c>
    </row>
    <row r="123" spans="21:44">
      <c r="U123" s="722">
        <v>0</v>
      </c>
      <c r="V123" s="722">
        <v>49</v>
      </c>
      <c r="W123" s="722">
        <v>118</v>
      </c>
      <c r="X123" s="722">
        <v>2</v>
      </c>
      <c r="Y123" s="740">
        <v>2</v>
      </c>
      <c r="Z123" s="747">
        <v>3</v>
      </c>
      <c r="AA123" s="743">
        <v>0</v>
      </c>
      <c r="AB123" s="722">
        <v>50</v>
      </c>
      <c r="AC123" s="722">
        <v>286</v>
      </c>
      <c r="AD123" s="722">
        <v>1</v>
      </c>
      <c r="AE123" s="722">
        <v>0</v>
      </c>
      <c r="AF123" s="722">
        <v>0</v>
      </c>
      <c r="AM123" s="191"/>
      <c r="AN123" s="192">
        <v>32</v>
      </c>
      <c r="AO123" s="696">
        <v>75</v>
      </c>
      <c r="AP123" s="191"/>
      <c r="AQ123" s="192"/>
      <c r="AR123" s="202"/>
    </row>
    <row r="124" spans="21:44">
      <c r="U124" s="723">
        <v>1847</v>
      </c>
      <c r="V124" s="723">
        <v>114</v>
      </c>
      <c r="W124" s="723">
        <v>118</v>
      </c>
      <c r="X124" s="723">
        <v>438</v>
      </c>
      <c r="Y124" s="741">
        <v>98</v>
      </c>
      <c r="Z124" s="748">
        <v>121</v>
      </c>
      <c r="AA124" s="744">
        <v>2469</v>
      </c>
      <c r="AB124" s="723">
        <v>60</v>
      </c>
      <c r="AC124" s="723">
        <v>286</v>
      </c>
      <c r="AD124" s="723">
        <v>567</v>
      </c>
      <c r="AE124" s="723">
        <v>107</v>
      </c>
      <c r="AF124" s="723">
        <v>140</v>
      </c>
      <c r="AM124" s="686">
        <v>1623</v>
      </c>
      <c r="AN124" s="687">
        <v>58</v>
      </c>
      <c r="AO124" s="691">
        <v>75</v>
      </c>
      <c r="AP124" s="686">
        <v>241</v>
      </c>
      <c r="AQ124" s="687">
        <v>75</v>
      </c>
      <c r="AR124" s="699">
        <v>95</v>
      </c>
    </row>
    <row r="125" spans="21:44">
      <c r="U125" s="722">
        <v>1</v>
      </c>
      <c r="V125" s="722">
        <v>0</v>
      </c>
      <c r="W125" s="722">
        <v>0</v>
      </c>
      <c r="X125" s="722">
        <v>1</v>
      </c>
      <c r="Y125" s="740">
        <v>1</v>
      </c>
      <c r="Z125" s="747">
        <v>1</v>
      </c>
      <c r="AA125" s="743"/>
      <c r="AB125" s="722"/>
      <c r="AC125" s="722"/>
      <c r="AD125" s="722"/>
      <c r="AE125" s="722"/>
      <c r="AF125" s="722"/>
      <c r="AM125" s="684"/>
      <c r="AN125" s="685"/>
      <c r="AO125" s="697"/>
      <c r="AP125" s="684"/>
      <c r="AQ125" s="685"/>
      <c r="AR125" s="698"/>
    </row>
    <row r="126" spans="21:44">
      <c r="U126" s="722">
        <v>1</v>
      </c>
      <c r="V126" s="722">
        <v>0</v>
      </c>
      <c r="W126" s="722">
        <v>0</v>
      </c>
      <c r="X126" s="722">
        <v>0</v>
      </c>
      <c r="Y126" s="740">
        <v>0</v>
      </c>
      <c r="Z126" s="747">
        <v>0</v>
      </c>
      <c r="AA126" s="743"/>
      <c r="AB126" s="722"/>
      <c r="AC126" s="722"/>
      <c r="AD126" s="722"/>
      <c r="AE126" s="722"/>
      <c r="AF126" s="722"/>
      <c r="AM126" s="179"/>
      <c r="AN126" s="180"/>
      <c r="AO126" s="695"/>
      <c r="AP126" s="179"/>
      <c r="AQ126" s="180"/>
      <c r="AR126" s="197"/>
    </row>
    <row r="127" spans="21:44">
      <c r="U127" s="722">
        <v>2</v>
      </c>
      <c r="V127" s="722">
        <v>0</v>
      </c>
      <c r="W127" s="722">
        <v>0</v>
      </c>
      <c r="X127" s="722">
        <v>0</v>
      </c>
      <c r="Y127" s="740">
        <v>0</v>
      </c>
      <c r="Z127" s="747">
        <v>0</v>
      </c>
      <c r="AA127" s="743"/>
      <c r="AB127" s="722"/>
      <c r="AC127" s="722"/>
      <c r="AD127" s="722"/>
      <c r="AE127" s="722"/>
      <c r="AF127" s="722"/>
      <c r="AM127" s="182"/>
      <c r="AN127" s="183"/>
      <c r="AO127" s="695"/>
      <c r="AP127" s="182"/>
      <c r="AQ127" s="183"/>
      <c r="AR127" s="198"/>
    </row>
    <row r="128" spans="21:44">
      <c r="U128" s="722">
        <v>0</v>
      </c>
      <c r="V128" s="722">
        <v>0</v>
      </c>
      <c r="W128" s="722">
        <v>0</v>
      </c>
      <c r="X128" s="722">
        <v>0</v>
      </c>
      <c r="Y128" s="740">
        <v>0</v>
      </c>
      <c r="Z128" s="747">
        <v>0</v>
      </c>
      <c r="AA128" s="743"/>
      <c r="AB128" s="722"/>
      <c r="AC128" s="722"/>
      <c r="AD128" s="722"/>
      <c r="AE128" s="722"/>
      <c r="AF128" s="722"/>
      <c r="AM128" s="684"/>
      <c r="AN128" s="685"/>
      <c r="AO128" s="695"/>
      <c r="AP128" s="684"/>
      <c r="AQ128" s="685"/>
      <c r="AR128" s="698"/>
    </row>
    <row r="129" spans="21:44">
      <c r="U129" s="722">
        <v>1</v>
      </c>
      <c r="V129" s="722">
        <v>0</v>
      </c>
      <c r="W129" s="722">
        <v>0</v>
      </c>
      <c r="X129" s="722">
        <v>0</v>
      </c>
      <c r="Y129" s="740">
        <v>0</v>
      </c>
      <c r="Z129" s="747">
        <v>0</v>
      </c>
      <c r="AA129" s="743"/>
      <c r="AB129" s="722"/>
      <c r="AC129" s="722"/>
      <c r="AD129" s="722"/>
      <c r="AE129" s="722"/>
      <c r="AF129" s="722"/>
      <c r="AM129" s="179"/>
      <c r="AN129" s="180"/>
      <c r="AO129" s="695"/>
      <c r="AP129" s="179"/>
      <c r="AQ129" s="180"/>
      <c r="AR129" s="197"/>
    </row>
    <row r="130" spans="21:44">
      <c r="U130" s="722">
        <v>0</v>
      </c>
      <c r="V130" s="722">
        <v>0</v>
      </c>
      <c r="W130" s="722">
        <v>0</v>
      </c>
      <c r="X130" s="722">
        <v>1</v>
      </c>
      <c r="Y130" s="740">
        <v>0</v>
      </c>
      <c r="Z130" s="747">
        <v>0</v>
      </c>
      <c r="AA130" s="743"/>
      <c r="AB130" s="722"/>
      <c r="AC130" s="722"/>
      <c r="AD130" s="722"/>
      <c r="AE130" s="722"/>
      <c r="AF130" s="722"/>
      <c r="AM130" s="179"/>
      <c r="AN130" s="180"/>
      <c r="AO130" s="695"/>
      <c r="AP130" s="179"/>
      <c r="AQ130" s="180"/>
      <c r="AR130" s="197"/>
    </row>
    <row r="131" spans="21:44">
      <c r="U131" s="722">
        <v>0</v>
      </c>
      <c r="V131" s="722">
        <v>0</v>
      </c>
      <c r="W131" s="722">
        <v>0</v>
      </c>
      <c r="X131" s="722">
        <v>0</v>
      </c>
      <c r="Y131" s="740">
        <v>0</v>
      </c>
      <c r="Z131" s="747">
        <v>0</v>
      </c>
      <c r="AA131" s="743"/>
      <c r="AB131" s="722"/>
      <c r="AC131" s="722"/>
      <c r="AD131" s="722"/>
      <c r="AE131" s="722"/>
      <c r="AF131" s="722"/>
      <c r="AM131" s="179"/>
      <c r="AN131" s="180"/>
      <c r="AO131" s="695"/>
      <c r="AP131" s="179"/>
      <c r="AQ131" s="180"/>
      <c r="AR131" s="197"/>
    </row>
    <row r="132" spans="21:44">
      <c r="U132" s="722">
        <v>0</v>
      </c>
      <c r="V132" s="722">
        <v>0</v>
      </c>
      <c r="W132" s="722">
        <v>0</v>
      </c>
      <c r="X132" s="722">
        <v>0</v>
      </c>
      <c r="Y132" s="740">
        <v>0</v>
      </c>
      <c r="Z132" s="747">
        <v>0</v>
      </c>
      <c r="AA132" s="743"/>
      <c r="AB132" s="722"/>
      <c r="AC132" s="722"/>
      <c r="AD132" s="722"/>
      <c r="AE132" s="722"/>
      <c r="AF132" s="722"/>
      <c r="AM132" s="182"/>
      <c r="AN132" s="183"/>
      <c r="AO132" s="695"/>
      <c r="AP132" s="182"/>
      <c r="AQ132" s="183"/>
      <c r="AR132" s="198"/>
    </row>
    <row r="133" spans="21:44">
      <c r="U133" s="722">
        <v>0</v>
      </c>
      <c r="V133" s="722">
        <v>0</v>
      </c>
      <c r="W133" s="722">
        <v>0</v>
      </c>
      <c r="X133" s="722">
        <v>0</v>
      </c>
      <c r="Y133" s="740">
        <v>0</v>
      </c>
      <c r="Z133" s="747">
        <v>0</v>
      </c>
      <c r="AA133" s="743"/>
      <c r="AB133" s="722"/>
      <c r="AC133" s="722"/>
      <c r="AD133" s="722"/>
      <c r="AE133" s="722"/>
      <c r="AF133" s="722"/>
      <c r="AM133" s="684"/>
      <c r="AN133" s="685"/>
      <c r="AO133" s="695"/>
      <c r="AP133" s="684"/>
      <c r="AQ133" s="685"/>
      <c r="AR133" s="698"/>
    </row>
    <row r="134" spans="21:44">
      <c r="U134" s="722">
        <v>0</v>
      </c>
      <c r="V134" s="722">
        <v>0</v>
      </c>
      <c r="W134" s="722">
        <v>0</v>
      </c>
      <c r="X134" s="722">
        <v>0</v>
      </c>
      <c r="Y134" s="740">
        <v>0</v>
      </c>
      <c r="Z134" s="747">
        <v>0</v>
      </c>
      <c r="AA134" s="743"/>
      <c r="AB134" s="722"/>
      <c r="AC134" s="722"/>
      <c r="AD134" s="722"/>
      <c r="AE134" s="722"/>
      <c r="AF134" s="722"/>
      <c r="AM134" s="179"/>
      <c r="AN134" s="180"/>
      <c r="AO134" s="695"/>
      <c r="AP134" s="179"/>
      <c r="AQ134" s="180"/>
      <c r="AR134" s="197"/>
    </row>
    <row r="135" spans="21:44">
      <c r="U135" s="722">
        <v>0</v>
      </c>
      <c r="V135" s="722">
        <v>0</v>
      </c>
      <c r="W135" s="722">
        <v>0</v>
      </c>
      <c r="X135" s="722">
        <v>0</v>
      </c>
      <c r="Y135" s="740">
        <v>0</v>
      </c>
      <c r="Z135" s="747">
        <v>0</v>
      </c>
      <c r="AA135" s="743"/>
      <c r="AB135" s="722"/>
      <c r="AC135" s="722"/>
      <c r="AD135" s="722"/>
      <c r="AE135" s="722"/>
      <c r="AF135" s="722"/>
      <c r="AM135" s="179"/>
      <c r="AN135" s="180"/>
      <c r="AO135" s="695"/>
      <c r="AP135" s="179"/>
      <c r="AQ135" s="180"/>
      <c r="AR135" s="197"/>
    </row>
    <row r="136" spans="21:44">
      <c r="U136" s="722">
        <v>0</v>
      </c>
      <c r="V136" s="722">
        <v>0</v>
      </c>
      <c r="W136" s="722">
        <v>0</v>
      </c>
      <c r="X136" s="722">
        <v>0</v>
      </c>
      <c r="Y136" s="740">
        <v>0</v>
      </c>
      <c r="Z136" s="747">
        <v>0</v>
      </c>
      <c r="AA136" s="743"/>
      <c r="AB136" s="722"/>
      <c r="AC136" s="722"/>
      <c r="AD136" s="722"/>
      <c r="AE136" s="722"/>
      <c r="AF136" s="722"/>
      <c r="AM136" s="185"/>
      <c r="AN136" s="186"/>
      <c r="AO136" s="695"/>
      <c r="AP136" s="185"/>
      <c r="AQ136" s="186"/>
      <c r="AR136" s="199"/>
    </row>
    <row r="137" spans="21:44">
      <c r="U137" s="722">
        <v>0</v>
      </c>
      <c r="V137" s="722">
        <v>0</v>
      </c>
      <c r="W137" s="722">
        <v>2</v>
      </c>
      <c r="X137" s="722">
        <v>0</v>
      </c>
      <c r="Y137" s="740">
        <v>0</v>
      </c>
      <c r="Z137" s="747">
        <v>0</v>
      </c>
      <c r="AA137" s="743"/>
      <c r="AB137" s="722"/>
      <c r="AC137" s="722"/>
      <c r="AD137" s="722"/>
      <c r="AE137" s="722"/>
      <c r="AF137" s="722"/>
      <c r="AM137" s="191"/>
      <c r="AN137" s="192"/>
      <c r="AO137" s="696"/>
      <c r="AP137" s="191"/>
      <c r="AQ137" s="192"/>
      <c r="AR137" s="202"/>
    </row>
    <row r="138" spans="21:44">
      <c r="U138" s="723">
        <v>5</v>
      </c>
      <c r="V138" s="723">
        <v>0</v>
      </c>
      <c r="W138" s="723">
        <v>2</v>
      </c>
      <c r="X138" s="723">
        <v>2</v>
      </c>
      <c r="Y138" s="741">
        <v>1</v>
      </c>
      <c r="Z138" s="748">
        <v>1</v>
      </c>
      <c r="AA138" s="744">
        <v>0</v>
      </c>
      <c r="AB138" s="723">
        <v>0</v>
      </c>
      <c r="AC138" s="723">
        <v>0</v>
      </c>
      <c r="AD138" s="723">
        <v>0</v>
      </c>
      <c r="AE138" s="723">
        <v>0</v>
      </c>
      <c r="AF138" s="723">
        <v>0</v>
      </c>
      <c r="AM138" s="690">
        <v>0</v>
      </c>
      <c r="AN138" s="691">
        <v>0</v>
      </c>
      <c r="AO138" s="691">
        <v>0</v>
      </c>
      <c r="AP138" s="690">
        <v>0</v>
      </c>
      <c r="AQ138" s="691">
        <v>0</v>
      </c>
      <c r="AR138" s="701">
        <v>0</v>
      </c>
    </row>
    <row r="139" spans="21:44" ht="13.5" thickBot="1">
      <c r="U139" s="724">
        <v>3113</v>
      </c>
      <c r="V139" s="724">
        <v>180</v>
      </c>
      <c r="W139" s="724">
        <v>184</v>
      </c>
      <c r="X139" s="724">
        <v>857</v>
      </c>
      <c r="Y139" s="742">
        <v>236</v>
      </c>
      <c r="Z139" s="749">
        <v>289</v>
      </c>
      <c r="AA139" s="745">
        <v>4236</v>
      </c>
      <c r="AB139" s="724">
        <v>145</v>
      </c>
      <c r="AC139" s="724">
        <v>412</v>
      </c>
      <c r="AD139" s="724">
        <v>1044</v>
      </c>
      <c r="AE139" s="724">
        <v>202</v>
      </c>
      <c r="AF139" s="724">
        <v>250</v>
      </c>
      <c r="AM139" s="692">
        <v>2766</v>
      </c>
      <c r="AN139" s="693">
        <v>120</v>
      </c>
      <c r="AO139" s="693">
        <v>103</v>
      </c>
      <c r="AP139" s="692">
        <v>520</v>
      </c>
      <c r="AQ139" s="693">
        <v>135</v>
      </c>
      <c r="AR139" s="702">
        <v>177</v>
      </c>
    </row>
    <row r="140" spans="21:44" ht="13.5" thickTop="1"/>
  </sheetData>
  <mergeCells count="37">
    <mergeCell ref="O8:T8"/>
    <mergeCell ref="AY8:BD8"/>
    <mergeCell ref="U8:Z8"/>
    <mergeCell ref="AA8:AF8"/>
    <mergeCell ref="AG8:AL8"/>
    <mergeCell ref="AM8:AR8"/>
    <mergeCell ref="AS8:AX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2.75" customHeight="1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3" t="s">
        <v>278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4" t="str">
        <f>'[8]ANEXO I - TAB 1'!$L$5:$M$5</f>
        <v>POSIÇÃO: Agosto/2019</v>
      </c>
      <c r="M5" s="964"/>
    </row>
    <row r="6" spans="1:13" ht="12.75" customHeight="1" thickTop="1">
      <c r="A6" s="896" t="s">
        <v>3</v>
      </c>
      <c r="B6" s="897"/>
      <c r="C6" s="897"/>
      <c r="D6" s="898"/>
      <c r="E6" s="902" t="s">
        <v>4</v>
      </c>
      <c r="F6" s="903"/>
      <c r="G6" s="903"/>
      <c r="H6" s="903"/>
      <c r="I6" s="904"/>
      <c r="J6" s="884" t="s">
        <v>5</v>
      </c>
      <c r="K6" s="885"/>
      <c r="L6" s="886"/>
      <c r="M6" s="887" t="s">
        <v>6</v>
      </c>
    </row>
    <row r="7" spans="1:13" ht="21" customHeight="1">
      <c r="A7" s="899"/>
      <c r="B7" s="900"/>
      <c r="C7" s="900"/>
      <c r="D7" s="901"/>
      <c r="E7" s="889" t="s">
        <v>7</v>
      </c>
      <c r="F7" s="890"/>
      <c r="G7" s="890"/>
      <c r="H7" s="890" t="s">
        <v>8</v>
      </c>
      <c r="I7" s="891" t="s">
        <v>9</v>
      </c>
      <c r="J7" s="889" t="s">
        <v>10</v>
      </c>
      <c r="K7" s="890" t="s">
        <v>11</v>
      </c>
      <c r="L7" s="892" t="s">
        <v>9</v>
      </c>
      <c r="M7" s="965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90"/>
      <c r="I8" s="891"/>
      <c r="J8" s="889"/>
      <c r="K8" s="890"/>
      <c r="L8" s="892"/>
      <c r="M8" s="965"/>
    </row>
    <row r="9" spans="1:13" s="7" customFormat="1" ht="12.75" customHeight="1">
      <c r="A9" s="908" t="s">
        <v>151</v>
      </c>
      <c r="B9" s="906" t="s">
        <v>155</v>
      </c>
      <c r="C9" s="905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909"/>
      <c r="B10" s="907"/>
      <c r="C10" s="879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909"/>
      <c r="B11" s="907"/>
      <c r="C11" s="880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909"/>
      <c r="B12" s="907"/>
      <c r="C12" s="878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909"/>
      <c r="B13" s="907"/>
      <c r="C13" s="879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909"/>
      <c r="B14" s="907"/>
      <c r="C14" s="879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909"/>
      <c r="B15" s="907"/>
      <c r="C15" s="879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909"/>
      <c r="B16" s="907"/>
      <c r="C16" s="880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909"/>
      <c r="B17" s="907"/>
      <c r="C17" s="878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909"/>
      <c r="B18" s="907"/>
      <c r="C18" s="879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909"/>
      <c r="B19" s="907"/>
      <c r="C19" s="879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909"/>
      <c r="B20" s="907"/>
      <c r="C20" s="879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909"/>
      <c r="B21" s="907"/>
      <c r="C21" s="879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908" t="s">
        <v>168</v>
      </c>
      <c r="B23" s="906" t="s">
        <v>169</v>
      </c>
      <c r="C23" s="905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909"/>
      <c r="B24" s="907"/>
      <c r="C24" s="879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909"/>
      <c r="B25" s="907"/>
      <c r="C25" s="880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909"/>
      <c r="B26" s="907"/>
      <c r="C26" s="878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909"/>
      <c r="B27" s="907"/>
      <c r="C27" s="879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909"/>
      <c r="B28" s="907"/>
      <c r="C28" s="879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909"/>
      <c r="B29" s="907"/>
      <c r="C29" s="879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909"/>
      <c r="B30" s="907"/>
      <c r="C30" s="880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909"/>
      <c r="B31" s="907"/>
      <c r="C31" s="878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909"/>
      <c r="B32" s="907"/>
      <c r="C32" s="879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909"/>
      <c r="B33" s="907"/>
      <c r="C33" s="879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909"/>
      <c r="B34" s="907"/>
      <c r="C34" s="879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909"/>
      <c r="B35" s="907"/>
      <c r="C35" s="881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908" t="s">
        <v>170</v>
      </c>
      <c r="B37" s="906" t="s">
        <v>171</v>
      </c>
      <c r="C37" s="905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909"/>
      <c r="B38" s="907"/>
      <c r="C38" s="879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909"/>
      <c r="B39" s="907"/>
      <c r="C39" s="880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909"/>
      <c r="B40" s="907"/>
      <c r="C40" s="878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909"/>
      <c r="B41" s="907"/>
      <c r="C41" s="879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909"/>
      <c r="B42" s="907"/>
      <c r="C42" s="879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909"/>
      <c r="B43" s="907"/>
      <c r="C43" s="879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909"/>
      <c r="B44" s="907"/>
      <c r="C44" s="880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909"/>
      <c r="B45" s="907"/>
      <c r="C45" s="878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909"/>
      <c r="B46" s="907"/>
      <c r="C46" s="879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909"/>
      <c r="B47" s="907"/>
      <c r="C47" s="879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909"/>
      <c r="B48" s="907"/>
      <c r="C48" s="879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909"/>
      <c r="B49" s="907"/>
      <c r="C49" s="881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94" t="s">
        <v>17</v>
      </c>
      <c r="C51" s="894"/>
      <c r="D51" s="895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280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282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1005" t="s">
        <v>283</v>
      </c>
      <c r="C7" s="1005"/>
      <c r="D7" s="1005"/>
      <c r="E7" s="1005"/>
      <c r="F7" s="1005"/>
      <c r="G7" s="1005"/>
      <c r="H7" s="1005"/>
      <c r="I7" s="1005"/>
      <c r="J7" s="1005"/>
      <c r="K7" s="1005"/>
      <c r="L7" s="1005"/>
      <c r="M7" s="1005"/>
      <c r="N7" s="1005"/>
    </row>
    <row r="8" spans="1:18">
      <c r="B8" s="493" t="s">
        <v>238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1006" t="s">
        <v>239</v>
      </c>
      <c r="C9" s="1006"/>
      <c r="D9" s="1006"/>
      <c r="E9" s="1006"/>
      <c r="F9" s="1006" t="s">
        <v>240</v>
      </c>
      <c r="G9" s="1006"/>
      <c r="H9" s="1006"/>
      <c r="I9" s="1006"/>
      <c r="J9" s="1006"/>
      <c r="K9" s="1006" t="s">
        <v>241</v>
      </c>
      <c r="L9" s="1006"/>
      <c r="M9" s="1006"/>
      <c r="N9" s="1006"/>
      <c r="R9" s="494"/>
    </row>
    <row r="10" spans="1:18" ht="15.75" customHeight="1">
      <c r="B10" s="1006"/>
      <c r="C10" s="1006"/>
      <c r="D10" s="1006"/>
      <c r="E10" s="1006"/>
      <c r="F10" s="1006" t="s">
        <v>242</v>
      </c>
      <c r="G10" s="1006"/>
      <c r="H10" s="1006"/>
      <c r="I10" s="1006" t="s">
        <v>243</v>
      </c>
      <c r="J10" s="1006" t="s">
        <v>194</v>
      </c>
      <c r="K10" s="1006" t="s">
        <v>244</v>
      </c>
      <c r="L10" s="1006" t="s">
        <v>245</v>
      </c>
      <c r="M10" s="1006" t="s">
        <v>194</v>
      </c>
      <c r="N10" s="1006" t="s">
        <v>246</v>
      </c>
    </row>
    <row r="11" spans="1:18" ht="26.25" customHeight="1">
      <c r="B11" s="1006"/>
      <c r="C11" s="1006"/>
      <c r="D11" s="1006"/>
      <c r="E11" s="1006"/>
      <c r="F11" s="495" t="s">
        <v>247</v>
      </c>
      <c r="G11" s="495" t="s">
        <v>248</v>
      </c>
      <c r="H11" s="495" t="s">
        <v>249</v>
      </c>
      <c r="I11" s="1006"/>
      <c r="J11" s="1006"/>
      <c r="K11" s="1006"/>
      <c r="L11" s="1006"/>
      <c r="M11" s="1006"/>
      <c r="N11" s="1006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250</v>
      </c>
      <c r="C14" s="506"/>
      <c r="D14" s="507" t="s">
        <v>251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252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253</v>
      </c>
      <c r="C16" s="505"/>
      <c r="D16" s="507" t="s">
        <v>254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255</v>
      </c>
      <c r="C17" s="505" t="s">
        <v>153</v>
      </c>
      <c r="D17" s="507" t="s">
        <v>236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251</v>
      </c>
      <c r="C18" s="505"/>
      <c r="D18" s="507" t="s">
        <v>256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257</v>
      </c>
      <c r="C19" s="506"/>
      <c r="D19" s="507" t="s">
        <v>255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258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256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1007" t="s">
        <v>259</v>
      </c>
      <c r="C25" s="1008"/>
      <c r="D25" s="1008"/>
      <c r="E25" s="1009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257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260</v>
      </c>
      <c r="C29" s="504"/>
      <c r="D29" s="511" t="s">
        <v>261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260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250</v>
      </c>
      <c r="C31" s="504" t="s">
        <v>153</v>
      </c>
      <c r="D31" s="511" t="s">
        <v>262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255</v>
      </c>
      <c r="C32" s="504"/>
      <c r="D32" s="511" t="s">
        <v>255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258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258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1007" t="s">
        <v>263</v>
      </c>
      <c r="C39" s="1008"/>
      <c r="D39" s="1008"/>
      <c r="E39" s="1008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264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252</v>
      </c>
      <c r="C42" s="504"/>
      <c r="D42" s="511" t="s">
        <v>252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265</v>
      </c>
      <c r="C43" s="497"/>
      <c r="D43" s="511" t="s">
        <v>250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255</v>
      </c>
      <c r="C44" s="504"/>
      <c r="D44" s="511" t="s">
        <v>262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253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255</v>
      </c>
      <c r="C46" s="504"/>
      <c r="D46" s="511" t="s">
        <v>261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236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256</v>
      </c>
      <c r="C48" s="497"/>
      <c r="D48" s="511" t="s">
        <v>250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257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253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1010" t="s">
        <v>266</v>
      </c>
      <c r="C53" s="1010"/>
      <c r="D53" s="1010"/>
      <c r="E53" s="1010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1007" t="s">
        <v>267</v>
      </c>
      <c r="C54" s="1008"/>
      <c r="D54" s="1008"/>
      <c r="E54" s="1009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1004" t="s">
        <v>17</v>
      </c>
      <c r="C55" s="1004"/>
      <c r="D55" s="1004"/>
      <c r="E55" s="1004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284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view="pageBreakPreview" zoomScale="150" zoomScaleNormal="100" zoomScaleSheetLayoutView="150" workbookViewId="0">
      <selection activeCell="BJ43" sqref="BJ43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7" width="11.7109375" style="2" customWidth="1"/>
    <col min="8" max="8" width="17.5703125" style="2" customWidth="1"/>
    <col min="9" max="9" width="2.7109375" style="2" customWidth="1"/>
    <col min="10" max="11" width="4.85546875" style="2" hidden="1" customWidth="1"/>
    <col min="12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9" width="1.85546875" style="2" hidden="1" customWidth="1"/>
    <col min="40" max="40" width="6.7109375" style="2" hidden="1" customWidth="1"/>
    <col min="41" max="42" width="5.28515625" style="2" hidden="1" customWidth="1"/>
    <col min="43" max="43" width="4.28515625" style="2" hidden="1" customWidth="1"/>
    <col min="44" max="44" width="5.28515625" style="2" hidden="1" customWidth="1"/>
    <col min="45" max="69" width="4.5703125" style="2" customWidth="1"/>
    <col min="70" max="16384" width="9.140625" style="2"/>
  </cols>
  <sheetData>
    <row r="1" spans="1:44" ht="12.75" customHeight="1">
      <c r="A1" s="882" t="s">
        <v>0</v>
      </c>
      <c r="B1" s="882"/>
      <c r="C1" s="882"/>
      <c r="D1" s="882"/>
      <c r="E1" s="882"/>
      <c r="F1" s="882"/>
      <c r="G1" s="882"/>
      <c r="H1" s="882"/>
    </row>
    <row r="2" spans="1:44" ht="12.75" customHeight="1">
      <c r="A2" s="882" t="s">
        <v>19</v>
      </c>
      <c r="B2" s="882"/>
      <c r="C2" s="882"/>
      <c r="D2" s="882"/>
      <c r="E2" s="882"/>
      <c r="F2" s="882"/>
      <c r="G2" s="882"/>
      <c r="H2" s="882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883" t="str">
        <f>'ANEXO I - TAB 1'!A4:M4</f>
        <v>PODER/ÓRGÃO/UNIDADE: JUSTIÇA FEDERAL</v>
      </c>
      <c r="B4" s="883"/>
      <c r="C4" s="883"/>
      <c r="D4" s="883"/>
      <c r="E4" s="883"/>
      <c r="F4" s="883"/>
      <c r="G4" s="883"/>
      <c r="H4" s="883"/>
    </row>
    <row r="5" spans="1:44" s="1" customFormat="1" ht="12.75" customHeight="1" thickBot="1">
      <c r="A5" s="215"/>
      <c r="B5" s="681"/>
      <c r="C5" s="681"/>
      <c r="D5" s="681"/>
      <c r="E5" s="682"/>
      <c r="F5" s="682"/>
      <c r="G5" s="893" t="str">
        <f>'ANEXO I - TAB 1'!L5</f>
        <v>POSIÇÃO: DEZEMBRO/2021</v>
      </c>
      <c r="H5" s="893"/>
      <c r="J5" s="1020" t="s">
        <v>298</v>
      </c>
      <c r="K5" s="1020"/>
      <c r="L5" s="1020"/>
      <c r="M5" s="1020"/>
      <c r="N5" s="1020"/>
      <c r="O5" s="1021" t="s">
        <v>288</v>
      </c>
      <c r="P5" s="1021"/>
      <c r="Q5" s="1021"/>
      <c r="R5" s="1021"/>
      <c r="S5" s="1021"/>
      <c r="T5" s="1020" t="s">
        <v>295</v>
      </c>
      <c r="U5" s="1020"/>
      <c r="V5" s="1020"/>
      <c r="W5" s="1020"/>
      <c r="X5" s="1020"/>
      <c r="Y5" s="1021" t="s">
        <v>296</v>
      </c>
      <c r="Z5" s="1021"/>
      <c r="AA5" s="1021"/>
      <c r="AB5" s="1021"/>
      <c r="AC5" s="1021"/>
      <c r="AD5" s="1020" t="s">
        <v>297</v>
      </c>
      <c r="AE5" s="1020"/>
      <c r="AF5" s="1020"/>
      <c r="AG5" s="1020"/>
      <c r="AH5" s="1020"/>
      <c r="AI5" s="1018" t="s">
        <v>201</v>
      </c>
      <c r="AJ5" s="1018"/>
      <c r="AK5" s="1018"/>
      <c r="AL5" s="1018"/>
      <c r="AM5" s="1018"/>
      <c r="AN5" s="1019" t="s">
        <v>9</v>
      </c>
      <c r="AO5" s="1019"/>
      <c r="AP5" s="1019"/>
      <c r="AQ5" s="1019"/>
      <c r="AR5" s="1019"/>
    </row>
    <row r="6" spans="1:44" ht="12.75" customHeight="1" thickTop="1">
      <c r="A6" s="1011" t="s">
        <v>3</v>
      </c>
      <c r="B6" s="1012" t="s">
        <v>4</v>
      </c>
      <c r="C6" s="1013"/>
      <c r="D6" s="1014"/>
      <c r="E6" s="1012" t="s">
        <v>5</v>
      </c>
      <c r="F6" s="1013"/>
      <c r="G6" s="1014"/>
      <c r="H6" s="1015" t="s">
        <v>20</v>
      </c>
      <c r="J6" s="866">
        <v>26</v>
      </c>
      <c r="K6" s="867">
        <v>1</v>
      </c>
      <c r="L6" s="869">
        <v>27</v>
      </c>
      <c r="M6" s="868">
        <v>5</v>
      </c>
      <c r="N6" s="870">
        <v>5</v>
      </c>
      <c r="O6" s="660">
        <f>O11+O16</f>
        <v>27</v>
      </c>
      <c r="P6" s="660">
        <f t="shared" ref="P6:S6" si="0">P11+P16</f>
        <v>8</v>
      </c>
      <c r="Q6" s="660">
        <f t="shared" si="0"/>
        <v>24</v>
      </c>
      <c r="R6" s="660">
        <f t="shared" si="0"/>
        <v>7</v>
      </c>
      <c r="S6" s="660">
        <f t="shared" si="0"/>
        <v>11</v>
      </c>
      <c r="T6" s="660">
        <f>T11+T16</f>
        <v>39</v>
      </c>
      <c r="U6" s="660">
        <f t="shared" ref="U6:X6" si="1">U11+U16</f>
        <v>4</v>
      </c>
      <c r="V6" s="660">
        <f t="shared" si="1"/>
        <v>30</v>
      </c>
      <c r="W6" s="660">
        <f t="shared" si="1"/>
        <v>7</v>
      </c>
      <c r="X6" s="660">
        <f t="shared" si="1"/>
        <v>10</v>
      </c>
      <c r="Y6" s="770">
        <v>27</v>
      </c>
      <c r="Z6" s="771">
        <v>0</v>
      </c>
      <c r="AA6" s="774">
        <v>26</v>
      </c>
      <c r="AB6" s="771">
        <v>11</v>
      </c>
      <c r="AC6" s="771">
        <v>12</v>
      </c>
      <c r="AD6" s="660">
        <f>AD11+AD16</f>
        <v>15</v>
      </c>
      <c r="AE6" s="660">
        <f t="shared" ref="AE6:AH6" si="2">AE11+AE16</f>
        <v>9</v>
      </c>
      <c r="AF6" s="660">
        <f t="shared" si="2"/>
        <v>11</v>
      </c>
      <c r="AG6" s="660">
        <f t="shared" si="2"/>
        <v>5</v>
      </c>
      <c r="AH6" s="660">
        <f t="shared" si="2"/>
        <v>5</v>
      </c>
      <c r="AI6" s="661"/>
      <c r="AJ6" s="661"/>
      <c r="AK6" s="661"/>
      <c r="AL6" s="661"/>
      <c r="AM6" s="661"/>
      <c r="AN6" s="663">
        <f>J6+O6+T6+Y6+AD6</f>
        <v>134</v>
      </c>
      <c r="AO6" s="663">
        <f t="shared" ref="AO6:AQ6" si="3">K6+P6+U6+Z6+AE6</f>
        <v>22</v>
      </c>
      <c r="AP6" s="663">
        <f t="shared" si="3"/>
        <v>118</v>
      </c>
      <c r="AQ6" s="663">
        <f t="shared" si="3"/>
        <v>35</v>
      </c>
      <c r="AR6" s="663">
        <f>N6+S6+X6+AC6+AH6</f>
        <v>43</v>
      </c>
    </row>
    <row r="7" spans="1:44" ht="12.75" customHeight="1">
      <c r="A7" s="1011"/>
      <c r="B7" s="1012" t="s">
        <v>7</v>
      </c>
      <c r="C7" s="1013" t="s">
        <v>8</v>
      </c>
      <c r="D7" s="1014" t="s">
        <v>9</v>
      </c>
      <c r="E7" s="1016" t="s">
        <v>180</v>
      </c>
      <c r="F7" s="1013" t="s">
        <v>11</v>
      </c>
      <c r="G7" s="1017" t="s">
        <v>9</v>
      </c>
      <c r="H7" s="1015"/>
      <c r="J7" s="866">
        <v>367</v>
      </c>
      <c r="K7" s="867">
        <v>14</v>
      </c>
      <c r="L7" s="869">
        <v>50</v>
      </c>
      <c r="M7" s="868">
        <v>20</v>
      </c>
      <c r="N7" s="870">
        <v>26</v>
      </c>
      <c r="O7" s="660">
        <f t="shared" ref="O7:S9" si="4">O12+O17</f>
        <v>177</v>
      </c>
      <c r="P7" s="660">
        <f t="shared" si="4"/>
        <v>1</v>
      </c>
      <c r="Q7" s="660">
        <f t="shared" si="4"/>
        <v>15</v>
      </c>
      <c r="R7" s="660">
        <f t="shared" si="4"/>
        <v>9</v>
      </c>
      <c r="S7" s="660">
        <f t="shared" si="4"/>
        <v>13</v>
      </c>
      <c r="T7" s="660">
        <f>T12+T17</f>
        <v>265</v>
      </c>
      <c r="U7" s="660">
        <f t="shared" ref="U7:X8" si="5">U12+U17</f>
        <v>6</v>
      </c>
      <c r="V7" s="660">
        <f t="shared" si="5"/>
        <v>33</v>
      </c>
      <c r="W7" s="660">
        <f t="shared" si="5"/>
        <v>9</v>
      </c>
      <c r="X7" s="660">
        <f t="shared" si="5"/>
        <v>9</v>
      </c>
      <c r="Y7" s="770">
        <v>232</v>
      </c>
      <c r="Z7" s="771">
        <v>1</v>
      </c>
      <c r="AA7" s="774">
        <v>18</v>
      </c>
      <c r="AB7" s="771">
        <v>5</v>
      </c>
      <c r="AC7" s="771">
        <v>7</v>
      </c>
      <c r="AD7" s="660">
        <f t="shared" ref="AD7:AH7" si="6">AD12+AD17</f>
        <v>157</v>
      </c>
      <c r="AE7" s="660">
        <f t="shared" si="6"/>
        <v>0</v>
      </c>
      <c r="AF7" s="660">
        <f t="shared" si="6"/>
        <v>8</v>
      </c>
      <c r="AG7" s="660">
        <f t="shared" si="6"/>
        <v>9</v>
      </c>
      <c r="AH7" s="660">
        <f t="shared" si="6"/>
        <v>10</v>
      </c>
      <c r="AI7" s="661"/>
      <c r="AJ7" s="661"/>
      <c r="AK7" s="661"/>
      <c r="AL7" s="661"/>
      <c r="AM7" s="661"/>
      <c r="AN7" s="663">
        <f t="shared" ref="AN7:AN8" si="7">J7+O7+T7+Y7+AD7</f>
        <v>1198</v>
      </c>
      <c r="AO7" s="663">
        <f t="shared" ref="AO7:AO9" si="8">K7+P7+U7+Z7+AE7</f>
        <v>22</v>
      </c>
      <c r="AP7" s="663">
        <f t="shared" ref="AP7:AP9" si="9">L7+Q7+V7+AA7+AF7</f>
        <v>124</v>
      </c>
      <c r="AQ7" s="663">
        <f t="shared" ref="AQ7:AR9" si="10">M7+R7+W7+AB7+AG7</f>
        <v>52</v>
      </c>
      <c r="AR7" s="663">
        <f t="shared" si="10"/>
        <v>65</v>
      </c>
    </row>
    <row r="8" spans="1:44">
      <c r="A8" s="1011"/>
      <c r="B8" s="1012"/>
      <c r="C8" s="1013"/>
      <c r="D8" s="1014"/>
      <c r="E8" s="1016"/>
      <c r="F8" s="1013"/>
      <c r="G8" s="1017"/>
      <c r="H8" s="1015"/>
      <c r="J8" s="866">
        <v>173</v>
      </c>
      <c r="K8" s="867">
        <v>109</v>
      </c>
      <c r="L8" s="869">
        <v>2</v>
      </c>
      <c r="M8" s="868">
        <v>3</v>
      </c>
      <c r="N8" s="870">
        <v>3</v>
      </c>
      <c r="O8" s="660">
        <f t="shared" si="4"/>
        <v>98</v>
      </c>
      <c r="P8" s="660">
        <f t="shared" si="4"/>
        <v>42</v>
      </c>
      <c r="Q8" s="660">
        <f t="shared" si="4"/>
        <v>0</v>
      </c>
      <c r="R8" s="660">
        <f t="shared" si="4"/>
        <v>0</v>
      </c>
      <c r="S8" s="660">
        <f t="shared" si="4"/>
        <v>0</v>
      </c>
      <c r="T8" s="660">
        <f>T13+T18</f>
        <v>109</v>
      </c>
      <c r="U8" s="660">
        <f t="shared" si="5"/>
        <v>108</v>
      </c>
      <c r="V8" s="660">
        <f t="shared" si="5"/>
        <v>0</v>
      </c>
      <c r="W8" s="660">
        <f t="shared" si="5"/>
        <v>0</v>
      </c>
      <c r="X8" s="660">
        <f t="shared" si="5"/>
        <v>0</v>
      </c>
      <c r="Y8" s="770">
        <v>165</v>
      </c>
      <c r="Z8" s="771">
        <v>32</v>
      </c>
      <c r="AA8" s="774">
        <v>1</v>
      </c>
      <c r="AB8" s="771">
        <v>1</v>
      </c>
      <c r="AC8" s="771">
        <v>1</v>
      </c>
      <c r="AD8" s="660">
        <f t="shared" ref="AD8:AH8" si="11">AD13+AD18</f>
        <v>60</v>
      </c>
      <c r="AE8" s="660">
        <f t="shared" si="11"/>
        <v>57</v>
      </c>
      <c r="AF8" s="660">
        <f t="shared" si="11"/>
        <v>0</v>
      </c>
      <c r="AG8" s="660">
        <f t="shared" si="11"/>
        <v>0</v>
      </c>
      <c r="AH8" s="660">
        <f t="shared" si="11"/>
        <v>0</v>
      </c>
      <c r="AI8" s="661"/>
      <c r="AJ8" s="661"/>
      <c r="AK8" s="661"/>
      <c r="AL8" s="661"/>
      <c r="AM8" s="661"/>
      <c r="AN8" s="663">
        <f t="shared" si="7"/>
        <v>605</v>
      </c>
      <c r="AO8" s="663">
        <f t="shared" si="8"/>
        <v>348</v>
      </c>
      <c r="AP8" s="663">
        <f t="shared" si="9"/>
        <v>3</v>
      </c>
      <c r="AQ8" s="663">
        <f t="shared" si="10"/>
        <v>4</v>
      </c>
      <c r="AR8" s="663">
        <f t="shared" si="10"/>
        <v>4</v>
      </c>
    </row>
    <row r="9" spans="1:44" ht="12.75" customHeight="1">
      <c r="A9" s="166" t="s">
        <v>177</v>
      </c>
      <c r="B9" s="210">
        <f>AN6</f>
        <v>134</v>
      </c>
      <c r="C9" s="211">
        <f t="shared" ref="C9:C11" si="12">AO6</f>
        <v>22</v>
      </c>
      <c r="D9" s="14">
        <f>B9+C9</f>
        <v>156</v>
      </c>
      <c r="E9" s="212">
        <f>AP6</f>
        <v>118</v>
      </c>
      <c r="F9" s="211">
        <f t="shared" ref="F9:F11" si="13">AQ6</f>
        <v>35</v>
      </c>
      <c r="G9" s="138">
        <f>E9+F9</f>
        <v>153</v>
      </c>
      <c r="H9" s="213">
        <f>AR6</f>
        <v>43</v>
      </c>
      <c r="J9" s="662">
        <f>SUM(J6:J8)</f>
        <v>566</v>
      </c>
      <c r="K9" s="662">
        <f t="shared" ref="K9:N9" si="14">SUM(K6:K8)</f>
        <v>124</v>
      </c>
      <c r="L9" s="662">
        <f t="shared" si="14"/>
        <v>79</v>
      </c>
      <c r="M9" s="662">
        <f t="shared" si="14"/>
        <v>28</v>
      </c>
      <c r="N9" s="662">
        <f t="shared" si="14"/>
        <v>34</v>
      </c>
      <c r="O9" s="660">
        <f t="shared" si="4"/>
        <v>302</v>
      </c>
      <c r="P9" s="660">
        <f t="shared" si="4"/>
        <v>51</v>
      </c>
      <c r="Q9" s="660">
        <f t="shared" si="4"/>
        <v>39</v>
      </c>
      <c r="R9" s="660">
        <f t="shared" si="4"/>
        <v>16</v>
      </c>
      <c r="S9" s="660">
        <f t="shared" si="4"/>
        <v>24</v>
      </c>
      <c r="T9" s="660">
        <f t="shared" ref="T9:X9" si="15">T14+T19</f>
        <v>413</v>
      </c>
      <c r="U9" s="660">
        <f t="shared" si="15"/>
        <v>118</v>
      </c>
      <c r="V9" s="660">
        <f t="shared" si="15"/>
        <v>63</v>
      </c>
      <c r="W9" s="660">
        <f t="shared" si="15"/>
        <v>16</v>
      </c>
      <c r="X9" s="660">
        <f t="shared" si="15"/>
        <v>19</v>
      </c>
      <c r="Y9" s="772">
        <v>424</v>
      </c>
      <c r="Z9" s="773">
        <v>33</v>
      </c>
      <c r="AA9" s="775">
        <v>45</v>
      </c>
      <c r="AB9" s="773">
        <v>17</v>
      </c>
      <c r="AC9" s="773">
        <v>20</v>
      </c>
      <c r="AD9" s="660">
        <f t="shared" ref="AD9:AH9" si="16">AD14+AD19</f>
        <v>232</v>
      </c>
      <c r="AE9" s="660">
        <f t="shared" si="16"/>
        <v>66</v>
      </c>
      <c r="AF9" s="660">
        <f t="shared" si="16"/>
        <v>19</v>
      </c>
      <c r="AG9" s="660">
        <f t="shared" si="16"/>
        <v>14</v>
      </c>
      <c r="AH9" s="660">
        <f t="shared" si="16"/>
        <v>15</v>
      </c>
      <c r="AI9" s="661"/>
      <c r="AJ9" s="661"/>
      <c r="AK9" s="661"/>
      <c r="AL9" s="661"/>
      <c r="AM9" s="661"/>
      <c r="AN9" s="663">
        <f>J9+O9+T9+Y9+AD9</f>
        <v>1937</v>
      </c>
      <c r="AO9" s="663">
        <f t="shared" si="8"/>
        <v>392</v>
      </c>
      <c r="AP9" s="663">
        <f t="shared" si="9"/>
        <v>245</v>
      </c>
      <c r="AQ9" s="663">
        <f t="shared" si="10"/>
        <v>91</v>
      </c>
      <c r="AR9" s="663">
        <f t="shared" si="10"/>
        <v>112</v>
      </c>
    </row>
    <row r="10" spans="1:44" ht="12.75" customHeight="1">
      <c r="A10" s="166" t="s">
        <v>178</v>
      </c>
      <c r="B10" s="210">
        <f t="shared" ref="B10" si="17">AN7</f>
        <v>1198</v>
      </c>
      <c r="C10" s="211">
        <f t="shared" si="12"/>
        <v>22</v>
      </c>
      <c r="D10" s="14">
        <f t="shared" ref="D10:D11" si="18">B10+C10</f>
        <v>1220</v>
      </c>
      <c r="E10" s="212">
        <f t="shared" ref="E10:E11" si="19">AP7</f>
        <v>124</v>
      </c>
      <c r="F10" s="211">
        <f t="shared" si="13"/>
        <v>52</v>
      </c>
      <c r="G10" s="138">
        <f>E10+F10</f>
        <v>176</v>
      </c>
      <c r="H10" s="213">
        <f t="shared" ref="H10:H11" si="20">AR7</f>
        <v>65</v>
      </c>
      <c r="J10" s="853"/>
      <c r="K10" s="853"/>
    </row>
    <row r="11" spans="1:44" ht="12.75" customHeight="1">
      <c r="A11" s="166" t="s">
        <v>191</v>
      </c>
      <c r="B11" s="210">
        <f>AN8</f>
        <v>605</v>
      </c>
      <c r="C11" s="211">
        <f t="shared" si="12"/>
        <v>348</v>
      </c>
      <c r="D11" s="14">
        <f t="shared" si="18"/>
        <v>953</v>
      </c>
      <c r="E11" s="212">
        <f t="shared" si="19"/>
        <v>3</v>
      </c>
      <c r="F11" s="211">
        <f t="shared" si="13"/>
        <v>4</v>
      </c>
      <c r="G11" s="138">
        <f>E11+F11</f>
        <v>7</v>
      </c>
      <c r="H11" s="213">
        <f t="shared" si="20"/>
        <v>4</v>
      </c>
      <c r="J11" s="853"/>
      <c r="K11" s="853"/>
      <c r="N11" s="2" t="s">
        <v>313</v>
      </c>
      <c r="O11" s="725">
        <v>27</v>
      </c>
      <c r="P11" s="725">
        <v>8</v>
      </c>
      <c r="Q11" s="725">
        <v>24</v>
      </c>
      <c r="R11" s="725">
        <v>7</v>
      </c>
      <c r="S11" s="725">
        <v>11</v>
      </c>
      <c r="T11" s="726">
        <v>39</v>
      </c>
      <c r="U11" s="726">
        <v>4</v>
      </c>
      <c r="V11" s="726">
        <v>30</v>
      </c>
      <c r="W11" s="726">
        <v>7</v>
      </c>
      <c r="X11" s="726">
        <v>10</v>
      </c>
      <c r="AD11" s="726">
        <v>15</v>
      </c>
      <c r="AE11" s="726">
        <v>9</v>
      </c>
      <c r="AF11" s="726">
        <v>11</v>
      </c>
      <c r="AG11" s="726">
        <v>5</v>
      </c>
      <c r="AH11" s="726">
        <v>5</v>
      </c>
    </row>
    <row r="12" spans="1:44" s="15" customFormat="1">
      <c r="A12" s="107" t="s">
        <v>17</v>
      </c>
      <c r="B12" s="136">
        <f t="shared" ref="B12:H12" si="21">SUM(B9:B11)</f>
        <v>1937</v>
      </c>
      <c r="C12" s="120">
        <f t="shared" si="21"/>
        <v>392</v>
      </c>
      <c r="D12" s="137">
        <f t="shared" si="21"/>
        <v>2329</v>
      </c>
      <c r="E12" s="135">
        <f t="shared" si="21"/>
        <v>245</v>
      </c>
      <c r="F12" s="120">
        <f t="shared" si="21"/>
        <v>91</v>
      </c>
      <c r="G12" s="119">
        <f t="shared" si="21"/>
        <v>336</v>
      </c>
      <c r="H12" s="165">
        <f t="shared" si="21"/>
        <v>112</v>
      </c>
      <c r="J12" s="854"/>
      <c r="K12" s="854"/>
      <c r="N12" s="2"/>
      <c r="O12" s="725">
        <v>0</v>
      </c>
      <c r="P12" s="725">
        <v>0</v>
      </c>
      <c r="Q12" s="725">
        <v>0</v>
      </c>
      <c r="R12" s="725">
        <v>0</v>
      </c>
      <c r="S12" s="725">
        <v>0</v>
      </c>
      <c r="T12" s="725">
        <v>0</v>
      </c>
      <c r="U12" s="725">
        <v>0</v>
      </c>
      <c r="V12" s="725">
        <v>0</v>
      </c>
      <c r="W12" s="725">
        <v>0</v>
      </c>
      <c r="X12" s="725">
        <v>0</v>
      </c>
      <c r="AD12" s="725"/>
      <c r="AE12" s="725"/>
      <c r="AF12" s="725"/>
      <c r="AG12" s="725"/>
      <c r="AH12" s="725"/>
    </row>
    <row r="13" spans="1:44">
      <c r="A13" s="217" t="s">
        <v>202</v>
      </c>
      <c r="J13" s="853"/>
      <c r="K13" s="853"/>
      <c r="O13" s="726">
        <v>0</v>
      </c>
      <c r="P13" s="726">
        <v>0</v>
      </c>
      <c r="Q13" s="726">
        <v>0</v>
      </c>
      <c r="R13" s="726">
        <v>0</v>
      </c>
      <c r="S13" s="726">
        <v>0</v>
      </c>
      <c r="T13" s="726">
        <v>0</v>
      </c>
      <c r="U13" s="726">
        <v>0</v>
      </c>
      <c r="V13" s="726">
        <v>0</v>
      </c>
      <c r="W13" s="726">
        <v>0</v>
      </c>
      <c r="X13" s="726">
        <v>0</v>
      </c>
      <c r="AD13" s="726"/>
      <c r="AE13" s="726"/>
      <c r="AF13" s="726"/>
      <c r="AG13" s="726"/>
      <c r="AH13" s="726"/>
    </row>
    <row r="14" spans="1:44" outlineLevel="1">
      <c r="A14" s="301"/>
      <c r="J14" s="853"/>
      <c r="K14" s="853"/>
      <c r="O14" s="751">
        <f>SUM(O11:O13)</f>
        <v>27</v>
      </c>
      <c r="P14" s="751">
        <f t="shared" ref="P14:S14" si="22">SUM(P11:P13)</f>
        <v>8</v>
      </c>
      <c r="Q14" s="751">
        <f t="shared" si="22"/>
        <v>24</v>
      </c>
      <c r="R14" s="751">
        <f t="shared" si="22"/>
        <v>7</v>
      </c>
      <c r="S14" s="751">
        <f t="shared" si="22"/>
        <v>11</v>
      </c>
      <c r="T14" s="751">
        <f t="shared" ref="T14" si="23">SUM(T11:T13)</f>
        <v>39</v>
      </c>
      <c r="U14" s="751">
        <f t="shared" ref="U14" si="24">SUM(U11:U13)</f>
        <v>4</v>
      </c>
      <c r="V14" s="751">
        <f t="shared" ref="V14" si="25">SUM(V11:V13)</f>
        <v>30</v>
      </c>
      <c r="W14" s="751">
        <f t="shared" ref="W14" si="26">SUM(W11:W13)</f>
        <v>7</v>
      </c>
      <c r="X14" s="751">
        <f t="shared" ref="X14" si="27">SUM(X11:X13)</f>
        <v>10</v>
      </c>
      <c r="AD14" s="751">
        <f>SUM(AD11:AD13)</f>
        <v>15</v>
      </c>
      <c r="AE14" s="751">
        <f t="shared" ref="AE14:AH14" si="28">SUM(AE11:AE13)</f>
        <v>9</v>
      </c>
      <c r="AF14" s="751">
        <f t="shared" si="28"/>
        <v>11</v>
      </c>
      <c r="AG14" s="751">
        <f t="shared" si="28"/>
        <v>5</v>
      </c>
      <c r="AH14" s="751">
        <f t="shared" si="28"/>
        <v>5</v>
      </c>
    </row>
    <row r="15" spans="1:44" outlineLevel="1">
      <c r="A15" s="301"/>
      <c r="J15" s="853"/>
      <c r="K15" s="853"/>
    </row>
    <row r="16" spans="1:44" outlineLevel="1">
      <c r="A16" s="301"/>
      <c r="J16" s="853"/>
      <c r="K16" s="853"/>
      <c r="N16" s="2" t="s">
        <v>312</v>
      </c>
      <c r="O16" s="726">
        <v>0</v>
      </c>
      <c r="P16" s="726">
        <v>0</v>
      </c>
      <c r="Q16" s="726">
        <v>0</v>
      </c>
      <c r="R16" s="726">
        <v>0</v>
      </c>
      <c r="S16" s="726">
        <v>0</v>
      </c>
      <c r="T16" s="726"/>
      <c r="U16" s="726"/>
      <c r="V16" s="726"/>
      <c r="W16" s="726"/>
      <c r="X16" s="726"/>
      <c r="AD16" s="726"/>
      <c r="AE16" s="726"/>
      <c r="AF16" s="726"/>
      <c r="AG16" s="726"/>
      <c r="AH16" s="726"/>
    </row>
    <row r="17" spans="1:34" outlineLevel="1">
      <c r="A17" s="301"/>
      <c r="J17" s="853"/>
      <c r="K17" s="853"/>
      <c r="O17" s="726">
        <v>177</v>
      </c>
      <c r="P17" s="726">
        <v>1</v>
      </c>
      <c r="Q17" s="726">
        <v>15</v>
      </c>
      <c r="R17" s="726">
        <v>9</v>
      </c>
      <c r="S17" s="726">
        <v>13</v>
      </c>
      <c r="T17" s="725">
        <v>265</v>
      </c>
      <c r="U17" s="725">
        <v>6</v>
      </c>
      <c r="V17" s="725">
        <v>33</v>
      </c>
      <c r="W17" s="725">
        <v>9</v>
      </c>
      <c r="X17" s="725">
        <v>9</v>
      </c>
      <c r="AD17" s="725">
        <v>157</v>
      </c>
      <c r="AE17" s="725">
        <v>0</v>
      </c>
      <c r="AF17" s="725">
        <v>8</v>
      </c>
      <c r="AG17" s="725">
        <v>9</v>
      </c>
      <c r="AH17" s="725">
        <v>10</v>
      </c>
    </row>
    <row r="18" spans="1:34" outlineLevel="1">
      <c r="A18" s="301"/>
      <c r="J18" s="853"/>
      <c r="K18" s="853"/>
      <c r="O18" s="726">
        <v>98</v>
      </c>
      <c r="P18" s="726">
        <v>42</v>
      </c>
      <c r="Q18" s="726">
        <v>0</v>
      </c>
      <c r="R18" s="726">
        <v>0</v>
      </c>
      <c r="S18" s="726">
        <v>0</v>
      </c>
      <c r="T18" s="726">
        <v>109</v>
      </c>
      <c r="U18" s="726">
        <v>108</v>
      </c>
      <c r="V18" s="726">
        <v>0</v>
      </c>
      <c r="W18" s="726">
        <v>0</v>
      </c>
      <c r="X18" s="726">
        <v>0</v>
      </c>
      <c r="AD18" s="726">
        <v>60</v>
      </c>
      <c r="AE18" s="726">
        <v>57</v>
      </c>
      <c r="AF18" s="726">
        <v>0</v>
      </c>
      <c r="AG18" s="726">
        <v>0</v>
      </c>
      <c r="AH18" s="726">
        <v>0</v>
      </c>
    </row>
    <row r="19" spans="1:34" ht="12.75" customHeight="1" outlineLevel="1">
      <c r="A19" s="301"/>
      <c r="J19" s="853"/>
      <c r="K19" s="853"/>
      <c r="O19" s="727">
        <f>SUM(O16:O18)</f>
        <v>275</v>
      </c>
      <c r="P19" s="727">
        <f t="shared" ref="P19:S19" si="29">SUM(P16:P18)</f>
        <v>43</v>
      </c>
      <c r="Q19" s="727">
        <f t="shared" si="29"/>
        <v>15</v>
      </c>
      <c r="R19" s="727">
        <f t="shared" si="29"/>
        <v>9</v>
      </c>
      <c r="S19" s="727">
        <f t="shared" si="29"/>
        <v>13</v>
      </c>
      <c r="T19" s="727">
        <f t="shared" ref="T19" si="30">SUM(T16:T18)</f>
        <v>374</v>
      </c>
      <c r="U19" s="727">
        <f t="shared" ref="U19" si="31">SUM(U16:U18)</f>
        <v>114</v>
      </c>
      <c r="V19" s="727">
        <f t="shared" ref="V19" si="32">SUM(V16:V18)</f>
        <v>33</v>
      </c>
      <c r="W19" s="727">
        <f t="shared" ref="W19" si="33">SUM(W16:W18)</f>
        <v>9</v>
      </c>
      <c r="X19" s="727">
        <f t="shared" ref="X19" si="34">SUM(X16:X18)</f>
        <v>9</v>
      </c>
      <c r="AD19" s="751">
        <f>SUM(AD16:AD18)</f>
        <v>217</v>
      </c>
      <c r="AE19" s="751">
        <f t="shared" ref="AE19" si="35">SUM(AE16:AE18)</f>
        <v>57</v>
      </c>
      <c r="AF19" s="751">
        <f t="shared" ref="AF19" si="36">SUM(AF16:AF18)</f>
        <v>8</v>
      </c>
      <c r="AG19" s="751">
        <f t="shared" ref="AG19" si="37">SUM(AG16:AG18)</f>
        <v>9</v>
      </c>
      <c r="AH19" s="751">
        <f t="shared" ref="AH19" si="38">SUM(AH16:AH18)</f>
        <v>10</v>
      </c>
    </row>
    <row r="20" spans="1:34" ht="12.75" customHeight="1" outlineLevel="1">
      <c r="J20" s="853"/>
      <c r="K20" s="853"/>
    </row>
    <row r="21" spans="1:34" outlineLevel="1">
      <c r="B21" s="293"/>
      <c r="C21" s="293"/>
      <c r="D21" s="293"/>
      <c r="E21" s="293"/>
      <c r="F21" s="293"/>
      <c r="G21" s="293"/>
      <c r="H21" s="293"/>
      <c r="J21" s="853"/>
      <c r="K21" s="853"/>
    </row>
    <row r="22" spans="1:34">
      <c r="J22" s="853"/>
      <c r="K22" s="853"/>
    </row>
    <row r="24" spans="1:34" ht="12.75" hidden="1" customHeight="1">
      <c r="J24" s="853"/>
      <c r="K24" s="853"/>
    </row>
    <row r="25" spans="1:34" ht="12.75" hidden="1" customHeight="1">
      <c r="J25" s="853"/>
      <c r="K25" s="853"/>
    </row>
    <row r="26" spans="1:34" ht="12.75" hidden="1" customHeight="1">
      <c r="A26" s="2" t="s">
        <v>304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853"/>
      <c r="K26" s="853"/>
    </row>
    <row r="27" spans="1:34" ht="12.75" hidden="1" customHeight="1">
      <c r="A27" s="2" t="s">
        <v>304</v>
      </c>
      <c r="J27" s="853"/>
      <c r="K27" s="853"/>
    </row>
    <row r="28" spans="1:34" ht="12.75" hidden="1" customHeight="1">
      <c r="A28" s="2" t="s">
        <v>222</v>
      </c>
      <c r="J28" s="853"/>
      <c r="K28" s="853"/>
    </row>
    <row r="29" spans="1:34" ht="12.75" hidden="1" customHeight="1">
      <c r="A29" s="2" t="s">
        <v>222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853"/>
      <c r="K29" s="853"/>
    </row>
    <row r="30" spans="1:34" ht="12.75" hidden="1" customHeight="1">
      <c r="A30" s="2" t="s">
        <v>222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853"/>
      <c r="K30" s="853"/>
    </row>
    <row r="31" spans="1:34" ht="12.75" hidden="1" customHeight="1">
      <c r="A31" s="2" t="s">
        <v>221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853"/>
      <c r="K31" s="853"/>
    </row>
    <row r="32" spans="1:34" ht="12.75" hidden="1" customHeight="1">
      <c r="A32" s="2" t="s">
        <v>221</v>
      </c>
      <c r="B32" s="670">
        <v>366</v>
      </c>
      <c r="C32" s="671">
        <v>122</v>
      </c>
      <c r="D32" s="672">
        <v>488</v>
      </c>
      <c r="E32" s="673">
        <v>25</v>
      </c>
      <c r="F32" s="671">
        <v>11</v>
      </c>
      <c r="G32" s="674">
        <v>36</v>
      </c>
      <c r="H32" s="675">
        <v>13</v>
      </c>
      <c r="J32" s="853"/>
      <c r="K32" s="853"/>
    </row>
    <row r="33" spans="1:13" ht="12.75" hidden="1" customHeight="1">
      <c r="A33" s="2" t="s">
        <v>220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853"/>
      <c r="K33" s="853"/>
    </row>
    <row r="34" spans="1:13" ht="12.75" hidden="1" customHeight="1">
      <c r="A34" s="2" t="s">
        <v>219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853"/>
      <c r="K34" s="853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853"/>
      <c r="K35" s="853"/>
    </row>
    <row r="36" spans="1:13" ht="12.75" hidden="1" customHeight="1">
      <c r="A36" s="2" t="s">
        <v>305</v>
      </c>
      <c r="B36" s="670">
        <f>SUM(B26:B35)</f>
        <v>1933</v>
      </c>
      <c r="C36" s="670">
        <f t="shared" ref="C36:H36" si="39">SUM(C26:C35)</f>
        <v>399</v>
      </c>
      <c r="D36" s="670">
        <f t="shared" si="39"/>
        <v>2332</v>
      </c>
      <c r="E36" s="670">
        <f t="shared" si="39"/>
        <v>231</v>
      </c>
      <c r="F36" s="670">
        <f t="shared" si="39"/>
        <v>86</v>
      </c>
      <c r="G36" s="670">
        <f t="shared" si="39"/>
        <v>317</v>
      </c>
      <c r="H36" s="670">
        <f t="shared" si="39"/>
        <v>111</v>
      </c>
      <c r="J36" s="853">
        <v>574</v>
      </c>
      <c r="K36" s="853">
        <v>116</v>
      </c>
      <c r="L36" s="2">
        <v>76</v>
      </c>
      <c r="M36" s="2">
        <v>28</v>
      </c>
    </row>
    <row r="37" spans="1:13" hidden="1">
      <c r="B37" s="293">
        <f>B12-B36</f>
        <v>4</v>
      </c>
      <c r="C37" s="293">
        <f t="shared" ref="C37:H37" si="40">C12-C36</f>
        <v>-7</v>
      </c>
      <c r="D37" s="293">
        <f t="shared" si="40"/>
        <v>-3</v>
      </c>
      <c r="E37" s="293">
        <f t="shared" si="40"/>
        <v>14</v>
      </c>
      <c r="F37" s="293">
        <f t="shared" si="40"/>
        <v>5</v>
      </c>
      <c r="G37" s="293">
        <f t="shared" si="40"/>
        <v>19</v>
      </c>
      <c r="H37" s="293">
        <f t="shared" si="40"/>
        <v>1</v>
      </c>
    </row>
    <row r="38" spans="1:13" hidden="1"/>
    <row r="39" spans="1:13" hidden="1"/>
    <row r="40" spans="1:13" hidden="1"/>
  </sheetData>
  <mergeCells count="21">
    <mergeCell ref="AI5:AM5"/>
    <mergeCell ref="AN5:AR5"/>
    <mergeCell ref="J5:N5"/>
    <mergeCell ref="O5:S5"/>
    <mergeCell ref="T5:X5"/>
    <mergeCell ref="Y5:AC5"/>
    <mergeCell ref="AD5:AH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13"/>
      <c r="K1" s="13"/>
    </row>
    <row r="2" spans="1:11" ht="12.75" customHeight="1">
      <c r="A2" s="882" t="s">
        <v>21</v>
      </c>
      <c r="B2" s="882"/>
      <c r="C2" s="882"/>
      <c r="D2" s="882"/>
      <c r="E2" s="882"/>
      <c r="F2" s="882"/>
      <c r="G2" s="882"/>
      <c r="H2" s="882"/>
      <c r="I2" s="88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023" t="s">
        <v>144</v>
      </c>
      <c r="B4" s="1023"/>
      <c r="C4" s="1023"/>
      <c r="D4" s="1023"/>
      <c r="E4" s="1023"/>
      <c r="F4" s="1023"/>
      <c r="G4" s="1023"/>
      <c r="H4" s="1023"/>
      <c r="I4" s="102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024" t="s">
        <v>2</v>
      </c>
      <c r="I5" s="1024"/>
    </row>
    <row r="6" spans="1:11" s="5" customFormat="1" ht="15.75" customHeight="1">
      <c r="A6" s="1011" t="s">
        <v>22</v>
      </c>
      <c r="B6" s="1017"/>
      <c r="C6" s="1015" t="s">
        <v>23</v>
      </c>
      <c r="D6" s="1015"/>
      <c r="E6" s="1015"/>
      <c r="F6" s="1022" t="s">
        <v>5</v>
      </c>
      <c r="G6" s="1022"/>
      <c r="H6" s="1022"/>
      <c r="I6" s="1022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022"/>
    </row>
    <row r="8" spans="1:11" ht="13.5" customHeight="1" thickBot="1">
      <c r="A8" s="1027" t="s">
        <v>28</v>
      </c>
      <c r="B8" s="1028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29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29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29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25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25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25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25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25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25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25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25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25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25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25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25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25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25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25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25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25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26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26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26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26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26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16" t="s">
        <v>17</v>
      </c>
      <c r="B35" s="1014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1030" t="s">
        <v>62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</row>
    <row r="2" spans="1:24" ht="12.75" customHeight="1">
      <c r="A2" s="1030" t="s">
        <v>63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0"/>
      <c r="W2" s="1030"/>
      <c r="X2" s="1030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31" t="s">
        <v>289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</row>
    <row r="5" spans="1:24" ht="12.75" customHeight="1">
      <c r="A5" s="1032" t="s">
        <v>290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1033" t="s">
        <v>3</v>
      </c>
      <c r="B7" s="1034"/>
      <c r="C7" s="1034"/>
      <c r="D7" s="1035"/>
      <c r="E7" s="1036" t="s">
        <v>159</v>
      </c>
      <c r="F7" s="1039" t="s">
        <v>65</v>
      </c>
      <c r="G7" s="1039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40"/>
      <c r="S7" s="1040"/>
      <c r="T7" s="1040"/>
      <c r="U7" s="1040"/>
      <c r="V7" s="1040"/>
      <c r="W7" s="1040"/>
      <c r="X7" s="1040"/>
    </row>
    <row r="8" spans="1:24" s="577" customFormat="1" ht="21.75" customHeight="1" thickBot="1">
      <c r="A8" s="1041" t="s">
        <v>156</v>
      </c>
      <c r="B8" s="1041" t="s">
        <v>157</v>
      </c>
      <c r="C8" s="1041" t="s">
        <v>12</v>
      </c>
      <c r="D8" s="1041" t="s">
        <v>158</v>
      </c>
      <c r="E8" s="1037"/>
      <c r="F8" s="1033" t="s">
        <v>4</v>
      </c>
      <c r="G8" s="1034"/>
      <c r="H8" s="1034"/>
      <c r="I8" s="1034"/>
      <c r="J8" s="1034"/>
      <c r="K8" s="1034"/>
      <c r="L8" s="1034"/>
      <c r="M8" s="1034"/>
      <c r="N8" s="1034"/>
      <c r="O8" s="1034"/>
      <c r="P8" s="1043"/>
      <c r="Q8" s="1044"/>
      <c r="R8" s="1045" t="s">
        <v>66</v>
      </c>
      <c r="S8" s="1045"/>
      <c r="T8" s="1045"/>
      <c r="U8" s="1045"/>
      <c r="V8" s="1045"/>
      <c r="W8" s="1045"/>
      <c r="X8" s="1045"/>
    </row>
    <row r="9" spans="1:24" s="577" customFormat="1" ht="17.25" customHeight="1" thickBot="1">
      <c r="A9" s="1042"/>
      <c r="B9" s="1042"/>
      <c r="C9" s="1042"/>
      <c r="D9" s="1042"/>
      <c r="E9" s="1037"/>
      <c r="F9" s="1046" t="s">
        <v>67</v>
      </c>
      <c r="G9" s="1046"/>
      <c r="H9" s="1047"/>
      <c r="I9" s="1048" t="s">
        <v>68</v>
      </c>
      <c r="J9" s="1048"/>
      <c r="K9" s="1048"/>
      <c r="L9" s="1048"/>
      <c r="M9" s="1049"/>
      <c r="N9" s="1049"/>
      <c r="O9" s="1049"/>
      <c r="P9" s="1049"/>
      <c r="Q9" s="1049"/>
      <c r="R9" s="1050" t="s">
        <v>67</v>
      </c>
      <c r="S9" s="1050"/>
      <c r="T9" s="1050"/>
      <c r="U9" s="1068" t="s">
        <v>68</v>
      </c>
      <c r="V9" s="1069"/>
      <c r="W9" s="1069"/>
      <c r="X9" s="1070"/>
    </row>
    <row r="10" spans="1:24" s="577" customFormat="1" ht="26.25" customHeight="1" thickBot="1">
      <c r="A10" s="1042"/>
      <c r="B10" s="1042"/>
      <c r="C10" s="1042"/>
      <c r="D10" s="1042"/>
      <c r="E10" s="1038"/>
      <c r="F10" s="1071" t="s">
        <v>309</v>
      </c>
      <c r="G10" s="1064" t="s">
        <v>161</v>
      </c>
      <c r="H10" s="1064" t="s">
        <v>9</v>
      </c>
      <c r="I10" s="1059" t="s">
        <v>162</v>
      </c>
      <c r="J10" s="1060"/>
      <c r="K10" s="1060"/>
      <c r="L10" s="1060"/>
      <c r="M10" s="1060"/>
      <c r="N10" s="1060"/>
      <c r="O10" s="1060"/>
      <c r="P10" s="1061" t="s">
        <v>175</v>
      </c>
      <c r="Q10" s="1061" t="s">
        <v>176</v>
      </c>
      <c r="R10" s="1064" t="s">
        <v>224</v>
      </c>
      <c r="S10" s="1064" t="s">
        <v>161</v>
      </c>
      <c r="T10" s="1064" t="s">
        <v>9</v>
      </c>
      <c r="U10" s="1072" t="s">
        <v>162</v>
      </c>
      <c r="V10" s="1073"/>
      <c r="W10" s="1073"/>
      <c r="X10" s="1074"/>
    </row>
    <row r="11" spans="1:24" s="577" customFormat="1" ht="26.25" customHeight="1" thickBot="1">
      <c r="A11" s="1042"/>
      <c r="B11" s="1042"/>
      <c r="C11" s="1042"/>
      <c r="D11" s="1042"/>
      <c r="E11" s="1066" t="s">
        <v>160</v>
      </c>
      <c r="F11" s="1064"/>
      <c r="G11" s="1064"/>
      <c r="H11" s="1064"/>
      <c r="I11" s="1077" t="s">
        <v>163</v>
      </c>
      <c r="J11" s="1063"/>
      <c r="K11" s="1063"/>
      <c r="L11" s="581" t="s">
        <v>291</v>
      </c>
      <c r="M11" s="581" t="s">
        <v>166</v>
      </c>
      <c r="N11" s="581" t="s">
        <v>164</v>
      </c>
      <c r="O11" s="581" t="s">
        <v>165</v>
      </c>
      <c r="P11" s="1062"/>
      <c r="Q11" s="1062"/>
      <c r="R11" s="1064"/>
      <c r="S11" s="1064"/>
      <c r="T11" s="1075"/>
      <c r="U11" s="582" t="s">
        <v>291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1042"/>
      <c r="B12" s="1042"/>
      <c r="C12" s="1042"/>
      <c r="D12" s="1042"/>
      <c r="E12" s="1067"/>
      <c r="F12" s="1065"/>
      <c r="G12" s="1065"/>
      <c r="H12" s="1065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1063"/>
      <c r="Q12" s="1063"/>
      <c r="R12" s="1065"/>
      <c r="S12" s="1065"/>
      <c r="T12" s="1076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1078" t="s">
        <v>151</v>
      </c>
      <c r="B13" s="1078" t="s">
        <v>155</v>
      </c>
      <c r="C13" s="1080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1051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1051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1079"/>
      <c r="B14" s="1079"/>
      <c r="C14" s="1055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1052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1052"/>
      <c r="V14" s="604">
        <v>567.4</v>
      </c>
      <c r="W14" s="604">
        <v>756.53</v>
      </c>
      <c r="X14" s="608">
        <v>945.67</v>
      </c>
    </row>
    <row r="15" spans="1:24" ht="12.75" customHeight="1">
      <c r="A15" s="1079"/>
      <c r="B15" s="1079"/>
      <c r="C15" s="1058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1052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1052"/>
      <c r="V15" s="604">
        <v>550.87</v>
      </c>
      <c r="W15" s="604">
        <v>734.5</v>
      </c>
      <c r="X15" s="608">
        <v>918.12</v>
      </c>
    </row>
    <row r="16" spans="1:24" ht="12.75" customHeight="1">
      <c r="A16" s="1079"/>
      <c r="B16" s="1079"/>
      <c r="C16" s="1054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1052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1052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1079"/>
      <c r="B17" s="1079"/>
      <c r="C17" s="1055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1052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1052"/>
      <c r="V17" s="604">
        <v>519.25</v>
      </c>
      <c r="W17" s="604">
        <v>692.34</v>
      </c>
      <c r="X17" s="608">
        <v>865.42</v>
      </c>
    </row>
    <row r="18" spans="1:24" ht="12.75" customHeight="1">
      <c r="A18" s="1079"/>
      <c r="B18" s="1079"/>
      <c r="C18" s="1055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1052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1052"/>
      <c r="V18" s="604">
        <v>491.25</v>
      </c>
      <c r="W18" s="604">
        <v>655</v>
      </c>
      <c r="X18" s="608">
        <v>818.75</v>
      </c>
    </row>
    <row r="19" spans="1:24" ht="12.75" customHeight="1">
      <c r="A19" s="1079"/>
      <c r="B19" s="1079"/>
      <c r="C19" s="1055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1052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1052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1079"/>
      <c r="B20" s="1079"/>
      <c r="C20" s="1056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1052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1052"/>
      <c r="V20" s="604">
        <v>463.05</v>
      </c>
      <c r="W20" s="604">
        <v>617.4</v>
      </c>
      <c r="X20" s="608">
        <v>771.75</v>
      </c>
    </row>
    <row r="21" spans="1:24" ht="12.75" customHeight="1">
      <c r="A21" s="1079"/>
      <c r="B21" s="1079"/>
      <c r="C21" s="1057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1052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1052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1079"/>
      <c r="B22" s="1079"/>
      <c r="C22" s="1055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1052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1052"/>
      <c r="V22" s="604">
        <v>436.47</v>
      </c>
      <c r="W22" s="604">
        <v>581.96</v>
      </c>
      <c r="X22" s="608">
        <v>727.45</v>
      </c>
    </row>
    <row r="23" spans="1:24" ht="12.75" customHeight="1">
      <c r="A23" s="1079"/>
      <c r="B23" s="1079"/>
      <c r="C23" s="1055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1052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1052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1079"/>
      <c r="B24" s="1079"/>
      <c r="C24" s="1055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1052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1052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1079"/>
      <c r="B25" s="1079"/>
      <c r="C25" s="1058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1053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1053"/>
      <c r="V25" s="615">
        <v>389.23</v>
      </c>
      <c r="W25" s="615">
        <v>518.97</v>
      </c>
      <c r="X25" s="618">
        <v>648.71</v>
      </c>
    </row>
    <row r="26" spans="1:24" ht="12.75" customHeight="1">
      <c r="A26" s="1082" t="s">
        <v>168</v>
      </c>
      <c r="B26" s="1082" t="s">
        <v>169</v>
      </c>
      <c r="C26" s="1083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1079"/>
      <c r="B27" s="1079"/>
      <c r="C27" s="1055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1079"/>
      <c r="B28" s="1079"/>
      <c r="C28" s="1058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1079"/>
      <c r="B29" s="1079"/>
      <c r="C29" s="1054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1079"/>
      <c r="B30" s="1079"/>
      <c r="C30" s="1055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1079"/>
      <c r="B31" s="1079"/>
      <c r="C31" s="1055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1079"/>
      <c r="B32" s="1079"/>
      <c r="C32" s="1055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1079"/>
      <c r="B33" s="1079"/>
      <c r="C33" s="1056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1079"/>
      <c r="B34" s="1079"/>
      <c r="C34" s="1057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1079"/>
      <c r="B35" s="1079"/>
      <c r="C35" s="1055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1079"/>
      <c r="B36" s="1079"/>
      <c r="C36" s="1055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1079"/>
      <c r="B37" s="1079"/>
      <c r="C37" s="1055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1079"/>
      <c r="B38" s="1079"/>
      <c r="C38" s="1058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1082" t="s">
        <v>170</v>
      </c>
      <c r="B39" s="1082" t="s">
        <v>171</v>
      </c>
      <c r="C39" s="1090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1051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1051"/>
      <c r="V39" s="595">
        <v>210.95</v>
      </c>
      <c r="W39" s="595">
        <v>281.27</v>
      </c>
      <c r="X39" s="598">
        <v>351.59</v>
      </c>
    </row>
    <row r="40" spans="1:24" ht="12.75" customHeight="1">
      <c r="A40" s="1079"/>
      <c r="B40" s="1079"/>
      <c r="C40" s="1090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1052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1052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1079"/>
      <c r="B41" s="1079"/>
      <c r="C41" s="1091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1052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1052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1079"/>
      <c r="B42" s="1079"/>
      <c r="C42" s="1084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1052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1052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1079"/>
      <c r="B43" s="1079"/>
      <c r="C43" s="1085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1052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1052"/>
      <c r="V43" s="604">
        <v>176.9</v>
      </c>
      <c r="W43" s="604">
        <v>235.87</v>
      </c>
      <c r="X43" s="608">
        <v>294.83</v>
      </c>
    </row>
    <row r="44" spans="1:24" ht="12.75" customHeight="1">
      <c r="A44" s="1079"/>
      <c r="B44" s="1079"/>
      <c r="C44" s="1085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1052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1052"/>
      <c r="V44" s="604">
        <v>167.36</v>
      </c>
      <c r="W44" s="604">
        <v>223.15</v>
      </c>
      <c r="X44" s="608">
        <v>278.93</v>
      </c>
    </row>
    <row r="45" spans="1:24" ht="12.75" customHeight="1">
      <c r="A45" s="1079"/>
      <c r="B45" s="1079"/>
      <c r="C45" s="1085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1052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1052"/>
      <c r="V45" s="604">
        <v>160.15</v>
      </c>
      <c r="W45" s="604">
        <v>213.54</v>
      </c>
      <c r="X45" s="608">
        <v>266.92</v>
      </c>
    </row>
    <row r="46" spans="1:24" ht="12.75" customHeight="1">
      <c r="A46" s="1079"/>
      <c r="B46" s="1079"/>
      <c r="C46" s="1086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1052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1052"/>
      <c r="V46" s="604">
        <v>153.26</v>
      </c>
      <c r="W46" s="604">
        <v>204.34</v>
      </c>
      <c r="X46" s="608">
        <v>255.43</v>
      </c>
    </row>
    <row r="47" spans="1:24" ht="12.75" customHeight="1">
      <c r="A47" s="1079"/>
      <c r="B47" s="1079"/>
      <c r="C47" s="1084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1052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1052"/>
      <c r="V47" s="604">
        <v>146.66</v>
      </c>
      <c r="W47" s="604">
        <v>195.54</v>
      </c>
      <c r="X47" s="608">
        <v>244.43</v>
      </c>
    </row>
    <row r="48" spans="1:24" ht="12.75" customHeight="1">
      <c r="A48" s="1079"/>
      <c r="B48" s="1079"/>
      <c r="C48" s="1085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1052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1052"/>
      <c r="V48" s="604">
        <v>140.34</v>
      </c>
      <c r="W48" s="604">
        <v>187.12</v>
      </c>
      <c r="X48" s="608">
        <v>233.9</v>
      </c>
    </row>
    <row r="49" spans="1:24" ht="12.75" customHeight="1">
      <c r="A49" s="1079"/>
      <c r="B49" s="1079"/>
      <c r="C49" s="1085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1052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1052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1079"/>
      <c r="B50" s="1079"/>
      <c r="C50" s="1085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1052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1052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1079"/>
      <c r="B51" s="1079"/>
      <c r="C51" s="1087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1053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1053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1088" t="s">
        <v>69</v>
      </c>
      <c r="B54" s="1088"/>
      <c r="C54" s="1088"/>
      <c r="D54" s="1088"/>
      <c r="E54" s="1088"/>
      <c r="F54" s="1088"/>
      <c r="G54" s="1088"/>
      <c r="H54" s="1088"/>
      <c r="I54" s="1088"/>
      <c r="J54" s="1088"/>
      <c r="K54" s="1088"/>
      <c r="L54" s="1088"/>
      <c r="M54" s="1088"/>
      <c r="N54" s="1088"/>
      <c r="O54" s="1088"/>
      <c r="P54" s="1088"/>
      <c r="Q54" s="1088"/>
      <c r="R54" s="1088"/>
      <c r="S54" s="1088"/>
      <c r="T54" s="1088"/>
      <c r="U54" s="1088"/>
      <c r="V54" s="1088"/>
      <c r="W54" s="1088"/>
      <c r="X54" s="1088"/>
    </row>
    <row r="55" spans="1:24">
      <c r="A55" s="1089"/>
      <c r="B55" s="1089"/>
      <c r="C55" s="1089"/>
      <c r="D55" s="1089"/>
      <c r="E55" s="1089"/>
      <c r="F55" s="1089"/>
      <c r="G55" s="1089"/>
      <c r="H55" s="1089"/>
      <c r="I55" s="1089"/>
      <c r="J55" s="1089"/>
      <c r="K55" s="1089"/>
      <c r="L55" s="1089"/>
      <c r="M55" s="1089"/>
      <c r="N55" s="1089"/>
      <c r="O55" s="1089"/>
      <c r="P55" s="1089"/>
      <c r="Q55" s="1089"/>
      <c r="R55" s="1089"/>
      <c r="S55" s="1089"/>
      <c r="T55" s="1089"/>
      <c r="U55" s="1089"/>
      <c r="V55" s="1089"/>
      <c r="W55" s="1089"/>
      <c r="X55" s="1089"/>
    </row>
    <row r="56" spans="1:24">
      <c r="A56" s="1081" t="s">
        <v>292</v>
      </c>
      <c r="B56" s="1081"/>
      <c r="C56" s="1081"/>
      <c r="D56" s="642"/>
      <c r="E56" s="642"/>
    </row>
  </sheetData>
  <mergeCells count="51">
    <mergeCell ref="U39:U51"/>
    <mergeCell ref="C42:C46"/>
    <mergeCell ref="C47:C51"/>
    <mergeCell ref="A54:X54"/>
    <mergeCell ref="A55:X55"/>
    <mergeCell ref="A39:A51"/>
    <mergeCell ref="B39:B51"/>
    <mergeCell ref="C39:C4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9:X9"/>
    <mergeCell ref="F10:F12"/>
    <mergeCell ref="G10:G12"/>
    <mergeCell ref="H10:H12"/>
    <mergeCell ref="U10:X10"/>
    <mergeCell ref="S10:S12"/>
    <mergeCell ref="T10:T12"/>
    <mergeCell ref="I11:K11"/>
    <mergeCell ref="U13:U25"/>
    <mergeCell ref="C16:C20"/>
    <mergeCell ref="C21:C25"/>
    <mergeCell ref="I10:O10"/>
    <mergeCell ref="P10:P12"/>
    <mergeCell ref="Q10:Q12"/>
    <mergeCell ref="R10:R12"/>
    <mergeCell ref="E11:E12"/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</mergeCells>
  <pageMargins left="0.59027777777777779" right="0.19652777777777777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82" t="s">
        <v>62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</row>
    <row r="2" spans="1:18" s="7" customFormat="1" ht="12.75" customHeight="1">
      <c r="A2" s="882" t="s">
        <v>21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</row>
    <row r="3" spans="1:18">
      <c r="A3" s="6"/>
      <c r="B3" s="6"/>
    </row>
    <row r="4" spans="1:18" ht="12.75" customHeight="1">
      <c r="A4" s="1092" t="s">
        <v>144</v>
      </c>
      <c r="B4" s="1092"/>
      <c r="C4" s="1092"/>
    </row>
    <row r="5" spans="1:18" ht="12.75" customHeight="1">
      <c r="A5" s="1093" t="s">
        <v>64</v>
      </c>
      <c r="B5" s="1093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16" t="s">
        <v>22</v>
      </c>
      <c r="B7" s="1013"/>
      <c r="C7" s="1103" t="s">
        <v>71</v>
      </c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4"/>
    </row>
    <row r="8" spans="1:18" s="15" customFormat="1" ht="25.5" customHeight="1" thickTop="1">
      <c r="A8" s="1101"/>
      <c r="B8" s="1102"/>
      <c r="C8" s="1096" t="s">
        <v>72</v>
      </c>
      <c r="D8" s="1095" t="s">
        <v>73</v>
      </c>
      <c r="E8" s="1095" t="s">
        <v>74</v>
      </c>
      <c r="F8" s="1095" t="s">
        <v>75</v>
      </c>
      <c r="G8" s="1094" t="s">
        <v>76</v>
      </c>
      <c r="H8" s="1094"/>
      <c r="I8" s="1094"/>
      <c r="J8" s="1094"/>
      <c r="K8" s="1094"/>
      <c r="L8" s="1094"/>
      <c r="M8" s="1095" t="s">
        <v>77</v>
      </c>
      <c r="N8" s="1094" t="s">
        <v>78</v>
      </c>
      <c r="O8" s="1094"/>
      <c r="P8" s="1094" t="s">
        <v>79</v>
      </c>
      <c r="Q8" s="1094"/>
      <c r="R8" s="1097" t="s">
        <v>9</v>
      </c>
    </row>
    <row r="9" spans="1:18" s="15" customFormat="1" ht="31.5">
      <c r="A9" s="146" t="s">
        <v>25</v>
      </c>
      <c r="B9" s="110" t="s">
        <v>26</v>
      </c>
      <c r="C9" s="1096"/>
      <c r="D9" s="1095"/>
      <c r="E9" s="1095"/>
      <c r="F9" s="1095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095"/>
      <c r="N9" s="113" t="s">
        <v>86</v>
      </c>
      <c r="O9" s="113" t="s">
        <v>87</v>
      </c>
      <c r="P9" s="113" t="s">
        <v>88</v>
      </c>
      <c r="Q9" s="113" t="s">
        <v>89</v>
      </c>
      <c r="R9" s="1097"/>
    </row>
    <row r="10" spans="1:18" ht="13.5" customHeight="1" thickBot="1">
      <c r="A10" s="1027" t="s">
        <v>28</v>
      </c>
      <c r="B10" s="1100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29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29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29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25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25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25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25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25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25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25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25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25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25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25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26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26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26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26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26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26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099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099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099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099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099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098" t="s">
        <v>145</v>
      </c>
      <c r="B39" s="1098"/>
      <c r="C39" s="1098"/>
      <c r="D39" s="1098"/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1098"/>
      <c r="P39" s="1098"/>
      <c r="Q39" s="1098"/>
      <c r="R39" s="1098"/>
    </row>
    <row r="40" spans="1:18" s="98" customFormat="1" ht="12.75" customHeight="1">
      <c r="A40" s="1098" t="s">
        <v>146</v>
      </c>
      <c r="B40" s="1098"/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</row>
    <row r="41" spans="1:18" s="98" customFormat="1" ht="12.75" customHeight="1">
      <c r="A41" s="1098" t="s">
        <v>91</v>
      </c>
      <c r="B41" s="1098"/>
      <c r="C41" s="1098"/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1098"/>
      <c r="O41" s="1098"/>
      <c r="P41" s="1098"/>
      <c r="Q41" s="1098"/>
      <c r="R41" s="1098"/>
    </row>
    <row r="42" spans="1:18" s="98" customFormat="1" ht="12.75" customHeight="1">
      <c r="A42" s="1098" t="s">
        <v>92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</row>
    <row r="43" spans="1:18" s="98" customFormat="1" ht="12.75" customHeight="1">
      <c r="A43" s="1098" t="s">
        <v>93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</row>
    <row r="44" spans="1:18" s="98" customFormat="1" ht="12.75" customHeight="1">
      <c r="A44" s="1098" t="s">
        <v>94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</row>
    <row r="45" spans="1:18" s="98" customFormat="1" ht="12.75" customHeight="1">
      <c r="A45" s="1098" t="s">
        <v>95</v>
      </c>
      <c r="B45" s="1098"/>
      <c r="C45" s="1098"/>
      <c r="D45" s="1098"/>
      <c r="E45" s="1098"/>
      <c r="F45" s="1098"/>
      <c r="G45" s="1098"/>
      <c r="H45" s="1098"/>
      <c r="I45" s="1098"/>
      <c r="J45" s="1098"/>
      <c r="K45" s="1098"/>
      <c r="L45" s="1098"/>
      <c r="M45" s="1098"/>
      <c r="N45" s="1098"/>
      <c r="O45" s="1098"/>
      <c r="P45" s="1098"/>
      <c r="Q45" s="1098"/>
      <c r="R45" s="1098"/>
    </row>
    <row r="46" spans="1:18" s="98" customFormat="1" ht="12.75" customHeight="1">
      <c r="A46" s="1098" t="s">
        <v>96</v>
      </c>
      <c r="B46" s="1098"/>
      <c r="C46" s="1098"/>
      <c r="D46" s="1098"/>
      <c r="E46" s="1098"/>
      <c r="F46" s="1098"/>
      <c r="G46" s="1098"/>
      <c r="H46" s="1098"/>
      <c r="I46" s="1098"/>
      <c r="J46" s="1098"/>
      <c r="K46" s="1098"/>
      <c r="L46" s="1098"/>
      <c r="M46" s="1098"/>
      <c r="N46" s="1098"/>
      <c r="O46" s="1098"/>
      <c r="P46" s="1098"/>
      <c r="Q46" s="1098"/>
      <c r="R46" s="1098"/>
    </row>
    <row r="47" spans="1:18" s="98" customFormat="1" ht="12.75" customHeight="1">
      <c r="A47" s="1098" t="s">
        <v>97</v>
      </c>
      <c r="B47" s="1098"/>
      <c r="C47" s="1098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1098"/>
    </row>
    <row r="48" spans="1:18" s="98" customFormat="1" ht="12.75" customHeight="1">
      <c r="A48" s="1098" t="s">
        <v>98</v>
      </c>
      <c r="B48" s="1098"/>
      <c r="C48" s="1098"/>
      <c r="D48" s="1098"/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8"/>
      <c r="P48" s="1098"/>
      <c r="Q48" s="1098"/>
      <c r="R48" s="1098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zoomScale="145" zoomScaleNormal="145" zoomScaleSheetLayoutView="160" workbookViewId="0">
      <selection activeCell="B6" sqref="B6:C6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030" t="s">
        <v>62</v>
      </c>
      <c r="B1" s="1030"/>
      <c r="C1" s="1030"/>
      <c r="D1" s="13"/>
    </row>
    <row r="2" spans="1:4" s="2" customFormat="1" ht="12.75" customHeight="1">
      <c r="A2" s="1030" t="s">
        <v>19</v>
      </c>
      <c r="B2" s="1030"/>
      <c r="C2" s="1030"/>
    </row>
    <row r="3" spans="1:4" s="2" customFormat="1" ht="12.75" customHeight="1">
      <c r="A3" s="5"/>
      <c r="B3" s="5"/>
      <c r="C3" s="5"/>
    </row>
    <row r="4" spans="1:4" s="2" customFormat="1" ht="12.75" customHeight="1">
      <c r="A4" s="1105" t="s">
        <v>293</v>
      </c>
      <c r="B4" s="1105"/>
      <c r="C4" s="1105"/>
    </row>
    <row r="5" spans="1:4" s="2" customFormat="1">
      <c r="A5" s="643" t="s">
        <v>294</v>
      </c>
      <c r="B5" s="644"/>
      <c r="C5" s="645">
        <v>1</v>
      </c>
    </row>
    <row r="6" spans="1:4" s="2" customFormat="1" ht="12.75" customHeight="1">
      <c r="A6" s="1106" t="s">
        <v>3</v>
      </c>
      <c r="B6" s="1107" t="s">
        <v>70</v>
      </c>
      <c r="C6" s="1108"/>
    </row>
    <row r="7" spans="1:4" s="2" customFormat="1">
      <c r="A7" s="1106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306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87"/>
  <sheetViews>
    <sheetView showGridLines="0" view="pageBreakPreview" zoomScale="130" zoomScaleNormal="100" zoomScaleSheetLayoutView="130" workbookViewId="0">
      <selection activeCell="F5" sqref="F5:G5"/>
    </sheetView>
  </sheetViews>
  <sheetFormatPr defaultColWidth="9.140625" defaultRowHeight="12.75" outlineLevelRow="1" outlineLevelCol="1"/>
  <cols>
    <col min="1" max="1" width="28.855468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28515625" style="2" hidden="1" customWidth="1" outlineLevel="1"/>
    <col min="10" max="12" width="5.85546875" style="2" hidden="1" customWidth="1" outlineLevel="1"/>
    <col min="13" max="13" width="6.28515625" style="2" hidden="1" customWidth="1" outlineLevel="1"/>
    <col min="14" max="14" width="3.28515625" style="2" hidden="1" customWidth="1" outlineLevel="1"/>
    <col min="15" max="16" width="3.85546875" style="2" hidden="1" customWidth="1" outlineLevel="1"/>
    <col min="17" max="17" width="6.28515625" style="2" hidden="1" customWidth="1" outlineLevel="1"/>
    <col min="18" max="18" width="3.2851562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28515625" style="2" hidden="1" customWidth="1" outlineLevel="1"/>
    <col min="22" max="23" width="3.28515625" style="2" hidden="1" customWidth="1" outlineLevel="1"/>
    <col min="24" max="24" width="3.85546875" style="2" hidden="1" customWidth="1" outlineLevel="1"/>
    <col min="25" max="25" width="6.28515625" style="2" hidden="1" customWidth="1" outlineLevel="1"/>
    <col min="26" max="26" width="3.28515625" style="2" hidden="1" customWidth="1" outlineLevel="1"/>
    <col min="27" max="27" width="3.85546875" style="2" hidden="1" customWidth="1" outlineLevel="1"/>
    <col min="28" max="28" width="4.7109375" style="2" hidden="1" customWidth="1" outlineLevel="1"/>
    <col min="29" max="29" width="4" style="2" hidden="1" customWidth="1" outlineLevel="1"/>
    <col min="30" max="30" width="2" style="2" hidden="1" customWidth="1" outlineLevel="1"/>
    <col min="31" max="31" width="3" style="2" hidden="1" customWidth="1" outlineLevel="1"/>
    <col min="32" max="32" width="2" style="2" hidden="1" customWidth="1" outlineLevel="1"/>
    <col min="33" max="33" width="7.28515625" style="2" hidden="1" customWidth="1" outlineLevel="1"/>
    <col min="34" max="34" width="5.85546875" style="2" hidden="1" customWidth="1" outlineLevel="1"/>
    <col min="35" max="35" width="4.85546875" style="2" hidden="1" customWidth="1" outlineLevel="1"/>
    <col min="36" max="36" width="6.2851562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1109" t="s">
        <v>99</v>
      </c>
      <c r="B1" s="1109"/>
      <c r="C1" s="1109"/>
      <c r="D1" s="1109"/>
      <c r="E1" s="1109"/>
      <c r="F1" s="1109"/>
      <c r="G1" s="1109"/>
    </row>
    <row r="2" spans="1:36" s="221" customFormat="1" ht="12.75" customHeight="1">
      <c r="A2" s="1109" t="s">
        <v>1</v>
      </c>
      <c r="B2" s="1109"/>
      <c r="C2" s="1109"/>
      <c r="D2" s="1109"/>
      <c r="E2" s="1109"/>
      <c r="F2" s="1109"/>
      <c r="G2" s="1109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883" t="str">
        <f>'ANEXO I - TAB 1'!A4:M4</f>
        <v>PODER/ÓRGÃO/UNIDADE: JUSTIÇA FEDERAL</v>
      </c>
      <c r="B4" s="883"/>
      <c r="C4" s="883"/>
      <c r="D4" s="883"/>
      <c r="E4" s="883"/>
      <c r="F4" s="883"/>
      <c r="G4" s="883"/>
    </row>
    <row r="5" spans="1:36" s="216" customFormat="1" ht="12.75" customHeight="1" thickBot="1">
      <c r="A5" s="215"/>
      <c r="B5" s="681"/>
      <c r="C5" s="682"/>
      <c r="D5" s="682"/>
      <c r="E5" s="682"/>
      <c r="F5" s="893" t="str">
        <f>'ANEXO I - TAB 1'!L5</f>
        <v>POSIÇÃO: DEZEMBRO/2021</v>
      </c>
      <c r="G5" s="893"/>
    </row>
    <row r="6" spans="1:36" s="19" customFormat="1" ht="12.75" customHeight="1" thickTop="1">
      <c r="A6" s="1016" t="s">
        <v>100</v>
      </c>
      <c r="B6" s="1013" t="s">
        <v>101</v>
      </c>
      <c r="C6" s="1013"/>
      <c r="D6" s="1013"/>
      <c r="E6" s="1013"/>
      <c r="F6" s="1013"/>
      <c r="G6" s="1013"/>
      <c r="I6" s="1115" t="s">
        <v>299</v>
      </c>
      <c r="J6" s="1116"/>
      <c r="K6" s="1116"/>
      <c r="L6" s="1117"/>
      <c r="M6" s="1118" t="s">
        <v>300</v>
      </c>
      <c r="N6" s="1119"/>
      <c r="O6" s="1119"/>
      <c r="P6" s="1120"/>
      <c r="Q6" s="1111" t="s">
        <v>301</v>
      </c>
      <c r="R6" s="1112"/>
      <c r="S6" s="1112"/>
      <c r="T6" s="1112"/>
      <c r="U6" s="1110" t="s">
        <v>302</v>
      </c>
      <c r="V6" s="1110"/>
      <c r="W6" s="1110"/>
      <c r="X6" s="1110"/>
      <c r="Y6" s="1111" t="s">
        <v>303</v>
      </c>
      <c r="Z6" s="1112"/>
      <c r="AA6" s="1112"/>
      <c r="AB6" s="1112"/>
      <c r="AC6" s="1113" t="s">
        <v>201</v>
      </c>
      <c r="AD6" s="1113"/>
      <c r="AE6" s="1113"/>
      <c r="AF6" s="1113"/>
      <c r="AG6" s="1114" t="s">
        <v>9</v>
      </c>
      <c r="AH6" s="1114"/>
      <c r="AI6" s="1114"/>
      <c r="AJ6" s="1114"/>
    </row>
    <row r="7" spans="1:36" s="19" customFormat="1" ht="12.75" customHeight="1">
      <c r="A7" s="1016"/>
      <c r="B7" s="1013" t="s">
        <v>102</v>
      </c>
      <c r="C7" s="1013"/>
      <c r="D7" s="1013"/>
      <c r="E7" s="1013"/>
      <c r="F7" s="1013" t="s">
        <v>103</v>
      </c>
      <c r="G7" s="1013" t="s">
        <v>9</v>
      </c>
      <c r="I7" s="871">
        <v>1</v>
      </c>
      <c r="J7" s="871">
        <v>0</v>
      </c>
      <c r="K7" s="871">
        <v>0</v>
      </c>
      <c r="L7" s="872">
        <v>0</v>
      </c>
      <c r="M7" s="304">
        <f t="shared" ref="M7:M17" si="0">M65+M77</f>
        <v>1</v>
      </c>
      <c r="N7" s="304">
        <f t="shared" ref="N7:P7" si="1">N65+N77</f>
        <v>0</v>
      </c>
      <c r="O7" s="304">
        <f t="shared" si="1"/>
        <v>0</v>
      </c>
      <c r="P7" s="304">
        <f t="shared" si="1"/>
        <v>0</v>
      </c>
      <c r="Q7" s="778">
        <f t="shared" ref="Q7:Q17" si="2">Q65+Q77</f>
        <v>1</v>
      </c>
      <c r="R7" s="703">
        <f t="shared" ref="R7:T7" si="3">R65+R77</f>
        <v>0</v>
      </c>
      <c r="S7" s="703">
        <f t="shared" si="3"/>
        <v>0</v>
      </c>
      <c r="T7" s="776">
        <f t="shared" si="3"/>
        <v>0</v>
      </c>
      <c r="U7" s="786">
        <v>1</v>
      </c>
      <c r="V7" s="786">
        <v>0</v>
      </c>
      <c r="W7" s="786">
        <v>0</v>
      </c>
      <c r="X7" s="786">
        <v>0</v>
      </c>
      <c r="Y7" s="778">
        <f t="shared" ref="Y7:Y17" si="4">Y65+Y77</f>
        <v>2</v>
      </c>
      <c r="Z7" s="703">
        <f t="shared" ref="Z7:AB7" si="5">Z65+Z77</f>
        <v>0</v>
      </c>
      <c r="AA7" s="703">
        <f t="shared" si="5"/>
        <v>0</v>
      </c>
      <c r="AB7" s="776">
        <f t="shared" si="5"/>
        <v>0</v>
      </c>
      <c r="AC7" s="794">
        <v>1</v>
      </c>
      <c r="AD7" s="794">
        <v>0</v>
      </c>
      <c r="AE7" s="794">
        <v>1</v>
      </c>
      <c r="AF7" s="794">
        <v>0</v>
      </c>
      <c r="AG7" s="664">
        <f>I7+M7+Q7+U7+Y7+AC7</f>
        <v>7</v>
      </c>
      <c r="AH7" s="664">
        <f t="shared" ref="AH7:AJ7" si="6">J7+N7+R7+V7+Z7+AD7</f>
        <v>0</v>
      </c>
      <c r="AI7" s="664">
        <f t="shared" si="6"/>
        <v>1</v>
      </c>
      <c r="AJ7" s="664">
        <f t="shared" si="6"/>
        <v>0</v>
      </c>
    </row>
    <row r="8" spans="1:36" s="19" customFormat="1" ht="13.5" customHeight="1">
      <c r="A8" s="1016"/>
      <c r="B8" s="1013" t="s">
        <v>104</v>
      </c>
      <c r="C8" s="1013"/>
      <c r="D8" s="1013" t="s">
        <v>105</v>
      </c>
      <c r="E8" s="1013" t="s">
        <v>16</v>
      </c>
      <c r="F8" s="1013"/>
      <c r="G8" s="1013"/>
      <c r="I8" s="871">
        <v>300</v>
      </c>
      <c r="J8" s="871">
        <v>1</v>
      </c>
      <c r="K8" s="871">
        <v>36</v>
      </c>
      <c r="L8" s="872">
        <v>7</v>
      </c>
      <c r="M8" s="304">
        <f t="shared" si="0"/>
        <v>167</v>
      </c>
      <c r="N8" s="304">
        <f t="shared" ref="N8:P16" si="7">N66+N78</f>
        <v>0</v>
      </c>
      <c r="O8" s="304">
        <f t="shared" si="7"/>
        <v>23</v>
      </c>
      <c r="P8" s="304">
        <f t="shared" si="7"/>
        <v>0</v>
      </c>
      <c r="Q8" s="778">
        <f t="shared" si="2"/>
        <v>254</v>
      </c>
      <c r="R8" s="703">
        <f t="shared" ref="R8:T16" si="8">R66+R78</f>
        <v>0</v>
      </c>
      <c r="S8" s="703">
        <f t="shared" si="8"/>
        <v>10</v>
      </c>
      <c r="T8" s="776">
        <f t="shared" si="8"/>
        <v>6</v>
      </c>
      <c r="U8" s="786">
        <v>234</v>
      </c>
      <c r="V8" s="786">
        <v>0</v>
      </c>
      <c r="W8" s="786">
        <v>3</v>
      </c>
      <c r="X8" s="786">
        <v>0</v>
      </c>
      <c r="Y8" s="778">
        <f t="shared" si="4"/>
        <v>126</v>
      </c>
      <c r="Z8" s="703">
        <f t="shared" ref="Z8:AB16" si="9">Z66+Z78</f>
        <v>4</v>
      </c>
      <c r="AA8" s="703">
        <f t="shared" si="9"/>
        <v>23</v>
      </c>
      <c r="AB8" s="776">
        <f t="shared" si="9"/>
        <v>0</v>
      </c>
      <c r="AC8" s="794">
        <v>10</v>
      </c>
      <c r="AD8" s="794">
        <v>0</v>
      </c>
      <c r="AE8" s="794">
        <v>6</v>
      </c>
      <c r="AF8" s="794">
        <v>1</v>
      </c>
      <c r="AG8" s="664">
        <f t="shared" ref="AG8:AG17" si="10">I8+M8+Q8+U8+Y8+AC8</f>
        <v>1091</v>
      </c>
      <c r="AH8" s="664">
        <f t="shared" ref="AH8:AH17" si="11">J8+N8+R8+V8+Z8+AD8</f>
        <v>5</v>
      </c>
      <c r="AI8" s="664">
        <f t="shared" ref="AI8:AI17" si="12">K8+O8+S8+W8+AA8+AE8</f>
        <v>101</v>
      </c>
      <c r="AJ8" s="664">
        <f t="shared" ref="AJ8:AJ17" si="13">L8+P8+T8+X8+AB8+AF8</f>
        <v>14</v>
      </c>
    </row>
    <row r="9" spans="1:36" s="7" customFormat="1" ht="12.75" customHeight="1">
      <c r="A9" s="1016"/>
      <c r="B9" s="123" t="s">
        <v>106</v>
      </c>
      <c r="C9" s="123" t="s">
        <v>107</v>
      </c>
      <c r="D9" s="1013"/>
      <c r="E9" s="1013"/>
      <c r="F9" s="1013"/>
      <c r="G9" s="1013"/>
      <c r="I9" s="871">
        <v>60</v>
      </c>
      <c r="J9" s="871">
        <v>0</v>
      </c>
      <c r="K9" s="871">
        <v>21</v>
      </c>
      <c r="L9" s="872">
        <v>0</v>
      </c>
      <c r="M9" s="304">
        <f t="shared" si="0"/>
        <v>72</v>
      </c>
      <c r="N9" s="304">
        <f t="shared" si="7"/>
        <v>0</v>
      </c>
      <c r="O9" s="304">
        <f t="shared" si="7"/>
        <v>18</v>
      </c>
      <c r="P9" s="304">
        <f t="shared" si="7"/>
        <v>2</v>
      </c>
      <c r="Q9" s="778">
        <f t="shared" si="2"/>
        <v>75</v>
      </c>
      <c r="R9" s="703">
        <f t="shared" si="8"/>
        <v>0</v>
      </c>
      <c r="S9" s="703">
        <f t="shared" si="8"/>
        <v>6</v>
      </c>
      <c r="T9" s="776">
        <f t="shared" si="8"/>
        <v>5</v>
      </c>
      <c r="U9" s="786">
        <v>47</v>
      </c>
      <c r="V9" s="786">
        <v>0</v>
      </c>
      <c r="W9" s="786">
        <v>2</v>
      </c>
      <c r="X9" s="786">
        <v>0</v>
      </c>
      <c r="Y9" s="778">
        <f t="shared" si="4"/>
        <v>34</v>
      </c>
      <c r="Z9" s="703">
        <f t="shared" si="9"/>
        <v>0</v>
      </c>
      <c r="AA9" s="703">
        <f t="shared" si="9"/>
        <v>5</v>
      </c>
      <c r="AB9" s="776">
        <f t="shared" si="9"/>
        <v>0</v>
      </c>
      <c r="AC9" s="794">
        <v>25</v>
      </c>
      <c r="AD9" s="794">
        <v>0</v>
      </c>
      <c r="AE9" s="794">
        <v>2</v>
      </c>
      <c r="AF9" s="794">
        <v>0</v>
      </c>
      <c r="AG9" s="664">
        <f t="shared" si="10"/>
        <v>313</v>
      </c>
      <c r="AH9" s="664">
        <f t="shared" si="11"/>
        <v>0</v>
      </c>
      <c r="AI9" s="664">
        <f t="shared" si="12"/>
        <v>54</v>
      </c>
      <c r="AJ9" s="664">
        <f t="shared" si="13"/>
        <v>7</v>
      </c>
    </row>
    <row r="10" spans="1:36" s="7" customFormat="1" ht="12.75" customHeight="1">
      <c r="A10" s="283" t="s">
        <v>181</v>
      </c>
      <c r="B10" s="218">
        <f>AG7</f>
        <v>7</v>
      </c>
      <c r="C10" s="218">
        <f t="shared" ref="C10:D10" si="14">AH7</f>
        <v>0</v>
      </c>
      <c r="D10" s="218">
        <f t="shared" si="14"/>
        <v>1</v>
      </c>
      <c r="E10" s="10">
        <f>SUM(B10:D10)</f>
        <v>8</v>
      </c>
      <c r="F10" s="218">
        <f>AJ7</f>
        <v>0</v>
      </c>
      <c r="G10" s="10">
        <f t="shared" ref="G10:G38" si="15">E10+F10</f>
        <v>8</v>
      </c>
      <c r="I10" s="871">
        <v>38</v>
      </c>
      <c r="J10" s="871">
        <v>3</v>
      </c>
      <c r="K10" s="871">
        <v>11</v>
      </c>
      <c r="L10" s="872">
        <v>0</v>
      </c>
      <c r="M10" s="304">
        <f t="shared" si="0"/>
        <v>38</v>
      </c>
      <c r="N10" s="304">
        <f t="shared" si="7"/>
        <v>0</v>
      </c>
      <c r="O10" s="304">
        <f t="shared" si="7"/>
        <v>9</v>
      </c>
      <c r="P10" s="304">
        <f t="shared" si="7"/>
        <v>2</v>
      </c>
      <c r="Q10" s="778">
        <f t="shared" si="2"/>
        <v>77</v>
      </c>
      <c r="R10" s="703">
        <f t="shared" si="8"/>
        <v>0</v>
      </c>
      <c r="S10" s="703">
        <f t="shared" si="8"/>
        <v>2</v>
      </c>
      <c r="T10" s="776">
        <f t="shared" si="8"/>
        <v>12</v>
      </c>
      <c r="U10" s="786">
        <v>72</v>
      </c>
      <c r="V10" s="786">
        <v>0</v>
      </c>
      <c r="W10" s="786">
        <v>3</v>
      </c>
      <c r="X10" s="786">
        <v>0</v>
      </c>
      <c r="Y10" s="778">
        <f t="shared" si="4"/>
        <v>29</v>
      </c>
      <c r="Z10" s="703">
        <f t="shared" si="9"/>
        <v>2</v>
      </c>
      <c r="AA10" s="703">
        <f t="shared" si="9"/>
        <v>10</v>
      </c>
      <c r="AB10" s="776">
        <f t="shared" si="9"/>
        <v>1</v>
      </c>
      <c r="AC10" s="794">
        <v>14</v>
      </c>
      <c r="AD10" s="794">
        <v>0</v>
      </c>
      <c r="AE10" s="794">
        <v>4</v>
      </c>
      <c r="AF10" s="794">
        <v>0</v>
      </c>
      <c r="AG10" s="664">
        <f t="shared" si="10"/>
        <v>268</v>
      </c>
      <c r="AH10" s="664">
        <f t="shared" si="11"/>
        <v>5</v>
      </c>
      <c r="AI10" s="664">
        <f t="shared" si="12"/>
        <v>39</v>
      </c>
      <c r="AJ10" s="664">
        <f t="shared" si="13"/>
        <v>15</v>
      </c>
    </row>
    <row r="11" spans="1:36" s="7" customFormat="1" ht="12.75" customHeight="1">
      <c r="A11" s="283" t="s">
        <v>182</v>
      </c>
      <c r="B11" s="218">
        <f t="shared" ref="B11:D11" si="16">AG8</f>
        <v>1091</v>
      </c>
      <c r="C11" s="218">
        <f>AH8</f>
        <v>5</v>
      </c>
      <c r="D11" s="218">
        <f t="shared" si="16"/>
        <v>101</v>
      </c>
      <c r="E11" s="10">
        <f t="shared" ref="E11:E38" si="17">SUM(B11:D11)</f>
        <v>1197</v>
      </c>
      <c r="F11" s="218">
        <f t="shared" ref="F11:F19" si="18">AJ8</f>
        <v>14</v>
      </c>
      <c r="G11" s="10">
        <f t="shared" si="15"/>
        <v>1211</v>
      </c>
      <c r="I11" s="871">
        <v>259</v>
      </c>
      <c r="J11" s="871"/>
      <c r="K11" s="871"/>
      <c r="L11" s="872">
        <v>1</v>
      </c>
      <c r="M11" s="304">
        <f t="shared" si="0"/>
        <v>180</v>
      </c>
      <c r="N11" s="304">
        <f t="shared" si="7"/>
        <v>0</v>
      </c>
      <c r="O11" s="304">
        <f t="shared" si="7"/>
        <v>0</v>
      </c>
      <c r="P11" s="304">
        <f t="shared" si="7"/>
        <v>1</v>
      </c>
      <c r="Q11" s="778">
        <f t="shared" si="2"/>
        <v>153</v>
      </c>
      <c r="R11" s="703">
        <f t="shared" si="8"/>
        <v>0</v>
      </c>
      <c r="S11" s="703">
        <f t="shared" si="8"/>
        <v>0</v>
      </c>
      <c r="T11" s="776">
        <f t="shared" si="8"/>
        <v>0</v>
      </c>
      <c r="U11" s="786">
        <v>108</v>
      </c>
      <c r="V11" s="786">
        <v>0</v>
      </c>
      <c r="W11" s="786">
        <v>0</v>
      </c>
      <c r="X11" s="786">
        <v>1</v>
      </c>
      <c r="Y11" s="778">
        <f t="shared" si="4"/>
        <v>111</v>
      </c>
      <c r="Z11" s="703">
        <f t="shared" si="9"/>
        <v>0</v>
      </c>
      <c r="AA11" s="703">
        <f t="shared" si="9"/>
        <v>0</v>
      </c>
      <c r="AB11" s="776">
        <f t="shared" si="9"/>
        <v>0</v>
      </c>
      <c r="AC11" s="794">
        <v>67</v>
      </c>
      <c r="AD11" s="794">
        <v>0</v>
      </c>
      <c r="AE11" s="795"/>
      <c r="AF11" s="794">
        <v>0</v>
      </c>
      <c r="AG11" s="664">
        <f t="shared" si="10"/>
        <v>878</v>
      </c>
      <c r="AH11" s="664">
        <f t="shared" si="11"/>
        <v>0</v>
      </c>
      <c r="AI11" s="664">
        <f t="shared" si="12"/>
        <v>0</v>
      </c>
      <c r="AJ11" s="664">
        <f t="shared" si="13"/>
        <v>3</v>
      </c>
    </row>
    <row r="12" spans="1:36" s="7" customFormat="1" ht="12.75" customHeight="1">
      <c r="A12" s="283" t="s">
        <v>183</v>
      </c>
      <c r="B12" s="218">
        <f t="shared" ref="B12:D12" si="19">AG9</f>
        <v>313</v>
      </c>
      <c r="C12" s="218">
        <f t="shared" si="19"/>
        <v>0</v>
      </c>
      <c r="D12" s="218">
        <f t="shared" si="19"/>
        <v>54</v>
      </c>
      <c r="E12" s="10">
        <f t="shared" si="17"/>
        <v>367</v>
      </c>
      <c r="F12" s="218">
        <f t="shared" si="18"/>
        <v>7</v>
      </c>
      <c r="G12" s="10">
        <f t="shared" si="15"/>
        <v>374</v>
      </c>
      <c r="I12" s="871">
        <v>3059</v>
      </c>
      <c r="J12" s="871"/>
      <c r="K12" s="871"/>
      <c r="L12" s="872">
        <v>110</v>
      </c>
      <c r="M12" s="304">
        <f t="shared" si="0"/>
        <v>956</v>
      </c>
      <c r="N12" s="304">
        <f t="shared" si="7"/>
        <v>0</v>
      </c>
      <c r="O12" s="304">
        <f t="shared" si="7"/>
        <v>0</v>
      </c>
      <c r="P12" s="304">
        <f t="shared" si="7"/>
        <v>14</v>
      </c>
      <c r="Q12" s="778">
        <f t="shared" si="2"/>
        <v>1420</v>
      </c>
      <c r="R12" s="703">
        <f t="shared" si="8"/>
        <v>0</v>
      </c>
      <c r="S12" s="703">
        <f t="shared" si="8"/>
        <v>0</v>
      </c>
      <c r="T12" s="776">
        <f t="shared" si="8"/>
        <v>19</v>
      </c>
      <c r="U12" s="786">
        <v>1767</v>
      </c>
      <c r="V12" s="786">
        <v>0</v>
      </c>
      <c r="W12" s="786">
        <v>0</v>
      </c>
      <c r="X12" s="786">
        <v>9</v>
      </c>
      <c r="Y12" s="778">
        <f t="shared" si="4"/>
        <v>1018</v>
      </c>
      <c r="Z12" s="703">
        <f t="shared" si="9"/>
        <v>0</v>
      </c>
      <c r="AA12" s="703">
        <f t="shared" si="9"/>
        <v>0</v>
      </c>
      <c r="AB12" s="776">
        <f t="shared" si="9"/>
        <v>9</v>
      </c>
      <c r="AC12" s="794">
        <v>15</v>
      </c>
      <c r="AD12" s="794">
        <v>0</v>
      </c>
      <c r="AE12" s="795"/>
      <c r="AF12" s="794">
        <v>0</v>
      </c>
      <c r="AG12" s="664">
        <f t="shared" si="10"/>
        <v>8235</v>
      </c>
      <c r="AH12" s="664">
        <f t="shared" si="11"/>
        <v>0</v>
      </c>
      <c r="AI12" s="664">
        <f t="shared" si="12"/>
        <v>0</v>
      </c>
      <c r="AJ12" s="664">
        <f t="shared" si="13"/>
        <v>161</v>
      </c>
    </row>
    <row r="13" spans="1:36" s="7" customFormat="1" ht="12.75" customHeight="1">
      <c r="A13" s="283" t="s">
        <v>184</v>
      </c>
      <c r="B13" s="218">
        <f t="shared" ref="B13:D13" si="20">AG10</f>
        <v>268</v>
      </c>
      <c r="C13" s="218">
        <f t="shared" si="20"/>
        <v>5</v>
      </c>
      <c r="D13" s="218">
        <f t="shared" si="20"/>
        <v>39</v>
      </c>
      <c r="E13" s="10">
        <f t="shared" si="17"/>
        <v>312</v>
      </c>
      <c r="F13" s="218">
        <f t="shared" si="18"/>
        <v>15</v>
      </c>
      <c r="G13" s="10">
        <f t="shared" si="15"/>
        <v>327</v>
      </c>
      <c r="I13" s="871">
        <v>275</v>
      </c>
      <c r="J13" s="871"/>
      <c r="K13" s="871"/>
      <c r="L13" s="872">
        <v>15</v>
      </c>
      <c r="M13" s="304">
        <f t="shared" si="0"/>
        <v>772</v>
      </c>
      <c r="N13" s="304">
        <f t="shared" si="7"/>
        <v>0</v>
      </c>
      <c r="O13" s="304">
        <f t="shared" si="7"/>
        <v>0</v>
      </c>
      <c r="P13" s="304">
        <f t="shared" si="7"/>
        <v>17</v>
      </c>
      <c r="Q13" s="778">
        <f t="shared" si="2"/>
        <v>795</v>
      </c>
      <c r="R13" s="703">
        <f t="shared" si="8"/>
        <v>0</v>
      </c>
      <c r="S13" s="703">
        <f t="shared" si="8"/>
        <v>0</v>
      </c>
      <c r="T13" s="776">
        <f t="shared" si="8"/>
        <v>25</v>
      </c>
      <c r="U13" s="786">
        <v>1150</v>
      </c>
      <c r="V13" s="786">
        <v>0</v>
      </c>
      <c r="W13" s="786">
        <v>0</v>
      </c>
      <c r="X13" s="786">
        <v>19</v>
      </c>
      <c r="Y13" s="778">
        <f t="shared" si="4"/>
        <v>1204</v>
      </c>
      <c r="Z13" s="703">
        <f t="shared" si="9"/>
        <v>0</v>
      </c>
      <c r="AA13" s="703">
        <f t="shared" si="9"/>
        <v>0</v>
      </c>
      <c r="AB13" s="776">
        <f t="shared" si="9"/>
        <v>35</v>
      </c>
      <c r="AC13" s="794">
        <v>8</v>
      </c>
      <c r="AD13" s="794">
        <v>0</v>
      </c>
      <c r="AE13" s="795"/>
      <c r="AF13" s="794">
        <v>0</v>
      </c>
      <c r="AG13" s="664">
        <f t="shared" si="10"/>
        <v>4204</v>
      </c>
      <c r="AH13" s="664">
        <f t="shared" si="11"/>
        <v>0</v>
      </c>
      <c r="AI13" s="664">
        <f t="shared" si="12"/>
        <v>0</v>
      </c>
      <c r="AJ13" s="664">
        <f t="shared" si="13"/>
        <v>111</v>
      </c>
    </row>
    <row r="14" spans="1:36" s="7" customFormat="1" ht="12.75" customHeight="1">
      <c r="A14" s="283" t="s">
        <v>185</v>
      </c>
      <c r="B14" s="218">
        <f t="shared" ref="B14:D14" si="21">AG11</f>
        <v>878</v>
      </c>
      <c r="C14" s="218">
        <f t="shared" si="21"/>
        <v>0</v>
      </c>
      <c r="D14" s="218">
        <f t="shared" si="21"/>
        <v>0</v>
      </c>
      <c r="E14" s="10">
        <f t="shared" si="17"/>
        <v>878</v>
      </c>
      <c r="F14" s="218">
        <f t="shared" si="18"/>
        <v>3</v>
      </c>
      <c r="G14" s="10">
        <f t="shared" si="15"/>
        <v>881</v>
      </c>
      <c r="I14" s="871">
        <v>922</v>
      </c>
      <c r="J14" s="871"/>
      <c r="K14" s="871"/>
      <c r="L14" s="872">
        <v>90</v>
      </c>
      <c r="M14" s="304">
        <f t="shared" si="0"/>
        <v>346</v>
      </c>
      <c r="N14" s="304">
        <f t="shared" si="7"/>
        <v>0</v>
      </c>
      <c r="O14" s="304">
        <f t="shared" si="7"/>
        <v>0</v>
      </c>
      <c r="P14" s="304">
        <f t="shared" si="7"/>
        <v>12</v>
      </c>
      <c r="Q14" s="778">
        <f t="shared" si="2"/>
        <v>1353</v>
      </c>
      <c r="R14" s="703">
        <f t="shared" si="8"/>
        <v>0</v>
      </c>
      <c r="S14" s="703">
        <f t="shared" si="8"/>
        <v>0</v>
      </c>
      <c r="T14" s="776">
        <f t="shared" si="8"/>
        <v>58</v>
      </c>
      <c r="U14" s="786">
        <v>409</v>
      </c>
      <c r="V14" s="786">
        <v>0</v>
      </c>
      <c r="W14" s="786">
        <v>0</v>
      </c>
      <c r="X14" s="786">
        <v>16</v>
      </c>
      <c r="Y14" s="778">
        <f t="shared" si="4"/>
        <v>338</v>
      </c>
      <c r="Z14" s="703">
        <f t="shared" si="9"/>
        <v>0</v>
      </c>
      <c r="AA14" s="703">
        <f t="shared" si="9"/>
        <v>0</v>
      </c>
      <c r="AB14" s="776">
        <f t="shared" si="9"/>
        <v>37</v>
      </c>
      <c r="AC14" s="794">
        <v>33</v>
      </c>
      <c r="AD14" s="794">
        <v>0</v>
      </c>
      <c r="AE14" s="795"/>
      <c r="AF14" s="794">
        <v>0</v>
      </c>
      <c r="AG14" s="664">
        <f t="shared" si="10"/>
        <v>3401</v>
      </c>
      <c r="AH14" s="664">
        <f t="shared" si="11"/>
        <v>0</v>
      </c>
      <c r="AI14" s="664">
        <f t="shared" si="12"/>
        <v>0</v>
      </c>
      <c r="AJ14" s="664">
        <f t="shared" si="13"/>
        <v>213</v>
      </c>
    </row>
    <row r="15" spans="1:36" s="7" customFormat="1" ht="12.75" customHeight="1">
      <c r="A15" s="283" t="s">
        <v>186</v>
      </c>
      <c r="B15" s="218">
        <f t="shared" ref="B15:D15" si="22">AG12</f>
        <v>8235</v>
      </c>
      <c r="C15" s="218">
        <f t="shared" si="22"/>
        <v>0</v>
      </c>
      <c r="D15" s="218">
        <f t="shared" si="22"/>
        <v>0</v>
      </c>
      <c r="E15" s="10">
        <f t="shared" si="17"/>
        <v>8235</v>
      </c>
      <c r="F15" s="218">
        <f t="shared" si="18"/>
        <v>161</v>
      </c>
      <c r="G15" s="10">
        <f t="shared" si="15"/>
        <v>8396</v>
      </c>
      <c r="I15" s="871">
        <v>1115</v>
      </c>
      <c r="J15" s="871"/>
      <c r="K15" s="871"/>
      <c r="L15" s="872">
        <v>172</v>
      </c>
      <c r="M15" s="304">
        <f t="shared" si="0"/>
        <v>331</v>
      </c>
      <c r="N15" s="304">
        <f t="shared" si="7"/>
        <v>0</v>
      </c>
      <c r="O15" s="304">
        <f t="shared" si="7"/>
        <v>0</v>
      </c>
      <c r="P15" s="304">
        <f t="shared" si="7"/>
        <v>27</v>
      </c>
      <c r="Q15" s="778">
        <f t="shared" si="2"/>
        <v>330</v>
      </c>
      <c r="R15" s="703">
        <f t="shared" si="8"/>
        <v>0</v>
      </c>
      <c r="S15" s="703">
        <f t="shared" si="8"/>
        <v>0</v>
      </c>
      <c r="T15" s="776">
        <f t="shared" si="8"/>
        <v>69</v>
      </c>
      <c r="U15" s="786">
        <v>206</v>
      </c>
      <c r="V15" s="786">
        <v>0</v>
      </c>
      <c r="W15" s="786">
        <v>0</v>
      </c>
      <c r="X15" s="786">
        <v>37</v>
      </c>
      <c r="Y15" s="778">
        <f t="shared" si="4"/>
        <v>129</v>
      </c>
      <c r="Z15" s="703">
        <f t="shared" si="9"/>
        <v>0</v>
      </c>
      <c r="AA15" s="703">
        <f t="shared" si="9"/>
        <v>0</v>
      </c>
      <c r="AB15" s="776">
        <f t="shared" si="9"/>
        <v>19</v>
      </c>
      <c r="AC15" s="794">
        <v>6</v>
      </c>
      <c r="AD15" s="794">
        <v>0</v>
      </c>
      <c r="AE15" s="795"/>
      <c r="AF15" s="794">
        <v>0</v>
      </c>
      <c r="AG15" s="664">
        <f t="shared" si="10"/>
        <v>2117</v>
      </c>
      <c r="AH15" s="664">
        <f t="shared" si="11"/>
        <v>0</v>
      </c>
      <c r="AI15" s="664">
        <f t="shared" si="12"/>
        <v>0</v>
      </c>
      <c r="AJ15" s="664">
        <f t="shared" si="13"/>
        <v>324</v>
      </c>
    </row>
    <row r="16" spans="1:36" s="7" customFormat="1" ht="12.75" customHeight="1">
      <c r="A16" s="283" t="s">
        <v>187</v>
      </c>
      <c r="B16" s="218">
        <f t="shared" ref="B16:D16" si="23">AG13</f>
        <v>4204</v>
      </c>
      <c r="C16" s="218">
        <f t="shared" si="23"/>
        <v>0</v>
      </c>
      <c r="D16" s="218">
        <f t="shared" si="23"/>
        <v>0</v>
      </c>
      <c r="E16" s="10">
        <f t="shared" si="17"/>
        <v>4204</v>
      </c>
      <c r="F16" s="218">
        <f t="shared" si="18"/>
        <v>111</v>
      </c>
      <c r="G16" s="10">
        <f t="shared" si="15"/>
        <v>4315</v>
      </c>
      <c r="I16" s="871">
        <v>123</v>
      </c>
      <c r="J16" s="871"/>
      <c r="K16" s="871"/>
      <c r="L16" s="872">
        <v>4</v>
      </c>
      <c r="M16" s="304">
        <f t="shared" si="0"/>
        <v>131</v>
      </c>
      <c r="N16" s="304">
        <f t="shared" si="7"/>
        <v>0</v>
      </c>
      <c r="O16" s="304">
        <f t="shared" si="7"/>
        <v>0</v>
      </c>
      <c r="P16" s="304">
        <f t="shared" si="7"/>
        <v>9</v>
      </c>
      <c r="Q16" s="778">
        <f t="shared" si="2"/>
        <v>7</v>
      </c>
      <c r="R16" s="703">
        <f t="shared" si="8"/>
        <v>0</v>
      </c>
      <c r="S16" s="703">
        <f t="shared" si="8"/>
        <v>0</v>
      </c>
      <c r="T16" s="776">
        <f t="shared" si="8"/>
        <v>1</v>
      </c>
      <c r="U16" s="786">
        <v>16</v>
      </c>
      <c r="V16" s="786">
        <v>0</v>
      </c>
      <c r="W16" s="786">
        <v>0</v>
      </c>
      <c r="X16" s="786">
        <v>0</v>
      </c>
      <c r="Y16" s="778">
        <f t="shared" si="4"/>
        <v>3</v>
      </c>
      <c r="Z16" s="703">
        <f t="shared" si="9"/>
        <v>0</v>
      </c>
      <c r="AA16" s="703">
        <f t="shared" si="9"/>
        <v>0</v>
      </c>
      <c r="AB16" s="776">
        <f t="shared" si="9"/>
        <v>1</v>
      </c>
      <c r="AC16" s="794">
        <v>1</v>
      </c>
      <c r="AD16" s="794">
        <v>0</v>
      </c>
      <c r="AE16" s="795"/>
      <c r="AF16" s="794">
        <v>0</v>
      </c>
      <c r="AG16" s="664">
        <f t="shared" si="10"/>
        <v>281</v>
      </c>
      <c r="AH16" s="664">
        <f t="shared" si="11"/>
        <v>0</v>
      </c>
      <c r="AI16" s="664">
        <f t="shared" si="12"/>
        <v>0</v>
      </c>
      <c r="AJ16" s="664">
        <f t="shared" si="13"/>
        <v>15</v>
      </c>
    </row>
    <row r="17" spans="1:36" s="7" customFormat="1" ht="12.75" customHeight="1">
      <c r="A17" s="283" t="s">
        <v>188</v>
      </c>
      <c r="B17" s="218">
        <f t="shared" ref="B17:D17" si="24">AG14</f>
        <v>3401</v>
      </c>
      <c r="C17" s="218">
        <f t="shared" si="24"/>
        <v>0</v>
      </c>
      <c r="D17" s="218">
        <f t="shared" si="24"/>
        <v>0</v>
      </c>
      <c r="E17" s="10">
        <f t="shared" si="17"/>
        <v>3401</v>
      </c>
      <c r="F17" s="218">
        <f t="shared" si="18"/>
        <v>213</v>
      </c>
      <c r="G17" s="10">
        <f t="shared" si="15"/>
        <v>3614</v>
      </c>
      <c r="I17" s="679">
        <f>SUM(I7:I16)</f>
        <v>6152</v>
      </c>
      <c r="J17" s="679">
        <f>SUM(J7:J16)</f>
        <v>4</v>
      </c>
      <c r="K17" s="679">
        <f>SUM(K7:K16)</f>
        <v>68</v>
      </c>
      <c r="L17" s="777">
        <f>SUM(L7:L16)</f>
        <v>399</v>
      </c>
      <c r="M17" s="780">
        <f t="shared" si="0"/>
        <v>2994</v>
      </c>
      <c r="N17" s="780">
        <f t="shared" ref="N17:P17" si="25">N75+N87</f>
        <v>0</v>
      </c>
      <c r="O17" s="780">
        <f t="shared" si="25"/>
        <v>50</v>
      </c>
      <c r="P17" s="780">
        <f t="shared" si="25"/>
        <v>84</v>
      </c>
      <c r="Q17" s="779">
        <f t="shared" si="2"/>
        <v>4465</v>
      </c>
      <c r="R17" s="679">
        <f t="shared" ref="R17:T17" si="26">R75+R87</f>
        <v>0</v>
      </c>
      <c r="S17" s="679">
        <f t="shared" si="26"/>
        <v>18</v>
      </c>
      <c r="T17" s="777">
        <f t="shared" si="26"/>
        <v>195</v>
      </c>
      <c r="U17" s="787">
        <v>4010</v>
      </c>
      <c r="V17" s="787">
        <v>0</v>
      </c>
      <c r="W17" s="787">
        <v>8</v>
      </c>
      <c r="X17" s="787">
        <v>82</v>
      </c>
      <c r="Y17" s="779">
        <f t="shared" si="4"/>
        <v>2994</v>
      </c>
      <c r="Z17" s="679">
        <f t="shared" ref="Z17:AB17" si="27">Z75+Z87</f>
        <v>6</v>
      </c>
      <c r="AA17" s="679">
        <f t="shared" si="27"/>
        <v>38</v>
      </c>
      <c r="AB17" s="777">
        <f t="shared" si="27"/>
        <v>102</v>
      </c>
      <c r="AC17" s="796">
        <f>SUM(AC7:AC16)</f>
        <v>180</v>
      </c>
      <c r="AD17" s="796">
        <f t="shared" ref="AD17:AF17" si="28">SUM(AD7:AD16)</f>
        <v>0</v>
      </c>
      <c r="AE17" s="796">
        <f t="shared" si="28"/>
        <v>13</v>
      </c>
      <c r="AF17" s="796">
        <f t="shared" si="28"/>
        <v>1</v>
      </c>
      <c r="AG17" s="664">
        <f t="shared" si="10"/>
        <v>20795</v>
      </c>
      <c r="AH17" s="664">
        <f t="shared" si="11"/>
        <v>10</v>
      </c>
      <c r="AI17" s="664">
        <f t="shared" si="12"/>
        <v>195</v>
      </c>
      <c r="AJ17" s="664">
        <f t="shared" si="13"/>
        <v>863</v>
      </c>
    </row>
    <row r="18" spans="1:36" s="7" customFormat="1" ht="12.75" customHeight="1">
      <c r="A18" s="283" t="s">
        <v>189</v>
      </c>
      <c r="B18" s="218">
        <f t="shared" ref="B18:D18" si="29">AG15</f>
        <v>2117</v>
      </c>
      <c r="C18" s="218">
        <f t="shared" si="29"/>
        <v>0</v>
      </c>
      <c r="D18" s="218">
        <f t="shared" si="29"/>
        <v>0</v>
      </c>
      <c r="E18" s="10">
        <f t="shared" si="17"/>
        <v>2117</v>
      </c>
      <c r="F18" s="218">
        <f t="shared" si="18"/>
        <v>324</v>
      </c>
      <c r="G18" s="10">
        <f t="shared" si="15"/>
        <v>2441</v>
      </c>
      <c r="M18" s="16"/>
      <c r="N18" s="16"/>
      <c r="O18" s="16"/>
      <c r="P18" s="16"/>
    </row>
    <row r="19" spans="1:36" s="7" customFormat="1">
      <c r="A19" s="283" t="s">
        <v>190</v>
      </c>
      <c r="B19" s="218">
        <f t="shared" ref="B19:D19" si="30">AG16</f>
        <v>281</v>
      </c>
      <c r="C19" s="218">
        <f t="shared" si="30"/>
        <v>0</v>
      </c>
      <c r="D19" s="218">
        <f t="shared" si="30"/>
        <v>0</v>
      </c>
      <c r="E19" s="10">
        <f t="shared" si="17"/>
        <v>281</v>
      </c>
      <c r="F19" s="218">
        <f t="shared" si="18"/>
        <v>15</v>
      </c>
      <c r="G19" s="10">
        <f t="shared" si="15"/>
        <v>296</v>
      </c>
      <c r="M19" s="16"/>
      <c r="N19" s="16"/>
      <c r="O19" s="16"/>
      <c r="P19" s="16"/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300"/>
      <c r="N37" s="16"/>
      <c r="O37" s="16"/>
      <c r="P37" s="16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6"/>
      <c r="N38" s="216"/>
      <c r="O38" s="216"/>
      <c r="P38" s="216"/>
    </row>
    <row r="39" spans="1:16" s="7" customFormat="1">
      <c r="A39" s="112" t="s">
        <v>9</v>
      </c>
      <c r="B39" s="123">
        <f>SUM(B10:B19)</f>
        <v>20795</v>
      </c>
      <c r="C39" s="123">
        <f>SUM(C10:C19)</f>
        <v>10</v>
      </c>
      <c r="D39" s="123">
        <f t="shared" ref="D39:G39" si="31">SUM(D10:D19)</f>
        <v>195</v>
      </c>
      <c r="E39" s="123">
        <f t="shared" si="31"/>
        <v>21000</v>
      </c>
      <c r="F39" s="123">
        <f t="shared" si="31"/>
        <v>863</v>
      </c>
      <c r="G39" s="123">
        <f t="shared" si="31"/>
        <v>21863</v>
      </c>
      <c r="M39" s="1"/>
      <c r="N39" s="1"/>
      <c r="O39" s="1"/>
      <c r="P39" s="1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1"/>
      <c r="N40" s="1"/>
      <c r="O40" s="1"/>
      <c r="P40" s="1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16" hidden="1" outlineLevel="1">
      <c r="B47" s="1">
        <f>SUM(B41:B46)</f>
        <v>18642</v>
      </c>
      <c r="C47" s="1">
        <f t="shared" ref="C47:G47" si="32">SUM(C41:C46)</f>
        <v>2292</v>
      </c>
      <c r="D47" s="1">
        <f t="shared" si="32"/>
        <v>200</v>
      </c>
      <c r="E47" s="1">
        <f t="shared" si="32"/>
        <v>21134</v>
      </c>
      <c r="F47" s="1">
        <f t="shared" si="32"/>
        <v>726</v>
      </c>
      <c r="G47" s="1">
        <f t="shared" si="32"/>
        <v>21860</v>
      </c>
      <c r="M47" s="1"/>
      <c r="N47" s="1"/>
      <c r="O47" s="1"/>
      <c r="P47" s="1"/>
    </row>
    <row r="48" spans="1:16" hidden="1" outlineLevel="1">
      <c r="B48" s="302">
        <f>+B47-B39</f>
        <v>-2153</v>
      </c>
      <c r="C48" s="302">
        <f t="shared" ref="C48:G48" si="33">+C47-C39</f>
        <v>2282</v>
      </c>
      <c r="D48" s="302">
        <f t="shared" si="33"/>
        <v>5</v>
      </c>
      <c r="E48" s="302">
        <f t="shared" si="33"/>
        <v>134</v>
      </c>
      <c r="F48" s="302">
        <f t="shared" si="33"/>
        <v>-137</v>
      </c>
      <c r="G48" s="302">
        <f t="shared" si="33"/>
        <v>-3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305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4">SUM(C51:C61)</f>
        <v>2278</v>
      </c>
      <c r="D62" s="1">
        <f t="shared" si="34"/>
        <v>3144</v>
      </c>
      <c r="E62" s="1">
        <f t="shared" si="34"/>
        <v>18091</v>
      </c>
      <c r="F62" s="1">
        <f t="shared" si="34"/>
        <v>815</v>
      </c>
      <c r="G62" s="1">
        <f t="shared" si="34"/>
        <v>21901</v>
      </c>
      <c r="M62" s="1"/>
      <c r="N62" s="1"/>
      <c r="O62" s="1"/>
      <c r="P62" s="1"/>
    </row>
    <row r="63" spans="1:16" hidden="1" outlineLevel="1">
      <c r="B63" s="302">
        <f>B62-B39</f>
        <v>-2199</v>
      </c>
      <c r="C63" s="302">
        <f t="shared" ref="C63:G63" si="35">C62-C39</f>
        <v>2268</v>
      </c>
      <c r="D63" s="302">
        <f t="shared" si="35"/>
        <v>2949</v>
      </c>
      <c r="E63" s="302">
        <f t="shared" si="35"/>
        <v>-2909</v>
      </c>
      <c r="F63" s="302">
        <f t="shared" si="35"/>
        <v>-48</v>
      </c>
      <c r="G63" s="302">
        <f t="shared" si="35"/>
        <v>38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308</v>
      </c>
      <c r="M65" s="781">
        <v>1</v>
      </c>
      <c r="N65" s="781">
        <v>0</v>
      </c>
      <c r="O65" s="782">
        <v>0</v>
      </c>
      <c r="P65" s="782">
        <v>0</v>
      </c>
      <c r="Q65" s="778">
        <v>1</v>
      </c>
      <c r="R65" s="703">
        <v>0</v>
      </c>
      <c r="S65" s="703">
        <v>0</v>
      </c>
      <c r="T65" s="703">
        <v>0</v>
      </c>
      <c r="Y65" s="703">
        <v>2</v>
      </c>
      <c r="Z65" s="703"/>
      <c r="AA65" s="703"/>
      <c r="AB65" s="703"/>
    </row>
    <row r="66" spans="12:28">
      <c r="M66" s="781">
        <v>25</v>
      </c>
      <c r="N66" s="781">
        <v>0</v>
      </c>
      <c r="O66" s="782">
        <v>13</v>
      </c>
      <c r="P66" s="782">
        <v>0</v>
      </c>
      <c r="Q66" s="778">
        <v>62</v>
      </c>
      <c r="R66" s="703">
        <v>0</v>
      </c>
      <c r="S66" s="703">
        <v>6</v>
      </c>
      <c r="T66" s="703">
        <v>0</v>
      </c>
      <c r="Y66" s="703">
        <v>15</v>
      </c>
      <c r="Z66" s="703"/>
      <c r="AA66" s="703">
        <v>5</v>
      </c>
      <c r="AB66" s="703"/>
    </row>
    <row r="67" spans="12:28">
      <c r="M67" s="781">
        <v>62</v>
      </c>
      <c r="N67" s="781">
        <v>0</v>
      </c>
      <c r="O67" s="782">
        <v>18</v>
      </c>
      <c r="P67" s="782">
        <v>2</v>
      </c>
      <c r="Q67" s="778">
        <v>66</v>
      </c>
      <c r="R67" s="703">
        <v>0</v>
      </c>
      <c r="S67" s="703">
        <v>6</v>
      </c>
      <c r="T67" s="703">
        <v>5</v>
      </c>
      <c r="Y67" s="703">
        <v>34</v>
      </c>
      <c r="Z67" s="703"/>
      <c r="AA67" s="703">
        <v>5</v>
      </c>
      <c r="AB67" s="703"/>
    </row>
    <row r="68" spans="12:28">
      <c r="M68" s="781">
        <v>38</v>
      </c>
      <c r="N68" s="781">
        <v>0</v>
      </c>
      <c r="O68" s="782">
        <v>9</v>
      </c>
      <c r="P68" s="782">
        <v>2</v>
      </c>
      <c r="Q68" s="778">
        <v>72</v>
      </c>
      <c r="R68" s="703">
        <v>0</v>
      </c>
      <c r="S68" s="703">
        <v>2</v>
      </c>
      <c r="T68" s="703">
        <v>12</v>
      </c>
      <c r="Y68" s="703">
        <v>29</v>
      </c>
      <c r="Z68" s="703">
        <v>2</v>
      </c>
      <c r="AA68" s="703">
        <v>10</v>
      </c>
      <c r="AB68" s="703">
        <v>1</v>
      </c>
    </row>
    <row r="69" spans="12:28">
      <c r="M69" s="782">
        <v>100</v>
      </c>
      <c r="N69" s="782">
        <v>0</v>
      </c>
      <c r="O69" s="783"/>
      <c r="P69" s="782">
        <v>1</v>
      </c>
      <c r="Q69" s="778">
        <v>55</v>
      </c>
      <c r="R69" s="703">
        <v>0</v>
      </c>
      <c r="S69" s="703">
        <v>0</v>
      </c>
      <c r="T69" s="703">
        <v>0</v>
      </c>
      <c r="Y69" s="703">
        <v>70</v>
      </c>
      <c r="Z69" s="703"/>
      <c r="AA69" s="703"/>
      <c r="AB69" s="703"/>
    </row>
    <row r="70" spans="12:28">
      <c r="M70" s="782">
        <v>289</v>
      </c>
      <c r="N70" s="782">
        <v>0</v>
      </c>
      <c r="O70" s="783"/>
      <c r="P70" s="782">
        <v>10</v>
      </c>
      <c r="Q70" s="778">
        <v>141</v>
      </c>
      <c r="R70" s="703">
        <v>0</v>
      </c>
      <c r="S70" s="703">
        <v>0</v>
      </c>
      <c r="T70" s="703">
        <v>1</v>
      </c>
      <c r="Y70" s="703">
        <v>215</v>
      </c>
      <c r="Z70" s="703"/>
      <c r="AA70" s="703"/>
      <c r="AB70" s="703">
        <v>2</v>
      </c>
    </row>
    <row r="71" spans="12:28">
      <c r="M71" s="782">
        <v>214</v>
      </c>
      <c r="N71" s="782">
        <v>0</v>
      </c>
      <c r="O71" s="783"/>
      <c r="P71" s="782">
        <v>10</v>
      </c>
      <c r="Q71" s="778">
        <v>247</v>
      </c>
      <c r="R71" s="703">
        <v>0</v>
      </c>
      <c r="S71" s="703">
        <v>0</v>
      </c>
      <c r="T71" s="703">
        <v>4</v>
      </c>
      <c r="Y71" s="703">
        <v>164</v>
      </c>
      <c r="Z71" s="703"/>
      <c r="AA71" s="703"/>
      <c r="AB71" s="703">
        <v>5</v>
      </c>
    </row>
    <row r="72" spans="12:28">
      <c r="M72" s="782">
        <v>117</v>
      </c>
      <c r="N72" s="782">
        <v>0</v>
      </c>
      <c r="O72" s="783"/>
      <c r="P72" s="782">
        <v>7</v>
      </c>
      <c r="Q72" s="778">
        <v>711</v>
      </c>
      <c r="R72" s="703">
        <v>0</v>
      </c>
      <c r="S72" s="703">
        <v>0</v>
      </c>
      <c r="T72" s="703">
        <v>35</v>
      </c>
      <c r="Y72" s="703">
        <v>52</v>
      </c>
      <c r="Z72" s="703"/>
      <c r="AA72" s="703"/>
      <c r="AB72" s="703">
        <v>3</v>
      </c>
    </row>
    <row r="73" spans="12:28">
      <c r="M73" s="782">
        <v>129</v>
      </c>
      <c r="N73" s="782">
        <v>0</v>
      </c>
      <c r="O73" s="783"/>
      <c r="P73" s="782">
        <v>15</v>
      </c>
      <c r="Q73" s="778">
        <v>61</v>
      </c>
      <c r="R73" s="703">
        <v>0</v>
      </c>
      <c r="S73" s="703">
        <v>0</v>
      </c>
      <c r="T73" s="703">
        <v>16</v>
      </c>
      <c r="Y73" s="703">
        <v>9</v>
      </c>
      <c r="Z73" s="703"/>
      <c r="AA73" s="703"/>
      <c r="AB73" s="703">
        <v>2</v>
      </c>
    </row>
    <row r="74" spans="12:28">
      <c r="M74" s="782">
        <v>91</v>
      </c>
      <c r="N74" s="782">
        <v>0</v>
      </c>
      <c r="O74" s="783"/>
      <c r="P74" s="782">
        <v>8</v>
      </c>
      <c r="Q74" s="778"/>
      <c r="R74" s="703"/>
      <c r="S74" s="703"/>
      <c r="T74" s="703"/>
      <c r="Y74" s="703">
        <v>3</v>
      </c>
      <c r="Z74" s="703"/>
      <c r="AA74" s="703"/>
      <c r="AB74" s="703">
        <v>1</v>
      </c>
    </row>
    <row r="75" spans="12:28">
      <c r="M75" s="728">
        <f>SUM(M65:M74)</f>
        <v>1066</v>
      </c>
      <c r="N75" s="728">
        <f t="shared" ref="N75:P75" si="36">SUM(N65:N74)</f>
        <v>0</v>
      </c>
      <c r="O75" s="728">
        <f t="shared" si="36"/>
        <v>40</v>
      </c>
      <c r="P75" s="728">
        <f t="shared" si="36"/>
        <v>55</v>
      </c>
      <c r="Q75" s="779">
        <f>SUM(Q65:Q74)</f>
        <v>1416</v>
      </c>
      <c r="R75" s="779">
        <f t="shared" ref="R75:T75" si="37">SUM(R65:R74)</f>
        <v>0</v>
      </c>
      <c r="S75" s="779">
        <f t="shared" si="37"/>
        <v>14</v>
      </c>
      <c r="T75" s="779">
        <f t="shared" si="37"/>
        <v>73</v>
      </c>
      <c r="Y75" s="679">
        <f>SUM(Y65:Y74)</f>
        <v>593</v>
      </c>
      <c r="Z75" s="875">
        <f t="shared" ref="Z75:AB75" si="38">SUM(Z65:Z74)</f>
        <v>2</v>
      </c>
      <c r="AA75" s="875">
        <f t="shared" si="38"/>
        <v>20</v>
      </c>
      <c r="AB75" s="875">
        <f t="shared" si="38"/>
        <v>14</v>
      </c>
    </row>
    <row r="76" spans="12:28">
      <c r="M76" s="1"/>
      <c r="N76" s="1"/>
      <c r="O76" s="1"/>
      <c r="P76" s="1"/>
    </row>
    <row r="77" spans="12:28">
      <c r="L77" s="2" t="s">
        <v>312</v>
      </c>
      <c r="M77" s="784">
        <v>0</v>
      </c>
      <c r="N77" s="784">
        <v>0</v>
      </c>
      <c r="O77" s="784">
        <v>0</v>
      </c>
      <c r="P77" s="784">
        <v>0</v>
      </c>
      <c r="Q77" s="778">
        <v>0</v>
      </c>
      <c r="R77" s="703">
        <v>0</v>
      </c>
      <c r="S77" s="703">
        <v>0</v>
      </c>
      <c r="T77" s="703">
        <v>0</v>
      </c>
      <c r="Y77" s="703"/>
      <c r="Z77" s="703"/>
      <c r="AA77" s="703"/>
      <c r="AB77" s="703"/>
    </row>
    <row r="78" spans="12:28">
      <c r="M78" s="784">
        <v>142</v>
      </c>
      <c r="N78" s="784">
        <v>0</v>
      </c>
      <c r="O78" s="784">
        <v>10</v>
      </c>
      <c r="P78" s="784">
        <v>0</v>
      </c>
      <c r="Q78" s="778">
        <v>192</v>
      </c>
      <c r="R78" s="703">
        <v>0</v>
      </c>
      <c r="S78" s="703">
        <v>4</v>
      </c>
      <c r="T78" s="703">
        <v>6</v>
      </c>
      <c r="Y78" s="703">
        <v>111</v>
      </c>
      <c r="Z78" s="703">
        <v>4</v>
      </c>
      <c r="AA78" s="703">
        <v>18</v>
      </c>
      <c r="AB78" s="703">
        <v>0</v>
      </c>
    </row>
    <row r="79" spans="12:28">
      <c r="M79" s="784">
        <v>10</v>
      </c>
      <c r="N79" s="784">
        <v>0</v>
      </c>
      <c r="O79" s="784">
        <v>0</v>
      </c>
      <c r="P79" s="784">
        <v>0</v>
      </c>
      <c r="Q79" s="778">
        <v>9</v>
      </c>
      <c r="R79" s="703">
        <v>0</v>
      </c>
      <c r="S79" s="703">
        <v>0</v>
      </c>
      <c r="T79" s="703">
        <v>0</v>
      </c>
      <c r="Y79" s="703"/>
      <c r="Z79" s="703"/>
      <c r="AA79" s="703"/>
      <c r="AB79" s="703"/>
    </row>
    <row r="80" spans="12:28">
      <c r="M80" s="784">
        <v>0</v>
      </c>
      <c r="N80" s="784">
        <v>0</v>
      </c>
      <c r="O80" s="784">
        <v>0</v>
      </c>
      <c r="P80" s="784">
        <v>0</v>
      </c>
      <c r="Q80" s="778">
        <v>5</v>
      </c>
      <c r="R80" s="703">
        <v>0</v>
      </c>
      <c r="S80" s="703">
        <v>0</v>
      </c>
      <c r="T80" s="703">
        <v>0</v>
      </c>
      <c r="Y80" s="703"/>
      <c r="Z80" s="703"/>
      <c r="AA80" s="703"/>
      <c r="AB80" s="703"/>
    </row>
    <row r="81" spans="13:28">
      <c r="M81" s="784">
        <v>80</v>
      </c>
      <c r="N81" s="784">
        <v>0</v>
      </c>
      <c r="O81" s="784"/>
      <c r="P81" s="784">
        <v>0</v>
      </c>
      <c r="Q81" s="778">
        <v>98</v>
      </c>
      <c r="R81" s="703">
        <v>0</v>
      </c>
      <c r="S81" s="703">
        <v>0</v>
      </c>
      <c r="T81" s="703">
        <v>0</v>
      </c>
      <c r="Y81" s="703">
        <v>41</v>
      </c>
      <c r="Z81" s="703"/>
      <c r="AA81" s="703"/>
      <c r="AB81" s="703"/>
    </row>
    <row r="82" spans="13:28">
      <c r="M82" s="784">
        <v>667</v>
      </c>
      <c r="N82" s="784">
        <v>0</v>
      </c>
      <c r="O82" s="784"/>
      <c r="P82" s="784">
        <v>4</v>
      </c>
      <c r="Q82" s="778">
        <v>1279</v>
      </c>
      <c r="R82" s="703">
        <v>0</v>
      </c>
      <c r="S82" s="703">
        <v>0</v>
      </c>
      <c r="T82" s="703">
        <v>18</v>
      </c>
      <c r="Y82" s="703">
        <v>803</v>
      </c>
      <c r="Z82" s="703"/>
      <c r="AA82" s="703"/>
      <c r="AB82" s="703">
        <v>7</v>
      </c>
    </row>
    <row r="83" spans="13:28">
      <c r="M83" s="784">
        <v>558</v>
      </c>
      <c r="N83" s="784">
        <v>0</v>
      </c>
      <c r="O83" s="784"/>
      <c r="P83" s="784">
        <v>7</v>
      </c>
      <c r="Q83" s="778">
        <v>548</v>
      </c>
      <c r="R83" s="703">
        <v>0</v>
      </c>
      <c r="S83" s="703">
        <v>0</v>
      </c>
      <c r="T83" s="703">
        <v>21</v>
      </c>
      <c r="Y83" s="703">
        <v>1040</v>
      </c>
      <c r="Z83" s="703"/>
      <c r="AA83" s="703"/>
      <c r="AB83" s="703">
        <v>30</v>
      </c>
    </row>
    <row r="84" spans="13:28">
      <c r="M84" s="784">
        <v>229</v>
      </c>
      <c r="N84" s="784">
        <v>0</v>
      </c>
      <c r="O84" s="784"/>
      <c r="P84" s="784">
        <v>5</v>
      </c>
      <c r="Q84" s="778">
        <v>642</v>
      </c>
      <c r="R84" s="703">
        <v>0</v>
      </c>
      <c r="S84" s="703">
        <v>0</v>
      </c>
      <c r="T84" s="703">
        <v>23</v>
      </c>
      <c r="Y84" s="703">
        <v>286</v>
      </c>
      <c r="Z84" s="703"/>
      <c r="AA84" s="703"/>
      <c r="AB84" s="703">
        <v>34</v>
      </c>
    </row>
    <row r="85" spans="13:28">
      <c r="M85" s="784">
        <v>202</v>
      </c>
      <c r="N85" s="784">
        <v>0</v>
      </c>
      <c r="O85" s="784"/>
      <c r="P85" s="784">
        <v>12</v>
      </c>
      <c r="Q85" s="778">
        <v>269</v>
      </c>
      <c r="R85" s="703">
        <v>0</v>
      </c>
      <c r="S85" s="703">
        <v>0</v>
      </c>
      <c r="T85" s="703">
        <v>53</v>
      </c>
      <c r="Y85" s="703">
        <v>120</v>
      </c>
      <c r="Z85" s="703"/>
      <c r="AA85" s="703"/>
      <c r="AB85" s="703">
        <v>17</v>
      </c>
    </row>
    <row r="86" spans="13:28">
      <c r="M86" s="784">
        <v>40</v>
      </c>
      <c r="N86" s="784">
        <v>0</v>
      </c>
      <c r="O86" s="784"/>
      <c r="P86" s="784">
        <v>1</v>
      </c>
      <c r="Q86" s="778">
        <v>7</v>
      </c>
      <c r="R86" s="703">
        <v>0</v>
      </c>
      <c r="S86" s="703">
        <v>0</v>
      </c>
      <c r="T86" s="703">
        <v>1</v>
      </c>
      <c r="Y86" s="703"/>
      <c r="Z86" s="703"/>
      <c r="AA86" s="703"/>
      <c r="AB86" s="703"/>
    </row>
    <row r="87" spans="13:28">
      <c r="M87" s="785">
        <f>SUM(M77:M86)</f>
        <v>1928</v>
      </c>
      <c r="N87" s="785">
        <f t="shared" ref="N87:P87" si="39">SUM(N77:N86)</f>
        <v>0</v>
      </c>
      <c r="O87" s="785">
        <f t="shared" si="39"/>
        <v>10</v>
      </c>
      <c r="P87" s="785">
        <f t="shared" si="39"/>
        <v>29</v>
      </c>
      <c r="Q87" s="779">
        <f>SUM(Q77:Q86)</f>
        <v>3049</v>
      </c>
      <c r="R87" s="779">
        <f t="shared" ref="R87:T87" si="40">SUM(R77:R86)</f>
        <v>0</v>
      </c>
      <c r="S87" s="779">
        <f t="shared" si="40"/>
        <v>4</v>
      </c>
      <c r="T87" s="779">
        <f t="shared" si="40"/>
        <v>122</v>
      </c>
      <c r="Y87" s="875">
        <f>SUM(Y77:Y86)</f>
        <v>2401</v>
      </c>
      <c r="Z87" s="875">
        <f t="shared" ref="Z87" si="41">SUM(Z77:Z86)</f>
        <v>4</v>
      </c>
      <c r="AA87" s="875">
        <f t="shared" ref="AA87" si="42">SUM(AA77:AA86)</f>
        <v>18</v>
      </c>
      <c r="AB87" s="875">
        <f t="shared" ref="AB87" si="43">SUM(AB77:AB86)</f>
        <v>88</v>
      </c>
    </row>
  </sheetData>
  <mergeCells count="19">
    <mergeCell ref="U6:X6"/>
    <mergeCell ref="Y6:AB6"/>
    <mergeCell ref="AC6:AF6"/>
    <mergeCell ref="AG6:AJ6"/>
    <mergeCell ref="I6:L6"/>
    <mergeCell ref="M6:P6"/>
    <mergeCell ref="Q6:T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="130" zoomScaleNormal="13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82" t="s">
        <v>108</v>
      </c>
      <c r="B1" s="882"/>
      <c r="C1" s="882"/>
    </row>
    <row r="2" spans="1:4" ht="12.75" customHeight="1">
      <c r="A2" s="882" t="s">
        <v>63</v>
      </c>
      <c r="B2" s="882"/>
      <c r="C2" s="882"/>
    </row>
    <row r="3" spans="1:4" ht="12.75" customHeight="1">
      <c r="A3" s="5"/>
      <c r="B3" s="5"/>
    </row>
    <row r="4" spans="1:4" ht="12.75" customHeight="1">
      <c r="A4" s="883" t="str">
        <f>'ANEXO I - TAB 1'!A4:M4</f>
        <v>PODER/ÓRGÃO/UNIDADE: JUSTIÇA FEDERAL</v>
      </c>
      <c r="B4" s="883"/>
    </row>
    <row r="5" spans="1:4" ht="12.75" customHeight="1">
      <c r="A5" s="285" t="s">
        <v>225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1016" t="s">
        <v>100</v>
      </c>
      <c r="B7" s="1013" t="s">
        <v>109</v>
      </c>
      <c r="C7" s="1013"/>
      <c r="D7" s="101"/>
    </row>
    <row r="8" spans="1:4" s="19" customFormat="1" ht="41.25" customHeight="1">
      <c r="A8" s="1016"/>
      <c r="B8" s="1013" t="s">
        <v>110</v>
      </c>
      <c r="C8" s="1013" t="s">
        <v>111</v>
      </c>
      <c r="D8" s="101"/>
    </row>
    <row r="9" spans="1:4" s="19" customFormat="1">
      <c r="A9" s="1016"/>
      <c r="B9" s="1013"/>
      <c r="C9" s="1013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30" zoomScaleNormal="100" zoomScaleSheetLayoutView="130" workbookViewId="0">
      <selection activeCell="B8" sqref="B8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82" t="s">
        <v>112</v>
      </c>
      <c r="B1" s="882"/>
    </row>
    <row r="2" spans="1:2">
      <c r="A2" s="882" t="s">
        <v>1</v>
      </c>
      <c r="B2" s="882"/>
    </row>
    <row r="3" spans="1:2">
      <c r="A3" s="102"/>
      <c r="B3" s="103"/>
    </row>
    <row r="4" spans="1:2" ht="12.75" customHeight="1">
      <c r="A4" s="1121" t="str">
        <f>'ANEXO I - TAB 2'!A4:H4</f>
        <v>PODER/ÓRGÃO/UNIDADE: JUSTIÇA FEDERAL</v>
      </c>
      <c r="B4" s="1121"/>
    </row>
    <row r="5" spans="1:2">
      <c r="A5" s="209"/>
      <c r="B5" s="288" t="str">
        <f>'ANEXO I - TAB 1'!L5</f>
        <v>POSIÇÃO: DEZEMBRO/2021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916" t="s">
        <v>0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</row>
    <row r="2" spans="1:14" ht="12.75" customHeight="1">
      <c r="A2" s="916" t="s">
        <v>1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917" t="s">
        <v>227</v>
      </c>
      <c r="B4" s="917"/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918" t="s">
        <v>228</v>
      </c>
      <c r="M5" s="918"/>
      <c r="N5" s="316"/>
    </row>
    <row r="6" spans="1:14" ht="12.75" customHeight="1" thickTop="1">
      <c r="A6" s="919" t="s">
        <v>3</v>
      </c>
      <c r="B6" s="920"/>
      <c r="C6" s="920"/>
      <c r="D6" s="921"/>
      <c r="E6" s="919" t="s">
        <v>4</v>
      </c>
      <c r="F6" s="920"/>
      <c r="G6" s="920"/>
      <c r="H6" s="920"/>
      <c r="I6" s="921"/>
      <c r="J6" s="925" t="s">
        <v>5</v>
      </c>
      <c r="K6" s="926"/>
      <c r="L6" s="927"/>
      <c r="M6" s="928" t="s">
        <v>6</v>
      </c>
    </row>
    <row r="7" spans="1:14" ht="21" customHeight="1">
      <c r="A7" s="922"/>
      <c r="B7" s="923"/>
      <c r="C7" s="923"/>
      <c r="D7" s="924"/>
      <c r="E7" s="930" t="s">
        <v>7</v>
      </c>
      <c r="F7" s="931"/>
      <c r="G7" s="931"/>
      <c r="H7" s="931" t="s">
        <v>8</v>
      </c>
      <c r="I7" s="932" t="s">
        <v>9</v>
      </c>
      <c r="J7" s="930" t="s">
        <v>10</v>
      </c>
      <c r="K7" s="931" t="s">
        <v>11</v>
      </c>
      <c r="L7" s="933" t="s">
        <v>9</v>
      </c>
      <c r="M7" s="929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931"/>
      <c r="I8" s="932"/>
      <c r="J8" s="930"/>
      <c r="K8" s="931"/>
      <c r="L8" s="933"/>
      <c r="M8" s="929"/>
    </row>
    <row r="9" spans="1:14" ht="12.75" customHeight="1">
      <c r="A9" s="934" t="s">
        <v>151</v>
      </c>
      <c r="B9" s="936" t="s">
        <v>155</v>
      </c>
      <c r="C9" s="938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935"/>
      <c r="B10" s="937"/>
      <c r="C10" s="939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935"/>
      <c r="B11" s="937"/>
      <c r="C11" s="940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935"/>
      <c r="B12" s="937"/>
      <c r="C12" s="941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935"/>
      <c r="B13" s="937"/>
      <c r="C13" s="939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935"/>
      <c r="B14" s="937"/>
      <c r="C14" s="939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935"/>
      <c r="B15" s="937"/>
      <c r="C15" s="939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935"/>
      <c r="B16" s="937"/>
      <c r="C16" s="940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935"/>
      <c r="B17" s="937"/>
      <c r="C17" s="941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935"/>
      <c r="B18" s="937"/>
      <c r="C18" s="939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935"/>
      <c r="B19" s="937"/>
      <c r="C19" s="939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935"/>
      <c r="B20" s="937"/>
      <c r="C20" s="939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935"/>
      <c r="B21" s="937"/>
      <c r="C21" s="939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934" t="s">
        <v>168</v>
      </c>
      <c r="B23" s="936" t="s">
        <v>169</v>
      </c>
      <c r="C23" s="938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935"/>
      <c r="B24" s="937"/>
      <c r="C24" s="939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935"/>
      <c r="B25" s="937"/>
      <c r="C25" s="940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935"/>
      <c r="B26" s="937"/>
      <c r="C26" s="941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935"/>
      <c r="B27" s="937"/>
      <c r="C27" s="939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935"/>
      <c r="B28" s="937"/>
      <c r="C28" s="939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935"/>
      <c r="B29" s="937"/>
      <c r="C29" s="939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935"/>
      <c r="B30" s="937"/>
      <c r="C30" s="940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935"/>
      <c r="B31" s="937"/>
      <c r="C31" s="941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935"/>
      <c r="B32" s="937"/>
      <c r="C32" s="939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935"/>
      <c r="B33" s="937"/>
      <c r="C33" s="939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935"/>
      <c r="B34" s="937"/>
      <c r="C34" s="939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935"/>
      <c r="B35" s="937"/>
      <c r="C35" s="942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934" t="s">
        <v>170</v>
      </c>
      <c r="B37" s="936" t="s">
        <v>171</v>
      </c>
      <c r="C37" s="938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935"/>
      <c r="B38" s="937"/>
      <c r="C38" s="939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935"/>
      <c r="B39" s="937"/>
      <c r="C39" s="940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935"/>
      <c r="B40" s="937"/>
      <c r="C40" s="941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935"/>
      <c r="B41" s="937"/>
      <c r="C41" s="939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935"/>
      <c r="B42" s="937"/>
      <c r="C42" s="939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935"/>
      <c r="B43" s="937"/>
      <c r="C43" s="939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935"/>
      <c r="B44" s="937"/>
      <c r="C44" s="940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935"/>
      <c r="B45" s="937"/>
      <c r="C45" s="941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935"/>
      <c r="B46" s="937"/>
      <c r="C46" s="939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935"/>
      <c r="B47" s="937"/>
      <c r="C47" s="939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935"/>
      <c r="B48" s="937"/>
      <c r="C48" s="939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935"/>
      <c r="B49" s="937"/>
      <c r="C49" s="942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943" t="s">
        <v>17</v>
      </c>
      <c r="C51" s="943"/>
      <c r="D51" s="944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tabSelected="1" view="pageBreakPreview" zoomScale="115" zoomScaleNormal="100" zoomScaleSheetLayoutView="115" workbookViewId="0">
      <selection activeCell="C24" sqref="C24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6" style="29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4.8554687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1109" t="s">
        <v>148</v>
      </c>
      <c r="B1" s="1109"/>
      <c r="C1" s="1109"/>
      <c r="D1" s="1109"/>
      <c r="E1" s="1109"/>
      <c r="F1" s="1109"/>
      <c r="G1" s="1109"/>
      <c r="H1" s="1109"/>
      <c r="I1" s="1109"/>
      <c r="J1" s="224"/>
      <c r="K1" s="294"/>
    </row>
    <row r="2" spans="1:16" s="225" customFormat="1">
      <c r="A2" s="1109" t="s">
        <v>63</v>
      </c>
      <c r="B2" s="1109"/>
      <c r="C2" s="1109"/>
      <c r="D2" s="1109"/>
      <c r="E2" s="1109"/>
      <c r="F2" s="1109"/>
      <c r="G2" s="1109"/>
      <c r="H2" s="1109"/>
      <c r="I2" s="1109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1121" t="str">
        <f>'ANEXO I - TAB 1'!A4:M4</f>
        <v>PODER/ÓRGÃO/UNIDADE: JUSTIÇA FEDERAL</v>
      </c>
      <c r="B4" s="1121"/>
      <c r="C4" s="1121"/>
      <c r="D4" s="1121"/>
      <c r="E4" s="1121"/>
      <c r="F4" s="1121"/>
      <c r="G4" s="1121"/>
      <c r="H4" s="1121"/>
      <c r="I4" s="1121"/>
      <c r="K4" s="295"/>
    </row>
    <row r="5" spans="1:16" s="225" customFormat="1" ht="12.75" customHeight="1">
      <c r="A5" s="228"/>
      <c r="B5" s="228"/>
      <c r="C5" s="228"/>
      <c r="D5" s="228"/>
      <c r="E5" s="228"/>
      <c r="F5" s="964" t="str">
        <f>'ANEXO I - TAB 1'!L5</f>
        <v>POSIÇÃO: DEZEMBRO/2021</v>
      </c>
      <c r="G5" s="964"/>
      <c r="H5" s="964"/>
      <c r="I5" s="964"/>
      <c r="J5" s="224"/>
      <c r="K5" s="294"/>
    </row>
    <row r="6" spans="1:16" s="225" customFormat="1">
      <c r="A6" s="1122" t="s">
        <v>117</v>
      </c>
      <c r="B6" s="1123"/>
      <c r="C6" s="1123" t="s">
        <v>101</v>
      </c>
      <c r="D6" s="1123"/>
      <c r="E6" s="1123"/>
      <c r="F6" s="1123"/>
      <c r="G6" s="1123"/>
      <c r="H6" s="1123"/>
      <c r="I6" s="1123"/>
      <c r="J6" s="224"/>
      <c r="K6" s="294"/>
    </row>
    <row r="7" spans="1:16" s="225" customFormat="1">
      <c r="A7" s="1122"/>
      <c r="B7" s="1123"/>
      <c r="C7" s="1123" t="s">
        <v>118</v>
      </c>
      <c r="D7" s="1123" t="s">
        <v>119</v>
      </c>
      <c r="E7" s="1123" t="s">
        <v>120</v>
      </c>
      <c r="F7" s="1123" t="s">
        <v>121</v>
      </c>
      <c r="G7" s="1123" t="s">
        <v>122</v>
      </c>
      <c r="H7" s="1123"/>
      <c r="I7" s="1123"/>
      <c r="J7" s="224"/>
      <c r="K7" s="294"/>
    </row>
    <row r="8" spans="1:16" s="225" customFormat="1">
      <c r="A8" s="229" t="s">
        <v>123</v>
      </c>
      <c r="B8" s="230" t="s">
        <v>26</v>
      </c>
      <c r="C8" s="1123"/>
      <c r="D8" s="1123"/>
      <c r="E8" s="1123"/>
      <c r="F8" s="1123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>K16</f>
        <v>24324</v>
      </c>
      <c r="D9" s="218">
        <f t="shared" ref="D9:H9" si="0">L16</f>
        <v>5124</v>
      </c>
      <c r="E9" s="218">
        <f t="shared" si="0"/>
        <v>1882</v>
      </c>
      <c r="F9" s="218">
        <f t="shared" si="0"/>
        <v>427</v>
      </c>
      <c r="G9" s="218">
        <f t="shared" si="0"/>
        <v>26380</v>
      </c>
      <c r="H9" s="218">
        <f t="shared" si="0"/>
        <v>35036</v>
      </c>
      <c r="I9" s="167">
        <f t="shared" ref="I9:I14" si="1">G9+H9</f>
        <v>61416</v>
      </c>
      <c r="J9" s="224"/>
      <c r="K9" s="296"/>
    </row>
    <row r="10" spans="1:16" s="225" customFormat="1">
      <c r="A10" s="231" t="s">
        <v>204</v>
      </c>
      <c r="B10" s="234" t="s">
        <v>205</v>
      </c>
      <c r="C10" s="873">
        <v>1183</v>
      </c>
      <c r="D10" s="873">
        <v>128</v>
      </c>
      <c r="E10" s="873">
        <v>40</v>
      </c>
      <c r="F10" s="873">
        <v>11</v>
      </c>
      <c r="G10" s="874">
        <v>1344</v>
      </c>
      <c r="H10" s="874">
        <v>2073</v>
      </c>
      <c r="I10" s="167">
        <f t="shared" si="1"/>
        <v>3417</v>
      </c>
      <c r="J10" s="224"/>
      <c r="K10" s="876">
        <v>7678</v>
      </c>
      <c r="L10" s="876">
        <v>1840</v>
      </c>
      <c r="M10" s="876">
        <v>145</v>
      </c>
      <c r="N10" s="876">
        <v>127</v>
      </c>
      <c r="O10" s="877">
        <v>7712</v>
      </c>
      <c r="P10" s="877">
        <v>11875</v>
      </c>
    </row>
    <row r="11" spans="1:16" s="225" customFormat="1">
      <c r="A11" s="231" t="s">
        <v>206</v>
      </c>
      <c r="B11" s="232" t="s">
        <v>207</v>
      </c>
      <c r="C11" s="218">
        <v>1183</v>
      </c>
      <c r="D11" s="218">
        <v>143</v>
      </c>
      <c r="E11" s="218">
        <v>481</v>
      </c>
      <c r="F11" s="218">
        <v>11</v>
      </c>
      <c r="G11" s="218">
        <v>1434</v>
      </c>
      <c r="H11" s="218">
        <v>1276</v>
      </c>
      <c r="I11" s="167">
        <f t="shared" si="1"/>
        <v>2710</v>
      </c>
      <c r="J11" s="224"/>
      <c r="K11" s="705">
        <v>3582</v>
      </c>
      <c r="L11" s="705">
        <v>594</v>
      </c>
      <c r="M11" s="705">
        <v>935</v>
      </c>
      <c r="N11" s="705">
        <v>66</v>
      </c>
      <c r="O11" s="706">
        <v>3949</v>
      </c>
      <c r="P11" s="706">
        <v>4096</v>
      </c>
    </row>
    <row r="12" spans="1:16" s="225" customFormat="1">
      <c r="A12" s="231" t="s">
        <v>208</v>
      </c>
      <c r="B12" s="232" t="s">
        <v>209</v>
      </c>
      <c r="C12" s="750">
        <v>1760</v>
      </c>
      <c r="D12" s="750">
        <v>226</v>
      </c>
      <c r="E12" s="750">
        <v>445</v>
      </c>
      <c r="F12" s="750"/>
      <c r="G12" s="703">
        <v>2228</v>
      </c>
      <c r="H12" s="703">
        <v>1789</v>
      </c>
      <c r="I12" s="167">
        <f t="shared" si="1"/>
        <v>4017</v>
      </c>
      <c r="J12" s="224"/>
      <c r="K12" s="705">
        <v>4732</v>
      </c>
      <c r="L12" s="705">
        <v>769</v>
      </c>
      <c r="M12" s="705">
        <v>603</v>
      </c>
      <c r="N12" s="705"/>
      <c r="O12" s="706">
        <v>5405</v>
      </c>
      <c r="P12" s="706">
        <v>5441</v>
      </c>
    </row>
    <row r="13" spans="1:16" s="225" customFormat="1">
      <c r="A13" s="231" t="s">
        <v>210</v>
      </c>
      <c r="B13" s="232" t="s">
        <v>211</v>
      </c>
      <c r="C13" s="750">
        <v>975</v>
      </c>
      <c r="D13" s="750">
        <v>129</v>
      </c>
      <c r="E13" s="750">
        <v>12</v>
      </c>
      <c r="F13" s="750">
        <v>14</v>
      </c>
      <c r="G13" s="703">
        <v>1344</v>
      </c>
      <c r="H13" s="703">
        <v>1390</v>
      </c>
      <c r="I13" s="167">
        <f t="shared" si="1"/>
        <v>2734</v>
      </c>
      <c r="J13" s="224"/>
      <c r="K13" s="705">
        <v>4636</v>
      </c>
      <c r="L13" s="705">
        <v>970</v>
      </c>
      <c r="M13" s="705">
        <v>6</v>
      </c>
      <c r="N13" s="705">
        <v>216</v>
      </c>
      <c r="O13" s="706">
        <v>5261</v>
      </c>
      <c r="P13" s="706">
        <v>7154</v>
      </c>
    </row>
    <row r="14" spans="1:16" s="225" customFormat="1">
      <c r="A14" s="231" t="s">
        <v>212</v>
      </c>
      <c r="B14" s="232" t="s">
        <v>213</v>
      </c>
      <c r="C14" s="750">
        <v>643</v>
      </c>
      <c r="D14" s="750">
        <v>59</v>
      </c>
      <c r="E14" s="750">
        <v>27</v>
      </c>
      <c r="F14" s="750"/>
      <c r="G14" s="703">
        <v>763</v>
      </c>
      <c r="H14" s="703">
        <v>1291</v>
      </c>
      <c r="I14" s="167">
        <f t="shared" si="1"/>
        <v>2054</v>
      </c>
      <c r="J14" s="224"/>
      <c r="K14" s="705">
        <v>3478</v>
      </c>
      <c r="L14" s="705">
        <v>899</v>
      </c>
      <c r="M14" s="705">
        <v>117</v>
      </c>
      <c r="N14" s="705"/>
      <c r="O14" s="706">
        <v>3783</v>
      </c>
      <c r="P14" s="706">
        <v>6067</v>
      </c>
    </row>
    <row r="15" spans="1:16" s="225" customFormat="1">
      <c r="A15" s="1129" t="s">
        <v>9</v>
      </c>
      <c r="B15" s="1130"/>
      <c r="C15" s="123">
        <f>SUM(C9:C14)</f>
        <v>30068</v>
      </c>
      <c r="D15" s="123">
        <f t="shared" ref="D15:I15" si="2">SUM(D9:D14)</f>
        <v>5809</v>
      </c>
      <c r="E15" s="123">
        <f t="shared" si="2"/>
        <v>2887</v>
      </c>
      <c r="F15" s="123">
        <f t="shared" si="2"/>
        <v>463</v>
      </c>
      <c r="G15" s="123">
        <f t="shared" si="2"/>
        <v>33493</v>
      </c>
      <c r="H15" s="123">
        <f t="shared" si="2"/>
        <v>42855</v>
      </c>
      <c r="I15" s="168">
        <f t="shared" si="2"/>
        <v>76348</v>
      </c>
      <c r="J15" s="224" t="s">
        <v>201</v>
      </c>
      <c r="K15" s="705">
        <v>218</v>
      </c>
      <c r="L15" s="705">
        <v>52</v>
      </c>
      <c r="M15" s="705">
        <v>76</v>
      </c>
      <c r="N15" s="705">
        <v>18</v>
      </c>
      <c r="O15" s="706">
        <v>270</v>
      </c>
      <c r="P15" s="706">
        <v>403</v>
      </c>
    </row>
    <row r="16" spans="1:16" s="225" customFormat="1" ht="13.5" customHeight="1">
      <c r="A16" s="1131" t="str">
        <f>'ANEXO V - TAB 1'!A10</f>
        <v>Fonte: Tribunais Regionais Federais e Secretaria do Conselho da Justiça Federal</v>
      </c>
      <c r="B16" s="1131"/>
      <c r="C16" s="1131"/>
      <c r="D16" s="1131"/>
      <c r="E16" s="1131"/>
      <c r="F16" s="1131"/>
      <c r="G16" s="1131"/>
      <c r="H16" s="1131"/>
      <c r="I16" s="1131"/>
      <c r="J16" s="224"/>
      <c r="K16" s="704">
        <f>SUM(K10:K15)</f>
        <v>24324</v>
      </c>
      <c r="L16" s="665">
        <f t="shared" ref="L16:P16" si="3">SUM(L10:L15)</f>
        <v>5124</v>
      </c>
      <c r="M16" s="665">
        <f t="shared" si="3"/>
        <v>1882</v>
      </c>
      <c r="N16" s="665">
        <f t="shared" si="3"/>
        <v>427</v>
      </c>
      <c r="O16" s="665">
        <f t="shared" si="3"/>
        <v>26380</v>
      </c>
      <c r="P16" s="665">
        <f t="shared" si="3"/>
        <v>35036</v>
      </c>
    </row>
    <row r="17" spans="1:14" s="225" customFormat="1" ht="12.75" customHeight="1">
      <c r="A17" s="1132" t="s">
        <v>69</v>
      </c>
      <c r="B17" s="1132"/>
      <c r="C17" s="1132"/>
      <c r="D17" s="1132"/>
      <c r="E17" s="1132"/>
      <c r="F17" s="1132"/>
      <c r="G17" s="1132"/>
      <c r="H17" s="1132"/>
      <c r="I17" s="1132"/>
      <c r="J17" s="224"/>
      <c r="K17" s="294"/>
    </row>
    <row r="18" spans="1:14" s="225" customFormat="1" ht="12.75" customHeight="1">
      <c r="A18" s="1133" t="s">
        <v>139</v>
      </c>
      <c r="B18" s="1133"/>
      <c r="C18" s="1133"/>
      <c r="D18" s="1133"/>
      <c r="E18" s="1133"/>
      <c r="F18" s="1133"/>
      <c r="G18" s="1133"/>
      <c r="H18" s="1133"/>
      <c r="I18" s="1133"/>
      <c r="K18" s="297"/>
      <c r="N18" s="224"/>
    </row>
    <row r="19" spans="1:14" s="225" customFormat="1" ht="31.5">
      <c r="A19" s="1124" t="s">
        <v>126</v>
      </c>
      <c r="B19" s="1125"/>
      <c r="C19" s="233" t="s">
        <v>127</v>
      </c>
      <c r="D19" s="1125" t="s">
        <v>128</v>
      </c>
      <c r="E19" s="1125"/>
      <c r="F19" s="1125"/>
      <c r="G19" s="1125"/>
      <c r="H19" s="1125"/>
      <c r="I19" s="1125"/>
      <c r="K19" s="297"/>
      <c r="N19" s="224"/>
    </row>
    <row r="20" spans="1:14" s="225" customFormat="1" ht="24" customHeight="1">
      <c r="A20" s="1126" t="s">
        <v>129</v>
      </c>
      <c r="B20" s="1127"/>
      <c r="C20" s="683">
        <v>910.08</v>
      </c>
      <c r="D20" s="1128" t="s">
        <v>310</v>
      </c>
      <c r="E20" s="1128"/>
      <c r="F20" s="1128"/>
      <c r="G20" s="1128"/>
      <c r="H20" s="1128"/>
      <c r="I20" s="1128"/>
      <c r="K20" s="297"/>
      <c r="N20" s="224"/>
    </row>
    <row r="21" spans="1:14" s="225" customFormat="1" ht="27.75" customHeight="1">
      <c r="A21" s="1126" t="s">
        <v>130</v>
      </c>
      <c r="B21" s="1127"/>
      <c r="C21" s="683">
        <v>719.62</v>
      </c>
      <c r="D21" s="1128" t="s">
        <v>311</v>
      </c>
      <c r="E21" s="1128"/>
      <c r="F21" s="1128"/>
      <c r="G21" s="1128"/>
      <c r="H21" s="1128"/>
      <c r="I21" s="1128"/>
      <c r="K21" s="297"/>
      <c r="N21" s="224"/>
    </row>
    <row r="22" spans="1:14" s="225" customFormat="1" ht="25.5" customHeight="1">
      <c r="A22" s="1126" t="s">
        <v>131</v>
      </c>
      <c r="B22" s="1127"/>
      <c r="C22" s="305" t="s">
        <v>226</v>
      </c>
      <c r="D22" s="1134" t="s">
        <v>214</v>
      </c>
      <c r="E22" s="1135"/>
      <c r="F22" s="1135"/>
      <c r="G22" s="1135"/>
      <c r="H22" s="1135"/>
      <c r="I22" s="1135"/>
      <c r="K22" s="297"/>
      <c r="N22" s="224"/>
    </row>
    <row r="23" spans="1:14" s="225" customFormat="1" ht="12.75" customHeight="1">
      <c r="A23" s="1126" t="s">
        <v>132</v>
      </c>
      <c r="B23" s="1127"/>
      <c r="C23" s="299" t="s">
        <v>217</v>
      </c>
      <c r="D23" s="1134" t="s">
        <v>215</v>
      </c>
      <c r="E23" s="1135"/>
      <c r="F23" s="1135"/>
      <c r="G23" s="1135"/>
      <c r="H23" s="1135"/>
      <c r="I23" s="1135"/>
      <c r="K23" s="297"/>
      <c r="N23" s="224"/>
    </row>
    <row r="24" spans="1:14" s="225" customFormat="1" ht="13.5" customHeight="1">
      <c r="A24" s="1126" t="s">
        <v>133</v>
      </c>
      <c r="B24" s="1127"/>
      <c r="C24" s="299">
        <v>215</v>
      </c>
      <c r="D24" s="1134" t="s">
        <v>216</v>
      </c>
      <c r="E24" s="1135"/>
      <c r="F24" s="1135"/>
      <c r="G24" s="1135"/>
      <c r="H24" s="1135"/>
      <c r="I24" s="1135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223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222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221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220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219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219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220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221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222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223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3737</v>
      </c>
    </row>
    <row r="43" spans="1:11" collapsed="1"/>
    <row r="45" spans="1:11" hidden="1" outlineLevel="3"/>
    <row r="46" spans="1:11" hidden="1" outlineLevel="3">
      <c r="B46" s="16" t="s">
        <v>307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78">
        <v>3579</v>
      </c>
      <c r="C48" s="678">
        <v>658</v>
      </c>
      <c r="D48" s="678">
        <v>907</v>
      </c>
      <c r="E48" s="678">
        <v>696</v>
      </c>
      <c r="F48" s="678">
        <v>3900</v>
      </c>
      <c r="G48" s="678">
        <v>4060</v>
      </c>
      <c r="H48" s="678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79">
        <v>3478</v>
      </c>
      <c r="C51" s="679">
        <v>962</v>
      </c>
      <c r="D51" s="679">
        <v>474</v>
      </c>
      <c r="E51" s="679">
        <v>0</v>
      </c>
      <c r="F51" s="679">
        <v>3441</v>
      </c>
      <c r="G51" s="679">
        <v>5106</v>
      </c>
      <c r="H51" s="680">
        <v>8547</v>
      </c>
    </row>
    <row r="52" spans="1:8" hidden="1" outlineLevel="3">
      <c r="A52" s="16" t="s">
        <v>305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308</v>
      </c>
    </row>
    <row r="57" spans="1:8" hidden="1" outlineLevel="3">
      <c r="A57" s="16">
        <v>1</v>
      </c>
      <c r="B57" s="668">
        <v>1140</v>
      </c>
      <c r="C57" s="668">
        <v>146</v>
      </c>
      <c r="D57" s="668">
        <v>59</v>
      </c>
      <c r="E57" s="669">
        <v>66</v>
      </c>
      <c r="F57" s="676">
        <v>1565</v>
      </c>
      <c r="G57" s="676">
        <v>2110</v>
      </c>
      <c r="H57" s="677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79">
        <v>631</v>
      </c>
      <c r="C61" s="679">
        <v>64</v>
      </c>
      <c r="D61" s="679">
        <v>27</v>
      </c>
      <c r="E61" s="679">
        <v>0</v>
      </c>
      <c r="F61" s="679">
        <v>678</v>
      </c>
      <c r="G61" s="679">
        <v>1018</v>
      </c>
      <c r="H61" s="680">
        <v>1696</v>
      </c>
    </row>
    <row r="62" spans="1:8" hidden="1" outlineLevel="3">
      <c r="A62" s="16" t="s">
        <v>305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-203</v>
      </c>
      <c r="C66" s="303">
        <f t="shared" ref="C66:H66" si="11">C65-D15</f>
        <v>562</v>
      </c>
      <c r="D66" s="303">
        <f t="shared" si="11"/>
        <v>949</v>
      </c>
      <c r="E66" s="303">
        <f t="shared" si="11"/>
        <v>847</v>
      </c>
      <c r="F66" s="303">
        <f t="shared" si="11"/>
        <v>2401</v>
      </c>
      <c r="G66" s="303">
        <f t="shared" si="11"/>
        <v>2186</v>
      </c>
      <c r="H66" s="303">
        <f t="shared" si="11"/>
        <v>4587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23:B23"/>
    <mergeCell ref="D23:I23"/>
    <mergeCell ref="A24:B24"/>
    <mergeCell ref="D24:I24"/>
    <mergeCell ref="A21:B21"/>
    <mergeCell ref="D21:I21"/>
    <mergeCell ref="A22:B22"/>
    <mergeCell ref="D22:I22"/>
    <mergeCell ref="A19:B19"/>
    <mergeCell ref="D19:I19"/>
    <mergeCell ref="A20:B20"/>
    <mergeCell ref="D20:I20"/>
    <mergeCell ref="A15:B15"/>
    <mergeCell ref="A16:I16"/>
    <mergeCell ref="A17:I17"/>
    <mergeCell ref="A18:I18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82" t="s">
        <v>148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4" ht="12.75" customHeight="1">
      <c r="A2" s="882" t="s">
        <v>134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4" ht="12.75" customHeight="1">
      <c r="A3" s="1093" t="s">
        <v>149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024" t="s">
        <v>2</v>
      </c>
      <c r="M4" s="1024"/>
    </row>
    <row r="5" spans="1:14" s="13" customFormat="1">
      <c r="A5" s="1016" t="s">
        <v>117</v>
      </c>
      <c r="B5" s="1013"/>
      <c r="C5" s="1013" t="s">
        <v>140</v>
      </c>
      <c r="D5" s="1013"/>
      <c r="E5" s="1013"/>
      <c r="F5" s="1013"/>
      <c r="G5" s="1013"/>
      <c r="H5" s="1013"/>
      <c r="I5" s="1013"/>
      <c r="J5" s="1013"/>
      <c r="K5" s="1013"/>
      <c r="L5" s="1013"/>
      <c r="M5" s="1017"/>
      <c r="N5" s="22"/>
    </row>
    <row r="6" spans="1:14" s="13" customFormat="1" ht="13.15" customHeight="1">
      <c r="A6" s="1016"/>
      <c r="B6" s="1013"/>
      <c r="C6" s="1144" t="s">
        <v>118</v>
      </c>
      <c r="D6" s="1013" t="s">
        <v>119</v>
      </c>
      <c r="E6" s="1013" t="s">
        <v>120</v>
      </c>
      <c r="F6" s="1013" t="s">
        <v>121</v>
      </c>
      <c r="G6" s="1013" t="s">
        <v>122</v>
      </c>
      <c r="H6" s="1013"/>
      <c r="I6" s="1013"/>
      <c r="J6" s="1013"/>
      <c r="K6" s="1013"/>
      <c r="L6" s="1013"/>
      <c r="M6" s="1017"/>
      <c r="N6" s="22"/>
    </row>
    <row r="7" spans="1:14" s="13" customFormat="1">
      <c r="A7" s="1016"/>
      <c r="B7" s="1013"/>
      <c r="C7" s="1145"/>
      <c r="D7" s="1013"/>
      <c r="E7" s="1013"/>
      <c r="F7" s="1013"/>
      <c r="G7" s="1142" t="s">
        <v>141</v>
      </c>
      <c r="H7" s="1142"/>
      <c r="I7" s="1142"/>
      <c r="J7" s="1143"/>
      <c r="K7" s="1012" t="s">
        <v>142</v>
      </c>
      <c r="L7" s="1013"/>
      <c r="M7" s="1017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13"/>
      <c r="E8" s="1013"/>
      <c r="F8" s="1013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16" t="s">
        <v>9</v>
      </c>
      <c r="B21" s="1013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146" t="s">
        <v>116</v>
      </c>
      <c r="B22" s="1146"/>
      <c r="C22" s="1146"/>
      <c r="D22" s="1146"/>
      <c r="E22" s="1146"/>
      <c r="F22" s="1146"/>
      <c r="G22" s="1146"/>
      <c r="H22" s="1146"/>
      <c r="I22" s="108"/>
      <c r="J22" s="16"/>
    </row>
    <row r="23" spans="1:14" s="7" customFormat="1" ht="12.75" customHeight="1">
      <c r="A23" s="1147" t="s">
        <v>69</v>
      </c>
      <c r="B23" s="1147"/>
      <c r="C23" s="1147"/>
      <c r="D23" s="1147"/>
      <c r="E23" s="1147"/>
      <c r="F23" s="1147"/>
      <c r="G23" s="1147"/>
      <c r="H23" s="1147"/>
      <c r="I23" s="109"/>
      <c r="J23" s="16"/>
    </row>
    <row r="24" spans="1:14" s="7" customFormat="1">
      <c r="A24" s="1148" t="s">
        <v>143</v>
      </c>
      <c r="B24" s="1148"/>
      <c r="C24" s="1148"/>
      <c r="D24" s="1148"/>
      <c r="E24" s="1148"/>
      <c r="F24" s="1148"/>
      <c r="G24" s="1148"/>
      <c r="H24" s="1148"/>
      <c r="I24" s="114"/>
      <c r="K24" s="16"/>
      <c r="N24" s="16"/>
    </row>
    <row r="25" spans="1:14" s="7" customFormat="1">
      <c r="A25" s="1139" t="s">
        <v>126</v>
      </c>
      <c r="B25" s="1140"/>
      <c r="C25" s="1140"/>
      <c r="D25" s="1140" t="s">
        <v>128</v>
      </c>
      <c r="E25" s="1140"/>
      <c r="F25" s="1140"/>
      <c r="G25" s="1140"/>
      <c r="H25" s="1140"/>
      <c r="I25" s="1140"/>
      <c r="J25" s="1140"/>
      <c r="K25" s="1140"/>
      <c r="L25" s="1140"/>
      <c r="M25" s="1141"/>
      <c r="N25" s="16"/>
    </row>
    <row r="26" spans="1:14" s="7" customFormat="1" ht="13.5" customHeight="1">
      <c r="A26" s="1136" t="s">
        <v>136</v>
      </c>
      <c r="B26" s="1137"/>
      <c r="C26" s="1137"/>
      <c r="D26" s="1137"/>
      <c r="E26" s="1137"/>
      <c r="F26" s="1137"/>
      <c r="G26" s="1137"/>
      <c r="H26" s="1137"/>
      <c r="I26" s="1137"/>
      <c r="J26" s="1137"/>
      <c r="K26" s="1137"/>
      <c r="L26" s="1137"/>
      <c r="M26" s="1138"/>
      <c r="N26" s="16"/>
    </row>
    <row r="27" spans="1:14" s="7" customFormat="1" ht="13.5" customHeight="1">
      <c r="A27" s="1136" t="s">
        <v>137</v>
      </c>
      <c r="B27" s="1137"/>
      <c r="C27" s="1137"/>
      <c r="D27" s="1137"/>
      <c r="E27" s="1137"/>
      <c r="F27" s="1137"/>
      <c r="G27" s="1137"/>
      <c r="H27" s="1137"/>
      <c r="I27" s="1137"/>
      <c r="J27" s="1137"/>
      <c r="K27" s="1137"/>
      <c r="L27" s="1137"/>
      <c r="M27" s="1138"/>
      <c r="N27" s="16"/>
    </row>
    <row r="28" spans="1:14" s="7" customFormat="1" ht="12.75" customHeight="1">
      <c r="A28" s="1136" t="s">
        <v>130</v>
      </c>
      <c r="B28" s="1137"/>
      <c r="C28" s="1137"/>
      <c r="D28" s="1137"/>
      <c r="E28" s="1137"/>
      <c r="F28" s="1137"/>
      <c r="G28" s="1137"/>
      <c r="H28" s="1137"/>
      <c r="I28" s="1137"/>
      <c r="J28" s="1137"/>
      <c r="K28" s="1137"/>
      <c r="L28" s="1137"/>
      <c r="M28" s="1138"/>
      <c r="N28" s="16"/>
    </row>
    <row r="29" spans="1:14" s="7" customFormat="1" ht="12.75" customHeight="1">
      <c r="A29" s="1136" t="s">
        <v>131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8"/>
      <c r="N29" s="16"/>
    </row>
    <row r="30" spans="1:14" s="7" customFormat="1" ht="12.75" customHeight="1">
      <c r="A30" s="1136" t="s">
        <v>132</v>
      </c>
      <c r="B30" s="1137"/>
      <c r="C30" s="1137"/>
      <c r="D30" s="1137"/>
      <c r="E30" s="1137"/>
      <c r="F30" s="1137"/>
      <c r="G30" s="1137"/>
      <c r="H30" s="1137"/>
      <c r="I30" s="1137"/>
      <c r="J30" s="1137"/>
      <c r="K30" s="1137"/>
      <c r="L30" s="1137"/>
      <c r="M30" s="1138"/>
      <c r="N30" s="16"/>
    </row>
    <row r="31" spans="1:14" s="7" customFormat="1" ht="12.75" customHeight="1">
      <c r="A31" s="1136" t="s">
        <v>133</v>
      </c>
      <c r="B31" s="1137"/>
      <c r="C31" s="1137"/>
      <c r="D31" s="1137"/>
      <c r="E31" s="1137"/>
      <c r="F31" s="1137"/>
      <c r="G31" s="1137"/>
      <c r="H31" s="1137"/>
      <c r="I31" s="1137"/>
      <c r="J31" s="1137"/>
      <c r="K31" s="1137"/>
      <c r="L31" s="1137"/>
      <c r="M31" s="1138"/>
      <c r="N31" s="16"/>
    </row>
    <row r="32" spans="1:14" s="7" customFormat="1" ht="13.5" customHeight="1">
      <c r="A32" s="1136" t="s">
        <v>138</v>
      </c>
      <c r="B32" s="1137"/>
      <c r="C32" s="1137"/>
      <c r="D32" s="1137"/>
      <c r="E32" s="1137"/>
      <c r="F32" s="1137"/>
      <c r="G32" s="1137"/>
      <c r="H32" s="1137"/>
      <c r="I32" s="1137"/>
      <c r="J32" s="1137"/>
      <c r="K32" s="1137"/>
      <c r="L32" s="1137"/>
      <c r="M32" s="1138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26:M26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916" t="s">
        <v>0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</row>
    <row r="2" spans="1:13" ht="12.75" customHeight="1">
      <c r="A2" s="916" t="s">
        <v>1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917" t="s">
        <v>285</v>
      </c>
      <c r="B4" s="917"/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918" t="s">
        <v>228</v>
      </c>
      <c r="M5" s="918"/>
    </row>
    <row r="6" spans="1:13" ht="12.75" customHeight="1" thickTop="1">
      <c r="A6" s="919" t="s">
        <v>3</v>
      </c>
      <c r="B6" s="920"/>
      <c r="C6" s="920"/>
      <c r="D6" s="921"/>
      <c r="E6" s="919" t="s">
        <v>4</v>
      </c>
      <c r="F6" s="920"/>
      <c r="G6" s="920"/>
      <c r="H6" s="920"/>
      <c r="I6" s="921"/>
      <c r="J6" s="945" t="s">
        <v>5</v>
      </c>
      <c r="K6" s="926"/>
      <c r="L6" s="927"/>
      <c r="M6" s="928" t="s">
        <v>6</v>
      </c>
    </row>
    <row r="7" spans="1:13" ht="21" customHeight="1">
      <c r="A7" s="922"/>
      <c r="B7" s="923"/>
      <c r="C7" s="923"/>
      <c r="D7" s="924"/>
      <c r="E7" s="930" t="s">
        <v>7</v>
      </c>
      <c r="F7" s="931"/>
      <c r="G7" s="931"/>
      <c r="H7" s="931" t="s">
        <v>8</v>
      </c>
      <c r="I7" s="932" t="s">
        <v>9</v>
      </c>
      <c r="J7" s="946" t="s">
        <v>10</v>
      </c>
      <c r="K7" s="931" t="s">
        <v>11</v>
      </c>
      <c r="L7" s="933" t="s">
        <v>9</v>
      </c>
      <c r="M7" s="929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931"/>
      <c r="I8" s="932"/>
      <c r="J8" s="946"/>
      <c r="K8" s="931"/>
      <c r="L8" s="933"/>
      <c r="M8" s="929"/>
    </row>
    <row r="9" spans="1:13" ht="12.75" customHeight="1">
      <c r="A9" s="934" t="s">
        <v>151</v>
      </c>
      <c r="B9" s="936" t="s">
        <v>155</v>
      </c>
      <c r="C9" s="938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935"/>
      <c r="B10" s="937"/>
      <c r="C10" s="939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935"/>
      <c r="B11" s="937"/>
      <c r="C11" s="940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935"/>
      <c r="B12" s="937"/>
      <c r="C12" s="941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935"/>
      <c r="B13" s="937"/>
      <c r="C13" s="939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935"/>
      <c r="B14" s="937"/>
      <c r="C14" s="939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935"/>
      <c r="B15" s="937"/>
      <c r="C15" s="939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935"/>
      <c r="B16" s="937"/>
      <c r="C16" s="940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935"/>
      <c r="B17" s="937"/>
      <c r="C17" s="941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935"/>
      <c r="B18" s="937"/>
      <c r="C18" s="939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935"/>
      <c r="B19" s="937"/>
      <c r="C19" s="939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935"/>
      <c r="B20" s="937"/>
      <c r="C20" s="939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935"/>
      <c r="B21" s="937"/>
      <c r="C21" s="939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934" t="s">
        <v>168</v>
      </c>
      <c r="B23" s="936" t="s">
        <v>169</v>
      </c>
      <c r="C23" s="938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935"/>
      <c r="B24" s="937"/>
      <c r="C24" s="939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935"/>
      <c r="B25" s="937"/>
      <c r="C25" s="940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935"/>
      <c r="B26" s="937"/>
      <c r="C26" s="941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935"/>
      <c r="B27" s="937"/>
      <c r="C27" s="939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935"/>
      <c r="B28" s="937"/>
      <c r="C28" s="939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935"/>
      <c r="B29" s="937"/>
      <c r="C29" s="939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935"/>
      <c r="B30" s="937"/>
      <c r="C30" s="940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935"/>
      <c r="B31" s="937"/>
      <c r="C31" s="941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935"/>
      <c r="B32" s="937"/>
      <c r="C32" s="939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935"/>
      <c r="B33" s="937"/>
      <c r="C33" s="939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935"/>
      <c r="B34" s="937"/>
      <c r="C34" s="939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935"/>
      <c r="B35" s="937"/>
      <c r="C35" s="942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934" t="s">
        <v>170</v>
      </c>
      <c r="B37" s="936" t="s">
        <v>171</v>
      </c>
      <c r="C37" s="938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935"/>
      <c r="B38" s="937"/>
      <c r="C38" s="939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935"/>
      <c r="B39" s="937"/>
      <c r="C39" s="940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935"/>
      <c r="B40" s="937"/>
      <c r="C40" s="941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935"/>
      <c r="B41" s="937"/>
      <c r="C41" s="939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935"/>
      <c r="B42" s="937"/>
      <c r="C42" s="939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935"/>
      <c r="B43" s="937"/>
      <c r="C43" s="939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935"/>
      <c r="B44" s="937"/>
      <c r="C44" s="940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935"/>
      <c r="B45" s="937"/>
      <c r="C45" s="941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935"/>
      <c r="B46" s="937"/>
      <c r="C46" s="939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935"/>
      <c r="B47" s="937"/>
      <c r="C47" s="939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935"/>
      <c r="B48" s="937"/>
      <c r="C48" s="939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935"/>
      <c r="B49" s="937"/>
      <c r="C49" s="942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943" t="s">
        <v>17</v>
      </c>
      <c r="C51" s="943"/>
      <c r="D51" s="944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230</v>
      </c>
      <c r="C2" s="362"/>
      <c r="D2" s="362"/>
      <c r="E2" s="362"/>
      <c r="F2" s="363" t="s">
        <v>231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232</v>
      </c>
      <c r="C3" s="362"/>
      <c r="D3" s="362"/>
      <c r="E3" s="362"/>
      <c r="F3" s="364" t="s">
        <v>233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234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947" t="s">
        <v>235</v>
      </c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</row>
    <row r="6" spans="1:14">
      <c r="B6" s="947" t="s">
        <v>236</v>
      </c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</row>
    <row r="7" spans="1:14">
      <c r="B7" s="947" t="s">
        <v>237</v>
      </c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948" t="s">
        <v>239</v>
      </c>
      <c r="C10" s="948"/>
      <c r="D10" s="948"/>
      <c r="E10" s="948"/>
      <c r="F10" s="948" t="s">
        <v>240</v>
      </c>
      <c r="G10" s="948"/>
      <c r="H10" s="948"/>
      <c r="I10" s="948"/>
      <c r="J10" s="948"/>
      <c r="K10" s="948" t="s">
        <v>241</v>
      </c>
      <c r="L10" s="948"/>
      <c r="M10" s="948"/>
      <c r="N10" s="948"/>
    </row>
    <row r="11" spans="1:14" ht="15.75" customHeight="1">
      <c r="B11" s="948"/>
      <c r="C11" s="948"/>
      <c r="D11" s="948"/>
      <c r="E11" s="948"/>
      <c r="F11" s="948" t="s">
        <v>242</v>
      </c>
      <c r="G11" s="948"/>
      <c r="H11" s="948"/>
      <c r="I11" s="948" t="s">
        <v>243</v>
      </c>
      <c r="J11" s="948" t="s">
        <v>194</v>
      </c>
      <c r="K11" s="948" t="s">
        <v>244</v>
      </c>
      <c r="L11" s="948" t="s">
        <v>245</v>
      </c>
      <c r="M11" s="948" t="s">
        <v>194</v>
      </c>
      <c r="N11" s="948" t="s">
        <v>246</v>
      </c>
    </row>
    <row r="12" spans="1:14" ht="26.25" customHeight="1">
      <c r="B12" s="948"/>
      <c r="C12" s="948"/>
      <c r="D12" s="948"/>
      <c r="E12" s="948"/>
      <c r="F12" s="368" t="s">
        <v>247</v>
      </c>
      <c r="G12" s="368" t="s">
        <v>248</v>
      </c>
      <c r="H12" s="368" t="s">
        <v>249</v>
      </c>
      <c r="I12" s="948"/>
      <c r="J12" s="948"/>
      <c r="K12" s="948"/>
      <c r="L12" s="948"/>
      <c r="M12" s="948"/>
      <c r="N12" s="948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250</v>
      </c>
      <c r="C15" s="382"/>
      <c r="D15" s="383" t="s">
        <v>251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252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253</v>
      </c>
      <c r="C17" s="381"/>
      <c r="D17" s="383" t="s">
        <v>254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255</v>
      </c>
      <c r="C18" s="381" t="s">
        <v>153</v>
      </c>
      <c r="D18" s="383" t="s">
        <v>236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251</v>
      </c>
      <c r="C19" s="381"/>
      <c r="D19" s="383" t="s">
        <v>256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257</v>
      </c>
      <c r="C20" s="382"/>
      <c r="D20" s="383" t="s">
        <v>255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258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256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953" t="s">
        <v>259</v>
      </c>
      <c r="C26" s="954"/>
      <c r="D26" s="954"/>
      <c r="E26" s="955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257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260</v>
      </c>
      <c r="C30" s="380"/>
      <c r="D30" s="386" t="s">
        <v>261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260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250</v>
      </c>
      <c r="C32" s="380" t="s">
        <v>153</v>
      </c>
      <c r="D32" s="386" t="s">
        <v>262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255</v>
      </c>
      <c r="C33" s="380"/>
      <c r="D33" s="386" t="s">
        <v>255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258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258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953" t="s">
        <v>263</v>
      </c>
      <c r="C40" s="954"/>
      <c r="D40" s="954"/>
      <c r="E40" s="954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264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252</v>
      </c>
      <c r="C43" s="380"/>
      <c r="D43" s="386" t="s">
        <v>252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265</v>
      </c>
      <c r="C44" s="370"/>
      <c r="D44" s="386" t="s">
        <v>250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255</v>
      </c>
      <c r="C45" s="380"/>
      <c r="D45" s="386" t="s">
        <v>262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253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255</v>
      </c>
      <c r="C47" s="380"/>
      <c r="D47" s="386" t="s">
        <v>261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236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256</v>
      </c>
      <c r="C49" s="370"/>
      <c r="D49" s="386" t="s">
        <v>250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257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253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952" t="s">
        <v>266</v>
      </c>
      <c r="C54" s="952"/>
      <c r="D54" s="952"/>
      <c r="E54" s="952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949" t="s">
        <v>267</v>
      </c>
      <c r="C55" s="950"/>
      <c r="D55" s="950"/>
      <c r="E55" s="951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952" t="s">
        <v>17</v>
      </c>
      <c r="C56" s="952"/>
      <c r="D56" s="952"/>
      <c r="E56" s="952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229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230</v>
      </c>
      <c r="C2" s="551"/>
      <c r="D2" s="551"/>
      <c r="E2" s="551"/>
      <c r="F2" s="551" t="s">
        <v>286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232</v>
      </c>
      <c r="C3" s="551"/>
      <c r="D3" s="551"/>
      <c r="E3" s="551"/>
      <c r="F3" s="551" t="s">
        <v>287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234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947" t="s">
        <v>235</v>
      </c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</row>
    <row r="6" spans="1:14">
      <c r="B6" s="947" t="s">
        <v>236</v>
      </c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</row>
    <row r="7" spans="1:14">
      <c r="B7" s="947" t="s">
        <v>237</v>
      </c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238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956" t="s">
        <v>239</v>
      </c>
      <c r="C10" s="956"/>
      <c r="D10" s="956"/>
      <c r="E10" s="956"/>
      <c r="F10" s="956" t="s">
        <v>240</v>
      </c>
      <c r="G10" s="956"/>
      <c r="H10" s="956"/>
      <c r="I10" s="956"/>
      <c r="J10" s="956"/>
      <c r="K10" s="956" t="s">
        <v>241</v>
      </c>
      <c r="L10" s="956"/>
      <c r="M10" s="956"/>
      <c r="N10" s="956"/>
    </row>
    <row r="11" spans="1:14" ht="15.75" customHeight="1">
      <c r="B11" s="956"/>
      <c r="C11" s="956"/>
      <c r="D11" s="956"/>
      <c r="E11" s="956"/>
      <c r="F11" s="956" t="s">
        <v>242</v>
      </c>
      <c r="G11" s="956"/>
      <c r="H11" s="956"/>
      <c r="I11" s="956" t="s">
        <v>243</v>
      </c>
      <c r="J11" s="956" t="s">
        <v>194</v>
      </c>
      <c r="K11" s="956" t="s">
        <v>244</v>
      </c>
      <c r="L11" s="956" t="s">
        <v>245</v>
      </c>
      <c r="M11" s="956" t="s">
        <v>194</v>
      </c>
      <c r="N11" s="956" t="s">
        <v>246</v>
      </c>
    </row>
    <row r="12" spans="1:14" ht="26.25" customHeight="1">
      <c r="B12" s="956"/>
      <c r="C12" s="956"/>
      <c r="D12" s="956"/>
      <c r="E12" s="956"/>
      <c r="F12" s="555" t="s">
        <v>247</v>
      </c>
      <c r="G12" s="555" t="s">
        <v>248</v>
      </c>
      <c r="H12" s="555" t="s">
        <v>249</v>
      </c>
      <c r="I12" s="956"/>
      <c r="J12" s="956"/>
      <c r="K12" s="956"/>
      <c r="L12" s="956"/>
      <c r="M12" s="956"/>
      <c r="N12" s="956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250</v>
      </c>
      <c r="C15" s="564"/>
      <c r="D15" s="565" t="s">
        <v>251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252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253</v>
      </c>
      <c r="C17" s="563"/>
      <c r="D17" s="565" t="s">
        <v>254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255</v>
      </c>
      <c r="C18" s="563" t="s">
        <v>153</v>
      </c>
      <c r="D18" s="565" t="s">
        <v>236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251</v>
      </c>
      <c r="C19" s="563"/>
      <c r="D19" s="565" t="s">
        <v>256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257</v>
      </c>
      <c r="C20" s="564"/>
      <c r="D20" s="565" t="s">
        <v>255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258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256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961" t="s">
        <v>259</v>
      </c>
      <c r="C26" s="962"/>
      <c r="D26" s="962"/>
      <c r="E26" s="963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257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260</v>
      </c>
      <c r="C30" s="562"/>
      <c r="D30" s="568" t="s">
        <v>261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260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250</v>
      </c>
      <c r="C32" s="562" t="s">
        <v>153</v>
      </c>
      <c r="D32" s="568" t="s">
        <v>262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255</v>
      </c>
      <c r="C33" s="562"/>
      <c r="D33" s="568" t="s">
        <v>255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258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258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961" t="s">
        <v>263</v>
      </c>
      <c r="C40" s="962"/>
      <c r="D40" s="962"/>
      <c r="E40" s="962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264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252</v>
      </c>
      <c r="C43" s="562"/>
      <c r="D43" s="568" t="s">
        <v>252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265</v>
      </c>
      <c r="C44" s="557"/>
      <c r="D44" s="568" t="s">
        <v>250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255</v>
      </c>
      <c r="C45" s="562"/>
      <c r="D45" s="568" t="s">
        <v>262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253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255</v>
      </c>
      <c r="C47" s="562"/>
      <c r="D47" s="568" t="s">
        <v>261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236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256</v>
      </c>
      <c r="C49" s="557"/>
      <c r="D49" s="568" t="s">
        <v>250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257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253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960" t="s">
        <v>266</v>
      </c>
      <c r="C54" s="960"/>
      <c r="D54" s="960"/>
      <c r="E54" s="960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957" t="s">
        <v>267</v>
      </c>
      <c r="C55" s="958"/>
      <c r="D55" s="958"/>
      <c r="E55" s="959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960" t="s">
        <v>17</v>
      </c>
      <c r="C56" s="960"/>
      <c r="D56" s="960"/>
      <c r="E56" s="960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2.75" customHeight="1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3" t="s">
        <v>268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4" t="s">
        <v>269</v>
      </c>
      <c r="M5" s="964"/>
    </row>
    <row r="6" spans="1:13" ht="12.75" customHeight="1" thickTop="1">
      <c r="A6" s="896" t="s">
        <v>3</v>
      </c>
      <c r="B6" s="897"/>
      <c r="C6" s="897"/>
      <c r="D6" s="898"/>
      <c r="E6" s="902" t="s">
        <v>4</v>
      </c>
      <c r="F6" s="903"/>
      <c r="G6" s="903"/>
      <c r="H6" s="903"/>
      <c r="I6" s="904"/>
      <c r="J6" s="884" t="s">
        <v>5</v>
      </c>
      <c r="K6" s="885"/>
      <c r="L6" s="886"/>
      <c r="M6" s="887" t="s">
        <v>6</v>
      </c>
    </row>
    <row r="7" spans="1:13" ht="21" customHeight="1">
      <c r="A7" s="899"/>
      <c r="B7" s="900"/>
      <c r="C7" s="900"/>
      <c r="D7" s="901"/>
      <c r="E7" s="889" t="s">
        <v>7</v>
      </c>
      <c r="F7" s="890"/>
      <c r="G7" s="890"/>
      <c r="H7" s="890" t="s">
        <v>8</v>
      </c>
      <c r="I7" s="891" t="s">
        <v>9</v>
      </c>
      <c r="J7" s="889" t="s">
        <v>10</v>
      </c>
      <c r="K7" s="890" t="s">
        <v>11</v>
      </c>
      <c r="L7" s="892" t="s">
        <v>9</v>
      </c>
      <c r="M7" s="965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90"/>
      <c r="I8" s="891"/>
      <c r="J8" s="889"/>
      <c r="K8" s="890"/>
      <c r="L8" s="892"/>
      <c r="M8" s="965"/>
    </row>
    <row r="9" spans="1:13" s="7" customFormat="1" ht="12.75" customHeight="1">
      <c r="A9" s="908" t="s">
        <v>151</v>
      </c>
      <c r="B9" s="906" t="s">
        <v>155</v>
      </c>
      <c r="C9" s="905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909"/>
      <c r="B10" s="907"/>
      <c r="C10" s="879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909"/>
      <c r="B11" s="907"/>
      <c r="C11" s="880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909"/>
      <c r="B12" s="907"/>
      <c r="C12" s="878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909"/>
      <c r="B13" s="907"/>
      <c r="C13" s="879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909"/>
      <c r="B14" s="907"/>
      <c r="C14" s="879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909"/>
      <c r="B15" s="907"/>
      <c r="C15" s="879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909"/>
      <c r="B16" s="907"/>
      <c r="C16" s="880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909"/>
      <c r="B17" s="907"/>
      <c r="C17" s="878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909"/>
      <c r="B18" s="907"/>
      <c r="C18" s="879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909"/>
      <c r="B19" s="907"/>
      <c r="C19" s="879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909"/>
      <c r="B20" s="907"/>
      <c r="C20" s="879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909"/>
      <c r="B21" s="907"/>
      <c r="C21" s="879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908" t="s">
        <v>168</v>
      </c>
      <c r="B23" s="906" t="s">
        <v>169</v>
      </c>
      <c r="C23" s="905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909"/>
      <c r="B24" s="907"/>
      <c r="C24" s="879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909"/>
      <c r="B25" s="907"/>
      <c r="C25" s="880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909"/>
      <c r="B26" s="907"/>
      <c r="C26" s="878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909"/>
      <c r="B27" s="907"/>
      <c r="C27" s="879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909"/>
      <c r="B28" s="907"/>
      <c r="C28" s="879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909"/>
      <c r="B29" s="907"/>
      <c r="C29" s="879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909"/>
      <c r="B30" s="907"/>
      <c r="C30" s="880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909"/>
      <c r="B31" s="907"/>
      <c r="C31" s="878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909"/>
      <c r="B32" s="907"/>
      <c r="C32" s="879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909"/>
      <c r="B33" s="907"/>
      <c r="C33" s="879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909"/>
      <c r="B34" s="907"/>
      <c r="C34" s="879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909"/>
      <c r="B35" s="907"/>
      <c r="C35" s="881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908" t="s">
        <v>170</v>
      </c>
      <c r="B37" s="906" t="s">
        <v>171</v>
      </c>
      <c r="C37" s="905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909"/>
      <c r="B38" s="907"/>
      <c r="C38" s="879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909"/>
      <c r="B39" s="907"/>
      <c r="C39" s="880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909"/>
      <c r="B40" s="907"/>
      <c r="C40" s="878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909"/>
      <c r="B41" s="907"/>
      <c r="C41" s="879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909"/>
      <c r="B42" s="907"/>
      <c r="C42" s="879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909"/>
      <c r="B43" s="907"/>
      <c r="C43" s="879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909"/>
      <c r="B44" s="907"/>
      <c r="C44" s="880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909"/>
      <c r="B45" s="907"/>
      <c r="C45" s="878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909"/>
      <c r="B46" s="907"/>
      <c r="C46" s="879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909"/>
      <c r="B47" s="907"/>
      <c r="C47" s="879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909"/>
      <c r="B48" s="907"/>
      <c r="C48" s="879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909"/>
      <c r="B49" s="907"/>
      <c r="C49" s="881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94" t="s">
        <v>17</v>
      </c>
      <c r="C51" s="894"/>
      <c r="D51" s="895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270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2.75" customHeight="1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3" t="s">
        <v>271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4" t="s">
        <v>269</v>
      </c>
      <c r="M5" s="964"/>
    </row>
    <row r="6" spans="1:13" ht="12.75" customHeight="1" thickTop="1">
      <c r="A6" s="896" t="s">
        <v>3</v>
      </c>
      <c r="B6" s="897"/>
      <c r="C6" s="897"/>
      <c r="D6" s="898"/>
      <c r="E6" s="902" t="s">
        <v>4</v>
      </c>
      <c r="F6" s="903"/>
      <c r="G6" s="903"/>
      <c r="H6" s="903"/>
      <c r="I6" s="904"/>
      <c r="J6" s="884" t="s">
        <v>5</v>
      </c>
      <c r="K6" s="885"/>
      <c r="L6" s="886"/>
      <c r="M6" s="887" t="s">
        <v>6</v>
      </c>
    </row>
    <row r="7" spans="1:13" ht="21" customHeight="1">
      <c r="A7" s="899"/>
      <c r="B7" s="900"/>
      <c r="C7" s="900"/>
      <c r="D7" s="901"/>
      <c r="E7" s="889" t="s">
        <v>7</v>
      </c>
      <c r="F7" s="890"/>
      <c r="G7" s="890"/>
      <c r="H7" s="890" t="s">
        <v>8</v>
      </c>
      <c r="I7" s="891" t="s">
        <v>9</v>
      </c>
      <c r="J7" s="889" t="s">
        <v>10</v>
      </c>
      <c r="K7" s="890" t="s">
        <v>11</v>
      </c>
      <c r="L7" s="892" t="s">
        <v>9</v>
      </c>
      <c r="M7" s="965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90"/>
      <c r="I8" s="891"/>
      <c r="J8" s="889"/>
      <c r="K8" s="890"/>
      <c r="L8" s="892"/>
      <c r="M8" s="965"/>
    </row>
    <row r="9" spans="1:13" s="7" customFormat="1" ht="12.75" customHeight="1">
      <c r="A9" s="908" t="s">
        <v>151</v>
      </c>
      <c r="B9" s="906" t="s">
        <v>155</v>
      </c>
      <c r="C9" s="905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909"/>
      <c r="B10" s="907"/>
      <c r="C10" s="879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909"/>
      <c r="B11" s="907"/>
      <c r="C11" s="880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909"/>
      <c r="B12" s="907"/>
      <c r="C12" s="878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909"/>
      <c r="B13" s="907"/>
      <c r="C13" s="879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909"/>
      <c r="B14" s="907"/>
      <c r="C14" s="879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909"/>
      <c r="B15" s="907"/>
      <c r="C15" s="879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909"/>
      <c r="B16" s="907"/>
      <c r="C16" s="880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909"/>
      <c r="B17" s="907"/>
      <c r="C17" s="878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909"/>
      <c r="B18" s="907"/>
      <c r="C18" s="879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909"/>
      <c r="B19" s="907"/>
      <c r="C19" s="879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909"/>
      <c r="B20" s="907"/>
      <c r="C20" s="879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909"/>
      <c r="B21" s="907"/>
      <c r="C21" s="879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908" t="s">
        <v>168</v>
      </c>
      <c r="B23" s="906" t="s">
        <v>169</v>
      </c>
      <c r="C23" s="905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909"/>
      <c r="B24" s="907"/>
      <c r="C24" s="879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909"/>
      <c r="B25" s="907"/>
      <c r="C25" s="880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909"/>
      <c r="B26" s="907"/>
      <c r="C26" s="878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909"/>
      <c r="B27" s="907"/>
      <c r="C27" s="879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909"/>
      <c r="B28" s="907"/>
      <c r="C28" s="879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909"/>
      <c r="B29" s="907"/>
      <c r="C29" s="879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909"/>
      <c r="B30" s="907"/>
      <c r="C30" s="880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909"/>
      <c r="B31" s="907"/>
      <c r="C31" s="878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909"/>
      <c r="B32" s="907"/>
      <c r="C32" s="879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909"/>
      <c r="B33" s="907"/>
      <c r="C33" s="879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909"/>
      <c r="B34" s="907"/>
      <c r="C34" s="879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909"/>
      <c r="B35" s="907"/>
      <c r="C35" s="881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908" t="s">
        <v>170</v>
      </c>
      <c r="B37" s="906" t="s">
        <v>171</v>
      </c>
      <c r="C37" s="905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909"/>
      <c r="B38" s="907"/>
      <c r="C38" s="879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909"/>
      <c r="B39" s="907"/>
      <c r="C39" s="880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909"/>
      <c r="B40" s="907"/>
      <c r="C40" s="878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909"/>
      <c r="B41" s="907"/>
      <c r="C41" s="879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909"/>
      <c r="B42" s="907"/>
      <c r="C42" s="879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909"/>
      <c r="B43" s="907"/>
      <c r="C43" s="879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909"/>
      <c r="B44" s="907"/>
      <c r="C44" s="880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909"/>
      <c r="B45" s="907"/>
      <c r="C45" s="878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909"/>
      <c r="B46" s="907"/>
      <c r="C46" s="879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909"/>
      <c r="B47" s="907"/>
      <c r="C47" s="879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909"/>
      <c r="B48" s="907"/>
      <c r="C48" s="879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909"/>
      <c r="B49" s="907"/>
      <c r="C49" s="881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94" t="s">
        <v>17</v>
      </c>
      <c r="C51" s="894"/>
      <c r="D51" s="895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272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966" t="s">
        <v>0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</row>
    <row r="2" spans="1:13" ht="12.75" customHeight="1">
      <c r="A2" s="966" t="s">
        <v>1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273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274</v>
      </c>
      <c r="M5" s="409" t="s">
        <v>275</v>
      </c>
    </row>
    <row r="6" spans="1:13" ht="13.5" customHeight="1" thickTop="1">
      <c r="A6" s="967" t="s">
        <v>3</v>
      </c>
      <c r="B6" s="968"/>
      <c r="C6" s="968"/>
      <c r="D6" s="969"/>
      <c r="E6" s="973" t="s">
        <v>4</v>
      </c>
      <c r="F6" s="974"/>
      <c r="G6" s="974"/>
      <c r="H6" s="974"/>
      <c r="I6" s="975"/>
      <c r="J6" s="976" t="s">
        <v>5</v>
      </c>
      <c r="K6" s="974"/>
      <c r="L6" s="977"/>
      <c r="M6" s="978" t="s">
        <v>6</v>
      </c>
    </row>
    <row r="7" spans="1:13" ht="12.75" customHeight="1">
      <c r="A7" s="970"/>
      <c r="B7" s="971"/>
      <c r="C7" s="971"/>
      <c r="D7" s="972"/>
      <c r="E7" s="981" t="s">
        <v>7</v>
      </c>
      <c r="F7" s="982"/>
      <c r="G7" s="983"/>
      <c r="H7" s="984" t="s">
        <v>8</v>
      </c>
      <c r="I7" s="986" t="s">
        <v>9</v>
      </c>
      <c r="J7" s="988" t="s">
        <v>10</v>
      </c>
      <c r="K7" s="984" t="s">
        <v>11</v>
      </c>
      <c r="L7" s="984" t="s">
        <v>9</v>
      </c>
      <c r="M7" s="979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985"/>
      <c r="I8" s="987"/>
      <c r="J8" s="989"/>
      <c r="K8" s="985"/>
      <c r="L8" s="985"/>
      <c r="M8" s="980"/>
    </row>
    <row r="9" spans="1:13" s="421" customFormat="1" ht="12.75" customHeight="1">
      <c r="A9" s="990" t="s">
        <v>151</v>
      </c>
      <c r="B9" s="993" t="s">
        <v>155</v>
      </c>
      <c r="C9" s="996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991"/>
      <c r="B10" s="994"/>
      <c r="C10" s="997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991"/>
      <c r="B11" s="994"/>
      <c r="C11" s="998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991"/>
      <c r="B12" s="994"/>
      <c r="C12" s="999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991"/>
      <c r="B13" s="994"/>
      <c r="C13" s="997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991"/>
      <c r="B14" s="994"/>
      <c r="C14" s="997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991"/>
      <c r="B15" s="994"/>
      <c r="C15" s="997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991"/>
      <c r="B16" s="994"/>
      <c r="C16" s="998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991"/>
      <c r="B17" s="994"/>
      <c r="C17" s="999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991"/>
      <c r="B18" s="994"/>
      <c r="C18" s="997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991"/>
      <c r="B19" s="994"/>
      <c r="C19" s="997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991"/>
      <c r="B20" s="994"/>
      <c r="C20" s="997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992"/>
      <c r="B21" s="995"/>
      <c r="C21" s="1000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990" t="s">
        <v>168</v>
      </c>
      <c r="B23" s="993" t="s">
        <v>169</v>
      </c>
      <c r="C23" s="996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991"/>
      <c r="B24" s="994"/>
      <c r="C24" s="997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991"/>
      <c r="B25" s="994"/>
      <c r="C25" s="998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991"/>
      <c r="B26" s="994"/>
      <c r="C26" s="999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991"/>
      <c r="B27" s="994"/>
      <c r="C27" s="997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991"/>
      <c r="B28" s="994"/>
      <c r="C28" s="997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991"/>
      <c r="B29" s="994"/>
      <c r="C29" s="997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991"/>
      <c r="B30" s="994"/>
      <c r="C30" s="998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991"/>
      <c r="B31" s="994"/>
      <c r="C31" s="999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991"/>
      <c r="B32" s="994"/>
      <c r="C32" s="997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991"/>
      <c r="B33" s="994"/>
      <c r="C33" s="997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991"/>
      <c r="B34" s="994"/>
      <c r="C34" s="997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992"/>
      <c r="B35" s="995"/>
      <c r="C35" s="1000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990" t="s">
        <v>170</v>
      </c>
      <c r="B37" s="993" t="s">
        <v>171</v>
      </c>
      <c r="C37" s="996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991"/>
      <c r="B38" s="994"/>
      <c r="C38" s="997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991"/>
      <c r="B39" s="994"/>
      <c r="C39" s="998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991"/>
      <c r="B40" s="994"/>
      <c r="C40" s="999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991"/>
      <c r="B41" s="994"/>
      <c r="C41" s="997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991"/>
      <c r="B42" s="994"/>
      <c r="C42" s="997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991"/>
      <c r="B43" s="994"/>
      <c r="C43" s="997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991"/>
      <c r="B44" s="994"/>
      <c r="C44" s="998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991"/>
      <c r="B45" s="994"/>
      <c r="C45" s="999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991"/>
      <c r="B46" s="994"/>
      <c r="C46" s="997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991"/>
      <c r="B47" s="994"/>
      <c r="C47" s="997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991"/>
      <c r="B48" s="994"/>
      <c r="C48" s="997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992"/>
      <c r="B49" s="995"/>
      <c r="C49" s="1000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1001" t="s">
        <v>17</v>
      </c>
      <c r="C51" s="1002"/>
      <c r="D51" s="1003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276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2" t="s">
        <v>0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2.75" customHeight="1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83" t="s">
        <v>277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64" t="str">
        <f>'[7]ANEXO I - TAB 1'!L5</f>
        <v>POSIÇÃO: Agosto/2019</v>
      </c>
      <c r="M5" s="964">
        <f>'[7]ANEXO I - TAB 1'!M5</f>
        <v>0</v>
      </c>
    </row>
    <row r="6" spans="1:13" ht="12.75" customHeight="1" thickTop="1">
      <c r="A6" s="896" t="s">
        <v>3</v>
      </c>
      <c r="B6" s="897"/>
      <c r="C6" s="897"/>
      <c r="D6" s="898"/>
      <c r="E6" s="902" t="s">
        <v>4</v>
      </c>
      <c r="F6" s="903"/>
      <c r="G6" s="903"/>
      <c r="H6" s="903"/>
      <c r="I6" s="904"/>
      <c r="J6" s="884" t="s">
        <v>5</v>
      </c>
      <c r="K6" s="885"/>
      <c r="L6" s="886"/>
      <c r="M6" s="887" t="s">
        <v>6</v>
      </c>
    </row>
    <row r="7" spans="1:13" ht="21" customHeight="1">
      <c r="A7" s="899"/>
      <c r="B7" s="900"/>
      <c r="C7" s="900"/>
      <c r="D7" s="901"/>
      <c r="E7" s="889" t="s">
        <v>7</v>
      </c>
      <c r="F7" s="890"/>
      <c r="G7" s="890"/>
      <c r="H7" s="890" t="s">
        <v>8</v>
      </c>
      <c r="I7" s="891" t="s">
        <v>9</v>
      </c>
      <c r="J7" s="889" t="s">
        <v>10</v>
      </c>
      <c r="K7" s="890" t="s">
        <v>11</v>
      </c>
      <c r="L7" s="892" t="s">
        <v>9</v>
      </c>
      <c r="M7" s="965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890"/>
      <c r="I8" s="891"/>
      <c r="J8" s="889"/>
      <c r="K8" s="890"/>
      <c r="L8" s="892"/>
      <c r="M8" s="965"/>
    </row>
    <row r="9" spans="1:13" s="7" customFormat="1" ht="12.75" customHeight="1">
      <c r="A9" s="908" t="s">
        <v>151</v>
      </c>
      <c r="B9" s="906" t="s">
        <v>155</v>
      </c>
      <c r="C9" s="905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909"/>
      <c r="B10" s="907"/>
      <c r="C10" s="879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909"/>
      <c r="B11" s="907"/>
      <c r="C11" s="880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909"/>
      <c r="B12" s="907"/>
      <c r="C12" s="878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909"/>
      <c r="B13" s="907"/>
      <c r="C13" s="879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909"/>
      <c r="B14" s="907"/>
      <c r="C14" s="879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909"/>
      <c r="B15" s="907"/>
      <c r="C15" s="879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909"/>
      <c r="B16" s="907"/>
      <c r="C16" s="880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909"/>
      <c r="B17" s="907"/>
      <c r="C17" s="878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909"/>
      <c r="B18" s="907"/>
      <c r="C18" s="879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909"/>
      <c r="B19" s="907"/>
      <c r="C19" s="879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909"/>
      <c r="B20" s="907"/>
      <c r="C20" s="879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909"/>
      <c r="B21" s="907"/>
      <c r="C21" s="879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908" t="s">
        <v>168</v>
      </c>
      <c r="B23" s="906" t="s">
        <v>169</v>
      </c>
      <c r="C23" s="905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909"/>
      <c r="B24" s="907"/>
      <c r="C24" s="879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909"/>
      <c r="B25" s="907"/>
      <c r="C25" s="880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909"/>
      <c r="B26" s="907"/>
      <c r="C26" s="878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909"/>
      <c r="B27" s="907"/>
      <c r="C27" s="879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909"/>
      <c r="B28" s="907"/>
      <c r="C28" s="879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909"/>
      <c r="B29" s="907"/>
      <c r="C29" s="879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909"/>
      <c r="B30" s="907"/>
      <c r="C30" s="880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909"/>
      <c r="B31" s="907"/>
      <c r="C31" s="878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909"/>
      <c r="B32" s="907"/>
      <c r="C32" s="879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909"/>
      <c r="B33" s="907"/>
      <c r="C33" s="879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909"/>
      <c r="B34" s="907"/>
      <c r="C34" s="879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909"/>
      <c r="B35" s="907"/>
      <c r="C35" s="881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908" t="s">
        <v>170</v>
      </c>
      <c r="B37" s="906" t="s">
        <v>171</v>
      </c>
      <c r="C37" s="905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909"/>
      <c r="B38" s="907"/>
      <c r="C38" s="879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909"/>
      <c r="B39" s="907"/>
      <c r="C39" s="880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909"/>
      <c r="B40" s="907"/>
      <c r="C40" s="878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909"/>
      <c r="B41" s="907"/>
      <c r="C41" s="879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909"/>
      <c r="B42" s="907"/>
      <c r="C42" s="879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909"/>
      <c r="B43" s="907"/>
      <c r="C43" s="879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909"/>
      <c r="B44" s="907"/>
      <c r="C44" s="880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909"/>
      <c r="B45" s="907"/>
      <c r="C45" s="878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909"/>
      <c r="B46" s="907"/>
      <c r="C46" s="879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909"/>
      <c r="B47" s="907"/>
      <c r="C47" s="879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909"/>
      <c r="B48" s="907"/>
      <c r="C48" s="879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909"/>
      <c r="B49" s="907"/>
      <c r="C49" s="881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94" t="s">
        <v>17</v>
      </c>
      <c r="C51" s="894"/>
      <c r="D51" s="895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2022-06-14T18:03:06Z</dcterms:modified>
</cp:coreProperties>
</file>