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4\SEPROR 2024\PORTARIA SOF-SEGEP Nº 5\1. ABRIL - 2024\"/>
    </mc:Choice>
  </mc:AlternateContent>
  <xr:revisionPtr revIDLastSave="0" documentId="13_ncr:1_{C5B8C55F-FE86-486B-9739-6D84F3B340B3}" xr6:coauthVersionLast="47" xr6:coauthVersionMax="47" xr10:uidLastSave="{00000000-0000-0000-0000-000000000000}"/>
  <bookViews>
    <workbookView xWindow="-120" yWindow="-120" windowWidth="29040" windowHeight="15720" tabRatio="943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IV-c" sheetId="24" r:id="rId19"/>
    <sheet name="ANEXO V - TAB 1" sheetId="9" r:id="rId20"/>
    <sheet name="ANEXO VI - TAB 1" sheetId="10" r:id="rId21"/>
    <sheet name="ANEXO VI - TAB 2" sheetId="11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5">'ANEXO II - TAB 2'!$A$1:$D$36</definedName>
    <definedName name="_xlnm.Print_Area" localSheetId="16">'ANEXO III - TAB 1'!$A$1:$G$40</definedName>
    <definedName name="_xlnm.Print_Area" localSheetId="17">'ANEXO IV - TAB 1'!$A$1:$D$37</definedName>
    <definedName name="_xlnm.Print_Area" localSheetId="18">'ANEXO IV-c'!$A$1:$M$44</definedName>
    <definedName name="_xlnm.Print_Area" localSheetId="20">'ANEXO VI - TAB 1'!$A$1:$I$26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28" i="1" l="1"/>
  <c r="BO27" i="1"/>
  <c r="BO26" i="1"/>
  <c r="BO25" i="1"/>
  <c r="BO24" i="1"/>
  <c r="BO23" i="1"/>
  <c r="BO22" i="1"/>
  <c r="BO29" i="1" s="1"/>
  <c r="AR51" i="1" l="1"/>
  <c r="AQ51" i="1"/>
  <c r="AP51" i="1"/>
  <c r="AO51" i="1"/>
  <c r="AN51" i="1"/>
  <c r="AM51" i="1"/>
  <c r="AR50" i="1"/>
  <c r="AQ50" i="1"/>
  <c r="AP50" i="1"/>
  <c r="AO50" i="1"/>
  <c r="AN50" i="1"/>
  <c r="AM50" i="1"/>
  <c r="AR49" i="1"/>
  <c r="AQ49" i="1"/>
  <c r="AP49" i="1"/>
  <c r="AO49" i="1"/>
  <c r="AN49" i="1"/>
  <c r="AM49" i="1"/>
  <c r="AR48" i="1"/>
  <c r="AQ48" i="1"/>
  <c r="AP48" i="1"/>
  <c r="AO48" i="1"/>
  <c r="AN48" i="1"/>
  <c r="AM48" i="1"/>
  <c r="AR47" i="1"/>
  <c r="AQ47" i="1"/>
  <c r="AP47" i="1"/>
  <c r="AO47" i="1"/>
  <c r="AN47" i="1"/>
  <c r="AM47" i="1"/>
  <c r="AR46" i="1"/>
  <c r="AQ46" i="1"/>
  <c r="AP46" i="1"/>
  <c r="AO46" i="1"/>
  <c r="AN46" i="1"/>
  <c r="AM46" i="1"/>
  <c r="AR45" i="1"/>
  <c r="AQ45" i="1"/>
  <c r="AP45" i="1"/>
  <c r="AO45" i="1"/>
  <c r="AN45" i="1"/>
  <c r="AM45" i="1"/>
  <c r="AR44" i="1"/>
  <c r="AQ44" i="1"/>
  <c r="AP44" i="1"/>
  <c r="AO44" i="1"/>
  <c r="AN44" i="1"/>
  <c r="AM44" i="1"/>
  <c r="AR43" i="1"/>
  <c r="AQ43" i="1"/>
  <c r="AP43" i="1"/>
  <c r="AO43" i="1"/>
  <c r="AN43" i="1"/>
  <c r="AM43" i="1"/>
  <c r="AR42" i="1"/>
  <c r="AQ42" i="1"/>
  <c r="AP42" i="1"/>
  <c r="AO42" i="1"/>
  <c r="AN42" i="1"/>
  <c r="AM42" i="1"/>
  <c r="AR41" i="1"/>
  <c r="AQ41" i="1"/>
  <c r="AP41" i="1"/>
  <c r="AO41" i="1"/>
  <c r="AN41" i="1"/>
  <c r="AM41" i="1"/>
  <c r="AR40" i="1"/>
  <c r="AQ40" i="1"/>
  <c r="AP40" i="1"/>
  <c r="AO40" i="1"/>
  <c r="AN40" i="1"/>
  <c r="AM40" i="1"/>
  <c r="AR39" i="1"/>
  <c r="AQ39" i="1"/>
  <c r="AP39" i="1"/>
  <c r="AO39" i="1"/>
  <c r="AN39" i="1"/>
  <c r="AM39" i="1"/>
  <c r="AR38" i="1"/>
  <c r="AQ38" i="1"/>
  <c r="AP38" i="1"/>
  <c r="AO38" i="1"/>
  <c r="AN38" i="1"/>
  <c r="AM38" i="1"/>
  <c r="AR37" i="1"/>
  <c r="AQ37" i="1"/>
  <c r="AP37" i="1"/>
  <c r="AO37" i="1"/>
  <c r="AN37" i="1"/>
  <c r="AM37" i="1"/>
  <c r="AR36" i="1"/>
  <c r="AQ36" i="1"/>
  <c r="AP36" i="1"/>
  <c r="AO36" i="1"/>
  <c r="AN36" i="1"/>
  <c r="AM36" i="1"/>
  <c r="AR35" i="1"/>
  <c r="AQ35" i="1"/>
  <c r="AP35" i="1"/>
  <c r="AO35" i="1"/>
  <c r="AN35" i="1"/>
  <c r="AM35" i="1"/>
  <c r="AR34" i="1"/>
  <c r="AQ34" i="1"/>
  <c r="AP34" i="1"/>
  <c r="AO34" i="1"/>
  <c r="AN34" i="1"/>
  <c r="AM34" i="1"/>
  <c r="AR33" i="1"/>
  <c r="AQ33" i="1"/>
  <c r="AP33" i="1"/>
  <c r="AO33" i="1"/>
  <c r="AN33" i="1"/>
  <c r="AM33" i="1"/>
  <c r="AR32" i="1"/>
  <c r="AQ32" i="1"/>
  <c r="AP32" i="1"/>
  <c r="AO32" i="1"/>
  <c r="AN32" i="1"/>
  <c r="AM32" i="1"/>
  <c r="AR31" i="1"/>
  <c r="AQ31" i="1"/>
  <c r="AP31" i="1"/>
  <c r="AO31" i="1"/>
  <c r="AN31" i="1"/>
  <c r="AM31" i="1"/>
  <c r="AR30" i="1"/>
  <c r="AQ30" i="1"/>
  <c r="AP30" i="1"/>
  <c r="AO30" i="1"/>
  <c r="AN30" i="1"/>
  <c r="AM30" i="1"/>
  <c r="AR29" i="1"/>
  <c r="AQ29" i="1"/>
  <c r="AP29" i="1"/>
  <c r="AO29" i="1"/>
  <c r="AN29" i="1"/>
  <c r="AM29" i="1"/>
  <c r="AR28" i="1"/>
  <c r="AQ28" i="1"/>
  <c r="AP28" i="1"/>
  <c r="AO28" i="1"/>
  <c r="AN28" i="1"/>
  <c r="AM28" i="1"/>
  <c r="AR27" i="1"/>
  <c r="AQ27" i="1"/>
  <c r="AP27" i="1"/>
  <c r="AO27" i="1"/>
  <c r="AN27" i="1"/>
  <c r="AM27" i="1"/>
  <c r="AR26" i="1"/>
  <c r="AQ26" i="1"/>
  <c r="AP26" i="1"/>
  <c r="AO26" i="1"/>
  <c r="AN26" i="1"/>
  <c r="AM26" i="1"/>
  <c r="AR25" i="1"/>
  <c r="AQ25" i="1"/>
  <c r="AP25" i="1"/>
  <c r="AO25" i="1"/>
  <c r="AN25" i="1"/>
  <c r="AM25" i="1"/>
  <c r="AR24" i="1"/>
  <c r="AQ24" i="1"/>
  <c r="AP24" i="1"/>
  <c r="AO24" i="1"/>
  <c r="AN24" i="1"/>
  <c r="AM24" i="1"/>
  <c r="AR23" i="1"/>
  <c r="AQ23" i="1"/>
  <c r="AP23" i="1"/>
  <c r="AO23" i="1"/>
  <c r="AN23" i="1"/>
  <c r="AM23" i="1"/>
  <c r="AR22" i="1"/>
  <c r="AQ22" i="1"/>
  <c r="AP22" i="1"/>
  <c r="AO22" i="1"/>
  <c r="AN22" i="1"/>
  <c r="AM22" i="1"/>
  <c r="AR21" i="1"/>
  <c r="AQ21" i="1"/>
  <c r="AP21" i="1"/>
  <c r="AO21" i="1"/>
  <c r="AN21" i="1"/>
  <c r="AM21" i="1"/>
  <c r="AR20" i="1"/>
  <c r="AQ20" i="1"/>
  <c r="AP20" i="1"/>
  <c r="AO20" i="1"/>
  <c r="AN20" i="1"/>
  <c r="AM20" i="1"/>
  <c r="AR19" i="1"/>
  <c r="AQ19" i="1"/>
  <c r="AP19" i="1"/>
  <c r="AO19" i="1"/>
  <c r="AN19" i="1"/>
  <c r="AM19" i="1"/>
  <c r="AR18" i="1"/>
  <c r="AQ18" i="1"/>
  <c r="AP18" i="1"/>
  <c r="AO18" i="1"/>
  <c r="AN18" i="1"/>
  <c r="AM18" i="1"/>
  <c r="AR17" i="1"/>
  <c r="AQ17" i="1"/>
  <c r="AP17" i="1"/>
  <c r="AO17" i="1"/>
  <c r="AN17" i="1"/>
  <c r="AM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R14" i="1"/>
  <c r="AQ14" i="1"/>
  <c r="AP14" i="1"/>
  <c r="AO14" i="1"/>
  <c r="AN14" i="1"/>
  <c r="AM14" i="1"/>
  <c r="AR13" i="1"/>
  <c r="AQ13" i="1"/>
  <c r="AP13" i="1"/>
  <c r="AO13" i="1"/>
  <c r="AN13" i="1"/>
  <c r="AM13" i="1"/>
  <c r="AR12" i="1"/>
  <c r="AQ12" i="1"/>
  <c r="AP12" i="1"/>
  <c r="AO12" i="1"/>
  <c r="AN12" i="1"/>
  <c r="AM12" i="1"/>
  <c r="AR11" i="1"/>
  <c r="AQ11" i="1"/>
  <c r="AP11" i="1"/>
  <c r="AO11" i="1"/>
  <c r="AN11" i="1"/>
  <c r="AM11" i="1"/>
  <c r="AR10" i="1"/>
  <c r="AQ10" i="1"/>
  <c r="AP10" i="1"/>
  <c r="AO10" i="1"/>
  <c r="AN10" i="1"/>
  <c r="AM10" i="1"/>
  <c r="AR9" i="1"/>
  <c r="AQ9" i="1"/>
  <c r="AP9" i="1"/>
  <c r="AO9" i="1"/>
  <c r="AN9" i="1"/>
  <c r="Z51" i="1"/>
  <c r="Y51" i="1"/>
  <c r="X51" i="1"/>
  <c r="W51" i="1"/>
  <c r="V51" i="1"/>
  <c r="U51" i="1"/>
  <c r="Z50" i="1"/>
  <c r="Y50" i="1"/>
  <c r="X50" i="1"/>
  <c r="W50" i="1"/>
  <c r="V50" i="1"/>
  <c r="U50" i="1"/>
  <c r="Z49" i="1"/>
  <c r="Y49" i="1"/>
  <c r="X49" i="1"/>
  <c r="W49" i="1"/>
  <c r="V49" i="1"/>
  <c r="U49" i="1"/>
  <c r="Z48" i="1"/>
  <c r="Y48" i="1"/>
  <c r="X48" i="1"/>
  <c r="W48" i="1"/>
  <c r="V48" i="1"/>
  <c r="U48" i="1"/>
  <c r="Z47" i="1"/>
  <c r="Y47" i="1"/>
  <c r="X47" i="1"/>
  <c r="W47" i="1"/>
  <c r="V47" i="1"/>
  <c r="U47" i="1"/>
  <c r="Z46" i="1"/>
  <c r="Y46" i="1"/>
  <c r="X46" i="1"/>
  <c r="W46" i="1"/>
  <c r="V46" i="1"/>
  <c r="U46" i="1"/>
  <c r="Z45" i="1"/>
  <c r="Y45" i="1"/>
  <c r="X45" i="1"/>
  <c r="W45" i="1"/>
  <c r="V45" i="1"/>
  <c r="U45" i="1"/>
  <c r="Z44" i="1"/>
  <c r="Y44" i="1"/>
  <c r="X44" i="1"/>
  <c r="W44" i="1"/>
  <c r="V44" i="1"/>
  <c r="U44" i="1"/>
  <c r="Z43" i="1"/>
  <c r="Y43" i="1"/>
  <c r="X43" i="1"/>
  <c r="W43" i="1"/>
  <c r="V43" i="1"/>
  <c r="U43" i="1"/>
  <c r="Z42" i="1"/>
  <c r="Y42" i="1"/>
  <c r="X42" i="1"/>
  <c r="W42" i="1"/>
  <c r="V42" i="1"/>
  <c r="U42" i="1"/>
  <c r="Z41" i="1"/>
  <c r="Y41" i="1"/>
  <c r="X41" i="1"/>
  <c r="W41" i="1"/>
  <c r="V41" i="1"/>
  <c r="U41" i="1"/>
  <c r="Z40" i="1"/>
  <c r="Y40" i="1"/>
  <c r="X40" i="1"/>
  <c r="W40" i="1"/>
  <c r="V40" i="1"/>
  <c r="U40" i="1"/>
  <c r="Z39" i="1"/>
  <c r="Y39" i="1"/>
  <c r="X39" i="1"/>
  <c r="W39" i="1"/>
  <c r="V39" i="1"/>
  <c r="U39" i="1"/>
  <c r="Z38" i="1"/>
  <c r="Y38" i="1"/>
  <c r="X38" i="1"/>
  <c r="W38" i="1"/>
  <c r="V38" i="1"/>
  <c r="U38" i="1"/>
  <c r="Z37" i="1"/>
  <c r="Y37" i="1"/>
  <c r="X37" i="1"/>
  <c r="W37" i="1"/>
  <c r="V37" i="1"/>
  <c r="U37" i="1"/>
  <c r="Z36" i="1"/>
  <c r="Y36" i="1"/>
  <c r="X36" i="1"/>
  <c r="W36" i="1"/>
  <c r="V36" i="1"/>
  <c r="U36" i="1"/>
  <c r="Z35" i="1"/>
  <c r="Y35" i="1"/>
  <c r="X35" i="1"/>
  <c r="W35" i="1"/>
  <c r="V35" i="1"/>
  <c r="U35" i="1"/>
  <c r="Z34" i="1"/>
  <c r="Y34" i="1"/>
  <c r="X34" i="1"/>
  <c r="W34" i="1"/>
  <c r="V34" i="1"/>
  <c r="U34" i="1"/>
  <c r="Z33" i="1"/>
  <c r="Y33" i="1"/>
  <c r="X33" i="1"/>
  <c r="W33" i="1"/>
  <c r="V33" i="1"/>
  <c r="U33" i="1"/>
  <c r="Z32" i="1"/>
  <c r="Y32" i="1"/>
  <c r="X32" i="1"/>
  <c r="W32" i="1"/>
  <c r="V32" i="1"/>
  <c r="U32" i="1"/>
  <c r="Z31" i="1"/>
  <c r="Y31" i="1"/>
  <c r="X31" i="1"/>
  <c r="W31" i="1"/>
  <c r="V31" i="1"/>
  <c r="U31" i="1"/>
  <c r="Z30" i="1"/>
  <c r="Y30" i="1"/>
  <c r="X30" i="1"/>
  <c r="W30" i="1"/>
  <c r="V30" i="1"/>
  <c r="U30" i="1"/>
  <c r="Z29" i="1"/>
  <c r="Y29" i="1"/>
  <c r="X29" i="1"/>
  <c r="W29" i="1"/>
  <c r="V29" i="1"/>
  <c r="U29" i="1"/>
  <c r="Z28" i="1"/>
  <c r="Y28" i="1"/>
  <c r="X28" i="1"/>
  <c r="W28" i="1"/>
  <c r="V28" i="1"/>
  <c r="U28" i="1"/>
  <c r="Z27" i="1"/>
  <c r="Y27" i="1"/>
  <c r="X27" i="1"/>
  <c r="W27" i="1"/>
  <c r="V27" i="1"/>
  <c r="U27" i="1"/>
  <c r="Z26" i="1"/>
  <c r="Y26" i="1"/>
  <c r="X26" i="1"/>
  <c r="W26" i="1"/>
  <c r="V26" i="1"/>
  <c r="U26" i="1"/>
  <c r="Z25" i="1"/>
  <c r="Y25" i="1"/>
  <c r="X25" i="1"/>
  <c r="W25" i="1"/>
  <c r="V25" i="1"/>
  <c r="U25" i="1"/>
  <c r="Z24" i="1"/>
  <c r="Y24" i="1"/>
  <c r="X24" i="1"/>
  <c r="W24" i="1"/>
  <c r="V24" i="1"/>
  <c r="U24" i="1"/>
  <c r="Z23" i="1"/>
  <c r="Y23" i="1"/>
  <c r="X23" i="1"/>
  <c r="W23" i="1"/>
  <c r="V23" i="1"/>
  <c r="U23" i="1"/>
  <c r="Z22" i="1"/>
  <c r="Y22" i="1"/>
  <c r="X22" i="1"/>
  <c r="W22" i="1"/>
  <c r="V22" i="1"/>
  <c r="U22" i="1"/>
  <c r="Z21" i="1"/>
  <c r="Y21" i="1"/>
  <c r="X21" i="1"/>
  <c r="W21" i="1"/>
  <c r="V21" i="1"/>
  <c r="U21" i="1"/>
  <c r="Z20" i="1"/>
  <c r="Y20" i="1"/>
  <c r="X20" i="1"/>
  <c r="W20" i="1"/>
  <c r="V20" i="1"/>
  <c r="U20" i="1"/>
  <c r="Z19" i="1"/>
  <c r="Y19" i="1"/>
  <c r="X19" i="1"/>
  <c r="W19" i="1"/>
  <c r="V19" i="1"/>
  <c r="U19" i="1"/>
  <c r="Z18" i="1"/>
  <c r="Y18" i="1"/>
  <c r="X18" i="1"/>
  <c r="W18" i="1"/>
  <c r="V18" i="1"/>
  <c r="U18" i="1"/>
  <c r="Z17" i="1"/>
  <c r="Y17" i="1"/>
  <c r="X17" i="1"/>
  <c r="W17" i="1"/>
  <c r="V17" i="1"/>
  <c r="U17" i="1"/>
  <c r="Z16" i="1"/>
  <c r="Y16" i="1"/>
  <c r="X16" i="1"/>
  <c r="W16" i="1"/>
  <c r="V16" i="1"/>
  <c r="U16" i="1"/>
  <c r="Z15" i="1"/>
  <c r="Y15" i="1"/>
  <c r="X15" i="1"/>
  <c r="W15" i="1"/>
  <c r="V15" i="1"/>
  <c r="U15" i="1"/>
  <c r="Z14" i="1"/>
  <c r="Y14" i="1"/>
  <c r="X14" i="1"/>
  <c r="W14" i="1"/>
  <c r="V14" i="1"/>
  <c r="U14" i="1"/>
  <c r="Z13" i="1"/>
  <c r="Y13" i="1"/>
  <c r="X13" i="1"/>
  <c r="W13" i="1"/>
  <c r="V13" i="1"/>
  <c r="U13" i="1"/>
  <c r="Z12" i="1"/>
  <c r="Y12" i="1"/>
  <c r="X12" i="1"/>
  <c r="W12" i="1"/>
  <c r="V12" i="1"/>
  <c r="U12" i="1"/>
  <c r="Z11" i="1"/>
  <c r="Y11" i="1"/>
  <c r="X11" i="1"/>
  <c r="W11" i="1"/>
  <c r="V11" i="1"/>
  <c r="U11" i="1"/>
  <c r="Z10" i="1"/>
  <c r="Y10" i="1"/>
  <c r="X10" i="1"/>
  <c r="W10" i="1"/>
  <c r="V10" i="1"/>
  <c r="U10" i="1"/>
  <c r="Z9" i="1"/>
  <c r="Y9" i="1"/>
  <c r="X9" i="1"/>
  <c r="W9" i="1"/>
  <c r="V9" i="1"/>
  <c r="BM15" i="1"/>
  <c r="BA52" i="1" l="1"/>
  <c r="AI52" i="1"/>
  <c r="AC52" i="1"/>
  <c r="AE19" i="2"/>
  <c r="BM14" i="1" l="1"/>
  <c r="BM12" i="1"/>
  <c r="BM11" i="1"/>
  <c r="X17" i="24" l="1"/>
  <c r="X18" i="24"/>
  <c r="X19" i="24"/>
  <c r="X20" i="24"/>
  <c r="X21" i="24"/>
  <c r="Y17" i="24" l="1"/>
  <c r="Z17" i="24"/>
  <c r="AA17" i="24"/>
  <c r="AB17" i="24"/>
  <c r="AC17" i="24"/>
  <c r="AD17" i="24"/>
  <c r="AE17" i="24"/>
  <c r="AF17" i="24"/>
  <c r="AG17" i="24"/>
  <c r="Y18" i="24"/>
  <c r="Z18" i="24"/>
  <c r="AA18" i="24"/>
  <c r="AB18" i="24"/>
  <c r="AC18" i="24"/>
  <c r="AD18" i="24"/>
  <c r="AE18" i="24"/>
  <c r="AF18" i="24"/>
  <c r="AG18" i="24"/>
  <c r="Y19" i="24"/>
  <c r="Z19" i="24"/>
  <c r="AA19" i="24"/>
  <c r="AB19" i="24"/>
  <c r="AC19" i="24"/>
  <c r="AD19" i="24"/>
  <c r="AE19" i="24"/>
  <c r="AF19" i="24"/>
  <c r="AG19" i="24"/>
  <c r="Y20" i="24"/>
  <c r="Z20" i="24"/>
  <c r="AA20" i="24"/>
  <c r="AB20" i="24"/>
  <c r="AC20" i="24"/>
  <c r="AD20" i="24"/>
  <c r="AE20" i="24"/>
  <c r="AF20" i="24"/>
  <c r="AG20" i="24"/>
  <c r="Y21" i="24"/>
  <c r="Z21" i="24"/>
  <c r="AA21" i="24"/>
  <c r="AB21" i="24"/>
  <c r="AC21" i="24"/>
  <c r="AD21" i="24"/>
  <c r="AE21" i="24"/>
  <c r="AF21" i="24"/>
  <c r="AG21" i="24"/>
  <c r="X23" i="24"/>
  <c r="Y23" i="24"/>
  <c r="Z23" i="24"/>
  <c r="AA23" i="24"/>
  <c r="AB23" i="24"/>
  <c r="AC23" i="24"/>
  <c r="AD23" i="24"/>
  <c r="AE23" i="24"/>
  <c r="AF23" i="24"/>
  <c r="AG23" i="24"/>
  <c r="X24" i="24"/>
  <c r="Y24" i="24"/>
  <c r="Z24" i="24"/>
  <c r="AA24" i="24"/>
  <c r="AB24" i="24"/>
  <c r="AC24" i="24"/>
  <c r="AD24" i="24"/>
  <c r="AE24" i="24"/>
  <c r="AF24" i="24"/>
  <c r="AG24" i="24"/>
  <c r="X25" i="24"/>
  <c r="Y25" i="24"/>
  <c r="Z25" i="24"/>
  <c r="AA25" i="24"/>
  <c r="AB25" i="24"/>
  <c r="AC25" i="24"/>
  <c r="AD25" i="24"/>
  <c r="AE25" i="24"/>
  <c r="AF25" i="24"/>
  <c r="AG25" i="24"/>
  <c r="X26" i="24"/>
  <c r="Y26" i="24"/>
  <c r="Z26" i="24"/>
  <c r="AA26" i="24"/>
  <c r="AB26" i="24"/>
  <c r="AC26" i="24"/>
  <c r="AD26" i="24"/>
  <c r="AE26" i="24"/>
  <c r="AF26" i="24"/>
  <c r="AG26" i="24"/>
  <c r="X27" i="24"/>
  <c r="Y27" i="24"/>
  <c r="Z27" i="24"/>
  <c r="AA27" i="24"/>
  <c r="AB27" i="24"/>
  <c r="AC27" i="24"/>
  <c r="AD27" i="24"/>
  <c r="AE27" i="24"/>
  <c r="AF27" i="24"/>
  <c r="AG27" i="24"/>
  <c r="X28" i="24"/>
  <c r="Y28" i="24"/>
  <c r="Z28" i="24"/>
  <c r="AA28" i="24"/>
  <c r="AB28" i="24"/>
  <c r="AC28" i="24"/>
  <c r="AD28" i="24"/>
  <c r="AE28" i="24"/>
  <c r="AF28" i="24"/>
  <c r="AG28" i="24"/>
  <c r="X29" i="24"/>
  <c r="Y29" i="24"/>
  <c r="Z29" i="24"/>
  <c r="AA29" i="24"/>
  <c r="AB29" i="24"/>
  <c r="AC29" i="24"/>
  <c r="AD29" i="24"/>
  <c r="AE29" i="24"/>
  <c r="AF29" i="24"/>
  <c r="AG29" i="24"/>
  <c r="X30" i="24"/>
  <c r="Y30" i="24"/>
  <c r="Z30" i="24"/>
  <c r="AA30" i="24"/>
  <c r="AB30" i="24"/>
  <c r="AC30" i="24"/>
  <c r="AD30" i="24"/>
  <c r="AE30" i="24"/>
  <c r="AF30" i="24"/>
  <c r="AG30" i="24"/>
  <c r="M17" i="7"/>
  <c r="N17" i="7"/>
  <c r="O17" i="7"/>
  <c r="P17" i="7"/>
  <c r="Y39" i="24" l="1"/>
  <c r="CG39" i="24" s="1"/>
  <c r="D39" i="24" s="1"/>
  <c r="Z39" i="24"/>
  <c r="CH39" i="24" s="1"/>
  <c r="E39" i="24" s="1"/>
  <c r="AA39" i="24"/>
  <c r="CI39" i="24" s="1"/>
  <c r="F39" i="24" s="1"/>
  <c r="AB39" i="24"/>
  <c r="CJ39" i="24" s="1"/>
  <c r="G39" i="24" s="1"/>
  <c r="AC39" i="24"/>
  <c r="CK39" i="24" s="1"/>
  <c r="H39" i="24" s="1"/>
  <c r="AD39" i="24"/>
  <c r="CL39" i="24" s="1"/>
  <c r="I39" i="24" s="1"/>
  <c r="AE39" i="24"/>
  <c r="CM39" i="24" s="1"/>
  <c r="J39" i="24" s="1"/>
  <c r="AF39" i="24"/>
  <c r="AG39" i="24"/>
  <c r="CO39" i="24" s="1"/>
  <c r="L39" i="24" s="1"/>
  <c r="Y40" i="24"/>
  <c r="CG40" i="24" s="1"/>
  <c r="D40" i="24" s="1"/>
  <c r="Z40" i="24"/>
  <c r="CH40" i="24" s="1"/>
  <c r="E40" i="24" s="1"/>
  <c r="AA40" i="24"/>
  <c r="CI40" i="24" s="1"/>
  <c r="F40" i="24" s="1"/>
  <c r="AB40" i="24"/>
  <c r="CJ40" i="24" s="1"/>
  <c r="G40" i="24" s="1"/>
  <c r="AC40" i="24"/>
  <c r="CK40" i="24" s="1"/>
  <c r="H40" i="24" s="1"/>
  <c r="AD40" i="24"/>
  <c r="CL40" i="24" s="1"/>
  <c r="I40" i="24" s="1"/>
  <c r="AE40" i="24"/>
  <c r="CM40" i="24" s="1"/>
  <c r="J40" i="24" s="1"/>
  <c r="AF40" i="24"/>
  <c r="CN40" i="24" s="1"/>
  <c r="K40" i="24" s="1"/>
  <c r="AG40" i="24"/>
  <c r="CO40" i="24" s="1"/>
  <c r="L40" i="24" s="1"/>
  <c r="Y41" i="24"/>
  <c r="CG41" i="24" s="1"/>
  <c r="D41" i="24" s="1"/>
  <c r="Z41" i="24"/>
  <c r="CH41" i="24" s="1"/>
  <c r="E41" i="24" s="1"/>
  <c r="AA41" i="24"/>
  <c r="CI41" i="24" s="1"/>
  <c r="F41" i="24" s="1"/>
  <c r="AB41" i="24"/>
  <c r="CJ41" i="24" s="1"/>
  <c r="G41" i="24" s="1"/>
  <c r="AC41" i="24"/>
  <c r="CK41" i="24" s="1"/>
  <c r="H41" i="24" s="1"/>
  <c r="AD41" i="24"/>
  <c r="CL41" i="24" s="1"/>
  <c r="I41" i="24" s="1"/>
  <c r="AE41" i="24"/>
  <c r="CM41" i="24" s="1"/>
  <c r="J41" i="24" s="1"/>
  <c r="AF41" i="24"/>
  <c r="CN41" i="24" s="1"/>
  <c r="K41" i="24" s="1"/>
  <c r="AG41" i="24"/>
  <c r="CO41" i="24" s="1"/>
  <c r="L41" i="24" s="1"/>
  <c r="Y42" i="24"/>
  <c r="CG42" i="24" s="1"/>
  <c r="D42" i="24" s="1"/>
  <c r="Z42" i="24"/>
  <c r="CH42" i="24" s="1"/>
  <c r="E42" i="24" s="1"/>
  <c r="AA42" i="24"/>
  <c r="CI42" i="24" s="1"/>
  <c r="F42" i="24" s="1"/>
  <c r="AB42" i="24"/>
  <c r="CJ42" i="24" s="1"/>
  <c r="G42" i="24" s="1"/>
  <c r="AC42" i="24"/>
  <c r="CK42" i="24" s="1"/>
  <c r="H42" i="24" s="1"/>
  <c r="AD42" i="24"/>
  <c r="CL42" i="24" s="1"/>
  <c r="I42" i="24" s="1"/>
  <c r="AE42" i="24"/>
  <c r="CM42" i="24" s="1"/>
  <c r="J42" i="24" s="1"/>
  <c r="AF42" i="24"/>
  <c r="CN42" i="24" s="1"/>
  <c r="K42" i="24" s="1"/>
  <c r="AG42" i="24"/>
  <c r="CO42" i="24" s="1"/>
  <c r="L42" i="24" s="1"/>
  <c r="Y43" i="24"/>
  <c r="CG43" i="24" s="1"/>
  <c r="D43" i="24" s="1"/>
  <c r="Z43" i="24"/>
  <c r="CH43" i="24" s="1"/>
  <c r="E43" i="24" s="1"/>
  <c r="AA43" i="24"/>
  <c r="CI43" i="24" s="1"/>
  <c r="F43" i="24" s="1"/>
  <c r="AB43" i="24"/>
  <c r="CJ43" i="24" s="1"/>
  <c r="G43" i="24" s="1"/>
  <c r="AC43" i="24"/>
  <c r="CK43" i="24" s="1"/>
  <c r="H43" i="24" s="1"/>
  <c r="AD43" i="24"/>
  <c r="CL43" i="24" s="1"/>
  <c r="I43" i="24" s="1"/>
  <c r="AE43" i="24"/>
  <c r="CM43" i="24" s="1"/>
  <c r="J43" i="24" s="1"/>
  <c r="AF43" i="24"/>
  <c r="CN43" i="24" s="1"/>
  <c r="K43" i="24" s="1"/>
  <c r="AG43" i="24"/>
  <c r="CO43" i="24" s="1"/>
  <c r="L43" i="24" s="1"/>
  <c r="Y44" i="24"/>
  <c r="CG44" i="24" s="1"/>
  <c r="Z44" i="24"/>
  <c r="CH44" i="24" s="1"/>
  <c r="AA44" i="24"/>
  <c r="CI44" i="24" s="1"/>
  <c r="AB44" i="24"/>
  <c r="CJ44" i="24" s="1"/>
  <c r="AC44" i="24"/>
  <c r="CK44" i="24" s="1"/>
  <c r="AD44" i="24"/>
  <c r="CL44" i="24" s="1"/>
  <c r="AE44" i="24"/>
  <c r="CM44" i="24" s="1"/>
  <c r="AF44" i="24"/>
  <c r="CN44" i="24" s="1"/>
  <c r="AG44" i="24"/>
  <c r="CO44" i="24" s="1"/>
  <c r="L44" i="24" s="1"/>
  <c r="X40" i="24"/>
  <c r="CF40" i="24" s="1"/>
  <c r="C40" i="24" s="1"/>
  <c r="X41" i="24"/>
  <c r="X42" i="24"/>
  <c r="CF42" i="24" s="1"/>
  <c r="C42" i="24" s="1"/>
  <c r="X43" i="24"/>
  <c r="CF43" i="24" s="1"/>
  <c r="C43" i="24" s="1"/>
  <c r="X44" i="24"/>
  <c r="CF44" i="24" s="1"/>
  <c r="X39" i="24"/>
  <c r="CF39" i="24" s="1"/>
  <c r="C39" i="24" s="1"/>
  <c r="CH23" i="24"/>
  <c r="E23" i="24" s="1"/>
  <c r="CI23" i="24"/>
  <c r="F23" i="24" s="1"/>
  <c r="CJ23" i="24"/>
  <c r="G23" i="24" s="1"/>
  <c r="CL23" i="24"/>
  <c r="I23" i="24" s="1"/>
  <c r="CN23" i="24"/>
  <c r="K23" i="24" s="1"/>
  <c r="CO23" i="24"/>
  <c r="L23" i="24" s="1"/>
  <c r="CG24" i="24"/>
  <c r="D24" i="24" s="1"/>
  <c r="CJ24" i="24"/>
  <c r="G24" i="24" s="1"/>
  <c r="CK24" i="24"/>
  <c r="H24" i="24" s="1"/>
  <c r="CL24" i="24"/>
  <c r="I24" i="24" s="1"/>
  <c r="CM24" i="24"/>
  <c r="J24" i="24" s="1"/>
  <c r="CO24" i="24"/>
  <c r="L24" i="24" s="1"/>
  <c r="CG25" i="24"/>
  <c r="D25" i="24" s="1"/>
  <c r="CH25" i="24"/>
  <c r="E25" i="24" s="1"/>
  <c r="CJ25" i="24"/>
  <c r="G25" i="24" s="1"/>
  <c r="CK25" i="24"/>
  <c r="H25" i="24" s="1"/>
  <c r="CL25" i="24"/>
  <c r="I25" i="24" s="1"/>
  <c r="CM25" i="24"/>
  <c r="J25" i="24" s="1"/>
  <c r="CN25" i="24"/>
  <c r="K25" i="24" s="1"/>
  <c r="CH26" i="24"/>
  <c r="E26" i="24" s="1"/>
  <c r="CI26" i="24"/>
  <c r="F26" i="24" s="1"/>
  <c r="CK26" i="24"/>
  <c r="H26" i="24" s="1"/>
  <c r="CN26" i="24"/>
  <c r="K26" i="24" s="1"/>
  <c r="CO26" i="24"/>
  <c r="L26" i="24" s="1"/>
  <c r="CH27" i="24"/>
  <c r="E27" i="24" s="1"/>
  <c r="CI27" i="24"/>
  <c r="F27" i="24" s="1"/>
  <c r="CJ27" i="24"/>
  <c r="G27" i="24" s="1"/>
  <c r="CK27" i="24"/>
  <c r="H27" i="24" s="1"/>
  <c r="CL27" i="24"/>
  <c r="I27" i="24" s="1"/>
  <c r="CM27" i="24"/>
  <c r="J27" i="24" s="1"/>
  <c r="CO27" i="24"/>
  <c r="L27" i="24" s="1"/>
  <c r="CG28" i="24"/>
  <c r="D28" i="24" s="1"/>
  <c r="CI28" i="24"/>
  <c r="F28" i="24" s="1"/>
  <c r="CK28" i="24"/>
  <c r="H28" i="24" s="1"/>
  <c r="CM28" i="24"/>
  <c r="J28" i="24" s="1"/>
  <c r="CN28" i="24"/>
  <c r="K28" i="24" s="1"/>
  <c r="CO28" i="24"/>
  <c r="L28" i="24" s="1"/>
  <c r="CG29" i="24"/>
  <c r="D29" i="24" s="1"/>
  <c r="CH29" i="24"/>
  <c r="E29" i="24" s="1"/>
  <c r="CI29" i="24"/>
  <c r="F29" i="24" s="1"/>
  <c r="CJ29" i="24"/>
  <c r="G29" i="24" s="1"/>
  <c r="CL29" i="24"/>
  <c r="I29" i="24" s="1"/>
  <c r="CM29" i="24"/>
  <c r="J29" i="24" s="1"/>
  <c r="CO29" i="24"/>
  <c r="L29" i="24" s="1"/>
  <c r="CG30" i="24"/>
  <c r="D30" i="24" s="1"/>
  <c r="CI30" i="24"/>
  <c r="F30" i="24" s="1"/>
  <c r="CJ30" i="24"/>
  <c r="G30" i="24" s="1"/>
  <c r="CM30" i="24"/>
  <c r="J30" i="24" s="1"/>
  <c r="CN30" i="24"/>
  <c r="K30" i="24" s="1"/>
  <c r="CO30" i="24"/>
  <c r="L30" i="24" s="1"/>
  <c r="CH17" i="24"/>
  <c r="E17" i="24" s="1"/>
  <c r="CI17" i="24"/>
  <c r="F17" i="24" s="1"/>
  <c r="CK17" i="24"/>
  <c r="H17" i="24" s="1"/>
  <c r="CL17" i="24"/>
  <c r="I17" i="24" s="1"/>
  <c r="CM17" i="24"/>
  <c r="J17" i="24" s="1"/>
  <c r="CN17" i="24"/>
  <c r="K17" i="24" s="1"/>
  <c r="CO17" i="24"/>
  <c r="L17" i="24" s="1"/>
  <c r="CH18" i="24"/>
  <c r="E18" i="24" s="1"/>
  <c r="CI18" i="24"/>
  <c r="F18" i="24" s="1"/>
  <c r="CJ18" i="24"/>
  <c r="G18" i="24" s="1"/>
  <c r="CK18" i="24"/>
  <c r="H18" i="24" s="1"/>
  <c r="CL18" i="24"/>
  <c r="I18" i="24" s="1"/>
  <c r="CM18" i="24"/>
  <c r="J18" i="24" s="1"/>
  <c r="CN18" i="24"/>
  <c r="K18" i="24" s="1"/>
  <c r="CO18" i="24"/>
  <c r="L18" i="24" s="1"/>
  <c r="CG19" i="24"/>
  <c r="D19" i="24" s="1"/>
  <c r="CJ19" i="24"/>
  <c r="G19" i="24" s="1"/>
  <c r="CK19" i="24"/>
  <c r="H19" i="24" s="1"/>
  <c r="CN19" i="24"/>
  <c r="K19" i="24" s="1"/>
  <c r="CG20" i="24"/>
  <c r="D20" i="24" s="1"/>
  <c r="CH20" i="24"/>
  <c r="E20" i="24" s="1"/>
  <c r="CI20" i="24"/>
  <c r="F20" i="24" s="1"/>
  <c r="CJ20" i="24"/>
  <c r="G20" i="24" s="1"/>
  <c r="CK20" i="24"/>
  <c r="H20" i="24" s="1"/>
  <c r="CL20" i="24"/>
  <c r="I20" i="24" s="1"/>
  <c r="CM20" i="24"/>
  <c r="J20" i="24" s="1"/>
  <c r="CH21" i="24"/>
  <c r="E21" i="24" s="1"/>
  <c r="CI21" i="24"/>
  <c r="F21" i="24" s="1"/>
  <c r="CL21" i="24"/>
  <c r="I21" i="24" s="1"/>
  <c r="CM21" i="24"/>
  <c r="J21" i="24" s="1"/>
  <c r="CN21" i="24"/>
  <c r="K21" i="24" s="1"/>
  <c r="CO21" i="24"/>
  <c r="L21" i="24" s="1"/>
  <c r="CF24" i="24"/>
  <c r="C24" i="24" s="1"/>
  <c r="CF25" i="24"/>
  <c r="C25" i="24" s="1"/>
  <c r="CF26" i="24"/>
  <c r="C26" i="24" s="1"/>
  <c r="CF27" i="24"/>
  <c r="C27" i="24" s="1"/>
  <c r="CF28" i="24"/>
  <c r="C28" i="24" s="1"/>
  <c r="CF29" i="24"/>
  <c r="C29" i="24" s="1"/>
  <c r="CF23" i="24"/>
  <c r="C23" i="24" s="1"/>
  <c r="CF18" i="24"/>
  <c r="C18" i="24" s="1"/>
  <c r="CF19" i="24"/>
  <c r="C19" i="24" s="1"/>
  <c r="CF20" i="24"/>
  <c r="C20" i="24" s="1"/>
  <c r="CF21" i="24"/>
  <c r="C21" i="24" s="1"/>
  <c r="CF17" i="24"/>
  <c r="C17" i="24" s="1"/>
  <c r="CF41" i="24"/>
  <c r="C41" i="24" s="1"/>
  <c r="CN39" i="24"/>
  <c r="K39" i="24" s="1"/>
  <c r="CL30" i="24"/>
  <c r="I30" i="24" s="1"/>
  <c r="CK30" i="24"/>
  <c r="H30" i="24" s="1"/>
  <c r="CH30" i="24"/>
  <c r="E30" i="24" s="1"/>
  <c r="CF30" i="24"/>
  <c r="C30" i="24" s="1"/>
  <c r="CN29" i="24"/>
  <c r="K29" i="24" s="1"/>
  <c r="CK29" i="24"/>
  <c r="H29" i="24" s="1"/>
  <c r="CL28" i="24"/>
  <c r="I28" i="24" s="1"/>
  <c r="CJ28" i="24"/>
  <c r="G28" i="24" s="1"/>
  <c r="CH28" i="24"/>
  <c r="E28" i="24" s="1"/>
  <c r="CN27" i="24"/>
  <c r="K27" i="24" s="1"/>
  <c r="CG27" i="24"/>
  <c r="D27" i="24" s="1"/>
  <c r="CM26" i="24"/>
  <c r="J26" i="24" s="1"/>
  <c r="CL26" i="24"/>
  <c r="I26" i="24" s="1"/>
  <c r="CJ26" i="24"/>
  <c r="G26" i="24" s="1"/>
  <c r="CG26" i="24"/>
  <c r="D26" i="24" s="1"/>
  <c r="CO25" i="24"/>
  <c r="L25" i="24" s="1"/>
  <c r="CI25" i="24"/>
  <c r="F25" i="24" s="1"/>
  <c r="CN24" i="24"/>
  <c r="K24" i="24" s="1"/>
  <c r="CI24" i="24"/>
  <c r="F24" i="24" s="1"/>
  <c r="CH24" i="24"/>
  <c r="E24" i="24" s="1"/>
  <c r="CM23" i="24"/>
  <c r="J23" i="24" s="1"/>
  <c r="CK23" i="24"/>
  <c r="H23" i="24" s="1"/>
  <c r="CG23" i="24"/>
  <c r="D23" i="24" s="1"/>
  <c r="CK21" i="24"/>
  <c r="H21" i="24" s="1"/>
  <c r="CJ21" i="24"/>
  <c r="G21" i="24" s="1"/>
  <c r="CG21" i="24"/>
  <c r="D21" i="24" s="1"/>
  <c r="CO20" i="24"/>
  <c r="L20" i="24" s="1"/>
  <c r="CN20" i="24"/>
  <c r="K20" i="24" s="1"/>
  <c r="CO19" i="24"/>
  <c r="L19" i="24" s="1"/>
  <c r="CM19" i="24"/>
  <c r="J19" i="24" s="1"/>
  <c r="CL19" i="24"/>
  <c r="I19" i="24" s="1"/>
  <c r="CI19" i="24"/>
  <c r="F19" i="24" s="1"/>
  <c r="CH19" i="24"/>
  <c r="E19" i="24" s="1"/>
  <c r="CG18" i="24"/>
  <c r="D18" i="24" s="1"/>
  <c r="CG17" i="24"/>
  <c r="D17" i="24" s="1"/>
  <c r="CJ17" i="24"/>
  <c r="G17" i="24" s="1"/>
  <c r="J9" i="2" l="1"/>
  <c r="K9" i="2"/>
  <c r="Q52" i="1" s="1"/>
  <c r="BM9" i="1" s="1"/>
  <c r="L9" i="2"/>
  <c r="M9" i="2"/>
  <c r="N9" i="2"/>
  <c r="AH19" i="2" l="1"/>
  <c r="AG19" i="2"/>
  <c r="AF19" i="2"/>
  <c r="AD19" i="2"/>
  <c r="AE14" i="2"/>
  <c r="AD14" i="2"/>
  <c r="P19" i="2" l="1"/>
  <c r="Q19" i="2"/>
  <c r="R19" i="2"/>
  <c r="S19" i="2"/>
  <c r="P14" i="2"/>
  <c r="Q14" i="2"/>
  <c r="R14" i="2"/>
  <c r="S14" i="2"/>
  <c r="O14" i="2"/>
  <c r="O19" i="2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U9" i="1"/>
  <c r="AB17" i="7" l="1"/>
  <c r="AA17" i="7"/>
  <c r="Z17" i="7"/>
  <c r="Y17" i="7"/>
  <c r="AB16" i="7"/>
  <c r="AA16" i="7"/>
  <c r="Z16" i="7"/>
  <c r="Y16" i="7"/>
  <c r="AB15" i="7"/>
  <c r="AA15" i="7"/>
  <c r="Z15" i="7"/>
  <c r="Y15" i="7"/>
  <c r="AB14" i="7"/>
  <c r="AA14" i="7"/>
  <c r="Z14" i="7"/>
  <c r="Y14" i="7"/>
  <c r="AB13" i="7"/>
  <c r="AA13" i="7"/>
  <c r="Z13" i="7"/>
  <c r="Y13" i="7"/>
  <c r="AB12" i="7"/>
  <c r="AA12" i="7"/>
  <c r="Z12" i="7"/>
  <c r="Y12" i="7"/>
  <c r="AB11" i="7"/>
  <c r="AA11" i="7"/>
  <c r="Z11" i="7"/>
  <c r="Y11" i="7"/>
  <c r="AB10" i="7"/>
  <c r="AA10" i="7"/>
  <c r="Z10" i="7"/>
  <c r="Y10" i="7"/>
  <c r="AB9" i="7"/>
  <c r="AA9" i="7"/>
  <c r="Z9" i="7"/>
  <c r="Y9" i="7"/>
  <c r="AB8" i="7"/>
  <c r="AA8" i="7"/>
  <c r="Z8" i="7"/>
  <c r="Y8" i="7"/>
  <c r="AB7" i="7"/>
  <c r="AA7" i="7"/>
  <c r="Z7" i="7"/>
  <c r="Y7" i="7"/>
  <c r="AH9" i="2"/>
  <c r="AG9" i="2"/>
  <c r="AF9" i="2"/>
  <c r="AE9" i="2"/>
  <c r="AD9" i="2"/>
  <c r="AH8" i="2"/>
  <c r="AG8" i="2"/>
  <c r="AF8" i="2"/>
  <c r="AE8" i="2"/>
  <c r="AD8" i="2"/>
  <c r="AH7" i="2"/>
  <c r="AG7" i="2"/>
  <c r="AF7" i="2"/>
  <c r="AE7" i="2"/>
  <c r="AD7" i="2"/>
  <c r="AH6" i="2"/>
  <c r="AG6" i="2"/>
  <c r="AF6" i="2"/>
  <c r="AE6" i="2"/>
  <c r="AD6" i="2"/>
  <c r="AO52" i="1"/>
  <c r="BE51" i="1"/>
  <c r="AM9" i="1"/>
  <c r="BM13" i="1" l="1"/>
  <c r="K18" i="10"/>
  <c r="C10" i="10" s="1"/>
  <c r="AN16" i="7"/>
  <c r="AM16" i="7"/>
  <c r="AL16" i="7"/>
  <c r="AK16" i="7"/>
  <c r="AN15" i="7"/>
  <c r="AM15" i="7"/>
  <c r="AL15" i="7"/>
  <c r="AK15" i="7"/>
  <c r="AN14" i="7"/>
  <c r="AM14" i="7"/>
  <c r="AL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P6" i="2" l="1"/>
  <c r="AU6" i="2" s="1"/>
  <c r="Q6" i="2"/>
  <c r="AV6" i="2" s="1"/>
  <c r="R6" i="2"/>
  <c r="AW6" i="2" s="1"/>
  <c r="S6" i="2"/>
  <c r="AX6" i="2" s="1"/>
  <c r="P7" i="2"/>
  <c r="AU7" i="2" s="1"/>
  <c r="Q7" i="2"/>
  <c r="AV7" i="2" s="1"/>
  <c r="R7" i="2"/>
  <c r="AW7" i="2" s="1"/>
  <c r="S7" i="2"/>
  <c r="AX7" i="2" s="1"/>
  <c r="P8" i="2"/>
  <c r="AU8" i="2" s="1"/>
  <c r="Q8" i="2"/>
  <c r="AV8" i="2" s="1"/>
  <c r="R8" i="2"/>
  <c r="AW8" i="2" s="1"/>
  <c r="S8" i="2"/>
  <c r="AX8" i="2" s="1"/>
  <c r="P9" i="2"/>
  <c r="Q9" i="2"/>
  <c r="AV9" i="2" s="1"/>
  <c r="R9" i="2"/>
  <c r="AW9" i="2" s="1"/>
  <c r="S9" i="2"/>
  <c r="AX9" i="2" s="1"/>
  <c r="O7" i="2"/>
  <c r="AT7" i="2" s="1"/>
  <c r="O8" i="2"/>
  <c r="AT8" i="2" s="1"/>
  <c r="O9" i="2"/>
  <c r="AT9" i="2" s="1"/>
  <c r="O6" i="2"/>
  <c r="AT6" i="2" s="1"/>
  <c r="AU9" i="2" l="1"/>
  <c r="W52" i="1"/>
  <c r="BM10" i="1" s="1"/>
  <c r="BJ51" i="1"/>
  <c r="BI51" i="1"/>
  <c r="BH51" i="1"/>
  <c r="BG51" i="1"/>
  <c r="BF51" i="1"/>
  <c r="BJ50" i="1"/>
  <c r="BI50" i="1"/>
  <c r="BH50" i="1"/>
  <c r="BG50" i="1"/>
  <c r="BF50" i="1"/>
  <c r="BE50" i="1"/>
  <c r="BJ49" i="1"/>
  <c r="M49" i="1" s="1"/>
  <c r="BI49" i="1"/>
  <c r="BH49" i="1"/>
  <c r="BG49" i="1"/>
  <c r="BF49" i="1"/>
  <c r="BE49" i="1"/>
  <c r="BJ48" i="1"/>
  <c r="M48" i="1" s="1"/>
  <c r="BI48" i="1"/>
  <c r="BH48" i="1"/>
  <c r="BG48" i="1"/>
  <c r="BF48" i="1"/>
  <c r="BE48" i="1"/>
  <c r="BJ47" i="1"/>
  <c r="M47" i="1" s="1"/>
  <c r="BI47" i="1"/>
  <c r="BH47" i="1"/>
  <c r="BG47" i="1"/>
  <c r="BF47" i="1"/>
  <c r="BE47" i="1"/>
  <c r="BJ46" i="1"/>
  <c r="M46" i="1" s="1"/>
  <c r="BI46" i="1"/>
  <c r="BH46" i="1"/>
  <c r="BG46" i="1"/>
  <c r="BF46" i="1"/>
  <c r="BE46" i="1"/>
  <c r="BJ45" i="1"/>
  <c r="M45" i="1" s="1"/>
  <c r="BI45" i="1"/>
  <c r="BH45" i="1"/>
  <c r="BG45" i="1"/>
  <c r="BF45" i="1"/>
  <c r="BE45" i="1"/>
  <c r="BJ44" i="1"/>
  <c r="M44" i="1" s="1"/>
  <c r="BI44" i="1"/>
  <c r="BH44" i="1"/>
  <c r="BG44" i="1"/>
  <c r="BF44" i="1"/>
  <c r="BE44" i="1"/>
  <c r="BJ43" i="1"/>
  <c r="M43" i="1" s="1"/>
  <c r="BI43" i="1"/>
  <c r="BH43" i="1"/>
  <c r="BG43" i="1"/>
  <c r="BF43" i="1"/>
  <c r="BE43" i="1"/>
  <c r="BJ42" i="1"/>
  <c r="M42" i="1" s="1"/>
  <c r="BI42" i="1"/>
  <c r="BH42" i="1"/>
  <c r="BG42" i="1"/>
  <c r="BF42" i="1"/>
  <c r="BE42" i="1"/>
  <c r="BJ41" i="1"/>
  <c r="M41" i="1" s="1"/>
  <c r="BI41" i="1"/>
  <c r="BH41" i="1"/>
  <c r="BG41" i="1"/>
  <c r="BF41" i="1"/>
  <c r="BE41" i="1"/>
  <c r="BJ40" i="1"/>
  <c r="M40" i="1" s="1"/>
  <c r="BI40" i="1"/>
  <c r="BH40" i="1"/>
  <c r="BG40" i="1"/>
  <c r="BF40" i="1"/>
  <c r="BE40" i="1"/>
  <c r="BJ39" i="1"/>
  <c r="M39" i="1" s="1"/>
  <c r="BI39" i="1"/>
  <c r="BH39" i="1"/>
  <c r="BG39" i="1"/>
  <c r="BF39" i="1"/>
  <c r="BE39" i="1"/>
  <c r="BJ38" i="1"/>
  <c r="M38" i="1" s="1"/>
  <c r="BI38" i="1"/>
  <c r="BH38" i="1"/>
  <c r="BG38" i="1"/>
  <c r="BF38" i="1"/>
  <c r="BE38" i="1"/>
  <c r="BJ37" i="1"/>
  <c r="M37" i="1" s="1"/>
  <c r="BI37" i="1"/>
  <c r="BH37" i="1"/>
  <c r="BG37" i="1"/>
  <c r="BF37" i="1"/>
  <c r="BE37" i="1"/>
  <c r="BJ36" i="1"/>
  <c r="BI36" i="1"/>
  <c r="BH36" i="1"/>
  <c r="BG36" i="1"/>
  <c r="BF36" i="1"/>
  <c r="BE36" i="1"/>
  <c r="BJ35" i="1"/>
  <c r="M35" i="1" s="1"/>
  <c r="BI35" i="1"/>
  <c r="BH35" i="1"/>
  <c r="BG35" i="1"/>
  <c r="BF35" i="1"/>
  <c r="BE35" i="1"/>
  <c r="BJ34" i="1"/>
  <c r="M34" i="1" s="1"/>
  <c r="BI34" i="1"/>
  <c r="BH34" i="1"/>
  <c r="BG34" i="1"/>
  <c r="BF34" i="1"/>
  <c r="BE34" i="1"/>
  <c r="BJ33" i="1"/>
  <c r="M33" i="1" s="1"/>
  <c r="BI33" i="1"/>
  <c r="BH33" i="1"/>
  <c r="BG33" i="1"/>
  <c r="BF33" i="1"/>
  <c r="BE33" i="1"/>
  <c r="BJ32" i="1"/>
  <c r="M32" i="1" s="1"/>
  <c r="BI32" i="1"/>
  <c r="BH32" i="1"/>
  <c r="BG32" i="1"/>
  <c r="BF32" i="1"/>
  <c r="BE32" i="1"/>
  <c r="BJ31" i="1"/>
  <c r="M31" i="1" s="1"/>
  <c r="BI31" i="1"/>
  <c r="BH31" i="1"/>
  <c r="BG31" i="1"/>
  <c r="BF31" i="1"/>
  <c r="BE31" i="1"/>
  <c r="BJ30" i="1"/>
  <c r="M30" i="1" s="1"/>
  <c r="BI30" i="1"/>
  <c r="BH30" i="1"/>
  <c r="BG30" i="1"/>
  <c r="BF30" i="1"/>
  <c r="BE30" i="1"/>
  <c r="BJ29" i="1"/>
  <c r="M29" i="1" s="1"/>
  <c r="BI29" i="1"/>
  <c r="BH29" i="1"/>
  <c r="BG29" i="1"/>
  <c r="BF29" i="1"/>
  <c r="BE29" i="1"/>
  <c r="BJ28" i="1"/>
  <c r="M28" i="1" s="1"/>
  <c r="BI28" i="1"/>
  <c r="BH28" i="1"/>
  <c r="BG28" i="1"/>
  <c r="BF28" i="1"/>
  <c r="BE28" i="1"/>
  <c r="BJ27" i="1"/>
  <c r="M27" i="1" s="1"/>
  <c r="BI27" i="1"/>
  <c r="BH27" i="1"/>
  <c r="BG27" i="1"/>
  <c r="BF27" i="1"/>
  <c r="BE27" i="1"/>
  <c r="BJ26" i="1"/>
  <c r="M26" i="1" s="1"/>
  <c r="BI26" i="1"/>
  <c r="BH26" i="1"/>
  <c r="BG26" i="1"/>
  <c r="BF26" i="1"/>
  <c r="BE26" i="1"/>
  <c r="BJ25" i="1"/>
  <c r="M25" i="1" s="1"/>
  <c r="BI25" i="1"/>
  <c r="BH25" i="1"/>
  <c r="BG25" i="1"/>
  <c r="BF25" i="1"/>
  <c r="BE25" i="1"/>
  <c r="BJ24" i="1"/>
  <c r="M24" i="1" s="1"/>
  <c r="BI24" i="1"/>
  <c r="BH24" i="1"/>
  <c r="BG24" i="1"/>
  <c r="BF24" i="1"/>
  <c r="BE24" i="1"/>
  <c r="BJ23" i="1"/>
  <c r="M23" i="1" s="1"/>
  <c r="BI23" i="1"/>
  <c r="BH23" i="1"/>
  <c r="BG23" i="1"/>
  <c r="BF23" i="1"/>
  <c r="BE23" i="1"/>
  <c r="BJ22" i="1"/>
  <c r="BI22" i="1"/>
  <c r="BH22" i="1"/>
  <c r="BG22" i="1"/>
  <c r="BF22" i="1"/>
  <c r="BE22" i="1"/>
  <c r="BJ21" i="1"/>
  <c r="M21" i="1" s="1"/>
  <c r="BI21" i="1"/>
  <c r="BH21" i="1"/>
  <c r="BG21" i="1"/>
  <c r="BF21" i="1"/>
  <c r="BE21" i="1"/>
  <c r="BJ20" i="1"/>
  <c r="M20" i="1" s="1"/>
  <c r="BI20" i="1"/>
  <c r="BH20" i="1"/>
  <c r="BG20" i="1"/>
  <c r="BF20" i="1"/>
  <c r="BE20" i="1"/>
  <c r="BJ19" i="1"/>
  <c r="M19" i="1" s="1"/>
  <c r="BI19" i="1"/>
  <c r="BH19" i="1"/>
  <c r="BG19" i="1"/>
  <c r="BF19" i="1"/>
  <c r="BE19" i="1"/>
  <c r="BJ18" i="1"/>
  <c r="M18" i="1" s="1"/>
  <c r="BI18" i="1"/>
  <c r="BH18" i="1"/>
  <c r="BG18" i="1"/>
  <c r="BF18" i="1"/>
  <c r="BE18" i="1"/>
  <c r="BJ17" i="1"/>
  <c r="M17" i="1" s="1"/>
  <c r="BI17" i="1"/>
  <c r="BH17" i="1"/>
  <c r="BG17" i="1"/>
  <c r="BF17" i="1"/>
  <c r="BE17" i="1"/>
  <c r="BJ16" i="1"/>
  <c r="M16" i="1" s="1"/>
  <c r="BI16" i="1"/>
  <c r="BH16" i="1"/>
  <c r="BG16" i="1"/>
  <c r="BF16" i="1"/>
  <c r="BE16" i="1"/>
  <c r="BJ15" i="1"/>
  <c r="M15" i="1" s="1"/>
  <c r="BI15" i="1"/>
  <c r="BH15" i="1"/>
  <c r="BG15" i="1"/>
  <c r="BF15" i="1"/>
  <c r="BE15" i="1"/>
  <c r="BJ14" i="1"/>
  <c r="M14" i="1" s="1"/>
  <c r="BI14" i="1"/>
  <c r="BH14" i="1"/>
  <c r="BG14" i="1"/>
  <c r="BF14" i="1"/>
  <c r="BE14" i="1"/>
  <c r="BJ13" i="1"/>
  <c r="M13" i="1" s="1"/>
  <c r="BI13" i="1"/>
  <c r="BH13" i="1"/>
  <c r="BG13" i="1"/>
  <c r="BF13" i="1"/>
  <c r="BE13" i="1"/>
  <c r="BJ12" i="1"/>
  <c r="M12" i="1" s="1"/>
  <c r="BI12" i="1"/>
  <c r="BH12" i="1"/>
  <c r="BG12" i="1"/>
  <c r="BF12" i="1"/>
  <c r="BE12" i="1"/>
  <c r="BJ11" i="1"/>
  <c r="M11" i="1" s="1"/>
  <c r="BI11" i="1"/>
  <c r="BH11" i="1"/>
  <c r="BG11" i="1"/>
  <c r="BF11" i="1"/>
  <c r="BE11" i="1"/>
  <c r="BJ10" i="1"/>
  <c r="M10" i="1" s="1"/>
  <c r="BI10" i="1"/>
  <c r="BH10" i="1"/>
  <c r="BG10" i="1"/>
  <c r="BF10" i="1"/>
  <c r="BE10" i="1"/>
  <c r="BJ9" i="1"/>
  <c r="BI9" i="1"/>
  <c r="BH9" i="1"/>
  <c r="BG9" i="1"/>
  <c r="BF9" i="1"/>
  <c r="BE9" i="1"/>
  <c r="J17" i="7"/>
  <c r="AL17" i="7" s="1"/>
  <c r="L17" i="7"/>
  <c r="AN17" i="7" s="1"/>
  <c r="K17" i="7"/>
  <c r="AM17" i="7" s="1"/>
  <c r="I17" i="7"/>
  <c r="AK17" i="7" s="1"/>
  <c r="C11" i="7"/>
  <c r="BM16" i="1" l="1"/>
  <c r="F6" i="10"/>
  <c r="B5" i="9"/>
  <c r="F5" i="7"/>
  <c r="G5" i="2"/>
  <c r="BN15" i="1" l="1"/>
  <c r="BO15" i="1" s="1"/>
  <c r="BN11" i="1"/>
  <c r="BO11" i="1" s="1"/>
  <c r="BN13" i="1"/>
  <c r="BO13" i="1" s="1"/>
  <c r="BN9" i="1"/>
  <c r="BN10" i="1"/>
  <c r="BO10" i="1" s="1"/>
  <c r="BN14" i="1"/>
  <c r="BO14" i="1" s="1"/>
  <c r="BN12" i="1"/>
  <c r="BO12" i="1" s="1"/>
  <c r="B66" i="10"/>
  <c r="C66" i="10"/>
  <c r="D66" i="10"/>
  <c r="E66" i="10"/>
  <c r="F66" i="10"/>
  <c r="G66" i="10"/>
  <c r="C65" i="10"/>
  <c r="D65" i="10"/>
  <c r="E65" i="10"/>
  <c r="F65" i="10"/>
  <c r="G65" i="10"/>
  <c r="H65" i="10"/>
  <c r="B65" i="10"/>
  <c r="E67" i="10" l="1"/>
  <c r="BN16" i="1"/>
  <c r="BO9" i="1"/>
  <c r="BO16" i="1" s="1"/>
  <c r="F67" i="10"/>
  <c r="D67" i="10"/>
  <c r="C67" i="10"/>
  <c r="G67" i="10"/>
  <c r="B67" i="10"/>
  <c r="H59" i="10"/>
  <c r="H66" i="10" s="1"/>
  <c r="H67" i="10" s="1"/>
  <c r="B62" i="7" l="1"/>
  <c r="C62" i="7"/>
  <c r="D62" i="7"/>
  <c r="E62" i="7"/>
  <c r="F62" i="7"/>
  <c r="G62" i="7"/>
  <c r="B11" i="2" l="1"/>
  <c r="C36" i="2"/>
  <c r="D36" i="2"/>
  <c r="E36" i="2"/>
  <c r="F36" i="2"/>
  <c r="G36" i="2"/>
  <c r="H36" i="2"/>
  <c r="B36" i="2"/>
  <c r="L18" i="10" l="1"/>
  <c r="D10" i="10" s="1"/>
  <c r="M18" i="10"/>
  <c r="E10" i="10" s="1"/>
  <c r="N18" i="10"/>
  <c r="F10" i="10" s="1"/>
  <c r="O18" i="10"/>
  <c r="G10" i="10" s="1"/>
  <c r="P18" i="10"/>
  <c r="H10" i="10" s="1"/>
  <c r="I10" i="10" l="1"/>
  <c r="D11" i="7"/>
  <c r="F11" i="7"/>
  <c r="B12" i="7"/>
  <c r="C12" i="7"/>
  <c r="C13" i="7"/>
  <c r="D13" i="7"/>
  <c r="F13" i="7"/>
  <c r="B14" i="7"/>
  <c r="C14" i="7"/>
  <c r="C15" i="7"/>
  <c r="D15" i="7"/>
  <c r="F15" i="7"/>
  <c r="B16" i="7"/>
  <c r="C16" i="7"/>
  <c r="C17" i="7"/>
  <c r="D17" i="7"/>
  <c r="F17" i="7"/>
  <c r="B18" i="7"/>
  <c r="C18" i="7"/>
  <c r="B19" i="7"/>
  <c r="C19" i="7"/>
  <c r="D19" i="7"/>
  <c r="F19" i="7"/>
  <c r="B17" i="7" l="1"/>
  <c r="B11" i="7"/>
  <c r="B10" i="7"/>
  <c r="F18" i="7"/>
  <c r="F16" i="7"/>
  <c r="F14" i="7"/>
  <c r="F12" i="7"/>
  <c r="B13" i="7"/>
  <c r="F10" i="7"/>
  <c r="D18" i="7"/>
  <c r="D16" i="7"/>
  <c r="D14" i="7"/>
  <c r="D12" i="7"/>
  <c r="B15" i="7"/>
  <c r="D10" i="7"/>
  <c r="C10" i="7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F9" i="1" l="1"/>
  <c r="H9" i="1"/>
  <c r="J9" i="1"/>
  <c r="K9" i="1"/>
  <c r="M9" i="1"/>
  <c r="F10" i="1"/>
  <c r="H10" i="1"/>
  <c r="J10" i="1"/>
  <c r="K10" i="1"/>
  <c r="F11" i="1"/>
  <c r="H11" i="1"/>
  <c r="J11" i="1"/>
  <c r="K11" i="1"/>
  <c r="F12" i="1"/>
  <c r="H12" i="1"/>
  <c r="J12" i="1"/>
  <c r="K12" i="1"/>
  <c r="F13" i="1"/>
  <c r="H13" i="1"/>
  <c r="J13" i="1"/>
  <c r="K13" i="1"/>
  <c r="F14" i="1"/>
  <c r="H14" i="1"/>
  <c r="J14" i="1"/>
  <c r="K14" i="1"/>
  <c r="F15" i="1"/>
  <c r="H15" i="1"/>
  <c r="J15" i="1"/>
  <c r="K15" i="1"/>
  <c r="F16" i="1"/>
  <c r="H16" i="1"/>
  <c r="J16" i="1"/>
  <c r="K16" i="1"/>
  <c r="F17" i="1"/>
  <c r="H17" i="1"/>
  <c r="J17" i="1"/>
  <c r="K17" i="1"/>
  <c r="F18" i="1"/>
  <c r="H18" i="1"/>
  <c r="J18" i="1"/>
  <c r="K18" i="1"/>
  <c r="F19" i="1"/>
  <c r="H19" i="1"/>
  <c r="J19" i="1"/>
  <c r="K19" i="1"/>
  <c r="F20" i="1"/>
  <c r="H20" i="1"/>
  <c r="J20" i="1"/>
  <c r="K20" i="1"/>
  <c r="F21" i="1"/>
  <c r="H21" i="1"/>
  <c r="J21" i="1"/>
  <c r="K21" i="1"/>
  <c r="F23" i="1"/>
  <c r="H23" i="1"/>
  <c r="J23" i="1"/>
  <c r="K23" i="1"/>
  <c r="F24" i="1"/>
  <c r="H24" i="1"/>
  <c r="J24" i="1"/>
  <c r="K24" i="1"/>
  <c r="F25" i="1"/>
  <c r="H25" i="1"/>
  <c r="J25" i="1"/>
  <c r="K25" i="1"/>
  <c r="F26" i="1"/>
  <c r="H26" i="1"/>
  <c r="J26" i="1"/>
  <c r="K26" i="1"/>
  <c r="F27" i="1"/>
  <c r="H27" i="1"/>
  <c r="J27" i="1"/>
  <c r="K27" i="1"/>
  <c r="F28" i="1"/>
  <c r="H28" i="1"/>
  <c r="J28" i="1"/>
  <c r="K28" i="1"/>
  <c r="F29" i="1"/>
  <c r="H29" i="1"/>
  <c r="J29" i="1"/>
  <c r="K29" i="1"/>
  <c r="F30" i="1"/>
  <c r="H30" i="1"/>
  <c r="J30" i="1"/>
  <c r="K30" i="1"/>
  <c r="F31" i="1"/>
  <c r="H31" i="1"/>
  <c r="J31" i="1"/>
  <c r="K31" i="1"/>
  <c r="F32" i="1"/>
  <c r="H32" i="1"/>
  <c r="J32" i="1"/>
  <c r="K32" i="1"/>
  <c r="F33" i="1"/>
  <c r="H33" i="1"/>
  <c r="J33" i="1"/>
  <c r="K33" i="1"/>
  <c r="F34" i="1"/>
  <c r="H34" i="1"/>
  <c r="J34" i="1"/>
  <c r="K34" i="1"/>
  <c r="F35" i="1"/>
  <c r="H35" i="1"/>
  <c r="J35" i="1"/>
  <c r="K35" i="1"/>
  <c r="F37" i="1"/>
  <c r="H37" i="1"/>
  <c r="J37" i="1"/>
  <c r="K37" i="1"/>
  <c r="F38" i="1"/>
  <c r="H38" i="1"/>
  <c r="J38" i="1"/>
  <c r="K38" i="1"/>
  <c r="F39" i="1"/>
  <c r="H39" i="1"/>
  <c r="J39" i="1"/>
  <c r="K39" i="1"/>
  <c r="F40" i="1"/>
  <c r="H40" i="1"/>
  <c r="J40" i="1"/>
  <c r="K40" i="1"/>
  <c r="F41" i="1"/>
  <c r="H41" i="1"/>
  <c r="J41" i="1"/>
  <c r="K41" i="1"/>
  <c r="F42" i="1"/>
  <c r="H42" i="1"/>
  <c r="J42" i="1"/>
  <c r="K42" i="1"/>
  <c r="F43" i="1"/>
  <c r="H43" i="1"/>
  <c r="J43" i="1"/>
  <c r="K43" i="1"/>
  <c r="F44" i="1"/>
  <c r="H44" i="1"/>
  <c r="J44" i="1"/>
  <c r="K44" i="1"/>
  <c r="F45" i="1"/>
  <c r="H45" i="1"/>
  <c r="J45" i="1"/>
  <c r="K45" i="1"/>
  <c r="F46" i="1"/>
  <c r="H46" i="1"/>
  <c r="J46" i="1"/>
  <c r="K46" i="1"/>
  <c r="F47" i="1"/>
  <c r="H47" i="1"/>
  <c r="J47" i="1"/>
  <c r="K47" i="1"/>
  <c r="F48" i="1"/>
  <c r="H48" i="1"/>
  <c r="J48" i="1"/>
  <c r="K48" i="1"/>
  <c r="F49" i="1"/>
  <c r="H49" i="1"/>
  <c r="J49" i="1"/>
  <c r="K4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E22" i="1" l="1"/>
  <c r="I37" i="10"/>
  <c r="C34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G33" i="20"/>
  <c r="I33" i="20" s="1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G39" i="19"/>
  <c r="F39" i="19"/>
  <c r="H39" i="19" s="1"/>
  <c r="J39" i="19" s="1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L55" i="19" l="1"/>
  <c r="H53" i="19"/>
  <c r="F55" i="19"/>
  <c r="J51" i="20"/>
  <c r="L22" i="20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L51" i="20" l="1"/>
  <c r="M55" i="19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M46" i="18"/>
  <c r="K46" i="18"/>
  <c r="J46" i="18"/>
  <c r="F46" i="18"/>
  <c r="E46" i="18"/>
  <c r="M45" i="18"/>
  <c r="K45" i="18"/>
  <c r="J45" i="18"/>
  <c r="F45" i="18"/>
  <c r="E45" i="18"/>
  <c r="M44" i="18"/>
  <c r="K44" i="18"/>
  <c r="J44" i="18"/>
  <c r="F44" i="18"/>
  <c r="E44" i="18"/>
  <c r="M43" i="18"/>
  <c r="K43" i="18"/>
  <c r="J43" i="18"/>
  <c r="F43" i="18"/>
  <c r="E43" i="18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M21" i="18"/>
  <c r="K21" i="18"/>
  <c r="J21" i="18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E33" i="17"/>
  <c r="M32" i="17"/>
  <c r="K32" i="17"/>
  <c r="J32" i="17"/>
  <c r="F32" i="17"/>
  <c r="E32" i="17"/>
  <c r="M31" i="17"/>
  <c r="K31" i="17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H21" i="17"/>
  <c r="H22" i="17" s="1"/>
  <c r="F21" i="17"/>
  <c r="E21" i="17"/>
  <c r="M20" i="17"/>
  <c r="K20" i="17"/>
  <c r="J20" i="17"/>
  <c r="F20" i="17"/>
  <c r="E20" i="17"/>
  <c r="M19" i="17"/>
  <c r="K19" i="17"/>
  <c r="J19" i="17"/>
  <c r="F19" i="17"/>
  <c r="E19" i="17"/>
  <c r="M18" i="17"/>
  <c r="K18" i="17"/>
  <c r="J18" i="17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M11" i="17"/>
  <c r="K11" i="17"/>
  <c r="J11" i="17"/>
  <c r="F11" i="17"/>
  <c r="E11" i="17"/>
  <c r="M10" i="17"/>
  <c r="K10" i="17"/>
  <c r="J10" i="17"/>
  <c r="F10" i="17"/>
  <c r="E10" i="17"/>
  <c r="M9" i="17"/>
  <c r="K9" i="17"/>
  <c r="J9" i="17"/>
  <c r="F9" i="17"/>
  <c r="E9" i="17"/>
  <c r="M5" i="17"/>
  <c r="L5" i="17"/>
  <c r="G12" i="17" l="1"/>
  <c r="I12" i="17" s="1"/>
  <c r="L18" i="17"/>
  <c r="L21" i="17"/>
  <c r="L21" i="18"/>
  <c r="L31" i="17"/>
  <c r="G47" i="18"/>
  <c r="I47" i="18" s="1"/>
  <c r="G33" i="17"/>
  <c r="I33" i="17" s="1"/>
  <c r="G39" i="18"/>
  <c r="I39" i="18" s="1"/>
  <c r="L45" i="18"/>
  <c r="L10" i="17"/>
  <c r="G20" i="17"/>
  <c r="I20" i="17" s="1"/>
  <c r="G23" i="18"/>
  <c r="I23" i="18" s="1"/>
  <c r="G43" i="18"/>
  <c r="I43" i="18" s="1"/>
  <c r="L41" i="18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I37" i="18" s="1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L23" i="17"/>
  <c r="L23" i="18"/>
  <c r="E22" i="17"/>
  <c r="E22" i="18"/>
  <c r="L37" i="17"/>
  <c r="L37" i="18"/>
  <c r="E36" i="18"/>
  <c r="E50" i="17"/>
  <c r="E50" i="18"/>
  <c r="L9" i="17"/>
  <c r="L9" i="18"/>
  <c r="K51" i="17" l="1"/>
  <c r="J51" i="18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G43" i="15"/>
  <c r="I43" i="15" s="1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G14" i="14"/>
  <c r="I14" i="14" s="1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K51" i="14" l="1"/>
  <c r="H51" i="15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BH53" i="1" s="1"/>
  <c r="G22" i="15"/>
  <c r="L36" i="15"/>
  <c r="I36" i="15"/>
  <c r="K36" i="1"/>
  <c r="E36" i="1"/>
  <c r="E51" i="1" s="1"/>
  <c r="BE53" i="1" s="1"/>
  <c r="G36" i="15"/>
  <c r="F51" i="1"/>
  <c r="BF53" i="1" s="1"/>
  <c r="F51" i="15"/>
  <c r="I51" i="14"/>
  <c r="G51" i="14"/>
  <c r="L51" i="15" l="1"/>
  <c r="G51" i="15"/>
  <c r="I51" i="15"/>
  <c r="K51" i="1"/>
  <c r="BI53" i="1" s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H56" i="13" l="1"/>
  <c r="F51" i="12"/>
  <c r="K51" i="12"/>
  <c r="I56" i="13"/>
  <c r="J56" i="13"/>
  <c r="L22" i="12"/>
  <c r="L36" i="12"/>
  <c r="G50" i="12"/>
  <c r="M26" i="13"/>
  <c r="H51" i="12"/>
  <c r="H22" i="1"/>
  <c r="H51" i="1" s="1"/>
  <c r="BG53" i="1" s="1"/>
  <c r="K56" i="13"/>
  <c r="M54" i="13"/>
  <c r="L56" i="13"/>
  <c r="N56" i="13"/>
  <c r="M51" i="12"/>
  <c r="F56" i="13"/>
  <c r="M40" i="13"/>
  <c r="G36" i="12"/>
  <c r="G56" i="13"/>
  <c r="G22" i="12"/>
  <c r="I43" i="12"/>
  <c r="I50" i="12" s="1"/>
  <c r="I9" i="12"/>
  <c r="I22" i="12" s="1"/>
  <c r="I23" i="12"/>
  <c r="I36" i="12" s="1"/>
  <c r="L51" i="12" l="1"/>
  <c r="G51" i="12"/>
  <c r="M56" i="13"/>
  <c r="I51" i="12"/>
  <c r="H37" i="10"/>
  <c r="G37" i="10"/>
  <c r="F37" i="10"/>
  <c r="E37" i="10"/>
  <c r="D37" i="10"/>
  <c r="C37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I38" i="10"/>
  <c r="G45" i="7"/>
  <c r="F45" i="7"/>
  <c r="E45" i="7"/>
  <c r="D45" i="7"/>
  <c r="C45" i="7"/>
  <c r="B45" i="7"/>
  <c r="I39" i="10"/>
  <c r="H39" i="10"/>
  <c r="G39" i="10"/>
  <c r="F39" i="10"/>
  <c r="E39" i="10"/>
  <c r="D39" i="10"/>
  <c r="C39" i="10"/>
  <c r="G44" i="7"/>
  <c r="F44" i="7"/>
  <c r="E44" i="7"/>
  <c r="D44" i="7"/>
  <c r="C44" i="7"/>
  <c r="B44" i="7"/>
  <c r="I40" i="10"/>
  <c r="G43" i="7"/>
  <c r="F43" i="7"/>
  <c r="E43" i="7"/>
  <c r="D43" i="7"/>
  <c r="C43" i="7"/>
  <c r="B43" i="7"/>
  <c r="G42" i="7"/>
  <c r="F42" i="7"/>
  <c r="E42" i="7"/>
  <c r="D42" i="7"/>
  <c r="C42" i="7"/>
  <c r="B42" i="7"/>
  <c r="I42" i="10"/>
  <c r="G41" i="7"/>
  <c r="F41" i="7"/>
  <c r="E41" i="7"/>
  <c r="D41" i="7"/>
  <c r="C41" i="7"/>
  <c r="B41" i="7"/>
  <c r="C43" i="10" l="1"/>
  <c r="D43" i="10"/>
  <c r="E43" i="10"/>
  <c r="M50" i="1"/>
  <c r="M51" i="1" s="1"/>
  <c r="BJ53" i="1" s="1"/>
  <c r="F43" i="10"/>
  <c r="G43" i="10"/>
  <c r="H43" i="10"/>
  <c r="D34" i="10"/>
  <c r="H34" i="10"/>
  <c r="G34" i="10" l="1"/>
  <c r="F34" i="10"/>
  <c r="E34" i="10"/>
  <c r="H17" i="10"/>
  <c r="G68" i="10" s="1"/>
  <c r="G17" i="10"/>
  <c r="F68" i="10" s="1"/>
  <c r="F17" i="10"/>
  <c r="E68" i="10" s="1"/>
  <c r="E17" i="10"/>
  <c r="D68" i="10" s="1"/>
  <c r="D17" i="10"/>
  <c r="C68" i="10" s="1"/>
  <c r="C17" i="10"/>
  <c r="B68" i="10" s="1"/>
  <c r="I43" i="10" l="1"/>
  <c r="A4" i="10"/>
  <c r="A4" i="8"/>
  <c r="A4" i="7"/>
  <c r="A4" i="2"/>
  <c r="A40" i="7"/>
  <c r="A10" i="9" s="1"/>
  <c r="A18" i="10" s="1"/>
  <c r="A4" i="9" l="1"/>
  <c r="I17" i="10"/>
  <c r="H68" i="10" s="1"/>
  <c r="B47" i="7"/>
  <c r="F47" i="7"/>
  <c r="D47" i="7"/>
  <c r="C47" i="7"/>
  <c r="E47" i="7"/>
  <c r="G47" i="7"/>
  <c r="I44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37" i="2" l="1"/>
  <c r="C37" i="2"/>
  <c r="F37" i="2"/>
  <c r="B37" i="2"/>
  <c r="I50" i="1"/>
  <c r="I22" i="1"/>
  <c r="L51" i="1"/>
  <c r="I23" i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I36" i="1" l="1"/>
  <c r="I51" i="1" s="1"/>
  <c r="G48" i="7"/>
  <c r="G63" i="7"/>
  <c r="E48" i="7"/>
  <c r="E63" i="7"/>
  <c r="H37" i="2"/>
  <c r="G37" i="2"/>
  <c r="D37" i="2"/>
  <c r="G51" i="1"/>
</calcChain>
</file>

<file path=xl/sharedStrings.xml><?xml version="1.0" encoding="utf-8"?>
<sst xmlns="http://schemas.openxmlformats.org/spreadsheetml/2006/main" count="1078" uniqueCount="367">
  <si>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</si>
  <si>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</si>
  <si>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</si>
  <si>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</si>
  <si>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</si>
  <si>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</si>
  <si>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</si>
  <si>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</si>
  <si>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</si>
  <si>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</si>
  <si>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</si>
  <si>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</si>
  <si>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</si>
  <si>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</si>
  <si>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</si>
  <si>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</si>
  <si>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</si>
  <si>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</si>
  <si>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</si>
  <si>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</si>
  <si>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</si>
  <si>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</si>
  <si>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</si>
  <si>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</si>
  <si>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</si>
  <si>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</si>
  <si>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</si>
  <si>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</si>
  <si>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</si>
  <si>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</si>
  <si>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</si>
  <si>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</si>
  <si>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</si>
  <si>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</si>
  <si>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</si>
  <si>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</si>
  <si>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</si>
  <si>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</si>
  <si>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</si>
  <si>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</si>
  <si>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</si>
  <si>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</si>
  <si>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</si>
  <si>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</si>
  <si>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</si>
  <si>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</si>
  <si>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</si>
  <si>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</si>
  <si>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</si>
  <si>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</si>
  <si>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</si>
  <si>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</si>
  <si>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</si>
  <si>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</si>
  <si>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</si>
  <si>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</si>
  <si>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</si>
  <si>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</si>
  <si>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</si>
  <si>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</si>
  <si>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</si>
  <si>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</si>
  <si>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</si>
  <si>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</si>
  <si>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</si>
  <si>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</si>
  <si>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</si>
  <si>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</si>
  <si>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</si>
  <si>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</si>
  <si>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</si>
  <si>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</si>
  <si>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</si>
  <si>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</si>
  <si>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</si>
  <si>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</si>
  <si>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</si>
  <si>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</si>
  <si>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</si>
  <si>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</si>
  <si>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</si>
  <si>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</si>
  <si>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</si>
  <si>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</si>
  <si>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</si>
  <si>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</si>
  <si>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</si>
  <si>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</si>
  <si>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</si>
  <si>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</si>
  <si>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</si>
  <si>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</si>
  <si>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</si>
  <si>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</si>
  <si>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</si>
  <si>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</si>
  <si>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</si>
  <si>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</si>
  <si>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</si>
  <si>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</si>
  <si>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</si>
  <si>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</si>
  <si>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</si>
  <si>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</si>
  <si>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</si>
  <si>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</si>
  <si>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</si>
  <si>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</si>
  <si>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</si>
  <si>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</si>
  <si>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</si>
  <si>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</si>
  <si>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</si>
  <si>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</si>
  <si>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</si>
  <si>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</si>
  <si>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</si>
  <si>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</si>
  <si>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</si>
  <si>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</si>
  <si>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</si>
  <si>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</si>
  <si>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</si>
  <si>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</si>
  <si>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</si>
  <si>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</si>
  <si>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</si>
  <si>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</si>
  <si>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</si>
  <si>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</si>
  <si>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</si>
  <si>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</si>
  <si>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</si>
  <si>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</si>
  <si>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</si>
  <si>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</si>
  <si>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</si>
  <si>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</si>
  <si>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</si>
  <si>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</si>
  <si>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</si>
  <si>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</si>
  <si>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</si>
  <si>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</si>
  <si>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</si>
  <si>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</si>
  <si>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</si>
  <si>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</si>
  <si>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</si>
  <si>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</si>
  <si>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</si>
  <si>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</si>
  <si>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</si>
  <si>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</si>
  <si>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</si>
  <si>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</si>
  <si>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</si>
  <si>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</si>
  <si>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</si>
  <si>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</si>
  <si>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</si>
  <si>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</si>
  <si>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</si>
  <si>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</si>
  <si>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</si>
  <si>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</si>
  <si>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</si>
  <si>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</si>
  <si>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</si>
  <si>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</si>
  <si>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</si>
  <si>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</si>
  <si>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</si>
  <si>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</si>
  <si>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</si>
  <si>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</si>
  <si>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</si>
  <si>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</si>
  <si>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</si>
  <si>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</si>
  <si>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</si>
  <si>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</si>
  <si>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</si>
  <si>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</si>
  <si>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</si>
  <si>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</si>
  <si>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</si>
  <si>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</si>
  <si>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</si>
  <si>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</si>
  <si>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</si>
  <si>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</si>
  <si>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</si>
  <si>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</si>
  <si>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</si>
  <si>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</si>
  <si>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</si>
  <si>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</si>
  <si>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</si>
  <si>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</si>
  <si>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</si>
  <si>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</si>
  <si>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</si>
  <si>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</si>
  <si>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</si>
  <si>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</si>
  <si>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</si>
  <si>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</si>
  <si>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</si>
  <si>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</si>
  <si>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</si>
  <si>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</si>
  <si>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</si>
  <si>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</si>
  <si>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</si>
  <si>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</si>
  <si>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</si>
  <si>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</si>
  <si>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</si>
  <si>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</si>
  <si>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</si>
  <si>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</si>
  <si>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</si>
  <si>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</si>
  <si>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</si>
  <si>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</si>
  <si>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</si>
  <si>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</si>
  <si>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</si>
  <si>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</si>
  <si>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</si>
  <si>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</si>
  <si>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</si>
  <si>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</si>
  <si>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</si>
  <si>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</si>
  <si>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</si>
  <si>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</si>
  <si>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</si>
  <si>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</si>
  <si>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</si>
  <si>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</si>
  <si>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</si>
  <si>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</si>
  <si>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</si>
  <si>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</si>
  <si>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</si>
  <si>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</si>
  <si>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</si>
  <si>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</si>
  <si>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</si>
  <si>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</si>
  <si>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</si>
  <si>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</si>
  <si>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</si>
  <si>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</si>
  <si>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</si>
  <si>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</si>
  <si>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</si>
  <si>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</si>
  <si>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</si>
  <si>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</si>
  <si>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</si>
  <si>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</si>
  <si>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</si>
  <si>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</si>
  <si>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</si>
  <si>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</si>
  <si>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</si>
  <si>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</si>
  <si>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</si>
  <si>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</si>
  <si>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</si>
  <si>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</si>
  <si>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</si>
  <si>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</si>
  <si>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</si>
  <si>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</si>
  <si>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</si>
  <si>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</si>
  <si>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</si>
  <si>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</si>
  <si>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</si>
  <si>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</si>
  <si>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GRADUAÇÃO</t>
  </si>
  <si>
    <t>DADOS DO PODER/ÓRGÃO/UNIDADE:</t>
  </si>
  <si>
    <t>3ªr</t>
  </si>
  <si>
    <t>4ªr</t>
  </si>
  <si>
    <t>5ªr</t>
  </si>
  <si>
    <t>1ªr</t>
  </si>
  <si>
    <t>1ªR</t>
  </si>
  <si>
    <t>2ªR</t>
  </si>
  <si>
    <t>3ªR</t>
  </si>
  <si>
    <t>4ªR</t>
  </si>
  <si>
    <t>5ªR</t>
  </si>
  <si>
    <t xml:space="preserve">1ª </t>
  </si>
  <si>
    <t>scjf</t>
  </si>
  <si>
    <t>seções</t>
  </si>
  <si>
    <t>trf</t>
  </si>
  <si>
    <t>seção</t>
  </si>
  <si>
    <t>trf.</t>
  </si>
  <si>
    <t>6ªr</t>
  </si>
  <si>
    <t>TRIBUNAL REGIONAL FEDERAL DA  6ª REGIÃO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</si>
  <si>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</si>
  <si>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</si>
  <si>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</si>
  <si>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</si>
  <si>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</si>
  <si>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</si>
  <si>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</si>
  <si>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</si>
  <si>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</si>
  <si>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</si>
  <si>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</si>
  <si>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</si>
  <si>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</si>
  <si>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</si>
  <si>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</si>
  <si>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</si>
  <si>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</si>
  <si>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</si>
  <si>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</si>
  <si>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</si>
  <si>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</si>
  <si>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</si>
  <si>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</si>
  <si>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</si>
  <si>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</si>
  <si>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</si>
  <si>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</si>
  <si>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</si>
  <si>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Impacto Total</t>
  </si>
  <si>
    <t>Valor Paradigma (calculado nos termos do artigo 1º, § 2º da Resolução CJF 761, de 26 de abril de 2022) ==&gt;</t>
  </si>
  <si>
    <t>1R</t>
  </si>
  <si>
    <t>2R</t>
  </si>
  <si>
    <t>3R</t>
  </si>
  <si>
    <t>4R</t>
  </si>
  <si>
    <t>5R</t>
  </si>
  <si>
    <t>6R</t>
  </si>
  <si>
    <t>ÓRGÃO: JUSTIÇA FEDERAL</t>
  </si>
  <si>
    <t>TRF</t>
  </si>
  <si>
    <t>SEÇÃO</t>
  </si>
  <si>
    <t>12107</t>
  </si>
  <si>
    <t>579,39</t>
  </si>
  <si>
    <t>Resolução/CJF n. 004, de 14/03/2008 e  Portaria conjunta CNJ n. 1 de 1º de fevereiro de 2023</t>
  </si>
  <si>
    <t xml:space="preserve"> Lei nº 11.907/09, Decreto nº 6.856/09, Portaria STJ 513, de 2013</t>
  </si>
  <si>
    <t>Resolução nº 2, de 2008 e CJF nº 734, de 19 de dezembro de 2022</t>
  </si>
  <si>
    <t>UNIDADE: Somatório TRF's e Seções</t>
  </si>
  <si>
    <t>VIGÊNCIA:</t>
  </si>
  <si>
    <t>Fonte: Secretaria de Gestão de Pessoas</t>
  </si>
  <si>
    <t>PODER/ÓRGÃO/UNIDADE: CONSELHO DA JUSTICA FEDERAL/SECRETARIA DE RECURSOS HUMANOS</t>
  </si>
  <si>
    <t>Fonte: LEI Nº 14.523/2023</t>
  </si>
  <si>
    <t>REGIÃO</t>
  </si>
  <si>
    <t>CARGOS VAGOS</t>
  </si>
  <si>
    <t>DISTRIBUIÇÃO PROPORCIONAL (Limite Anexo V LOA 2024)</t>
  </si>
  <si>
    <t>IMPACTO ORÇAMENTÁRIO (SEM CUPS)</t>
  </si>
  <si>
    <t>1ª REGIÃO</t>
  </si>
  <si>
    <t>2ª REGIÃO</t>
  </si>
  <si>
    <t>3ª REGIÃO</t>
  </si>
  <si>
    <t>4ª REGIÃO</t>
  </si>
  <si>
    <t>5ª REGIÃO</t>
  </si>
  <si>
    <t>6ª REGIÃO</t>
  </si>
  <si>
    <t>POSIÇÃO: ABRIL/2024</t>
  </si>
  <si>
    <t>Data de referência: ABRIL/2024</t>
  </si>
  <si>
    <t xml:space="preserve">OBS: Devido a enchente no estado do Rio Grande do Sul, os quantitativos referentes à Justiça Federal da 4ª Região não estão consolidados nesta tabela. </t>
  </si>
  <si>
    <t>GAJ                    140%</t>
  </si>
  <si>
    <t>VIGÊNCIA: fev/2024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</si>
</sst>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mm/yyyy"/>
    <numFmt numFmtId="187" formatCode="&quot; &quot;#,##0&quot; &quot;;&quot;-&quot;#,##0&quot; &quot;;&quot; -&quot;00&quot; &quot;;&quot; &quot;@&quot; &quot;"/>
    <numFmt numFmtId="188" formatCode="&quot; &quot;#,##0.00&quot; &quot;;&quot;-&quot;#,##0.00&quot; &quot;;&quot; -&quot;#&quot; &quot;;&quot; &quot;@&quot; &quot;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0"/>
      <name val="Times New Roman"/>
      <family val="1"/>
    </font>
    <font>
      <u/>
      <sz val="10"/>
      <color theme="10"/>
      <name val="Arial"/>
      <family val="2"/>
    </font>
    <font>
      <b/>
      <i/>
      <sz val="9"/>
      <color rgb="FFFF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6" tint="-0.249977111117893"/>
      <name val="Times New Roman"/>
      <family val="1"/>
    </font>
    <font>
      <b/>
      <sz val="6"/>
      <name val="Times New Roman"/>
      <family val="1"/>
    </font>
    <font>
      <sz val="1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C9C9C9"/>
        <bgColor rgb="FFC9C9C9"/>
      </patternFill>
    </fill>
    <fill>
      <patternFill patternType="solid">
        <fgColor rgb="FFC6E0B4"/>
        <bgColor rgb="FFC6E0B4"/>
      </patternFill>
    </fill>
    <fill>
      <patternFill patternType="solid">
        <fgColor rgb="FFA9D08E"/>
        <bgColor rgb="FFA9D08E"/>
      </patternFill>
    </fill>
    <fill>
      <patternFill patternType="solid">
        <fgColor rgb="FFFFC000"/>
        <bgColor indexed="64"/>
      </patternFill>
    </fill>
    <fill>
      <patternFill patternType="solid">
        <fgColor rgb="FFFBE79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42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2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0" fillId="43" borderId="0" applyNumberFormat="0" applyBorder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24" fillId="7" borderId="217" applyNumberFormat="0" applyAlignment="0" applyProtection="0"/>
    <xf numFmtId="0" fontId="24" fillId="7" borderId="217" applyNumberFormat="0" applyAlignment="0" applyProtection="0"/>
    <xf numFmtId="0" fontId="24" fillId="7" borderId="217" applyNumberFormat="0" applyAlignment="0" applyProtection="0"/>
    <xf numFmtId="0" fontId="24" fillId="8" borderId="217" applyNumberFormat="0" applyAlignment="0" applyProtection="0"/>
    <xf numFmtId="0" fontId="24" fillId="7" borderId="217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43" fontId="6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ont="0" applyBorder="0" applyProtection="0"/>
    <xf numFmtId="188" fontId="90" fillId="0" borderId="0" applyFont="0" applyFill="0" applyBorder="0" applyAlignment="0" applyProtection="0"/>
  </cellStyleXfs>
  <cellXfs count="1169">
    <xf numFmtId="0" fontId="0" fillId="0" borderId="0" xfId="0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Alignment="1">
      <alignment horizontal="left"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>
      <alignment vertical="center" wrapText="1"/>
    </xf>
    <xf numFmtId="182" fontId="54" fillId="0" borderId="0" xfId="0" applyNumberFormat="1" applyFont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/>
    <xf numFmtId="0" fontId="56" fillId="0" borderId="0" xfId="0" applyFont="1"/>
    <xf numFmtId="0" fontId="54" fillId="0" borderId="0" xfId="0" applyFont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Alignment="1">
      <alignment horizontal="justify" vertical="top" wrapText="1"/>
    </xf>
    <xf numFmtId="4" fontId="56" fillId="0" borderId="0" xfId="0" applyNumberFormat="1" applyFont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9" fillId="0" borderId="0" xfId="0" applyFont="1" applyAlignment="1">
      <alignment vertical="center" wrapText="1"/>
    </xf>
    <xf numFmtId="182" fontId="54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Border="1" applyAlignment="1">
      <alignment horizontal="justify" vertical="center" wrapText="1"/>
    </xf>
    <xf numFmtId="0" fontId="54" fillId="0" borderId="37" xfId="0" applyFont="1" applyBorder="1" applyAlignment="1">
      <alignment horizontal="justify" vertical="center" wrapText="1"/>
    </xf>
    <xf numFmtId="0" fontId="54" fillId="0" borderId="42" xfId="0" applyFont="1" applyBorder="1" applyAlignment="1">
      <alignment horizontal="justify" vertical="center" wrapText="1"/>
    </xf>
    <xf numFmtId="0" fontId="54" fillId="0" borderId="47" xfId="0" applyFont="1" applyBorder="1" applyAlignment="1">
      <alignment horizontal="justify" vertical="center" wrapText="1"/>
    </xf>
    <xf numFmtId="0" fontId="54" fillId="0" borderId="52" xfId="0" applyFont="1" applyBorder="1" applyAlignment="1">
      <alignment horizontal="justify" vertical="center" wrapText="1"/>
    </xf>
    <xf numFmtId="0" fontId="54" fillId="0" borderId="57" xfId="0" applyFont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Border="1" applyAlignment="1">
      <alignment horizontal="right" vertical="center"/>
    </xf>
    <xf numFmtId="0" fontId="54" fillId="0" borderId="46" xfId="0" applyFont="1" applyBorder="1" applyAlignment="1">
      <alignment horizontal="justify" vertical="top" wrapText="1"/>
    </xf>
    <xf numFmtId="4" fontId="54" fillId="0" borderId="46" xfId="0" applyNumberFormat="1" applyFont="1" applyBorder="1" applyAlignment="1">
      <alignment horizontal="right" vertical="center"/>
    </xf>
    <xf numFmtId="0" fontId="54" fillId="0" borderId="36" xfId="0" applyFont="1" applyBorder="1" applyAlignment="1">
      <alignment horizontal="justify" vertical="top" wrapText="1"/>
    </xf>
    <xf numFmtId="4" fontId="54" fillId="0" borderId="36" xfId="0" applyNumberFormat="1" applyFont="1" applyBorder="1" applyAlignment="1">
      <alignment horizontal="right" vertical="center"/>
    </xf>
    <xf numFmtId="0" fontId="54" fillId="0" borderId="41" xfId="0" applyFont="1" applyBorder="1" applyAlignment="1">
      <alignment horizontal="justify" vertical="top" wrapText="1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2" borderId="17" xfId="280" applyNumberFormat="1" applyFont="1" applyFill="1" applyBorder="1" applyAlignment="1" applyProtection="1">
      <alignment horizontal="center" vertical="center" wrapText="1"/>
    </xf>
    <xf numFmtId="0" fontId="55" fillId="32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4" borderId="17" xfId="280" applyNumberFormat="1" applyFont="1" applyFill="1" applyBorder="1" applyAlignment="1" applyProtection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106" xfId="0" applyFont="1" applyBorder="1" applyAlignment="1">
      <alignment horizontal="center" vertical="center" textRotation="90" wrapText="1"/>
    </xf>
    <xf numFmtId="0" fontId="70" fillId="0" borderId="112" xfId="232" applyFont="1" applyBorder="1" applyAlignment="1">
      <alignment horizontal="center"/>
    </xf>
    <xf numFmtId="181" fontId="54" fillId="0" borderId="11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1" xfId="232" applyFont="1" applyBorder="1" applyAlignment="1">
      <alignment horizontal="center"/>
    </xf>
    <xf numFmtId="181" fontId="54" fillId="0" borderId="11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8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2" applyFont="1" applyBorder="1" applyAlignment="1">
      <alignment horizontal="center"/>
    </xf>
    <xf numFmtId="181" fontId="54" fillId="0" borderId="12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2" applyFont="1" applyBorder="1" applyAlignment="1">
      <alignment horizontal="center"/>
    </xf>
    <xf numFmtId="181" fontId="54" fillId="0" borderId="12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38" xfId="232" applyFont="1" applyBorder="1" applyAlignment="1">
      <alignment horizontal="center"/>
    </xf>
    <xf numFmtId="0" fontId="70" fillId="0" borderId="139" xfId="232" applyFont="1" applyBorder="1" applyAlignment="1">
      <alignment horizontal="center"/>
    </xf>
    <xf numFmtId="0" fontId="70" fillId="0" borderId="140" xfId="232" applyFont="1" applyBorder="1" applyAlignment="1">
      <alignment horizontal="center"/>
    </xf>
    <xf numFmtId="181" fontId="54" fillId="0" borderId="11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35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Alignment="1" applyProtection="1">
      <alignment horizontal="left"/>
      <protection locked="0"/>
    </xf>
    <xf numFmtId="0" fontId="54" fillId="0" borderId="0" xfId="0" applyFont="1" applyProtection="1">
      <protection locked="0"/>
    </xf>
    <xf numFmtId="0" fontId="56" fillId="0" borderId="0" xfId="0" applyFont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181" fontId="54" fillId="35" borderId="114" xfId="280" applyNumberFormat="1" applyFont="1" applyFill="1" applyBorder="1" applyAlignment="1" applyProtection="1">
      <alignment horizontal="center" vertical="center" wrapText="1"/>
    </xf>
    <xf numFmtId="181" fontId="54" fillId="35" borderId="118" xfId="280" applyNumberFormat="1" applyFont="1" applyFill="1" applyBorder="1" applyAlignment="1" applyProtection="1">
      <alignment horizontal="center" vertical="center" wrapText="1"/>
    </xf>
    <xf numFmtId="181" fontId="54" fillId="35" borderId="123" xfId="280" applyNumberFormat="1" applyFont="1" applyFill="1" applyBorder="1" applyAlignment="1" applyProtection="1">
      <alignment horizontal="center" vertical="center" wrapText="1"/>
    </xf>
    <xf numFmtId="181" fontId="54" fillId="35" borderId="124" xfId="280" applyNumberFormat="1" applyFont="1" applyFill="1" applyBorder="1" applyAlignment="1" applyProtection="1">
      <alignment horizontal="center" vertical="center" wrapText="1"/>
    </xf>
    <xf numFmtId="181" fontId="54" fillId="35" borderId="135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181" fontId="54" fillId="35" borderId="131" xfId="280" applyNumberFormat="1" applyFont="1" applyFill="1" applyBorder="1" applyAlignment="1" applyProtection="1">
      <alignment horizontal="center" vertical="center" wrapText="1"/>
    </xf>
    <xf numFmtId="181" fontId="54" fillId="35" borderId="36" xfId="280" applyNumberFormat="1" applyFont="1" applyFill="1" applyBorder="1" applyAlignment="1" applyProtection="1">
      <alignment horizontal="center" vertical="center" wrapText="1"/>
    </xf>
    <xf numFmtId="181" fontId="54" fillId="35" borderId="56" xfId="280" applyNumberFormat="1" applyFont="1" applyFill="1" applyBorder="1" applyAlignment="1" applyProtection="1">
      <alignment horizontal="center" vertical="center" wrapText="1"/>
    </xf>
    <xf numFmtId="181" fontId="55" fillId="35" borderId="80" xfId="280" applyNumberFormat="1" applyFont="1" applyFill="1" applyBorder="1" applyAlignment="1" applyProtection="1">
      <alignment horizontal="center" vertical="center" wrapText="1"/>
    </xf>
    <xf numFmtId="181" fontId="55" fillId="35" borderId="61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right" vertical="center" wrapText="1"/>
    </xf>
    <xf numFmtId="181" fontId="54" fillId="35" borderId="115" xfId="280" applyNumberFormat="1" applyFont="1" applyFill="1" applyBorder="1" applyAlignment="1" applyProtection="1">
      <alignment horizontal="center" vertical="center" wrapText="1"/>
    </xf>
    <xf numFmtId="181" fontId="54" fillId="35" borderId="119" xfId="280" applyNumberFormat="1" applyFont="1" applyFill="1" applyBorder="1" applyAlignment="1" applyProtection="1">
      <alignment horizontal="center" vertical="center" wrapText="1"/>
    </xf>
    <xf numFmtId="181" fontId="54" fillId="35" borderId="125" xfId="280" applyNumberFormat="1" applyFont="1" applyFill="1" applyBorder="1" applyAlignment="1" applyProtection="1">
      <alignment horizontal="center" vertical="center" wrapText="1"/>
    </xf>
    <xf numFmtId="181" fontId="54" fillId="35" borderId="128" xfId="280" applyNumberFormat="1" applyFont="1" applyFill="1" applyBorder="1" applyAlignment="1" applyProtection="1">
      <alignment horizontal="center" vertical="center" wrapText="1"/>
    </xf>
    <xf numFmtId="181" fontId="54" fillId="35" borderId="136" xfId="280" applyNumberFormat="1" applyFont="1" applyFill="1" applyBorder="1" applyAlignment="1" applyProtection="1">
      <alignment horizontal="center" vertical="center" wrapText="1"/>
    </xf>
    <xf numFmtId="181" fontId="55" fillId="35" borderId="18" xfId="280" applyNumberFormat="1" applyFont="1" applyFill="1" applyBorder="1" applyAlignment="1" applyProtection="1">
      <alignment horizontal="center" vertical="center" wrapText="1"/>
    </xf>
    <xf numFmtId="181" fontId="54" fillId="35" borderId="132" xfId="280" applyNumberFormat="1" applyFont="1" applyFill="1" applyBorder="1" applyAlignment="1" applyProtection="1">
      <alignment horizontal="center" vertical="center" wrapText="1"/>
    </xf>
    <xf numFmtId="181" fontId="54" fillId="35" borderId="38" xfId="280" applyNumberFormat="1" applyFont="1" applyFill="1" applyBorder="1" applyAlignment="1" applyProtection="1">
      <alignment horizontal="center" vertical="center" wrapText="1"/>
    </xf>
    <xf numFmtId="181" fontId="54" fillId="35" borderId="58" xfId="280" applyNumberFormat="1" applyFont="1" applyFill="1" applyBorder="1" applyAlignment="1" applyProtection="1">
      <alignment horizontal="center" vertical="center" wrapText="1"/>
    </xf>
    <xf numFmtId="181" fontId="55" fillId="35" borderId="15" xfId="280" applyNumberFormat="1" applyFont="1" applyFill="1" applyBorder="1" applyAlignment="1" applyProtection="1">
      <alignment horizontal="center" vertical="center" wrapText="1"/>
    </xf>
    <xf numFmtId="181" fontId="55" fillId="35" borderId="62" xfId="280" applyNumberFormat="1" applyFont="1" applyFill="1" applyBorder="1" applyAlignment="1" applyProtection="1">
      <alignment horizontal="center" vertical="center" wrapText="1"/>
    </xf>
    <xf numFmtId="0" fontId="55" fillId="35" borderId="107" xfId="0" applyFont="1" applyFill="1" applyBorder="1" applyAlignment="1">
      <alignment horizontal="center" vertical="center" textRotation="90" wrapText="1"/>
    </xf>
    <xf numFmtId="183" fontId="55" fillId="35" borderId="107" xfId="282" applyNumberFormat="1" applyFont="1" applyFill="1" applyBorder="1" applyAlignment="1">
      <alignment horizontal="center" vertical="center" wrapText="1"/>
    </xf>
    <xf numFmtId="0" fontId="55" fillId="35" borderId="108" xfId="232" applyFont="1" applyFill="1" applyBorder="1" applyAlignment="1">
      <alignment horizontal="center"/>
    </xf>
    <xf numFmtId="181" fontId="55" fillId="35" borderId="19" xfId="280" applyNumberFormat="1" applyFont="1" applyFill="1" applyBorder="1" applyAlignment="1" applyProtection="1">
      <alignment horizontal="center" vertical="center" wrapText="1"/>
    </xf>
    <xf numFmtId="181" fontId="55" fillId="35" borderId="24" xfId="280" applyNumberFormat="1" applyFont="1" applyFill="1" applyBorder="1" applyAlignment="1" applyProtection="1">
      <alignment horizontal="center" vertical="center" wrapText="1"/>
    </xf>
    <xf numFmtId="0" fontId="55" fillId="35" borderId="106" xfId="0" applyFont="1" applyFill="1" applyBorder="1" applyAlignment="1">
      <alignment horizontal="center" vertical="center" textRotation="90" wrapText="1"/>
    </xf>
    <xf numFmtId="0" fontId="55" fillId="35" borderId="110" xfId="232" applyFont="1" applyFill="1" applyBorder="1" applyAlignment="1">
      <alignment horizontal="center"/>
    </xf>
    <xf numFmtId="181" fontId="55" fillId="35" borderId="104" xfId="280" applyNumberFormat="1" applyFont="1" applyFill="1" applyBorder="1" applyAlignment="1" applyProtection="1">
      <alignment horizontal="center" vertical="center" wrapText="1"/>
    </xf>
    <xf numFmtId="181" fontId="55" fillId="35" borderId="109" xfId="280" applyNumberFormat="1" applyFont="1" applyFill="1" applyBorder="1" applyAlignment="1" applyProtection="1">
      <alignment horizontal="center" vertical="center" wrapText="1"/>
    </xf>
    <xf numFmtId="181" fontId="55" fillId="35" borderId="63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center" vertical="center" wrapText="1"/>
    </xf>
    <xf numFmtId="0" fontId="55" fillId="35" borderId="141" xfId="0" applyFont="1" applyFill="1" applyBorder="1" applyAlignment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0" fontId="54" fillId="0" borderId="20" xfId="0" applyFont="1" applyBorder="1" applyAlignment="1">
      <alignment horizontal="justify" vertical="center" wrapText="1"/>
    </xf>
    <xf numFmtId="0" fontId="54" fillId="0" borderId="20" xfId="0" applyFont="1" applyBorder="1" applyAlignment="1">
      <alignment horizontal="left" vertical="center" wrapText="1"/>
    </xf>
    <xf numFmtId="0" fontId="55" fillId="0" borderId="0" xfId="0" applyFont="1" applyAlignment="1" applyProtection="1">
      <alignment horizontal="right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Protection="1">
      <protection locked="0"/>
    </xf>
    <xf numFmtId="181" fontId="54" fillId="0" borderId="0" xfId="0" applyNumberFormat="1" applyFont="1"/>
    <xf numFmtId="0" fontId="54" fillId="0" borderId="0" xfId="0" applyFont="1" applyAlignment="1">
      <alignment vertical="center"/>
    </xf>
    <xf numFmtId="0" fontId="54" fillId="0" borderId="0" xfId="0" quotePrefix="1" applyFont="1" applyAlignment="1">
      <alignment vertical="center"/>
    </xf>
    <xf numFmtId="3" fontId="54" fillId="0" borderId="0" xfId="0" applyNumberFormat="1" applyFont="1" applyAlignment="1">
      <alignment vertical="center" wrapText="1"/>
    </xf>
    <xf numFmtId="181" fontId="54" fillId="0" borderId="0" xfId="0" applyNumberFormat="1" applyFont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3" fontId="68" fillId="24" borderId="142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Alignment="1" applyProtection="1">
      <alignment horizontal="left"/>
      <protection locked="0"/>
    </xf>
    <xf numFmtId="0" fontId="55" fillId="0" borderId="0" xfId="380" applyFont="1" applyAlignment="1" applyProtection="1">
      <alignment horizontal="left" vertical="center"/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09" xfId="380" applyFont="1" applyFill="1" applyBorder="1" applyAlignment="1">
      <alignment horizontal="center" vertical="center" wrapText="1"/>
    </xf>
    <xf numFmtId="0" fontId="55" fillId="9" borderId="104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3" fillId="38" borderId="143" xfId="383" applyNumberFormat="1" applyFont="1" applyFill="1" applyBorder="1" applyAlignment="1">
      <alignment horizontal="center"/>
    </xf>
    <xf numFmtId="0" fontId="54" fillId="0" borderId="69" xfId="380" applyFont="1" applyBorder="1" applyAlignment="1">
      <alignment vertical="center" wrapText="1"/>
    </xf>
    <xf numFmtId="3" fontId="74" fillId="0" borderId="71" xfId="379" applyNumberFormat="1" applyFont="1" applyBorder="1" applyAlignment="1">
      <alignment horizontal="right" vertical="top" wrapText="1"/>
    </xf>
    <xf numFmtId="181" fontId="54" fillId="24" borderId="116" xfId="381" applyNumberFormat="1" applyFont="1" applyFill="1" applyBorder="1" applyAlignment="1" applyProtection="1">
      <alignment horizontal="center" vertical="center" wrapText="1"/>
    </xf>
    <xf numFmtId="0" fontId="74" fillId="0" borderId="145" xfId="379" applyFont="1" applyBorder="1"/>
    <xf numFmtId="0" fontId="74" fillId="0" borderId="69" xfId="379" applyFont="1" applyBorder="1"/>
    <xf numFmtId="0" fontId="74" fillId="0" borderId="146" xfId="379" applyFont="1" applyBorder="1"/>
    <xf numFmtId="0" fontId="54" fillId="0" borderId="0" xfId="380" applyFont="1" applyAlignment="1">
      <alignment vertical="center" wrapText="1"/>
    </xf>
    <xf numFmtId="185" fontId="73" fillId="38" borderId="147" xfId="383" applyNumberFormat="1" applyFont="1" applyFill="1" applyBorder="1" applyAlignment="1">
      <alignment horizontal="center"/>
    </xf>
    <xf numFmtId="181" fontId="54" fillId="24" borderId="120" xfId="381" applyNumberFormat="1" applyFont="1" applyFill="1" applyBorder="1" applyAlignment="1" applyProtection="1">
      <alignment horizontal="center" vertical="center" wrapText="1"/>
    </xf>
    <xf numFmtId="181" fontId="54" fillId="24" borderId="126" xfId="381" applyNumberFormat="1" applyFont="1" applyFill="1" applyBorder="1" applyAlignment="1" applyProtection="1">
      <alignment horizontal="center" vertical="center" wrapText="1"/>
    </xf>
    <xf numFmtId="181" fontId="54" fillId="24" borderId="129" xfId="381" applyNumberFormat="1" applyFont="1" applyFill="1" applyBorder="1" applyAlignment="1" applyProtection="1">
      <alignment horizontal="center" vertical="center" wrapText="1"/>
    </xf>
    <xf numFmtId="3" fontId="74" fillId="0" borderId="69" xfId="379" applyNumberFormat="1" applyFont="1" applyBorder="1" applyAlignment="1">
      <alignment horizontal="right" vertical="top" wrapText="1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0" fontId="55" fillId="0" borderId="106" xfId="380" applyFont="1" applyBorder="1" applyAlignment="1">
      <alignment horizontal="center" vertical="center" textRotation="90" wrapText="1"/>
    </xf>
    <xf numFmtId="0" fontId="55" fillId="24" borderId="107" xfId="380" applyFont="1" applyFill="1" applyBorder="1" applyAlignment="1">
      <alignment horizontal="center" vertical="center" textRotation="90" wrapText="1"/>
    </xf>
    <xf numFmtId="183" fontId="55" fillId="24" borderId="107" xfId="382" applyNumberFormat="1" applyFont="1" applyFill="1" applyBorder="1" applyAlignment="1">
      <alignment horizontal="center" vertical="center" wrapText="1"/>
    </xf>
    <xf numFmtId="0" fontId="55" fillId="24" borderId="150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Alignment="1">
      <alignment vertical="center" wrapText="1"/>
    </xf>
    <xf numFmtId="185" fontId="73" fillId="38" borderId="151" xfId="384" applyNumberFormat="1" applyFont="1" applyFill="1" applyBorder="1" applyAlignment="1">
      <alignment horizontal="center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185" fontId="73" fillId="38" borderId="152" xfId="384" applyNumberFormat="1" applyFont="1" applyFill="1" applyBorder="1" applyAlignment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1" fillId="0" borderId="69" xfId="379" applyFont="1" applyBorder="1" applyAlignment="1">
      <alignment horizontal="right"/>
    </xf>
    <xf numFmtId="0" fontId="74" fillId="0" borderId="156" xfId="379" applyFont="1" applyBorder="1"/>
    <xf numFmtId="0" fontId="74" fillId="0" borderId="157" xfId="379" applyFont="1" applyBorder="1"/>
    <xf numFmtId="0" fontId="74" fillId="0" borderId="158" xfId="379" applyFont="1" applyBorder="1"/>
    <xf numFmtId="0" fontId="55" fillId="24" borderId="106" xfId="380" applyFont="1" applyFill="1" applyBorder="1" applyAlignment="1">
      <alignment horizontal="center" vertical="center" textRotation="90" wrapText="1"/>
    </xf>
    <xf numFmtId="0" fontId="55" fillId="24" borderId="110" xfId="232" applyFont="1" applyFill="1" applyBorder="1" applyAlignment="1">
      <alignment horizontal="center"/>
    </xf>
    <xf numFmtId="181" fontId="55" fillId="24" borderId="105" xfId="381" applyNumberFormat="1" applyFont="1" applyFill="1" applyBorder="1" applyAlignment="1" applyProtection="1">
      <alignment horizontal="center" vertical="center" wrapText="1"/>
    </xf>
    <xf numFmtId="0" fontId="55" fillId="24" borderId="141" xfId="380" applyFont="1" applyFill="1" applyBorder="1" applyAlignment="1">
      <alignment horizontal="center" vertical="center" wrapText="1"/>
    </xf>
    <xf numFmtId="0" fontId="56" fillId="0" borderId="0" xfId="380" applyFont="1" applyProtection="1">
      <protection locked="0"/>
    </xf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4" fillId="0" borderId="0" xfId="385" applyFont="1"/>
    <xf numFmtId="0" fontId="74" fillId="0" borderId="0" xfId="385" applyFont="1" applyAlignment="1">
      <alignment vertical="center"/>
    </xf>
    <xf numFmtId="0" fontId="74" fillId="0" borderId="0" xfId="385" applyFont="1" applyAlignment="1">
      <alignment horizontal="left" vertical="center"/>
    </xf>
    <xf numFmtId="14" fontId="74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4" fillId="39" borderId="69" xfId="385" applyFont="1" applyFill="1" applyBorder="1" applyAlignment="1">
      <alignment horizontal="center" vertical="center" wrapText="1"/>
    </xf>
    <xf numFmtId="0" fontId="64" fillId="0" borderId="159" xfId="385" applyBorder="1"/>
    <xf numFmtId="0" fontId="74" fillId="39" borderId="157" xfId="385" applyFont="1" applyFill="1" applyBorder="1" applyAlignment="1">
      <alignment horizontal="center" wrapText="1"/>
    </xf>
    <xf numFmtId="0" fontId="74" fillId="39" borderId="160" xfId="385" applyFont="1" applyFill="1" applyBorder="1" applyAlignment="1">
      <alignment horizontal="center" vertical="top" wrapText="1"/>
    </xf>
    <xf numFmtId="0" fontId="74" fillId="39" borderId="0" xfId="385" applyFont="1" applyFill="1" applyAlignment="1">
      <alignment vertical="top" wrapText="1"/>
    </xf>
    <xf numFmtId="0" fontId="74" fillId="39" borderId="69" xfId="385" applyFont="1" applyFill="1" applyBorder="1" applyAlignment="1">
      <alignment horizontal="center" wrapText="1"/>
    </xf>
    <xf numFmtId="3" fontId="74" fillId="0" borderId="69" xfId="386" applyNumberFormat="1" applyFont="1" applyBorder="1" applyAlignment="1">
      <alignment horizontal="right" vertical="top" wrapText="1"/>
    </xf>
    <xf numFmtId="3" fontId="74" fillId="40" borderId="69" xfId="387" applyNumberFormat="1" applyFont="1" applyFill="1" applyBorder="1" applyAlignment="1" applyProtection="1">
      <alignment horizontal="right" vertical="center"/>
      <protection locked="0"/>
    </xf>
    <xf numFmtId="3" fontId="74" fillId="0" borderId="69" xfId="388" applyNumberFormat="1" applyFont="1" applyFill="1" applyBorder="1" applyAlignment="1" applyProtection="1">
      <alignment horizontal="right" vertical="center"/>
      <protection locked="0"/>
    </xf>
    <xf numFmtId="3" fontId="74" fillId="0" borderId="72" xfId="386" applyNumberFormat="1" applyFont="1" applyBorder="1" applyAlignment="1">
      <alignment horizontal="right" vertical="center"/>
    </xf>
    <xf numFmtId="3" fontId="74" fillId="0" borderId="69" xfId="386" applyNumberFormat="1" applyFont="1" applyBorder="1" applyAlignment="1">
      <alignment horizontal="right" vertical="center"/>
    </xf>
    <xf numFmtId="0" fontId="74" fillId="39" borderId="161" xfId="385" applyFont="1" applyFill="1" applyBorder="1" applyAlignment="1">
      <alignment horizontal="center" wrapText="1"/>
    </xf>
    <xf numFmtId="0" fontId="74" fillId="39" borderId="159" xfId="385" applyFont="1" applyFill="1" applyBorder="1" applyAlignment="1">
      <alignment horizontal="center" vertical="top" wrapText="1"/>
    </xf>
    <xf numFmtId="0" fontId="74" fillId="39" borderId="162" xfId="385" applyFont="1" applyFill="1" applyBorder="1" applyAlignment="1">
      <alignment horizontal="center" vertical="top" wrapText="1"/>
    </xf>
    <xf numFmtId="0" fontId="74" fillId="39" borderId="0" xfId="385" applyFont="1" applyFill="1" applyAlignment="1">
      <alignment horizontal="center" vertical="top" wrapText="1"/>
    </xf>
    <xf numFmtId="0" fontId="74" fillId="39" borderId="163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74" fillId="39" borderId="0" xfId="385" applyFont="1" applyFill="1" applyAlignment="1">
      <alignment horizontal="center" wrapText="1"/>
    </xf>
    <xf numFmtId="3" fontId="74" fillId="0" borderId="69" xfId="386" applyNumberFormat="1" applyFont="1" applyBorder="1"/>
    <xf numFmtId="3" fontId="74" fillId="0" borderId="69" xfId="388" applyNumberFormat="1" applyFont="1" applyFill="1" applyBorder="1" applyAlignment="1" applyProtection="1">
      <alignment horizontal="right"/>
      <protection locked="0"/>
    </xf>
    <xf numFmtId="3" fontId="74" fillId="0" borderId="69" xfId="386" applyNumberFormat="1" applyFont="1" applyBorder="1" applyAlignment="1">
      <alignment horizontal="right"/>
    </xf>
    <xf numFmtId="3" fontId="74" fillId="0" borderId="69" xfId="387" applyNumberFormat="1" applyFont="1" applyFill="1" applyBorder="1" applyAlignment="1" applyProtection="1">
      <alignment horizontal="right"/>
      <protection locked="0"/>
    </xf>
    <xf numFmtId="0" fontId="68" fillId="39" borderId="157" xfId="385" applyFont="1" applyFill="1" applyBorder="1" applyAlignment="1">
      <alignment horizontal="center" wrapText="1"/>
    </xf>
    <xf numFmtId="0" fontId="64" fillId="0" borderId="154" xfId="385" applyBorder="1"/>
    <xf numFmtId="0" fontId="74" fillId="39" borderId="165" xfId="385" applyFont="1" applyFill="1" applyBorder="1" applyAlignment="1">
      <alignment horizontal="center" wrapText="1"/>
    </xf>
    <xf numFmtId="3" fontId="74" fillId="0" borderId="157" xfId="386" applyNumberFormat="1" applyFont="1" applyBorder="1" applyAlignment="1">
      <alignment horizontal="right" vertical="top" wrapText="1"/>
    </xf>
    <xf numFmtId="3" fontId="74" fillId="0" borderId="157" xfId="386" applyNumberFormat="1" applyFont="1" applyBorder="1"/>
    <xf numFmtId="3" fontId="74" fillId="0" borderId="157" xfId="386" applyNumberFormat="1" applyFont="1" applyBorder="1" applyAlignment="1">
      <alignment horizontal="right"/>
    </xf>
    <xf numFmtId="3" fontId="68" fillId="39" borderId="69" xfId="386" applyNumberFormat="1" applyFont="1" applyFill="1" applyBorder="1" applyAlignment="1">
      <alignment horizontal="right" vertical="top" wrapText="1"/>
    </xf>
    <xf numFmtId="0" fontId="75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Protection="1">
      <protection locked="0"/>
    </xf>
    <xf numFmtId="0" fontId="55" fillId="0" borderId="0" xfId="233" applyFont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Alignment="1" applyProtection="1">
      <alignment horizontal="left"/>
      <protection locked="0"/>
    </xf>
    <xf numFmtId="0" fontId="55" fillId="0" borderId="166" xfId="233" applyFont="1" applyBorder="1" applyAlignment="1" applyProtection="1">
      <alignment horizontal="right" vertical="center" wrapText="1"/>
      <protection locked="0"/>
    </xf>
    <xf numFmtId="0" fontId="55" fillId="0" borderId="166" xfId="233" applyFont="1" applyBorder="1" applyAlignment="1" applyProtection="1">
      <alignment vertical="center" wrapText="1"/>
      <protection locked="0"/>
    </xf>
    <xf numFmtId="0" fontId="55" fillId="32" borderId="19" xfId="233" applyFont="1" applyFill="1" applyBorder="1" applyAlignment="1">
      <alignment horizontal="center" vertical="center" wrapText="1"/>
    </xf>
    <xf numFmtId="0" fontId="55" fillId="32" borderId="17" xfId="233" applyFont="1" applyFill="1" applyBorder="1" applyAlignment="1">
      <alignment horizontal="center" vertical="center" wrapText="1"/>
    </xf>
    <xf numFmtId="0" fontId="55" fillId="32" borderId="15" xfId="233" applyFont="1" applyFill="1" applyBorder="1" applyAlignment="1">
      <alignment horizontal="center" vertical="center" wrapText="1"/>
    </xf>
    <xf numFmtId="181" fontId="55" fillId="32" borderId="17" xfId="309" applyNumberFormat="1" applyFont="1" applyFill="1" applyBorder="1" applyAlignment="1" applyProtection="1">
      <alignment horizontal="center" vertical="center" wrapText="1"/>
    </xf>
    <xf numFmtId="0" fontId="70" fillId="0" borderId="112" xfId="233" applyFont="1" applyBorder="1" applyAlignment="1">
      <alignment horizontal="center"/>
    </xf>
    <xf numFmtId="181" fontId="54" fillId="0" borderId="11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4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5" borderId="115" xfId="309" applyNumberFormat="1" applyFont="1" applyFill="1" applyBorder="1" applyAlignment="1" applyProtection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0" fillId="0" borderId="81" xfId="233" applyFont="1" applyBorder="1" applyAlignment="1">
      <alignment horizontal="center"/>
    </xf>
    <xf numFmtId="181" fontId="54" fillId="0" borderId="118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8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17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9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3" applyFont="1" applyBorder="1" applyAlignment="1">
      <alignment horizontal="center"/>
    </xf>
    <xf numFmtId="181" fontId="54" fillId="0" borderId="12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3" xfId="309" applyNumberFormat="1" applyFont="1" applyFill="1" applyBorder="1" applyAlignment="1" applyProtection="1">
      <alignment horizontal="center" vertical="center" wrapText="1"/>
    </xf>
    <xf numFmtId="181" fontId="54" fillId="35" borderId="125" xfId="309" applyNumberFormat="1" applyFont="1" applyFill="1" applyBorder="1" applyAlignment="1" applyProtection="1">
      <alignment horizontal="center" vertical="center" wrapText="1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3" applyFont="1" applyBorder="1" applyAlignment="1">
      <alignment horizontal="center"/>
    </xf>
    <xf numFmtId="181" fontId="54" fillId="0" borderId="12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4" xfId="309" applyNumberFormat="1" applyFont="1" applyFill="1" applyBorder="1" applyAlignment="1" applyProtection="1">
      <alignment horizontal="center" vertical="center" wrapText="1"/>
    </xf>
    <xf numFmtId="181" fontId="54" fillId="35" borderId="128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5" xfId="309" applyNumberFormat="1" applyFont="1" applyFill="1" applyBorder="1" applyAlignment="1" applyProtection="1">
      <alignment horizontal="center" vertical="center" wrapText="1"/>
    </xf>
    <xf numFmtId="181" fontId="54" fillId="35" borderId="136" xfId="309" applyNumberFormat="1" applyFont="1" applyFill="1" applyBorder="1" applyAlignment="1" applyProtection="1">
      <alignment horizontal="center" vertical="center" wrapText="1"/>
    </xf>
    <xf numFmtId="0" fontId="55" fillId="0" borderId="106" xfId="233" applyFont="1" applyBorder="1" applyAlignment="1">
      <alignment horizontal="center" vertical="center" textRotation="90" wrapText="1"/>
    </xf>
    <xf numFmtId="0" fontId="55" fillId="35" borderId="107" xfId="233" applyFont="1" applyFill="1" applyBorder="1" applyAlignment="1">
      <alignment horizontal="center" vertical="center" textRotation="90" wrapText="1"/>
    </xf>
    <xf numFmtId="183" fontId="55" fillId="35" borderId="107" xfId="283" applyNumberFormat="1" applyFont="1" applyFill="1" applyBorder="1" applyAlignment="1">
      <alignment horizontal="center" vertical="center" wrapText="1"/>
    </xf>
    <xf numFmtId="0" fontId="55" fillId="35" borderId="108" xfId="233" applyFont="1" applyFill="1" applyBorder="1" applyAlignment="1">
      <alignment horizontal="center"/>
    </xf>
    <xf numFmtId="181" fontId="55" fillId="35" borderId="19" xfId="309" applyNumberFormat="1" applyFont="1" applyFill="1" applyBorder="1" applyAlignment="1" applyProtection="1">
      <alignment horizontal="center" vertical="center" wrapText="1"/>
    </xf>
    <xf numFmtId="181" fontId="55" fillId="35" borderId="17" xfId="309" applyNumberFormat="1" applyFont="1" applyFill="1" applyBorder="1" applyAlignment="1" applyProtection="1">
      <alignment horizontal="center" vertical="center" wrapText="1"/>
    </xf>
    <xf numFmtId="181" fontId="55" fillId="35" borderId="80" xfId="309" applyNumberFormat="1" applyFont="1" applyFill="1" applyBorder="1" applyAlignment="1" applyProtection="1">
      <alignment horizontal="center" vertical="center" wrapText="1"/>
    </xf>
    <xf numFmtId="181" fontId="55" fillId="35" borderId="18" xfId="309" applyNumberFormat="1" applyFont="1" applyFill="1" applyBorder="1" applyAlignment="1" applyProtection="1">
      <alignment horizontal="center" vertical="center" wrapText="1"/>
    </xf>
    <xf numFmtId="181" fontId="55" fillId="35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Alignment="1">
      <alignment vertical="center" wrapText="1"/>
    </xf>
    <xf numFmtId="0" fontId="70" fillId="0" borderId="138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1" xfId="309" applyNumberFormat="1" applyFont="1" applyFill="1" applyBorder="1" applyAlignment="1" applyProtection="1">
      <alignment horizontal="center" vertical="center" wrapText="1"/>
    </xf>
    <xf numFmtId="181" fontId="54" fillId="35" borderId="132" xfId="309" applyNumberFormat="1" applyFont="1" applyFill="1" applyBorder="1" applyAlignment="1" applyProtection="1">
      <alignment horizontal="center" vertical="center" wrapText="1"/>
    </xf>
    <xf numFmtId="0" fontId="70" fillId="0" borderId="139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36" xfId="309" applyNumberFormat="1" applyFont="1" applyFill="1" applyBorder="1" applyAlignment="1" applyProtection="1">
      <alignment horizontal="center" vertical="center" wrapText="1"/>
    </xf>
    <xf numFmtId="181" fontId="54" fillId="35" borderId="38" xfId="309" applyNumberFormat="1" applyFont="1" applyFill="1" applyBorder="1" applyAlignment="1" applyProtection="1">
      <alignment horizontal="center" vertical="center" wrapText="1"/>
    </xf>
    <xf numFmtId="0" fontId="70" fillId="0" borderId="140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Border="1" applyAlignment="1">
      <alignment horizontal="center" vertical="center" wrapText="1"/>
    </xf>
    <xf numFmtId="181" fontId="54" fillId="35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Border="1" applyAlignment="1">
      <alignment horizontal="center" vertical="center" wrapText="1"/>
    </xf>
    <xf numFmtId="181" fontId="54" fillId="0" borderId="11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309" applyNumberFormat="1" applyFont="1" applyFill="1" applyBorder="1" applyAlignment="1" applyProtection="1">
      <alignment horizontal="center" vertical="center" wrapText="1"/>
      <protection locked="0"/>
    </xf>
    <xf numFmtId="0" fontId="55" fillId="35" borderId="106" xfId="233" applyFont="1" applyFill="1" applyBorder="1" applyAlignment="1">
      <alignment horizontal="center" vertical="center" textRotation="90" wrapText="1"/>
    </xf>
    <xf numFmtId="0" fontId="55" fillId="35" borderId="110" xfId="233" applyFont="1" applyFill="1" applyBorder="1" applyAlignment="1">
      <alignment horizontal="center"/>
    </xf>
    <xf numFmtId="181" fontId="55" fillId="35" borderId="104" xfId="309" applyNumberFormat="1" applyFont="1" applyFill="1" applyBorder="1" applyAlignment="1" applyProtection="1">
      <alignment horizontal="center" vertical="center" wrapText="1"/>
    </xf>
    <xf numFmtId="181" fontId="55" fillId="35" borderId="15" xfId="309" applyNumberFormat="1" applyFont="1" applyFill="1" applyBorder="1" applyAlignment="1" applyProtection="1">
      <alignment horizontal="center" vertical="center" wrapText="1"/>
    </xf>
    <xf numFmtId="181" fontId="55" fillId="35" borderId="109" xfId="309" applyNumberFormat="1" applyFont="1" applyFill="1" applyBorder="1" applyAlignment="1" applyProtection="1">
      <alignment horizontal="center" vertical="center" wrapText="1"/>
    </xf>
    <xf numFmtId="0" fontId="55" fillId="35" borderId="141" xfId="233" applyFont="1" applyFill="1" applyBorder="1" applyAlignment="1">
      <alignment horizontal="center" vertical="center" wrapText="1"/>
    </xf>
    <xf numFmtId="181" fontId="55" fillId="35" borderId="63" xfId="309" applyNumberFormat="1" applyFont="1" applyFill="1" applyBorder="1" applyAlignment="1" applyProtection="1">
      <alignment horizontal="center" vertical="center" wrapText="1"/>
    </xf>
    <xf numFmtId="181" fontId="55" fillId="35" borderId="61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right" vertical="center" wrapText="1"/>
    </xf>
    <xf numFmtId="181" fontId="55" fillId="35" borderId="62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Protection="1">
      <protection locked="0"/>
    </xf>
    <xf numFmtId="181" fontId="54" fillId="0" borderId="0" xfId="309" applyNumberFormat="1" applyFont="1" applyFill="1" applyBorder="1" applyAlignment="1" applyProtection="1"/>
    <xf numFmtId="0" fontId="72" fillId="0" borderId="0" xfId="389"/>
    <xf numFmtId="0" fontId="74" fillId="0" borderId="0" xfId="389" applyFont="1"/>
    <xf numFmtId="0" fontId="68" fillId="0" borderId="0" xfId="389" applyFont="1"/>
    <xf numFmtId="0" fontId="76" fillId="0" borderId="0" xfId="389" applyFont="1"/>
    <xf numFmtId="0" fontId="74" fillId="39" borderId="69" xfId="389" applyFont="1" applyFill="1" applyBorder="1" applyAlignment="1">
      <alignment horizontal="center" vertical="center" wrapText="1"/>
    </xf>
    <xf numFmtId="0" fontId="72" fillId="0" borderId="159" xfId="389" applyBorder="1"/>
    <xf numFmtId="0" fontId="74" fillId="39" borderId="157" xfId="389" applyFont="1" applyFill="1" applyBorder="1" applyAlignment="1">
      <alignment horizontal="center" wrapText="1"/>
    </xf>
    <xf numFmtId="0" fontId="74" fillId="39" borderId="160" xfId="389" applyFont="1" applyFill="1" applyBorder="1" applyAlignment="1">
      <alignment horizontal="center" vertical="top" wrapText="1"/>
    </xf>
    <xf numFmtId="0" fontId="74" fillId="39" borderId="0" xfId="389" applyFont="1" applyFill="1" applyAlignment="1">
      <alignment vertical="top" wrapText="1"/>
    </xf>
    <xf numFmtId="0" fontId="74" fillId="39" borderId="69" xfId="389" applyFont="1" applyFill="1" applyBorder="1" applyAlignment="1">
      <alignment horizontal="center" wrapText="1"/>
    </xf>
    <xf numFmtId="3" fontId="74" fillId="0" borderId="69" xfId="389" applyNumberFormat="1" applyFont="1" applyBorder="1" applyAlignment="1">
      <alignment horizontal="right" vertical="top" wrapText="1"/>
    </xf>
    <xf numFmtId="0" fontId="74" fillId="0" borderId="69" xfId="389" applyFont="1" applyBorder="1"/>
    <xf numFmtId="0" fontId="74" fillId="0" borderId="72" xfId="389" applyFont="1" applyBorder="1"/>
    <xf numFmtId="0" fontId="74" fillId="39" borderId="161" xfId="389" applyFont="1" applyFill="1" applyBorder="1" applyAlignment="1">
      <alignment horizontal="center" wrapText="1"/>
    </xf>
    <xf numFmtId="0" fontId="74" fillId="39" borderId="159" xfId="389" applyFont="1" applyFill="1" applyBorder="1" applyAlignment="1">
      <alignment horizontal="center" vertical="top" wrapText="1"/>
    </xf>
    <xf numFmtId="0" fontId="74" fillId="39" borderId="162" xfId="389" applyFont="1" applyFill="1" applyBorder="1" applyAlignment="1">
      <alignment horizontal="center" vertical="top" wrapText="1"/>
    </xf>
    <xf numFmtId="0" fontId="74" fillId="39" borderId="0" xfId="389" applyFont="1" applyFill="1" applyAlignment="1">
      <alignment horizontal="center" vertical="top" wrapText="1"/>
    </xf>
    <xf numFmtId="0" fontId="74" fillId="39" borderId="163" xfId="389" applyFont="1" applyFill="1" applyBorder="1" applyAlignment="1">
      <alignment horizontal="center" wrapText="1"/>
    </xf>
    <xf numFmtId="3" fontId="74" fillId="0" borderId="0" xfId="389" applyNumberFormat="1" applyFont="1" applyAlignment="1">
      <alignment horizontal="right" vertical="top" wrapText="1"/>
    </xf>
    <xf numFmtId="3" fontId="74" fillId="0" borderId="72" xfId="389" applyNumberFormat="1" applyFont="1" applyBorder="1" applyAlignment="1">
      <alignment horizontal="right" vertical="top" wrapText="1"/>
    </xf>
    <xf numFmtId="0" fontId="74" fillId="39" borderId="0" xfId="389" applyFont="1" applyFill="1" applyAlignment="1">
      <alignment horizontal="center" wrapText="1"/>
    </xf>
    <xf numFmtId="3" fontId="74" fillId="0" borderId="152" xfId="389" applyNumberFormat="1" applyFont="1" applyBorder="1" applyAlignment="1">
      <alignment horizontal="right" vertical="top" wrapText="1"/>
    </xf>
    <xf numFmtId="0" fontId="72" fillId="0" borderId="154" xfId="389" applyBorder="1"/>
    <xf numFmtId="0" fontId="74" fillId="39" borderId="165" xfId="389" applyFont="1" applyFill="1" applyBorder="1" applyAlignment="1">
      <alignment horizontal="center" wrapText="1"/>
    </xf>
    <xf numFmtId="3" fontId="74" fillId="0" borderId="157" xfId="389" applyNumberFormat="1" applyFont="1" applyBorder="1" applyAlignment="1">
      <alignment horizontal="right" vertical="top" wrapText="1"/>
    </xf>
    <xf numFmtId="0" fontId="74" fillId="0" borderId="157" xfId="389" applyFont="1" applyBorder="1"/>
    <xf numFmtId="3" fontId="68" fillId="39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5" fillId="0" borderId="0" xfId="389" applyFont="1"/>
    <xf numFmtId="3" fontId="74" fillId="0" borderId="144" xfId="379" applyNumberFormat="1" applyFont="1" applyBorder="1" applyAlignment="1">
      <alignment vertical="center" wrapText="1"/>
    </xf>
    <xf numFmtId="3" fontId="74" fillId="0" borderId="148" xfId="379" applyNumberFormat="1" applyFont="1" applyBorder="1" applyAlignment="1">
      <alignment vertical="center" wrapText="1"/>
    </xf>
    <xf numFmtId="3" fontId="74" fillId="0" borderId="149" xfId="379" applyNumberFormat="1" applyFont="1" applyBorder="1" applyAlignment="1">
      <alignment vertical="center" wrapText="1"/>
    </xf>
    <xf numFmtId="3" fontId="74" fillId="0" borderId="153" xfId="379" applyNumberFormat="1" applyFont="1" applyBorder="1" applyAlignment="1">
      <alignment vertical="center" wrapText="1"/>
    </xf>
    <xf numFmtId="3" fontId="74" fillId="0" borderId="154" xfId="379" applyNumberFormat="1" applyFont="1" applyBorder="1" applyAlignment="1">
      <alignment vertical="center" wrapText="1"/>
    </xf>
    <xf numFmtId="3" fontId="74" fillId="0" borderId="155" xfId="379" applyNumberFormat="1" applyFont="1" applyBorder="1" applyAlignment="1">
      <alignment vertical="center" wrapText="1"/>
    </xf>
    <xf numFmtId="3" fontId="74" fillId="0" borderId="145" xfId="390" applyNumberFormat="1" applyFont="1" applyBorder="1" applyAlignment="1">
      <alignment horizontal="right" vertical="top" wrapText="1"/>
    </xf>
    <xf numFmtId="181" fontId="54" fillId="24" borderId="114" xfId="381" applyNumberFormat="1" applyFont="1" applyFill="1" applyBorder="1" applyAlignment="1" applyProtection="1">
      <alignment horizontal="center" vertical="center" wrapText="1"/>
    </xf>
    <xf numFmtId="181" fontId="54" fillId="24" borderId="115" xfId="381" applyNumberFormat="1" applyFont="1" applyFill="1" applyBorder="1" applyAlignment="1" applyProtection="1">
      <alignment horizontal="center" vertical="center" wrapText="1"/>
    </xf>
    <xf numFmtId="181" fontId="54" fillId="24" borderId="119" xfId="381" applyNumberFormat="1" applyFont="1" applyFill="1" applyBorder="1" applyAlignment="1" applyProtection="1">
      <alignment horizontal="center" vertical="center" wrapText="1"/>
    </xf>
    <xf numFmtId="181" fontId="54" fillId="24" borderId="125" xfId="381" applyNumberFormat="1" applyFont="1" applyFill="1" applyBorder="1" applyAlignment="1" applyProtection="1">
      <alignment horizontal="center" vertical="center" wrapText="1"/>
    </xf>
    <xf numFmtId="0" fontId="70" fillId="0" borderId="180" xfId="232" applyFont="1" applyBorder="1" applyAlignment="1">
      <alignment horizontal="center"/>
    </xf>
    <xf numFmtId="181" fontId="54" fillId="24" borderId="128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0" fontId="55" fillId="24" borderId="108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18" xfId="381" applyNumberFormat="1" applyFont="1" applyFill="1" applyBorder="1" applyAlignment="1" applyProtection="1">
      <alignment horizontal="center" vertical="center" wrapText="1"/>
    </xf>
    <xf numFmtId="181" fontId="54" fillId="24" borderId="123" xfId="381" applyNumberFormat="1" applyFont="1" applyFill="1" applyBorder="1" applyAlignment="1" applyProtection="1">
      <alignment horizontal="center" vertical="center" wrapText="1"/>
    </xf>
    <xf numFmtId="181" fontId="54" fillId="24" borderId="124" xfId="381" applyNumberFormat="1" applyFont="1" applyFill="1" applyBorder="1" applyAlignment="1" applyProtection="1">
      <alignment horizontal="center" vertical="center" wrapText="1"/>
    </xf>
    <xf numFmtId="181" fontId="55" fillId="24" borderId="104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4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4" fillId="39" borderId="69" xfId="391" applyFont="1" applyFill="1" applyBorder="1" applyAlignment="1">
      <alignment horizontal="center" vertical="center" wrapText="1"/>
    </xf>
    <xf numFmtId="0" fontId="64" fillId="0" borderId="159" xfId="391" applyBorder="1"/>
    <xf numFmtId="0" fontId="74" fillId="39" borderId="157" xfId="391" applyFont="1" applyFill="1" applyBorder="1" applyAlignment="1">
      <alignment horizontal="center" wrapText="1"/>
    </xf>
    <xf numFmtId="0" fontId="74" fillId="39" borderId="160" xfId="391" applyFont="1" applyFill="1" applyBorder="1" applyAlignment="1">
      <alignment horizontal="center" vertical="top" wrapText="1"/>
    </xf>
    <xf numFmtId="0" fontId="74" fillId="39" borderId="0" xfId="391" applyFont="1" applyFill="1" applyAlignment="1">
      <alignment vertical="top" wrapText="1"/>
    </xf>
    <xf numFmtId="0" fontId="74" fillId="39" borderId="69" xfId="391" applyFont="1" applyFill="1" applyBorder="1" applyAlignment="1">
      <alignment horizontal="center" wrapText="1"/>
    </xf>
    <xf numFmtId="3" fontId="74" fillId="0" borderId="69" xfId="391" applyNumberFormat="1" applyFont="1" applyBorder="1" applyAlignment="1">
      <alignment horizontal="right" vertical="top" wrapText="1"/>
    </xf>
    <xf numFmtId="0" fontId="74" fillId="39" borderId="161" xfId="391" applyFont="1" applyFill="1" applyBorder="1" applyAlignment="1">
      <alignment horizontal="center" wrapText="1"/>
    </xf>
    <xf numFmtId="0" fontId="74" fillId="39" borderId="159" xfId="391" applyFont="1" applyFill="1" applyBorder="1" applyAlignment="1">
      <alignment horizontal="center" vertical="top" wrapText="1"/>
    </xf>
    <xf numFmtId="0" fontId="74" fillId="39" borderId="162" xfId="391" applyFont="1" applyFill="1" applyBorder="1" applyAlignment="1">
      <alignment horizontal="center" vertical="top" wrapText="1"/>
    </xf>
    <xf numFmtId="0" fontId="74" fillId="39" borderId="0" xfId="391" applyFont="1" applyFill="1" applyAlignment="1">
      <alignment horizontal="center" vertical="top" wrapText="1"/>
    </xf>
    <xf numFmtId="0" fontId="74" fillId="39" borderId="163" xfId="391" applyFont="1" applyFill="1" applyBorder="1" applyAlignment="1">
      <alignment horizontal="center" wrapText="1"/>
    </xf>
    <xf numFmtId="3" fontId="74" fillId="39" borderId="69" xfId="391" applyNumberFormat="1" applyFont="1" applyFill="1" applyBorder="1" applyAlignment="1">
      <alignment horizontal="right" vertical="top" wrapText="1"/>
    </xf>
    <xf numFmtId="0" fontId="74" fillId="39" borderId="0" xfId="391" applyFont="1" applyFill="1" applyAlignment="1">
      <alignment horizontal="center" wrapText="1"/>
    </xf>
    <xf numFmtId="0" fontId="64" fillId="0" borderId="154" xfId="391" applyBorder="1"/>
    <xf numFmtId="0" fontId="74" fillId="39" borderId="165" xfId="391" applyFont="1" applyFill="1" applyBorder="1" applyAlignment="1">
      <alignment horizontal="center" wrapText="1"/>
    </xf>
    <xf numFmtId="0" fontId="75" fillId="0" borderId="0" xfId="391" applyFont="1"/>
    <xf numFmtId="181" fontId="2" fillId="0" borderId="0" xfId="380" applyNumberFormat="1"/>
    <xf numFmtId="3" fontId="54" fillId="0" borderId="17" xfId="228" applyNumberFormat="1" applyFont="1" applyBorder="1" applyAlignment="1" applyProtection="1">
      <alignment vertical="center" wrapText="1"/>
      <protection locked="0"/>
    </xf>
    <xf numFmtId="3" fontId="77" fillId="0" borderId="17" xfId="228" applyNumberFormat="1" applyFont="1" applyBorder="1" applyAlignment="1" applyProtection="1">
      <alignment vertical="center" wrapText="1"/>
      <protection locked="0"/>
    </xf>
    <xf numFmtId="3" fontId="77" fillId="0" borderId="17" xfId="392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Protection="1"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181" fontId="54" fillId="0" borderId="190" xfId="280" applyNumberFormat="1" applyFont="1" applyBorder="1" applyAlignment="1">
      <alignment horizontal="left" wrapText="1"/>
    </xf>
    <xf numFmtId="181" fontId="54" fillId="0" borderId="190" xfId="280" applyNumberFormat="1" applyFont="1" applyBorder="1" applyAlignment="1">
      <alignment horizontal="center" wrapText="1"/>
    </xf>
    <xf numFmtId="181" fontId="54" fillId="0" borderId="191" xfId="280" applyNumberFormat="1" applyFont="1" applyBorder="1" applyAlignment="1">
      <alignment horizontal="center" wrapText="1"/>
    </xf>
    <xf numFmtId="0" fontId="60" fillId="0" borderId="0" xfId="0" applyFont="1" applyProtection="1">
      <protection locked="0"/>
    </xf>
    <xf numFmtId="0" fontId="57" fillId="0" borderId="0" xfId="0" applyFont="1"/>
    <xf numFmtId="0" fontId="54" fillId="0" borderId="193" xfId="0" applyFont="1" applyBorder="1"/>
    <xf numFmtId="181" fontId="55" fillId="8" borderId="193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191" xfId="228" applyNumberFormat="1" applyFont="1" applyBorder="1" applyAlignment="1" applyProtection="1">
      <alignment vertical="center" wrapText="1"/>
      <protection locked="0"/>
    </xf>
    <xf numFmtId="3" fontId="77" fillId="0" borderId="191" xfId="228" applyNumberFormat="1" applyFont="1" applyBorder="1" applyAlignment="1" applyProtection="1">
      <alignment vertical="center" wrapText="1"/>
      <protection locked="0"/>
    </xf>
    <xf numFmtId="181" fontId="55" fillId="8" borderId="197" xfId="280" applyNumberFormat="1" applyFont="1" applyFill="1" applyBorder="1" applyAlignment="1" applyProtection="1">
      <alignment horizontal="center" wrapText="1"/>
    </xf>
    <xf numFmtId="181" fontId="55" fillId="8" borderId="191" xfId="280" applyNumberFormat="1" applyFont="1" applyFill="1" applyBorder="1" applyAlignment="1" applyProtection="1">
      <alignment horizontal="center" wrapText="1"/>
    </xf>
    <xf numFmtId="181" fontId="55" fillId="8" borderId="198" xfId="280" applyNumberFormat="1" applyFont="1" applyFill="1" applyBorder="1" applyAlignment="1" applyProtection="1">
      <alignment horizontal="center" wrapText="1"/>
    </xf>
    <xf numFmtId="181" fontId="55" fillId="8" borderId="190" xfId="280" applyNumberFormat="1" applyFont="1" applyFill="1" applyBorder="1" applyAlignment="1" applyProtection="1">
      <alignment horizontal="center" wrapText="1"/>
    </xf>
    <xf numFmtId="181" fontId="55" fillId="8" borderId="192" xfId="280" applyNumberFormat="1" applyFont="1" applyFill="1" applyBorder="1" applyAlignment="1" applyProtection="1">
      <alignment horizontal="center" wrapText="1"/>
    </xf>
    <xf numFmtId="181" fontId="55" fillId="8" borderId="199" xfId="280" applyNumberFormat="1" applyFont="1" applyFill="1" applyBorder="1" applyAlignment="1" applyProtection="1">
      <alignment horizontal="center" wrapText="1"/>
    </xf>
    <xf numFmtId="3" fontId="77" fillId="0" borderId="191" xfId="392" applyNumberFormat="1" applyFont="1" applyFill="1" applyBorder="1" applyAlignment="1" applyProtection="1">
      <alignment vertical="center" wrapText="1"/>
      <protection locked="0"/>
    </xf>
    <xf numFmtId="3" fontId="54" fillId="34" borderId="191" xfId="392" applyNumberFormat="1" applyFont="1" applyFill="1" applyBorder="1" applyAlignment="1" applyProtection="1">
      <alignment vertical="center" wrapText="1"/>
    </xf>
    <xf numFmtId="0" fontId="54" fillId="0" borderId="191" xfId="228" applyFont="1" applyBorder="1" applyAlignment="1" applyProtection="1">
      <alignment horizontal="right" vertical="center" wrapText="1"/>
      <protection locked="0"/>
    </xf>
    <xf numFmtId="181" fontId="55" fillId="8" borderId="191" xfId="280" applyNumberFormat="1" applyFont="1" applyFill="1" applyBorder="1" applyAlignment="1" applyProtection="1">
      <alignment horizontal="center" vertical="center" wrapText="1"/>
    </xf>
    <xf numFmtId="181" fontId="55" fillId="34" borderId="191" xfId="280" applyNumberFormat="1" applyFont="1" applyFill="1" applyBorder="1" applyAlignment="1" applyProtection="1">
      <alignment horizontal="center" vertical="center" wrapText="1"/>
    </xf>
    <xf numFmtId="0" fontId="55" fillId="42" borderId="0" xfId="0" applyFont="1" applyFill="1" applyAlignment="1" applyProtection="1">
      <alignment horizontal="left"/>
      <protection locked="0"/>
    </xf>
    <xf numFmtId="0" fontId="54" fillId="42" borderId="0" xfId="0" applyFont="1" applyFill="1" applyProtection="1">
      <protection locked="0"/>
    </xf>
    <xf numFmtId="181" fontId="54" fillId="0" borderId="20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280" applyNumberFormat="1" applyFont="1" applyFill="1" applyBorder="1" applyAlignment="1" applyProtection="1">
      <alignment horizontal="center" vertical="center" wrapText="1"/>
    </xf>
    <xf numFmtId="181" fontId="55" fillId="35" borderId="191" xfId="280" applyNumberFormat="1" applyFont="1" applyFill="1" applyBorder="1" applyAlignment="1" applyProtection="1">
      <alignment horizontal="center" vertical="center" wrapText="1"/>
    </xf>
    <xf numFmtId="181" fontId="54" fillId="0" borderId="20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280" applyNumberFormat="1" applyFont="1" applyFill="1" applyBorder="1" applyAlignment="1" applyProtection="1">
      <alignment horizontal="center" vertical="center" wrapText="1"/>
    </xf>
    <xf numFmtId="181" fontId="55" fillId="35" borderId="186" xfId="280" applyNumberFormat="1" applyFont="1" applyFill="1" applyBorder="1" applyAlignment="1" applyProtection="1">
      <alignment horizontal="center" vertical="center" wrapText="1"/>
    </xf>
    <xf numFmtId="181" fontId="55" fillId="35" borderId="188" xfId="280" applyNumberFormat="1" applyFont="1" applyFill="1" applyBorder="1" applyAlignment="1" applyProtection="1">
      <alignment horizontal="center" vertical="center" wrapText="1"/>
    </xf>
    <xf numFmtId="181" fontId="55" fillId="35" borderId="187" xfId="280" applyNumberFormat="1" applyFont="1" applyFill="1" applyBorder="1" applyAlignment="1" applyProtection="1">
      <alignment horizontal="center" vertical="center" wrapText="1"/>
    </xf>
    <xf numFmtId="181" fontId="54" fillId="0" borderId="186" xfId="280" applyNumberFormat="1" applyFont="1" applyFill="1" applyBorder="1" applyAlignment="1" applyProtection="1">
      <alignment horizontal="center" vertical="center" wrapText="1"/>
    </xf>
    <xf numFmtId="0" fontId="54" fillId="0" borderId="186" xfId="0" applyFont="1" applyBorder="1" applyAlignment="1">
      <alignment horizontal="center" vertical="center" wrapText="1"/>
    </xf>
    <xf numFmtId="181" fontId="54" fillId="0" borderId="205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8" xfId="280" applyNumberFormat="1" applyFont="1" applyFill="1" applyBorder="1" applyAlignment="1" applyProtection="1">
      <alignment horizontal="center" vertical="center" wrapText="1"/>
    </xf>
    <xf numFmtId="181" fontId="54" fillId="0" borderId="206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7" xfId="280" applyNumberFormat="1" applyFont="1" applyFill="1" applyBorder="1" applyAlignment="1" applyProtection="1">
      <alignment horizontal="center" vertical="center" wrapText="1"/>
    </xf>
    <xf numFmtId="181" fontId="55" fillId="35" borderId="189" xfId="280" applyNumberFormat="1" applyFont="1" applyFill="1" applyBorder="1" applyAlignment="1" applyProtection="1">
      <alignment horizontal="center" vertical="center" wrapText="1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Alignment="1">
      <alignment vertical="center"/>
    </xf>
    <xf numFmtId="3" fontId="54" fillId="0" borderId="191" xfId="0" applyNumberFormat="1" applyFont="1" applyBorder="1" applyAlignment="1" applyProtection="1">
      <alignment vertical="center" wrapText="1"/>
      <protection locked="0"/>
    </xf>
    <xf numFmtId="3" fontId="54" fillId="0" borderId="191" xfId="280" applyNumberFormat="1" applyFont="1" applyFill="1" applyBorder="1" applyAlignment="1" applyProtection="1">
      <alignment vertical="center" wrapText="1"/>
      <protection locked="0"/>
    </xf>
    <xf numFmtId="3" fontId="74" fillId="39" borderId="193" xfId="386" applyNumberFormat="1" applyFont="1" applyFill="1" applyBorder="1" applyAlignment="1">
      <alignment horizontal="right" vertical="top" wrapText="1"/>
    </xf>
    <xf numFmtId="3" fontId="83" fillId="0" borderId="208" xfId="228" applyNumberFormat="1" applyFont="1" applyBorder="1" applyAlignment="1">
      <alignment horizontal="right" vertical="center" wrapText="1"/>
    </xf>
    <xf numFmtId="3" fontId="79" fillId="0" borderId="193" xfId="391" applyNumberFormat="1" applyFont="1" applyBorder="1" applyAlignment="1">
      <alignment horizontal="right" vertical="center" wrapText="1"/>
    </xf>
    <xf numFmtId="3" fontId="84" fillId="39" borderId="193" xfId="391" applyNumberFormat="1" applyFont="1" applyFill="1" applyBorder="1" applyAlignment="1">
      <alignment horizontal="right" vertical="center" wrapText="1"/>
    </xf>
    <xf numFmtId="3" fontId="54" fillId="0" borderId="191" xfId="0" applyNumberFormat="1" applyFont="1" applyBorder="1" applyAlignment="1" applyProtection="1">
      <alignment horizontal="right" vertical="center" wrapText="1"/>
      <protection locked="0"/>
    </xf>
    <xf numFmtId="3" fontId="85" fillId="44" borderId="208" xfId="228" applyNumberFormat="1" applyFont="1" applyFill="1" applyBorder="1" applyAlignment="1">
      <alignment horizontal="right" vertical="center" wrapText="1"/>
    </xf>
    <xf numFmtId="181" fontId="54" fillId="0" borderId="190" xfId="394" applyNumberFormat="1" applyFont="1" applyFill="1" applyBorder="1" applyAlignment="1" applyProtection="1">
      <alignment horizontal="center" wrapText="1"/>
      <protection locked="0"/>
    </xf>
    <xf numFmtId="181" fontId="54" fillId="0" borderId="191" xfId="394" applyNumberFormat="1" applyFont="1" applyFill="1" applyBorder="1" applyAlignment="1" applyProtection="1">
      <alignment horizontal="center" wrapText="1"/>
      <protection locked="0"/>
    </xf>
    <xf numFmtId="181" fontId="54" fillId="0" borderId="192" xfId="394" applyNumberFormat="1" applyFont="1" applyFill="1" applyBorder="1" applyAlignment="1" applyProtection="1">
      <alignment horizontal="center" wrapText="1"/>
      <protection locked="0"/>
    </xf>
    <xf numFmtId="181" fontId="55" fillId="8" borderId="192" xfId="280" applyNumberFormat="1" applyFont="1" applyFill="1" applyBorder="1" applyAlignment="1" applyProtection="1">
      <alignment horizontal="center" vertical="center" wrapText="1"/>
    </xf>
    <xf numFmtId="181" fontId="55" fillId="8" borderId="190" xfId="280" applyNumberFormat="1" applyFont="1" applyFill="1" applyBorder="1" applyAlignment="1" applyProtection="1">
      <alignment horizontal="center" vertical="center" wrapText="1"/>
    </xf>
    <xf numFmtId="181" fontId="55" fillId="8" borderId="0" xfId="280" applyNumberFormat="1" applyFont="1" applyFill="1" applyBorder="1" applyAlignment="1" applyProtection="1">
      <alignment horizontal="center" vertical="center" wrapText="1"/>
    </xf>
    <xf numFmtId="181" fontId="54" fillId="0" borderId="0" xfId="309" applyNumberFormat="1" applyFont="1" applyFill="1" applyBorder="1" applyAlignment="1" applyProtection="1">
      <alignment horizontal="center" vertical="center" wrapText="1"/>
      <protection locked="0"/>
    </xf>
    <xf numFmtId="181" fontId="55" fillId="8" borderId="0" xfId="309" applyNumberFormat="1" applyFont="1" applyFill="1" applyBorder="1" applyAlignment="1" applyProtection="1">
      <alignment horizontal="center" vertical="center" wrapText="1"/>
    </xf>
    <xf numFmtId="3" fontId="74" fillId="0" borderId="193" xfId="0" applyNumberFormat="1" applyFont="1" applyBorder="1" applyAlignment="1">
      <alignment horizontal="right"/>
    </xf>
    <xf numFmtId="3" fontId="74" fillId="47" borderId="193" xfId="0" applyNumberFormat="1" applyFont="1" applyFill="1" applyBorder="1" applyAlignment="1">
      <alignment horizontal="right"/>
    </xf>
    <xf numFmtId="181" fontId="55" fillId="35" borderId="199" xfId="280" applyNumberFormat="1" applyFont="1" applyFill="1" applyBorder="1" applyAlignment="1" applyProtection="1">
      <alignment horizontal="center" vertical="center" wrapText="1"/>
    </xf>
    <xf numFmtId="181" fontId="55" fillId="35" borderId="215" xfId="280" applyNumberFormat="1" applyFont="1" applyFill="1" applyBorder="1" applyAlignment="1" applyProtection="1">
      <alignment horizontal="center" vertical="center" wrapText="1"/>
    </xf>
    <xf numFmtId="181" fontId="55" fillId="35" borderId="216" xfId="280" applyNumberFormat="1" applyFont="1" applyFill="1" applyBorder="1" applyAlignment="1" applyProtection="1">
      <alignment horizontal="center" vertical="center" wrapText="1"/>
    </xf>
    <xf numFmtId="181" fontId="54" fillId="0" borderId="197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wrapText="1"/>
      <protection locked="0"/>
    </xf>
    <xf numFmtId="181" fontId="54" fillId="0" borderId="190" xfId="280" applyNumberFormat="1" applyFont="1" applyFill="1" applyBorder="1" applyAlignment="1" applyProtection="1">
      <alignment horizontal="center" wrapText="1"/>
      <protection locked="0"/>
    </xf>
    <xf numFmtId="181" fontId="54" fillId="0" borderId="199" xfId="28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/>
    </xf>
    <xf numFmtId="3" fontId="74" fillId="0" borderId="0" xfId="0" applyNumberFormat="1" applyFont="1" applyAlignment="1">
      <alignment horizontal="right"/>
    </xf>
    <xf numFmtId="3" fontId="74" fillId="39" borderId="152" xfId="386" applyNumberFormat="1" applyFont="1" applyFill="1" applyBorder="1" applyAlignment="1">
      <alignment horizontal="right" vertical="top" wrapText="1"/>
    </xf>
    <xf numFmtId="3" fontId="74" fillId="39" borderId="248" xfId="386" applyNumberFormat="1" applyFont="1" applyFill="1" applyBorder="1" applyAlignment="1">
      <alignment horizontal="right" vertical="top" wrapText="1"/>
    </xf>
    <xf numFmtId="3" fontId="54" fillId="0" borderId="182" xfId="0" applyNumberFormat="1" applyFont="1" applyBorder="1" applyAlignment="1">
      <alignment vertical="center" wrapText="1"/>
    </xf>
    <xf numFmtId="3" fontId="54" fillId="0" borderId="86" xfId="0" applyNumberFormat="1" applyFont="1" applyBorder="1" applyAlignment="1">
      <alignment vertical="center" wrapText="1"/>
    </xf>
    <xf numFmtId="3" fontId="55" fillId="0" borderId="184" xfId="0" applyNumberFormat="1" applyFont="1" applyBorder="1" applyAlignment="1">
      <alignment vertical="center" wrapText="1"/>
    </xf>
    <xf numFmtId="181" fontId="86" fillId="0" borderId="0" xfId="0" applyNumberFormat="1" applyFont="1"/>
    <xf numFmtId="0" fontId="64" fillId="0" borderId="0" xfId="232"/>
    <xf numFmtId="0" fontId="74" fillId="0" borderId="0" xfId="232" applyFont="1"/>
    <xf numFmtId="0" fontId="87" fillId="0" borderId="0" xfId="425" applyAlignment="1">
      <alignment horizontal="left" vertical="center"/>
    </xf>
    <xf numFmtId="14" fontId="64" fillId="0" borderId="0" xfId="232" applyNumberFormat="1"/>
    <xf numFmtId="0" fontId="66" fillId="0" borderId="0" xfId="232" applyFont="1" applyAlignment="1">
      <alignment horizontal="left" vertical="center"/>
    </xf>
    <xf numFmtId="0" fontId="68" fillId="0" borderId="0" xfId="232" applyFont="1"/>
    <xf numFmtId="0" fontId="54" fillId="0" borderId="0" xfId="232" applyFont="1" applyAlignment="1">
      <alignment wrapText="1"/>
    </xf>
    <xf numFmtId="0" fontId="74" fillId="39" borderId="193" xfId="232" applyFont="1" applyFill="1" applyBorder="1" applyAlignment="1">
      <alignment horizontal="center" vertical="center" wrapText="1"/>
    </xf>
    <xf numFmtId="0" fontId="74" fillId="0" borderId="193" xfId="232" applyFont="1" applyBorder="1" applyAlignment="1">
      <alignment horizontal="center"/>
    </xf>
    <xf numFmtId="3" fontId="74" fillId="0" borderId="193" xfId="232" applyNumberFormat="1" applyFont="1" applyBorder="1" applyAlignment="1">
      <alignment horizontal="right"/>
    </xf>
    <xf numFmtId="3" fontId="74" fillId="42" borderId="193" xfId="232" applyNumberFormat="1" applyFont="1" applyFill="1" applyBorder="1" applyAlignment="1">
      <alignment horizontal="right"/>
    </xf>
    <xf numFmtId="3" fontId="74" fillId="47" borderId="193" xfId="232" applyNumberFormat="1" applyFont="1" applyFill="1" applyBorder="1" applyAlignment="1">
      <alignment horizontal="right"/>
    </xf>
    <xf numFmtId="0" fontId="68" fillId="0" borderId="193" xfId="232" applyFont="1" applyBorder="1" applyAlignment="1">
      <alignment horizontal="center"/>
    </xf>
    <xf numFmtId="3" fontId="68" fillId="0" borderId="193" xfId="232" applyNumberFormat="1" applyFont="1" applyBorder="1" applyAlignment="1">
      <alignment horizontal="right"/>
    </xf>
    <xf numFmtId="3" fontId="68" fillId="47" borderId="193" xfId="232" applyNumberFormat="1" applyFont="1" applyFill="1" applyBorder="1" applyAlignment="1">
      <alignment horizontal="right"/>
    </xf>
    <xf numFmtId="0" fontId="68" fillId="39" borderId="193" xfId="232" applyFont="1" applyFill="1" applyBorder="1" applyAlignment="1">
      <alignment horizontal="center"/>
    </xf>
    <xf numFmtId="3" fontId="68" fillId="39" borderId="193" xfId="232" applyNumberFormat="1" applyFont="1" applyFill="1" applyBorder="1" applyAlignment="1">
      <alignment horizontal="right"/>
    </xf>
    <xf numFmtId="0" fontId="89" fillId="0" borderId="0" xfId="232" applyFont="1"/>
    <xf numFmtId="4" fontId="74" fillId="0" borderId="193" xfId="232" applyNumberFormat="1" applyFont="1" applyBorder="1" applyAlignment="1">
      <alignment horizontal="right"/>
    </xf>
    <xf numFmtId="0" fontId="75" fillId="0" borderId="0" xfId="232" applyFont="1"/>
    <xf numFmtId="181" fontId="64" fillId="0" borderId="0" xfId="280" applyNumberFormat="1"/>
    <xf numFmtId="181" fontId="64" fillId="50" borderId="257" xfId="280" applyNumberFormat="1" applyFill="1" applyBorder="1"/>
    <xf numFmtId="181" fontId="64" fillId="50" borderId="258" xfId="280" applyNumberFormat="1" applyFill="1" applyBorder="1"/>
    <xf numFmtId="181" fontId="64" fillId="0" borderId="258" xfId="280" applyNumberFormat="1" applyBorder="1"/>
    <xf numFmtId="181" fontId="64" fillId="0" borderId="183" xfId="280" applyNumberFormat="1" applyBorder="1"/>
    <xf numFmtId="181" fontId="64" fillId="0" borderId="257" xfId="280" applyNumberFormat="1" applyBorder="1"/>
    <xf numFmtId="181" fontId="0" fillId="0" borderId="0" xfId="280" applyNumberFormat="1" applyFont="1"/>
    <xf numFmtId="4" fontId="81" fillId="51" borderId="208" xfId="232" applyNumberFormat="1" applyFont="1" applyFill="1" applyBorder="1" applyAlignment="1">
      <alignment horizontal="right"/>
    </xf>
    <xf numFmtId="3" fontId="81" fillId="0" borderId="208" xfId="228" applyNumberFormat="1" applyFont="1" applyBorder="1" applyAlignment="1">
      <alignment horizontal="right"/>
    </xf>
    <xf numFmtId="3" fontId="81" fillId="0" borderId="208" xfId="232" applyNumberFormat="1" applyFont="1" applyBorder="1" applyAlignment="1">
      <alignment horizontal="right"/>
    </xf>
    <xf numFmtId="3" fontId="81" fillId="46" borderId="208" xfId="228" applyNumberFormat="1" applyFont="1" applyFill="1" applyBorder="1" applyAlignment="1">
      <alignment horizontal="right"/>
    </xf>
    <xf numFmtId="3" fontId="82" fillId="46" borderId="208" xfId="228" applyNumberFormat="1" applyFont="1" applyFill="1" applyBorder="1" applyAlignment="1">
      <alignment horizontal="right"/>
    </xf>
    <xf numFmtId="4" fontId="81" fillId="0" borderId="208" xfId="228" applyNumberFormat="1" applyFont="1" applyBorder="1" applyAlignment="1">
      <alignment horizontal="right"/>
    </xf>
    <xf numFmtId="4" fontId="81" fillId="54" borderId="208" xfId="426" applyNumberFormat="1" applyFont="1" applyFill="1" applyBorder="1" applyAlignment="1">
      <alignment horizontal="right"/>
    </xf>
    <xf numFmtId="4" fontId="81" fillId="0" borderId="208" xfId="426" applyNumberFormat="1" applyFont="1" applyBorder="1" applyAlignment="1">
      <alignment horizontal="right"/>
    </xf>
    <xf numFmtId="4" fontId="81" fillId="51" borderId="208" xfId="426" applyNumberFormat="1" applyFont="1" applyFill="1" applyBorder="1" applyAlignment="1">
      <alignment horizontal="right"/>
    </xf>
    <xf numFmtId="3" fontId="81" fillId="54" borderId="208" xfId="232" applyNumberFormat="1" applyFont="1" applyFill="1" applyBorder="1" applyAlignment="1">
      <alignment horizontal="right"/>
    </xf>
    <xf numFmtId="3" fontId="81" fillId="51" borderId="208" xfId="232" applyNumberFormat="1" applyFont="1" applyFill="1" applyBorder="1" applyAlignment="1">
      <alignment horizontal="right"/>
    </xf>
    <xf numFmtId="3" fontId="81" fillId="45" borderId="208" xfId="232" applyNumberFormat="1" applyFont="1" applyFill="1" applyBorder="1" applyAlignment="1">
      <alignment horizontal="right"/>
    </xf>
    <xf numFmtId="3" fontId="81" fillId="46" borderId="208" xfId="232" applyNumberFormat="1" applyFont="1" applyFill="1" applyBorder="1" applyAlignment="1">
      <alignment horizontal="right"/>
    </xf>
    <xf numFmtId="3" fontId="82" fillId="0" borderId="208" xfId="232" applyNumberFormat="1" applyFont="1" applyBorder="1" applyAlignment="1">
      <alignment horizontal="right"/>
    </xf>
    <xf numFmtId="3" fontId="82" fillId="46" borderId="208" xfId="232" applyNumberFormat="1" applyFont="1" applyFill="1" applyBorder="1" applyAlignment="1">
      <alignment horizontal="right"/>
    </xf>
    <xf numFmtId="4" fontId="81" fillId="0" borderId="208" xfId="232" applyNumberFormat="1" applyFont="1" applyBorder="1" applyAlignment="1">
      <alignment horizontal="right"/>
    </xf>
    <xf numFmtId="4" fontId="81" fillId="54" borderId="208" xfId="232" applyNumberFormat="1" applyFont="1" applyFill="1" applyBorder="1" applyAlignment="1">
      <alignment horizontal="right"/>
    </xf>
    <xf numFmtId="3" fontId="82" fillId="44" borderId="208" xfId="232" applyNumberFormat="1" applyFont="1" applyFill="1" applyBorder="1" applyAlignment="1">
      <alignment horizontal="right"/>
    </xf>
    <xf numFmtId="3" fontId="74" fillId="56" borderId="193" xfId="232" applyNumberFormat="1" applyFont="1" applyFill="1" applyBorder="1" applyAlignment="1">
      <alignment horizontal="right"/>
    </xf>
    <xf numFmtId="4" fontId="74" fillId="56" borderId="193" xfId="232" applyNumberFormat="1" applyFont="1" applyFill="1" applyBorder="1" applyAlignment="1">
      <alignment horizontal="right"/>
    </xf>
    <xf numFmtId="4" fontId="74" fillId="57" borderId="193" xfId="232" applyNumberFormat="1" applyFont="1" applyFill="1" applyBorder="1" applyAlignment="1">
      <alignment horizontal="right"/>
    </xf>
    <xf numFmtId="3" fontId="74" fillId="57" borderId="193" xfId="232" applyNumberFormat="1" applyFont="1" applyFill="1" applyBorder="1" applyAlignment="1">
      <alignment horizontal="right"/>
    </xf>
    <xf numFmtId="0" fontId="55" fillId="0" borderId="0" xfId="232" applyFont="1"/>
    <xf numFmtId="186" fontId="55" fillId="0" borderId="0" xfId="232" applyNumberFormat="1" applyFont="1"/>
    <xf numFmtId="0" fontId="54" fillId="0" borderId="0" xfId="232" applyFont="1"/>
    <xf numFmtId="0" fontId="55" fillId="0" borderId="0" xfId="232" applyFont="1" applyAlignment="1">
      <alignment horizontal="left"/>
    </xf>
    <xf numFmtId="0" fontId="55" fillId="0" borderId="0" xfId="232" applyFont="1" applyAlignment="1">
      <alignment horizontal="right"/>
    </xf>
    <xf numFmtId="182" fontId="54" fillId="0" borderId="0" xfId="232" applyNumberFormat="1" applyFont="1" applyAlignment="1">
      <alignment horizontal="right"/>
    </xf>
    <xf numFmtId="0" fontId="68" fillId="26" borderId="181" xfId="232" applyFont="1" applyFill="1" applyBorder="1" applyAlignment="1">
      <alignment horizontal="center" vertical="center" wrapText="1"/>
    </xf>
    <xf numFmtId="0" fontId="68" fillId="26" borderId="281" xfId="232" applyFont="1" applyFill="1" applyBorder="1" applyAlignment="1">
      <alignment horizontal="center" vertical="center" wrapText="1"/>
    </xf>
    <xf numFmtId="0" fontId="68" fillId="26" borderId="282" xfId="232" applyFont="1" applyFill="1" applyBorder="1" applyAlignment="1">
      <alignment horizontal="center" vertical="center" wrapText="1"/>
    </xf>
    <xf numFmtId="9" fontId="55" fillId="25" borderId="82" xfId="232" applyNumberFormat="1" applyFont="1" applyFill="1" applyBorder="1" applyAlignment="1">
      <alignment horizontal="center" vertical="center" wrapText="1"/>
    </xf>
    <xf numFmtId="184" fontId="55" fillId="25" borderId="82" xfId="232" applyNumberFormat="1" applyFont="1" applyFill="1" applyBorder="1" applyAlignment="1">
      <alignment horizontal="center" vertical="center" wrapText="1"/>
    </xf>
    <xf numFmtId="0" fontId="55" fillId="25" borderId="245" xfId="232" applyFont="1" applyFill="1" applyBorder="1" applyAlignment="1">
      <alignment horizontal="center" vertical="center" wrapText="1"/>
    </xf>
    <xf numFmtId="9" fontId="55" fillId="25" borderId="245" xfId="232" applyNumberFormat="1" applyFont="1" applyFill="1" applyBorder="1" applyAlignment="1">
      <alignment horizontal="center" vertical="center" wrapText="1"/>
    </xf>
    <xf numFmtId="184" fontId="55" fillId="25" borderId="185" xfId="232" applyNumberFormat="1" applyFont="1" applyFill="1" applyBorder="1" applyAlignment="1">
      <alignment horizontal="center" vertical="center" wrapText="1"/>
    </xf>
    <xf numFmtId="0" fontId="91" fillId="0" borderId="287" xfId="282" applyNumberFormat="1" applyFont="1" applyBorder="1" applyAlignment="1" applyProtection="1">
      <alignment horizontal="center"/>
      <protection locked="0"/>
    </xf>
    <xf numFmtId="43" fontId="91" fillId="0" borderId="288" xfId="282" applyNumberFormat="1" applyFont="1" applyBorder="1" applyAlignment="1" applyProtection="1">
      <alignment horizontal="center"/>
      <protection locked="0"/>
    </xf>
    <xf numFmtId="43" fontId="91" fillId="0" borderId="289" xfId="282" applyNumberFormat="1" applyFont="1" applyBorder="1" applyAlignment="1" applyProtection="1">
      <alignment horizontal="center"/>
    </xf>
    <xf numFmtId="43" fontId="91" fillId="0" borderId="288" xfId="282" applyNumberFormat="1" applyFont="1" applyBorder="1" applyAlignment="1" applyProtection="1">
      <alignment horizontal="center"/>
    </xf>
    <xf numFmtId="43" fontId="91" fillId="0" borderId="290" xfId="282" applyNumberFormat="1" applyFont="1" applyBorder="1" applyAlignment="1" applyProtection="1">
      <alignment horizontal="center"/>
    </xf>
    <xf numFmtId="0" fontId="91" fillId="0" borderId="292" xfId="282" applyNumberFormat="1" applyFont="1" applyBorder="1" applyAlignment="1" applyProtection="1">
      <alignment horizontal="center"/>
      <protection locked="0"/>
    </xf>
    <xf numFmtId="43" fontId="91" fillId="0" borderId="293" xfId="282" applyNumberFormat="1" applyFont="1" applyBorder="1" applyAlignment="1" applyProtection="1">
      <alignment horizontal="center"/>
      <protection locked="0"/>
    </xf>
    <xf numFmtId="43" fontId="91" fillId="0" borderId="294" xfId="282" applyNumberFormat="1" applyFont="1" applyBorder="1" applyAlignment="1" applyProtection="1">
      <alignment horizontal="center"/>
    </xf>
    <xf numFmtId="43" fontId="91" fillId="0" borderId="293" xfId="282" applyNumberFormat="1" applyFont="1" applyBorder="1" applyAlignment="1" applyProtection="1">
      <alignment horizontal="center"/>
    </xf>
    <xf numFmtId="43" fontId="91" fillId="0" borderId="295" xfId="282" applyNumberFormat="1" applyFont="1" applyBorder="1" applyAlignment="1" applyProtection="1">
      <alignment horizontal="center"/>
    </xf>
    <xf numFmtId="0" fontId="91" fillId="0" borderId="297" xfId="282" applyNumberFormat="1" applyFont="1" applyBorder="1" applyAlignment="1" applyProtection="1">
      <alignment horizontal="center"/>
      <protection locked="0"/>
    </xf>
    <xf numFmtId="43" fontId="91" fillId="0" borderId="298" xfId="282" applyNumberFormat="1" applyFont="1" applyBorder="1" applyAlignment="1" applyProtection="1">
      <alignment horizontal="center"/>
      <protection locked="0"/>
    </xf>
    <xf numFmtId="43" fontId="91" fillId="0" borderId="299" xfId="282" applyNumberFormat="1" applyFont="1" applyBorder="1" applyAlignment="1" applyProtection="1">
      <alignment horizontal="center"/>
    </xf>
    <xf numFmtId="43" fontId="91" fillId="0" borderId="298" xfId="282" applyNumberFormat="1" applyFont="1" applyBorder="1" applyAlignment="1" applyProtection="1">
      <alignment horizontal="center"/>
    </xf>
    <xf numFmtId="43" fontId="91" fillId="0" borderId="300" xfId="282" applyNumberFormat="1" applyFont="1" applyBorder="1" applyAlignment="1" applyProtection="1">
      <alignment horizontal="center"/>
    </xf>
    <xf numFmtId="0" fontId="91" fillId="0" borderId="302" xfId="282" applyNumberFormat="1" applyFont="1" applyBorder="1" applyAlignment="1" applyProtection="1">
      <alignment horizontal="center"/>
      <protection locked="0"/>
    </xf>
    <xf numFmtId="43" fontId="91" fillId="0" borderId="303" xfId="282" applyNumberFormat="1" applyFont="1" applyBorder="1" applyAlignment="1" applyProtection="1">
      <alignment horizontal="center"/>
      <protection locked="0"/>
    </xf>
    <xf numFmtId="43" fontId="91" fillId="0" borderId="304" xfId="282" applyNumberFormat="1" applyFont="1" applyBorder="1" applyAlignment="1" applyProtection="1">
      <alignment horizontal="center"/>
    </xf>
    <xf numFmtId="43" fontId="91" fillId="0" borderId="303" xfId="282" applyNumberFormat="1" applyFont="1" applyBorder="1" applyAlignment="1" applyProtection="1">
      <alignment horizontal="center"/>
    </xf>
    <xf numFmtId="43" fontId="91" fillId="0" borderId="305" xfId="282" applyNumberFormat="1" applyFont="1" applyBorder="1" applyAlignment="1" applyProtection="1">
      <alignment horizontal="center"/>
    </xf>
    <xf numFmtId="43" fontId="91" fillId="0" borderId="308" xfId="282" applyNumberFormat="1" applyFont="1" applyBorder="1" applyAlignment="1" applyProtection="1">
      <alignment horizontal="center"/>
    </xf>
    <xf numFmtId="0" fontId="91" fillId="0" borderId="309" xfId="282" applyNumberFormat="1" applyFont="1" applyBorder="1" applyAlignment="1" applyProtection="1">
      <alignment horizontal="center"/>
      <protection locked="0"/>
    </xf>
    <xf numFmtId="43" fontId="91" fillId="0" borderId="310" xfId="282" applyNumberFormat="1" applyFont="1" applyBorder="1" applyAlignment="1" applyProtection="1">
      <alignment horizontal="center"/>
      <protection locked="0"/>
    </xf>
    <xf numFmtId="43" fontId="91" fillId="0" borderId="310" xfId="282" applyNumberFormat="1" applyFont="1" applyBorder="1" applyAlignment="1" applyProtection="1">
      <alignment horizontal="center"/>
    </xf>
    <xf numFmtId="43" fontId="91" fillId="0" borderId="311" xfId="282" applyNumberFormat="1" applyFont="1" applyBorder="1" applyAlignment="1" applyProtection="1">
      <alignment horizontal="center"/>
    </xf>
    <xf numFmtId="0" fontId="91" fillId="0" borderId="315" xfId="282" applyNumberFormat="1" applyFont="1" applyBorder="1" applyAlignment="1" applyProtection="1">
      <alignment horizontal="center"/>
    </xf>
    <xf numFmtId="43" fontId="91" fillId="0" borderId="316" xfId="282" applyNumberFormat="1" applyFont="1" applyBorder="1" applyAlignment="1" applyProtection="1">
      <alignment horizontal="center"/>
    </xf>
    <xf numFmtId="0" fontId="91" fillId="0" borderId="317" xfId="282" applyNumberFormat="1" applyFont="1" applyBorder="1" applyAlignment="1" applyProtection="1">
      <alignment horizontal="center"/>
    </xf>
    <xf numFmtId="43" fontId="91" fillId="0" borderId="318" xfId="282" applyNumberFormat="1" applyFont="1" applyBorder="1" applyAlignment="1" applyProtection="1">
      <alignment horizontal="center"/>
    </xf>
    <xf numFmtId="0" fontId="91" fillId="0" borderId="297" xfId="282" applyNumberFormat="1" applyFont="1" applyBorder="1" applyAlignment="1" applyProtection="1">
      <alignment horizontal="center"/>
    </xf>
    <xf numFmtId="0" fontId="91" fillId="0" borderId="309" xfId="282" applyNumberFormat="1" applyFont="1" applyBorder="1" applyAlignment="1" applyProtection="1">
      <alignment horizontal="center"/>
    </xf>
    <xf numFmtId="0" fontId="91" fillId="0" borderId="319" xfId="282" applyNumberFormat="1" applyFont="1" applyBorder="1" applyAlignment="1" applyProtection="1">
      <alignment horizontal="center"/>
      <protection locked="0"/>
    </xf>
    <xf numFmtId="43" fontId="91" fillId="0" borderId="308" xfId="282" applyNumberFormat="1" applyFont="1" applyBorder="1" applyAlignment="1" applyProtection="1">
      <alignment horizontal="center"/>
      <protection locked="0"/>
    </xf>
    <xf numFmtId="43" fontId="91" fillId="0" borderId="320" xfId="282" applyNumberFormat="1" applyFont="1" applyBorder="1" applyAlignment="1" applyProtection="1">
      <alignment horizontal="center"/>
    </xf>
    <xf numFmtId="43" fontId="91" fillId="0" borderId="321" xfId="282" applyNumberFormat="1" applyFont="1" applyBorder="1" applyAlignment="1" applyProtection="1">
      <alignment horizontal="center"/>
    </xf>
    <xf numFmtId="0" fontId="54" fillId="0" borderId="79" xfId="232" applyFont="1" applyBorder="1" applyAlignment="1" applyProtection="1">
      <alignment horizontal="center" vertical="center" wrapText="1"/>
      <protection locked="0"/>
    </xf>
    <xf numFmtId="0" fontId="54" fillId="0" borderId="323" xfId="232" applyFont="1" applyBorder="1" applyAlignment="1" applyProtection="1">
      <alignment horizontal="center" vertical="center" wrapText="1"/>
      <protection locked="0"/>
    </xf>
    <xf numFmtId="0" fontId="54" fillId="0" borderId="323" xfId="232" applyFont="1" applyBorder="1" applyAlignment="1" applyProtection="1">
      <alignment horizontal="center" wrapText="1"/>
      <protection locked="0"/>
    </xf>
    <xf numFmtId="0" fontId="54" fillId="0" borderId="324" xfId="232" applyFont="1" applyBorder="1" applyAlignment="1" applyProtection="1">
      <alignment horizontal="center" wrapText="1"/>
      <protection locked="0"/>
    </xf>
    <xf numFmtId="181" fontId="54" fillId="0" borderId="325" xfId="300" applyNumberFormat="1" applyFont="1" applyFill="1" applyBorder="1" applyAlignment="1" applyProtection="1">
      <alignment horizontal="center" wrapText="1"/>
      <protection locked="0"/>
    </xf>
    <xf numFmtId="181" fontId="54" fillId="0" borderId="79" xfId="300" applyNumberFormat="1" applyFont="1" applyFill="1" applyBorder="1" applyAlignment="1" applyProtection="1">
      <alignment horizontal="center" wrapText="1"/>
      <protection locked="0"/>
    </xf>
    <xf numFmtId="181" fontId="54" fillId="0" borderId="323" xfId="300" applyNumberFormat="1" applyFont="1" applyFill="1" applyBorder="1" applyAlignment="1" applyProtection="1">
      <alignment horizontal="center" wrapText="1"/>
      <protection locked="0"/>
    </xf>
    <xf numFmtId="181" fontId="54" fillId="0" borderId="326" xfId="300" applyNumberFormat="1" applyFont="1" applyFill="1" applyBorder="1" applyAlignment="1" applyProtection="1">
      <alignment horizontal="center" wrapText="1"/>
      <protection locked="0"/>
    </xf>
    <xf numFmtId="181" fontId="54" fillId="0" borderId="166" xfId="300" applyNumberFormat="1" applyFont="1" applyFill="1" applyBorder="1" applyAlignment="1" applyProtection="1">
      <alignment horizontal="center" wrapText="1"/>
      <protection locked="0"/>
    </xf>
    <xf numFmtId="181" fontId="54" fillId="0" borderId="324" xfId="300" applyNumberFormat="1" applyFont="1" applyFill="1" applyBorder="1" applyAlignment="1" applyProtection="1">
      <alignment horizontal="center" wrapText="1"/>
      <protection locked="0"/>
    </xf>
    <xf numFmtId="0" fontId="54" fillId="0" borderId="0" xfId="232" applyFont="1" applyAlignment="1">
      <alignment horizontal="center"/>
    </xf>
    <xf numFmtId="0" fontId="56" fillId="0" borderId="0" xfId="232" applyFont="1"/>
    <xf numFmtId="0" fontId="59" fillId="0" borderId="0" xfId="232" applyFont="1"/>
    <xf numFmtId="4" fontId="54" fillId="0" borderId="191" xfId="398" applyNumberFormat="1" applyFont="1" applyFill="1" applyBorder="1" applyAlignment="1" applyProtection="1">
      <alignment horizontal="right" wrapText="1"/>
      <protection locked="0"/>
    </xf>
    <xf numFmtId="0" fontId="54" fillId="39" borderId="182" xfId="0" applyFont="1" applyFill="1" applyBorder="1" applyAlignment="1">
      <alignment vertical="center" wrapText="1"/>
    </xf>
    <xf numFmtId="0" fontId="54" fillId="39" borderId="0" xfId="0" applyFont="1" applyFill="1" applyAlignment="1">
      <alignment vertical="center" wrapText="1"/>
    </xf>
    <xf numFmtId="0" fontId="54" fillId="39" borderId="86" xfId="0" applyFont="1" applyFill="1" applyBorder="1" applyAlignment="1">
      <alignment vertical="center" wrapText="1"/>
    </xf>
    <xf numFmtId="0" fontId="54" fillId="39" borderId="184" xfId="0" applyFont="1" applyFill="1" applyBorder="1"/>
    <xf numFmtId="0" fontId="54" fillId="39" borderId="249" xfId="0" applyFont="1" applyFill="1" applyBorder="1"/>
    <xf numFmtId="0" fontId="54" fillId="39" borderId="90" xfId="0" applyFont="1" applyFill="1" applyBorder="1"/>
    <xf numFmtId="3" fontId="54" fillId="39" borderId="184" xfId="0" applyNumberFormat="1" applyFont="1" applyFill="1" applyBorder="1" applyAlignment="1">
      <alignment vertical="center" wrapText="1"/>
    </xf>
    <xf numFmtId="0" fontId="54" fillId="39" borderId="249" xfId="0" applyFont="1" applyFill="1" applyBorder="1" applyAlignment="1">
      <alignment vertical="center" wrapText="1"/>
    </xf>
    <xf numFmtId="0" fontId="54" fillId="39" borderId="90" xfId="0" applyFont="1" applyFill="1" applyBorder="1" applyAlignment="1">
      <alignment vertical="center" wrapText="1"/>
    </xf>
    <xf numFmtId="0" fontId="54" fillId="39" borderId="184" xfId="0" applyFont="1" applyFill="1" applyBorder="1" applyAlignment="1">
      <alignment vertical="center" wrapText="1"/>
    </xf>
    <xf numFmtId="3" fontId="74" fillId="0" borderId="152" xfId="0" applyNumberFormat="1" applyFont="1" applyBorder="1" applyAlignment="1">
      <alignment horizontal="right" vertical="top" wrapText="1"/>
    </xf>
    <xf numFmtId="3" fontId="74" fillId="0" borderId="193" xfId="0" applyNumberFormat="1" applyFont="1" applyBorder="1" applyAlignment="1">
      <alignment horizontal="right" vertical="top" wrapText="1"/>
    </xf>
    <xf numFmtId="0" fontId="74" fillId="0" borderId="193" xfId="0" applyFont="1" applyBorder="1"/>
    <xf numFmtId="0" fontId="74" fillId="0" borderId="248" xfId="0" applyFont="1" applyBorder="1"/>
    <xf numFmtId="0" fontId="74" fillId="0" borderId="182" xfId="0" applyFont="1" applyBorder="1"/>
    <xf numFmtId="0" fontId="74" fillId="0" borderId="0" xfId="0" applyFont="1"/>
    <xf numFmtId="0" fontId="74" fillId="0" borderId="86" xfId="0" applyFont="1" applyBorder="1"/>
    <xf numFmtId="3" fontId="74" fillId="0" borderId="194" xfId="0" applyNumberFormat="1" applyFont="1" applyBorder="1" applyAlignment="1">
      <alignment horizontal="right" vertical="top" wrapText="1"/>
    </xf>
    <xf numFmtId="3" fontId="74" fillId="0" borderId="248" xfId="0" applyNumberFormat="1" applyFont="1" applyBorder="1" applyAlignment="1">
      <alignment horizontal="right" vertical="top" wrapText="1"/>
    </xf>
    <xf numFmtId="3" fontId="74" fillId="0" borderId="182" xfId="0" applyNumberFormat="1" applyFont="1" applyBorder="1" applyAlignment="1">
      <alignment horizontal="right" vertical="top" wrapText="1"/>
    </xf>
    <xf numFmtId="3" fontId="74" fillId="0" borderId="0" xfId="0" applyNumberFormat="1" applyFont="1" applyAlignment="1">
      <alignment horizontal="right" vertical="top" wrapText="1"/>
    </xf>
    <xf numFmtId="3" fontId="74" fillId="0" borderId="86" xfId="0" applyNumberFormat="1" applyFont="1" applyBorder="1" applyAlignment="1">
      <alignment horizontal="right" vertical="top" wrapText="1"/>
    </xf>
    <xf numFmtId="3" fontId="74" fillId="0" borderId="147" xfId="0" applyNumberFormat="1" applyFont="1" applyBorder="1" applyAlignment="1">
      <alignment horizontal="right" vertical="top" wrapText="1"/>
    </xf>
    <xf numFmtId="3" fontId="74" fillId="0" borderId="252" xfId="0" applyNumberFormat="1" applyFont="1" applyBorder="1" applyAlignment="1">
      <alignment horizontal="right" vertical="top" wrapText="1"/>
    </xf>
    <xf numFmtId="3" fontId="74" fillId="0" borderId="214" xfId="0" applyNumberFormat="1" applyFont="1" applyBorder="1" applyAlignment="1">
      <alignment horizontal="right" vertical="top" wrapText="1"/>
    </xf>
    <xf numFmtId="0" fontId="74" fillId="0" borderId="214" xfId="0" applyFont="1" applyBorder="1"/>
    <xf numFmtId="0" fontId="74" fillId="0" borderId="253" xfId="0" applyFont="1" applyBorder="1"/>
    <xf numFmtId="3" fontId="68" fillId="0" borderId="184" xfId="0" applyNumberFormat="1" applyFont="1" applyBorder="1" applyAlignment="1">
      <alignment horizontal="right" vertical="top" wrapText="1"/>
    </xf>
    <xf numFmtId="3" fontId="68" fillId="0" borderId="249" xfId="0" applyNumberFormat="1" applyFont="1" applyBorder="1" applyAlignment="1">
      <alignment horizontal="right" vertical="top" wrapText="1"/>
    </xf>
    <xf numFmtId="3" fontId="68" fillId="0" borderId="90" xfId="0" applyNumberFormat="1" applyFont="1" applyBorder="1" applyAlignment="1">
      <alignment horizontal="right" vertical="top" wrapText="1"/>
    </xf>
    <xf numFmtId="3" fontId="79" fillId="39" borderId="193" xfId="228" applyNumberFormat="1" applyFont="1" applyFill="1" applyBorder="1" applyAlignment="1">
      <alignment horizontal="right" vertical="center" wrapText="1"/>
    </xf>
    <xf numFmtId="181" fontId="55" fillId="0" borderId="190" xfId="394" applyNumberFormat="1" applyFont="1" applyFill="1" applyBorder="1" applyAlignment="1" applyProtection="1">
      <alignment horizontal="center" wrapText="1"/>
    </xf>
    <xf numFmtId="181" fontId="55" fillId="0" borderId="191" xfId="394" applyNumberFormat="1" applyFont="1" applyFill="1" applyBorder="1" applyAlignment="1" applyProtection="1">
      <alignment horizontal="center" wrapText="1"/>
    </xf>
    <xf numFmtId="181" fontId="55" fillId="0" borderId="192" xfId="394" applyNumberFormat="1" applyFont="1" applyFill="1" applyBorder="1" applyAlignment="1" applyProtection="1">
      <alignment horizontal="center" wrapText="1"/>
    </xf>
    <xf numFmtId="0" fontId="54" fillId="39" borderId="193" xfId="0" applyFont="1" applyFill="1" applyBorder="1"/>
    <xf numFmtId="181" fontId="54" fillId="39" borderId="0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0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1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2" xfId="280" applyNumberFormat="1" applyFont="1" applyFill="1" applyBorder="1" applyAlignment="1" applyProtection="1">
      <alignment horizontal="center" vertical="center" wrapText="1"/>
      <protection locked="0"/>
    </xf>
    <xf numFmtId="181" fontId="55" fillId="0" borderId="191" xfId="280" applyNumberFormat="1" applyFont="1" applyFill="1" applyBorder="1" applyAlignment="1" applyProtection="1">
      <alignment horizontal="center" vertical="center" wrapText="1"/>
    </xf>
    <xf numFmtId="3" fontId="54" fillId="34" borderId="191" xfId="280" applyNumberFormat="1" applyFont="1" applyFill="1" applyBorder="1" applyAlignment="1" applyProtection="1">
      <alignment vertical="center" wrapText="1"/>
    </xf>
    <xf numFmtId="3" fontId="74" fillId="48" borderId="193" xfId="232" applyNumberFormat="1" applyFont="1" applyFill="1" applyBorder="1" applyAlignment="1">
      <alignment horizontal="right"/>
    </xf>
    <xf numFmtId="4" fontId="74" fillId="48" borderId="193" xfId="232" applyNumberFormat="1" applyFont="1" applyFill="1" applyBorder="1" applyAlignment="1">
      <alignment horizontal="right"/>
    </xf>
    <xf numFmtId="181" fontId="64" fillId="39" borderId="258" xfId="280" applyNumberFormat="1" applyFill="1" applyBorder="1"/>
    <xf numFmtId="3" fontId="81" fillId="0" borderId="208" xfId="232" applyNumberFormat="1" applyFont="1" applyBorder="1" applyAlignment="1">
      <alignment horizontal="right" vertical="top"/>
    </xf>
    <xf numFmtId="3" fontId="81" fillId="0" borderId="210" xfId="232" applyNumberFormat="1" applyFont="1" applyBorder="1" applyAlignment="1">
      <alignment horizontal="right" vertical="top"/>
    </xf>
    <xf numFmtId="3" fontId="81" fillId="0" borderId="327" xfId="232" applyNumberFormat="1" applyFont="1" applyBorder="1" applyAlignment="1">
      <alignment horizontal="right" vertical="top"/>
    </xf>
    <xf numFmtId="3" fontId="81" fillId="0" borderId="328" xfId="232" applyNumberFormat="1" applyFont="1" applyBorder="1" applyAlignment="1">
      <alignment horizontal="right" vertical="top"/>
    </xf>
    <xf numFmtId="3" fontId="81" fillId="45" borderId="327" xfId="232" applyNumberFormat="1" applyFont="1" applyFill="1" applyBorder="1" applyAlignment="1">
      <alignment horizontal="right" vertical="top"/>
    </xf>
    <xf numFmtId="3" fontId="81" fillId="45" borderId="328" xfId="232" applyNumberFormat="1" applyFont="1" applyFill="1" applyBorder="1" applyAlignment="1">
      <alignment horizontal="right" vertical="top"/>
    </xf>
    <xf numFmtId="3" fontId="82" fillId="44" borderId="208" xfId="232" applyNumberFormat="1" applyFont="1" applyFill="1" applyBorder="1" applyAlignment="1">
      <alignment horizontal="center" wrapText="1"/>
    </xf>
    <xf numFmtId="3" fontId="81" fillId="0" borderId="208" xfId="232" applyNumberFormat="1" applyFont="1" applyBorder="1" applyAlignment="1">
      <alignment horizontal="right" vertical="top" wrapText="1"/>
    </xf>
    <xf numFmtId="3" fontId="82" fillId="44" borderId="209" xfId="232" applyNumberFormat="1" applyFont="1" applyFill="1" applyBorder="1" applyAlignment="1">
      <alignment horizontal="center" wrapText="1"/>
    </xf>
    <xf numFmtId="3" fontId="81" fillId="0" borderId="209" xfId="232" applyNumberFormat="1" applyFont="1" applyBorder="1" applyAlignment="1">
      <alignment horizontal="right" vertical="top" wrapText="1"/>
    </xf>
    <xf numFmtId="3" fontId="82" fillId="44" borderId="208" xfId="232" applyNumberFormat="1" applyFont="1" applyFill="1" applyBorder="1" applyAlignment="1">
      <alignment horizontal="right" vertical="top" wrapText="1"/>
    </xf>
    <xf numFmtId="3" fontId="81" fillId="45" borderId="208" xfId="232" applyNumberFormat="1" applyFont="1" applyFill="1" applyBorder="1" applyAlignment="1">
      <alignment horizontal="right" vertical="center"/>
    </xf>
    <xf numFmtId="3" fontId="81" fillId="0" borderId="208" xfId="232" applyNumberFormat="1" applyFont="1" applyBorder="1" applyAlignment="1">
      <alignment horizontal="right" vertical="center"/>
    </xf>
    <xf numFmtId="3" fontId="81" fillId="0" borderId="208" xfId="232" applyNumberFormat="1" applyFont="1" applyBorder="1"/>
    <xf numFmtId="3" fontId="81" fillId="0" borderId="208" xfId="391" applyNumberFormat="1" applyFont="1" applyBorder="1" applyAlignment="1">
      <alignment horizontal="right" vertical="top" wrapText="1"/>
    </xf>
    <xf numFmtId="187" fontId="82" fillId="44" borderId="208" xfId="381" applyNumberFormat="1" applyFont="1" applyFill="1" applyBorder="1" applyAlignment="1">
      <alignment wrapText="1"/>
    </xf>
    <xf numFmtId="3" fontId="81" fillId="45" borderId="208" xfId="0" applyNumberFormat="1" applyFont="1" applyFill="1" applyBorder="1" applyAlignment="1">
      <alignment horizontal="right"/>
    </xf>
    <xf numFmtId="3" fontId="81" fillId="0" borderId="208" xfId="0" applyNumberFormat="1" applyFont="1" applyBorder="1" applyAlignment="1">
      <alignment horizontal="right"/>
    </xf>
    <xf numFmtId="3" fontId="81" fillId="46" borderId="208" xfId="0" applyNumberFormat="1" applyFont="1" applyFill="1" applyBorder="1" applyAlignment="1">
      <alignment horizontal="right"/>
    </xf>
    <xf numFmtId="3" fontId="82" fillId="44" borderId="208" xfId="0" applyNumberFormat="1" applyFont="1" applyFill="1" applyBorder="1" applyAlignment="1">
      <alignment horizontal="right"/>
    </xf>
    <xf numFmtId="3" fontId="81" fillId="45" borderId="208" xfId="386" applyNumberFormat="1" applyFont="1" applyFill="1" applyBorder="1" applyAlignment="1">
      <alignment horizontal="right"/>
    </xf>
    <xf numFmtId="3" fontId="81" fillId="58" borderId="208" xfId="391" applyNumberFormat="1" applyFont="1" applyFill="1" applyBorder="1" applyAlignment="1">
      <alignment horizontal="right"/>
    </xf>
    <xf numFmtId="3" fontId="82" fillId="44" borderId="208" xfId="386" applyNumberFormat="1" applyFont="1" applyFill="1" applyBorder="1" applyAlignment="1">
      <alignment horizontal="right"/>
    </xf>
    <xf numFmtId="3" fontId="81" fillId="52" borderId="208" xfId="0" applyNumberFormat="1" applyFont="1" applyFill="1" applyBorder="1" applyAlignment="1">
      <alignment horizontal="right"/>
    </xf>
    <xf numFmtId="3" fontId="81" fillId="53" borderId="208" xfId="0" applyNumberFormat="1" applyFont="1" applyFill="1" applyBorder="1" applyAlignment="1">
      <alignment horizontal="right"/>
    </xf>
    <xf numFmtId="3" fontId="82" fillId="52" borderId="208" xfId="0" applyNumberFormat="1" applyFont="1" applyFill="1" applyBorder="1" applyAlignment="1">
      <alignment horizontal="right"/>
    </xf>
    <xf numFmtId="181" fontId="64" fillId="0" borderId="182" xfId="280" applyNumberFormat="1" applyBorder="1"/>
    <xf numFmtId="181" fontId="64" fillId="0" borderId="0" xfId="280" applyNumberFormat="1" applyBorder="1"/>
    <xf numFmtId="181" fontId="64" fillId="0" borderId="86" xfId="280" applyNumberFormat="1" applyBorder="1"/>
    <xf numFmtId="4" fontId="74" fillId="49" borderId="248" xfId="232" applyNumberFormat="1" applyFont="1" applyFill="1" applyBorder="1" applyAlignment="1">
      <alignment horizontal="right"/>
    </xf>
    <xf numFmtId="181" fontId="64" fillId="50" borderId="183" xfId="280" applyNumberFormat="1" applyFill="1" applyBorder="1"/>
    <xf numFmtId="181" fontId="64" fillId="39" borderId="182" xfId="280" applyNumberFormat="1" applyFill="1" applyBorder="1"/>
    <xf numFmtId="181" fontId="64" fillId="39" borderId="0" xfId="280" applyNumberFormat="1" applyFill="1" applyBorder="1"/>
    <xf numFmtId="181" fontId="64" fillId="39" borderId="86" xfId="280" applyNumberFormat="1" applyFill="1" applyBorder="1"/>
    <xf numFmtId="181" fontId="64" fillId="39" borderId="257" xfId="280" applyNumberFormat="1" applyFill="1" applyBorder="1"/>
    <xf numFmtId="181" fontId="64" fillId="39" borderId="183" xfId="280" applyNumberFormat="1" applyFill="1" applyBorder="1"/>
    <xf numFmtId="4" fontId="74" fillId="55" borderId="248" xfId="232" applyNumberFormat="1" applyFont="1" applyFill="1" applyBorder="1" applyAlignment="1">
      <alignment horizontal="right"/>
    </xf>
    <xf numFmtId="181" fontId="64" fillId="39" borderId="193" xfId="280" applyNumberFormat="1" applyFill="1" applyBorder="1" applyAlignment="1">
      <alignment horizontal="right"/>
    </xf>
    <xf numFmtId="181" fontId="64" fillId="39" borderId="0" xfId="280" applyNumberFormat="1" applyFill="1" applyBorder="1" applyAlignment="1">
      <alignment horizontal="right"/>
    </xf>
    <xf numFmtId="3" fontId="74" fillId="49" borderId="193" xfId="232" applyNumberFormat="1" applyFont="1" applyFill="1" applyBorder="1" applyAlignment="1">
      <alignment horizontal="right"/>
    </xf>
    <xf numFmtId="4" fontId="74" fillId="49" borderId="193" xfId="232" applyNumberFormat="1" applyFont="1" applyFill="1" applyBorder="1" applyAlignment="1">
      <alignment horizontal="right"/>
    </xf>
    <xf numFmtId="3" fontId="54" fillId="0" borderId="0" xfId="0" applyNumberFormat="1" applyFont="1"/>
    <xf numFmtId="0" fontId="93" fillId="0" borderId="329" xfId="0" applyFont="1" applyBorder="1"/>
    <xf numFmtId="0" fontId="94" fillId="0" borderId="332" xfId="0" applyFont="1" applyBorder="1" applyAlignment="1">
      <alignment horizontal="center"/>
    </xf>
    <xf numFmtId="8" fontId="93" fillId="0" borderId="332" xfId="0" applyNumberFormat="1" applyFont="1" applyBorder="1" applyAlignment="1">
      <alignment horizontal="right" vertical="center" wrapText="1"/>
    </xf>
    <xf numFmtId="0" fontId="93" fillId="0" borderId="330" xfId="0" applyFont="1" applyBorder="1"/>
    <xf numFmtId="0" fontId="93" fillId="61" borderId="333" xfId="0" applyFont="1" applyFill="1" applyBorder="1"/>
    <xf numFmtId="0" fontId="93" fillId="61" borderId="332" xfId="0" applyFont="1" applyFill="1" applyBorder="1" applyAlignment="1">
      <alignment horizontal="center" vertical="center"/>
    </xf>
    <xf numFmtId="8" fontId="93" fillId="61" borderId="332" xfId="0" applyNumberFormat="1" applyFont="1" applyFill="1" applyBorder="1" applyAlignment="1">
      <alignment horizontal="right" vertical="center"/>
    </xf>
    <xf numFmtId="0" fontId="92" fillId="0" borderId="0" xfId="0" applyFont="1" applyAlignment="1">
      <alignment horizontal="justify" vertical="center" wrapText="1"/>
    </xf>
    <xf numFmtId="181" fontId="93" fillId="61" borderId="333" xfId="0" applyNumberFormat="1" applyFont="1" applyFill="1" applyBorder="1" applyAlignment="1">
      <alignment horizontal="center"/>
    </xf>
    <xf numFmtId="0" fontId="94" fillId="0" borderId="332" xfId="0" applyFont="1" applyBorder="1" applyAlignment="1">
      <alignment horizontal="center" vertical="center"/>
    </xf>
    <xf numFmtId="0" fontId="94" fillId="0" borderId="331" xfId="0" applyFont="1" applyBorder="1" applyAlignment="1">
      <alignment horizontal="center" vertical="center"/>
    </xf>
    <xf numFmtId="3" fontId="74" fillId="0" borderId="208" xfId="232" applyNumberFormat="1" applyFont="1" applyBorder="1" applyAlignment="1">
      <alignment horizontal="right"/>
    </xf>
    <xf numFmtId="3" fontId="74" fillId="54" borderId="208" xfId="232" applyNumberFormat="1" applyFont="1" applyFill="1" applyBorder="1" applyAlignment="1">
      <alignment horizontal="right"/>
    </xf>
    <xf numFmtId="3" fontId="68" fillId="0" borderId="208" xfId="232" applyNumberFormat="1" applyFont="1" applyBorder="1" applyAlignment="1">
      <alignment horizontal="right"/>
    </xf>
    <xf numFmtId="3" fontId="68" fillId="44" borderId="208" xfId="232" applyNumberFormat="1" applyFont="1" applyFill="1" applyBorder="1" applyAlignment="1">
      <alignment horizontal="right"/>
    </xf>
    <xf numFmtId="0" fontId="95" fillId="0" borderId="0" xfId="0" applyFont="1"/>
    <xf numFmtId="0" fontId="59" fillId="0" borderId="0" xfId="0" applyFont="1" applyAlignment="1" applyProtection="1">
      <alignment horizontal="left"/>
      <protection locked="0"/>
    </xf>
    <xf numFmtId="0" fontId="66" fillId="0" borderId="0" xfId="232" applyFont="1"/>
    <xf numFmtId="0" fontId="96" fillId="0" borderId="0" xfId="0" applyFont="1" applyAlignment="1" applyProtection="1">
      <alignment horizontal="left"/>
      <protection locked="0"/>
    </xf>
    <xf numFmtId="0" fontId="55" fillId="25" borderId="82" xfId="232" applyFont="1" applyFill="1" applyBorder="1" applyAlignment="1">
      <alignment horizontal="center" vertical="center" wrapText="1"/>
    </xf>
    <xf numFmtId="181" fontId="54" fillId="0" borderId="22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8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2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34" xfId="309" applyNumberFormat="1" applyFont="1" applyFill="1" applyBorder="1" applyAlignment="1" applyProtection="1">
      <alignment horizontal="center" vertical="center" wrapText="1"/>
    </xf>
    <xf numFmtId="181" fontId="54" fillId="0" borderId="23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8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0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42" xfId="309" applyNumberFormat="1" applyFont="1" applyFill="1" applyBorder="1" applyAlignment="1" applyProtection="1">
      <alignment horizontal="center" vertical="center" wrapText="1"/>
    </xf>
    <xf numFmtId="181" fontId="55" fillId="35" borderId="244" xfId="309" applyNumberFormat="1" applyFont="1" applyFill="1" applyBorder="1" applyAlignment="1" applyProtection="1">
      <alignment horizontal="center" vertical="center" wrapText="1"/>
    </xf>
    <xf numFmtId="181" fontId="54" fillId="0" borderId="20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191" xfId="309" applyNumberFormat="1" applyFont="1" applyFill="1" applyBorder="1" applyAlignment="1" applyProtection="1">
      <alignment horizontal="center" vertical="center" wrapText="1"/>
    </xf>
    <xf numFmtId="181" fontId="54" fillId="0" borderId="203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186" xfId="309" applyNumberFormat="1" applyFont="1" applyFill="1" applyBorder="1" applyAlignment="1" applyProtection="1">
      <alignment horizontal="center" vertical="center" wrapText="1"/>
    </xf>
    <xf numFmtId="181" fontId="55" fillId="35" borderId="245" xfId="309" applyNumberFormat="1" applyFont="1" applyFill="1" applyBorder="1" applyAlignment="1" applyProtection="1">
      <alignment horizontal="center" vertical="center" wrapText="1"/>
    </xf>
    <xf numFmtId="181" fontId="54" fillId="0" borderId="186" xfId="309" applyNumberFormat="1" applyFont="1" applyFill="1" applyBorder="1" applyAlignment="1" applyProtection="1">
      <alignment horizontal="center" vertical="center" wrapText="1"/>
    </xf>
    <xf numFmtId="0" fontId="54" fillId="0" borderId="65" xfId="228" applyFont="1" applyBorder="1" applyAlignment="1">
      <alignment horizontal="center" vertical="center" wrapText="1"/>
    </xf>
    <xf numFmtId="0" fontId="54" fillId="0" borderId="186" xfId="228" applyFont="1" applyBorder="1" applyAlignment="1">
      <alignment horizontal="center" vertical="center" wrapText="1"/>
    </xf>
    <xf numFmtId="181" fontId="54" fillId="0" borderId="200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309" applyNumberFormat="1" applyFont="1" applyFill="1" applyBorder="1" applyAlignment="1" applyProtection="1">
      <alignment horizontal="center" vertical="center" wrapText="1"/>
    </xf>
    <xf numFmtId="181" fontId="54" fillId="0" borderId="202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309" applyNumberFormat="1" applyFont="1" applyFill="1" applyBorder="1" applyAlignment="1" applyProtection="1">
      <alignment horizontal="center" vertical="center" wrapText="1"/>
    </xf>
    <xf numFmtId="181" fontId="55" fillId="35" borderId="246" xfId="309" applyNumberFormat="1" applyFont="1" applyFill="1" applyBorder="1" applyAlignment="1" applyProtection="1">
      <alignment horizontal="center" vertical="center" wrapText="1"/>
    </xf>
    <xf numFmtId="181" fontId="54" fillId="0" borderId="2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35" xfId="309" applyNumberFormat="1" applyFont="1" applyFill="1" applyBorder="1" applyAlignment="1" applyProtection="1">
      <alignment horizontal="center" vertical="center" wrapText="1"/>
    </xf>
    <xf numFmtId="181" fontId="54" fillId="0" borderId="22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43" xfId="309" applyNumberFormat="1" applyFont="1" applyFill="1" applyBorder="1" applyAlignment="1" applyProtection="1">
      <alignment horizontal="center" vertical="center" wrapText="1"/>
    </xf>
    <xf numFmtId="181" fontId="55" fillId="35" borderId="247" xfId="309" applyNumberFormat="1" applyFont="1" applyFill="1" applyBorder="1" applyAlignment="1" applyProtection="1">
      <alignment horizontal="center" vertical="center" wrapText="1"/>
    </xf>
    <xf numFmtId="0" fontId="93" fillId="60" borderId="334" xfId="0" applyFont="1" applyFill="1" applyBorder="1" applyAlignment="1">
      <alignment horizontal="center" vertical="center"/>
    </xf>
    <xf numFmtId="0" fontId="93" fillId="60" borderId="330" xfId="0" applyFont="1" applyFill="1" applyBorder="1" applyAlignment="1">
      <alignment horizontal="center" vertical="center"/>
    </xf>
    <xf numFmtId="0" fontId="93" fillId="60" borderId="334" xfId="0" applyFont="1" applyFill="1" applyBorder="1" applyAlignment="1">
      <alignment horizontal="center" vertical="center" wrapText="1"/>
    </xf>
    <xf numFmtId="0" fontId="93" fillId="60" borderId="330" xfId="0" applyFont="1" applyFill="1" applyBorder="1" applyAlignment="1">
      <alignment horizontal="center" vertical="center" wrapText="1"/>
    </xf>
    <xf numFmtId="4" fontId="54" fillId="0" borderId="191" xfId="309" applyNumberFormat="1" applyFont="1" applyFill="1" applyBorder="1" applyAlignment="1" applyProtection="1">
      <alignment horizontal="right" wrapText="1"/>
      <protection locked="0"/>
    </xf>
    <xf numFmtId="0" fontId="56" fillId="0" borderId="0" xfId="391" applyFont="1" applyProtection="1">
      <protection locked="0"/>
    </xf>
    <xf numFmtId="0" fontId="71" fillId="0" borderId="191" xfId="397" applyFont="1" applyBorder="1" applyAlignment="1" applyProtection="1">
      <alignment horizontal="center" vertical="center" wrapText="1"/>
      <protection locked="0"/>
    </xf>
    <xf numFmtId="181" fontId="71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2" fontId="94" fillId="0" borderId="332" xfId="0" applyNumberFormat="1" applyFont="1" applyBorder="1" applyAlignment="1">
      <alignment horizontal="center"/>
    </xf>
    <xf numFmtId="181" fontId="54" fillId="0" borderId="181" xfId="0" applyNumberFormat="1" applyFont="1" applyBorder="1"/>
    <xf numFmtId="0" fontId="93" fillId="60" borderId="334" xfId="0" applyFont="1" applyFill="1" applyBorder="1" applyAlignment="1">
      <alignment vertical="center"/>
    </xf>
    <xf numFmtId="0" fontId="93" fillId="60" borderId="334" xfId="0" applyFont="1" applyFill="1" applyBorder="1" applyAlignment="1">
      <alignment vertical="center" wrapText="1"/>
    </xf>
    <xf numFmtId="183" fontId="70" fillId="0" borderId="97" xfId="282" applyNumberFormat="1" applyFont="1" applyBorder="1" applyAlignment="1">
      <alignment horizontal="center" vertical="center" wrapText="1"/>
    </xf>
    <xf numFmtId="183" fontId="70" fillId="0" borderId="98" xfId="282" applyNumberFormat="1" applyFont="1" applyBorder="1" applyAlignment="1">
      <alignment horizontal="center" vertical="center" wrapText="1"/>
    </xf>
    <xf numFmtId="183" fontId="70" fillId="0" borderId="99" xfId="282" applyNumberFormat="1" applyFont="1" applyBorder="1" applyAlignment="1">
      <alignment horizontal="center" vertical="center" wrapText="1"/>
    </xf>
    <xf numFmtId="183" fontId="70" fillId="0" borderId="95" xfId="282" applyNumberFormat="1" applyFont="1" applyBorder="1" applyAlignment="1">
      <alignment horizontal="center" vertical="center" wrapText="1"/>
    </xf>
    <xf numFmtId="0" fontId="55" fillId="35" borderId="85" xfId="0" applyFont="1" applyFill="1" applyBorder="1" applyAlignment="1">
      <alignment horizontal="right" vertical="center" wrapText="1"/>
    </xf>
    <xf numFmtId="0" fontId="55" fillId="35" borderId="111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 applyProtection="1">
      <alignment horizontal="left" wrapText="1"/>
      <protection locked="0"/>
    </xf>
    <xf numFmtId="0" fontId="55" fillId="28" borderId="101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02" xfId="0" applyFont="1" applyFill="1" applyBorder="1" applyAlignment="1">
      <alignment horizontal="center" vertical="center"/>
    </xf>
    <xf numFmtId="0" fontId="55" fillId="29" borderId="103" xfId="0" applyFont="1" applyFill="1" applyBorder="1" applyAlignment="1">
      <alignment horizontal="center" vertical="center" wrapText="1"/>
    </xf>
    <xf numFmtId="0" fontId="55" fillId="29" borderId="198" xfId="0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55" fillId="32" borderId="24" xfId="0" applyFont="1" applyFill="1" applyBorder="1" applyAlignment="1">
      <alignment horizontal="center" vertical="center" wrapText="1"/>
    </xf>
    <xf numFmtId="0" fontId="55" fillId="32" borderId="18" xfId="0" applyFont="1" applyFill="1" applyBorder="1" applyAlignment="1">
      <alignment horizontal="center" vertical="center" wrapText="1"/>
    </xf>
    <xf numFmtId="0" fontId="55" fillId="0" borderId="166" xfId="0" applyFont="1" applyBorder="1" applyAlignment="1" applyProtection="1">
      <alignment horizontal="center" vertical="center" wrapText="1"/>
      <protection locked="0"/>
    </xf>
    <xf numFmtId="0" fontId="55" fillId="31" borderId="101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02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3" borderId="101" xfId="0" applyFont="1" applyFill="1" applyBorder="1" applyAlignment="1">
      <alignment horizontal="center" vertical="center" wrapText="1"/>
    </xf>
    <xf numFmtId="0" fontId="55" fillId="33" borderId="74" xfId="0" applyFont="1" applyFill="1" applyBorder="1" applyAlignment="1">
      <alignment horizontal="center" vertical="center" wrapText="1"/>
    </xf>
    <xf numFmtId="0" fontId="55" fillId="33" borderId="103" xfId="0" applyFont="1" applyFill="1" applyBorder="1" applyAlignment="1">
      <alignment horizontal="center" vertical="center" wrapText="1"/>
    </xf>
    <xf numFmtId="183" fontId="70" fillId="0" borderId="100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04" xfId="0" applyFont="1" applyBorder="1" applyAlignment="1">
      <alignment horizontal="center" vertical="center" textRotation="90" wrapText="1"/>
    </xf>
    <xf numFmtId="0" fontId="55" fillId="0" borderId="105" xfId="0" applyFont="1" applyBorder="1" applyAlignment="1">
      <alignment horizontal="center" vertical="center" textRotation="90" wrapText="1"/>
    </xf>
    <xf numFmtId="0" fontId="54" fillId="41" borderId="221" xfId="0" applyFont="1" applyFill="1" applyBorder="1" applyAlignment="1">
      <alignment horizontal="center" vertical="center"/>
    </xf>
    <xf numFmtId="0" fontId="54" fillId="41" borderId="222" xfId="0" applyFont="1" applyFill="1" applyBorder="1" applyAlignment="1">
      <alignment horizontal="center" vertical="center"/>
    </xf>
    <xf numFmtId="0" fontId="54" fillId="41" borderId="223" xfId="0" applyFont="1" applyFill="1" applyBorder="1" applyAlignment="1">
      <alignment horizontal="center" vertical="center"/>
    </xf>
    <xf numFmtId="0" fontId="78" fillId="41" borderId="221" xfId="0" applyFont="1" applyFill="1" applyBorder="1" applyAlignment="1">
      <alignment horizontal="center" vertical="center"/>
    </xf>
    <xf numFmtId="0" fontId="78" fillId="41" borderId="222" xfId="0" applyFont="1" applyFill="1" applyBorder="1" applyAlignment="1">
      <alignment horizontal="center" vertical="center"/>
    </xf>
    <xf numFmtId="0" fontId="78" fillId="41" borderId="223" xfId="0" applyFont="1" applyFill="1" applyBorder="1" applyAlignment="1">
      <alignment horizontal="center" vertical="center"/>
    </xf>
    <xf numFmtId="0" fontId="54" fillId="41" borderId="250" xfId="0" applyFont="1" applyFill="1" applyBorder="1" applyAlignment="1">
      <alignment horizontal="center" vertical="center"/>
    </xf>
    <xf numFmtId="0" fontId="54" fillId="41" borderId="251" xfId="0" applyFont="1" applyFill="1" applyBorder="1" applyAlignment="1">
      <alignment horizontal="center" vertical="center"/>
    </xf>
    <xf numFmtId="0" fontId="54" fillId="41" borderId="87" xfId="0" applyFont="1" applyFill="1" applyBorder="1" applyAlignment="1">
      <alignment horizontal="center" vertical="center"/>
    </xf>
    <xf numFmtId="0" fontId="97" fillId="41" borderId="221" xfId="399" applyFont="1" applyFill="1" applyBorder="1" applyAlignment="1">
      <alignment horizontal="center" vertical="center"/>
    </xf>
    <xf numFmtId="0" fontId="97" fillId="41" borderId="222" xfId="399" applyFont="1" applyFill="1" applyBorder="1" applyAlignment="1">
      <alignment horizontal="center" vertical="center"/>
    </xf>
    <xf numFmtId="0" fontId="97" fillId="41" borderId="223" xfId="399" applyFont="1" applyFill="1" applyBorder="1" applyAlignment="1">
      <alignment horizontal="center" vertical="center"/>
    </xf>
    <xf numFmtId="0" fontId="54" fillId="41" borderId="143" xfId="0" applyFont="1" applyFill="1" applyBorder="1" applyAlignment="1">
      <alignment horizontal="center" vertical="center"/>
    </xf>
    <xf numFmtId="0" fontId="54" fillId="41" borderId="254" xfId="0" applyFont="1" applyFill="1" applyBorder="1" applyAlignment="1">
      <alignment horizontal="center" vertical="center"/>
    </xf>
    <xf numFmtId="0" fontId="54" fillId="41" borderId="255" xfId="0" applyFont="1" applyFill="1" applyBorder="1" applyAlignment="1">
      <alignment horizontal="center" vertical="center"/>
    </xf>
    <xf numFmtId="0" fontId="55" fillId="0" borderId="0" xfId="380" applyFont="1" applyAlignment="1">
      <alignment horizontal="center" vertical="center" wrapText="1"/>
    </xf>
    <xf numFmtId="0" fontId="55" fillId="0" borderId="0" xfId="380" applyFont="1" applyAlignment="1" applyProtection="1">
      <alignment horizontal="left" wrapText="1"/>
      <protection locked="0"/>
    </xf>
    <xf numFmtId="0" fontId="55" fillId="0" borderId="0" xfId="380" applyFont="1" applyAlignment="1" applyProtection="1">
      <alignment horizontal="right" vertical="center" wrapText="1"/>
      <protection locked="0"/>
    </xf>
    <xf numFmtId="0" fontId="55" fillId="36" borderId="101" xfId="380" applyFont="1" applyFill="1" applyBorder="1" applyAlignment="1">
      <alignment horizontal="center" vertical="center" wrapText="1"/>
    </xf>
    <xf numFmtId="0" fontId="55" fillId="36" borderId="74" xfId="380" applyFont="1" applyFill="1" applyBorder="1" applyAlignment="1">
      <alignment horizontal="center" vertical="center" wrapText="1"/>
    </xf>
    <xf numFmtId="0" fontId="55" fillId="36" borderId="103" xfId="380" applyFont="1" applyFill="1" applyBorder="1" applyAlignment="1">
      <alignment horizontal="center" vertical="center" wrapText="1"/>
    </xf>
    <xf numFmtId="0" fontId="55" fillId="36" borderId="19" xfId="380" applyFont="1" applyFill="1" applyBorder="1" applyAlignment="1">
      <alignment horizontal="center" vertical="center" wrapText="1"/>
    </xf>
    <xf numFmtId="0" fontId="55" fillId="36" borderId="17" xfId="380" applyFont="1" applyFill="1" applyBorder="1" applyAlignment="1">
      <alignment horizontal="center" vertical="center" wrapText="1"/>
    </xf>
    <xf numFmtId="0" fontId="55" fillId="36" borderId="24" xfId="380" applyFont="1" applyFill="1" applyBorder="1" applyAlignment="1">
      <alignment horizontal="center" vertical="center" wrapText="1"/>
    </xf>
    <xf numFmtId="0" fontId="55" fillId="9" borderId="101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02" xfId="380" applyFont="1" applyFill="1" applyBorder="1" applyAlignment="1">
      <alignment horizontal="center" vertical="center"/>
    </xf>
    <xf numFmtId="0" fontId="55" fillId="37" borderId="103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0" borderId="104" xfId="380" applyFont="1" applyBorder="1" applyAlignment="1">
      <alignment horizontal="center" vertical="center" textRotation="90" wrapText="1"/>
    </xf>
    <xf numFmtId="0" fontId="55" fillId="0" borderId="105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0" fillId="0" borderId="100" xfId="382" applyNumberFormat="1" applyFont="1" applyBorder="1" applyAlignment="1">
      <alignment horizontal="center" vertical="center" wrapText="1"/>
    </xf>
    <xf numFmtId="183" fontId="70" fillId="0" borderId="98" xfId="382" applyNumberFormat="1" applyFont="1" applyBorder="1" applyAlignment="1">
      <alignment horizontal="center" vertical="center" wrapText="1"/>
    </xf>
    <xf numFmtId="183" fontId="70" fillId="0" borderId="99" xfId="382" applyNumberFormat="1" applyFont="1" applyBorder="1" applyAlignment="1">
      <alignment horizontal="center" vertical="center" wrapText="1"/>
    </xf>
    <xf numFmtId="183" fontId="70" fillId="0" borderId="97" xfId="382" applyNumberFormat="1" applyFont="1" applyBorder="1" applyAlignment="1">
      <alignment horizontal="center" vertical="center" wrapText="1"/>
    </xf>
    <xf numFmtId="183" fontId="70" fillId="0" borderId="95" xfId="382" applyNumberFormat="1" applyFont="1" applyBorder="1" applyAlignment="1">
      <alignment horizontal="center" vertical="center" wrapText="1"/>
    </xf>
    <xf numFmtId="0" fontId="55" fillId="24" borderId="85" xfId="380" applyFont="1" applyFill="1" applyBorder="1" applyAlignment="1">
      <alignment horizontal="right" vertical="center" wrapText="1"/>
    </xf>
    <xf numFmtId="0" fontId="55" fillId="24" borderId="111" xfId="380" applyFont="1" applyFill="1" applyBorder="1" applyAlignment="1">
      <alignment horizontal="right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68" fillId="0" borderId="0" xfId="385" applyFont="1" applyAlignment="1">
      <alignment horizontal="center"/>
    </xf>
    <xf numFmtId="0" fontId="74" fillId="39" borderId="69" xfId="385" applyFont="1" applyFill="1" applyBorder="1" applyAlignment="1">
      <alignment horizontal="center" vertical="center" wrapText="1"/>
    </xf>
    <xf numFmtId="0" fontId="74" fillId="39" borderId="72" xfId="385" applyFont="1" applyFill="1" applyBorder="1" applyAlignment="1">
      <alignment horizontal="center" wrapText="1"/>
    </xf>
    <xf numFmtId="0" fontId="74" fillId="39" borderId="164" xfId="385" applyFont="1" applyFill="1" applyBorder="1" applyAlignment="1">
      <alignment horizontal="center" wrapText="1"/>
    </xf>
    <xf numFmtId="0" fontId="74" fillId="39" borderId="71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68" fillId="39" borderId="72" xfId="385" applyFont="1" applyFill="1" applyBorder="1" applyAlignment="1">
      <alignment horizontal="center" wrapText="1"/>
    </xf>
    <xf numFmtId="0" fontId="68" fillId="39" borderId="164" xfId="385" applyFont="1" applyFill="1" applyBorder="1" applyAlignment="1">
      <alignment horizontal="center" wrapText="1"/>
    </xf>
    <xf numFmtId="0" fontId="68" fillId="39" borderId="71" xfId="385" applyFont="1" applyFill="1" applyBorder="1" applyAlignment="1">
      <alignment horizontal="center" wrapText="1"/>
    </xf>
    <xf numFmtId="0" fontId="74" fillId="39" borderId="69" xfId="391" applyFont="1" applyFill="1" applyBorder="1" applyAlignment="1">
      <alignment horizontal="center" vertical="center" wrapText="1"/>
    </xf>
    <xf numFmtId="0" fontId="74" fillId="39" borderId="72" xfId="391" applyFont="1" applyFill="1" applyBorder="1" applyAlignment="1">
      <alignment horizontal="center" wrapText="1"/>
    </xf>
    <xf numFmtId="0" fontId="74" fillId="39" borderId="164" xfId="391" applyFont="1" applyFill="1" applyBorder="1" applyAlignment="1">
      <alignment horizontal="center" wrapText="1"/>
    </xf>
    <xf numFmtId="0" fontId="74" fillId="39" borderId="71" xfId="391" applyFont="1" applyFill="1" applyBorder="1" applyAlignment="1">
      <alignment horizontal="center" wrapText="1"/>
    </xf>
    <xf numFmtId="0" fontId="68" fillId="39" borderId="69" xfId="391" applyFont="1" applyFill="1" applyBorder="1" applyAlignment="1">
      <alignment horizontal="center" wrapText="1"/>
    </xf>
    <xf numFmtId="0" fontId="68" fillId="39" borderId="72" xfId="391" applyFont="1" applyFill="1" applyBorder="1" applyAlignment="1">
      <alignment horizontal="center" wrapText="1"/>
    </xf>
    <xf numFmtId="0" fontId="68" fillId="39" borderId="164" xfId="391" applyFont="1" applyFill="1" applyBorder="1" applyAlignment="1">
      <alignment horizontal="center" wrapText="1"/>
    </xf>
    <xf numFmtId="0" fontId="68" fillId="39" borderId="71" xfId="391" applyFont="1" applyFill="1" applyBorder="1" applyAlignment="1">
      <alignment horizontal="center" wrapText="1"/>
    </xf>
    <xf numFmtId="0" fontId="55" fillId="0" borderId="0" xfId="0" applyFont="1" applyAlignment="1" applyProtection="1">
      <alignment horizontal="right" vertical="center" wrapText="1"/>
      <protection locked="0"/>
    </xf>
    <xf numFmtId="0" fontId="55" fillId="29" borderId="24" xfId="0" applyFont="1" applyFill="1" applyBorder="1" applyAlignment="1">
      <alignment horizontal="center" vertical="center" wrapText="1"/>
    </xf>
    <xf numFmtId="0" fontId="55" fillId="0" borderId="0" xfId="233" applyFont="1" applyAlignment="1">
      <alignment horizontal="center" vertical="center" wrapText="1"/>
    </xf>
    <xf numFmtId="0" fontId="55" fillId="31" borderId="167" xfId="233" applyFont="1" applyFill="1" applyBorder="1" applyAlignment="1">
      <alignment horizontal="center" vertical="center" wrapText="1"/>
    </xf>
    <xf numFmtId="0" fontId="64" fillId="0" borderId="168" xfId="233" applyBorder="1"/>
    <xf numFmtId="0" fontId="64" fillId="0" borderId="169" xfId="233" applyBorder="1"/>
    <xf numFmtId="0" fontId="64" fillId="0" borderId="174" xfId="233" applyBorder="1"/>
    <xf numFmtId="0" fontId="64" fillId="0" borderId="175" xfId="233" applyBorder="1"/>
    <xf numFmtId="0" fontId="64" fillId="0" borderId="176" xfId="233" applyBorder="1"/>
    <xf numFmtId="0" fontId="55" fillId="33" borderId="170" xfId="233" applyFont="1" applyFill="1" applyBorder="1" applyAlignment="1">
      <alignment horizontal="center" vertical="center" wrapText="1"/>
    </xf>
    <xf numFmtId="0" fontId="64" fillId="0" borderId="171" xfId="233" applyBorder="1"/>
    <xf numFmtId="0" fontId="64" fillId="0" borderId="172" xfId="233" applyBorder="1"/>
    <xf numFmtId="0" fontId="55" fillId="28" borderId="170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73" xfId="233" applyFont="1" applyFill="1" applyBorder="1" applyAlignment="1">
      <alignment horizontal="center" vertical="center" wrapText="1"/>
    </xf>
    <xf numFmtId="0" fontId="64" fillId="0" borderId="177" xfId="233" applyBorder="1"/>
    <xf numFmtId="0" fontId="64" fillId="0" borderId="178" xfId="233" applyBorder="1"/>
    <xf numFmtId="0" fontId="55" fillId="32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2" borderId="80" xfId="233" applyFont="1" applyFill="1" applyBorder="1" applyAlignment="1">
      <alignment horizontal="center" vertical="center" wrapText="1"/>
    </xf>
    <xf numFmtId="0" fontId="55" fillId="32" borderId="22" xfId="233" applyFont="1" applyFill="1" applyBorder="1" applyAlignment="1">
      <alignment horizontal="center" vertical="center" wrapText="1"/>
    </xf>
    <xf numFmtId="0" fontId="55" fillId="32" borderId="109" xfId="233" applyFont="1" applyFill="1" applyBorder="1" applyAlignment="1">
      <alignment horizontal="center" vertical="center" wrapText="1"/>
    </xf>
    <xf numFmtId="0" fontId="55" fillId="32" borderId="178" xfId="233" applyFont="1" applyFill="1" applyBorder="1" applyAlignment="1">
      <alignment horizontal="center" vertical="center" wrapText="1"/>
    </xf>
    <xf numFmtId="0" fontId="55" fillId="32" borderId="104" xfId="233" applyFont="1" applyFill="1" applyBorder="1" applyAlignment="1">
      <alignment horizontal="center" vertical="center" wrapText="1"/>
    </xf>
    <xf numFmtId="0" fontId="55" fillId="32" borderId="179" xfId="233" applyFont="1" applyFill="1" applyBorder="1" applyAlignment="1">
      <alignment horizontal="center" vertical="center" wrapText="1"/>
    </xf>
    <xf numFmtId="0" fontId="55" fillId="0" borderId="104" xfId="233" applyFont="1" applyBorder="1" applyAlignment="1">
      <alignment horizontal="center" vertical="center" textRotation="90" wrapText="1"/>
    </xf>
    <xf numFmtId="0" fontId="64" fillId="0" borderId="105" xfId="233" applyBorder="1"/>
    <xf numFmtId="0" fontId="64" fillId="0" borderId="179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0" fillId="0" borderId="100" xfId="283" applyNumberFormat="1" applyFont="1" applyBorder="1" applyAlignment="1">
      <alignment horizontal="center" vertical="center" wrapText="1"/>
    </xf>
    <xf numFmtId="0" fontId="64" fillId="0" borderId="98" xfId="233" applyBorder="1"/>
    <xf numFmtId="0" fontId="64" fillId="0" borderId="99" xfId="233" applyBorder="1"/>
    <xf numFmtId="183" fontId="70" fillId="0" borderId="97" xfId="283" applyNumberFormat="1" applyFont="1" applyBorder="1" applyAlignment="1">
      <alignment horizontal="center" vertical="center" wrapText="1"/>
    </xf>
    <xf numFmtId="0" fontId="64" fillId="0" borderId="95" xfId="233" applyBorder="1"/>
    <xf numFmtId="0" fontId="55" fillId="35" borderId="85" xfId="233" applyFont="1" applyFill="1" applyBorder="1" applyAlignment="1">
      <alignment horizontal="right" vertical="center" wrapText="1"/>
    </xf>
    <xf numFmtId="0" fontId="64" fillId="0" borderId="85" xfId="233" applyBorder="1"/>
    <xf numFmtId="0" fontId="64" fillId="0" borderId="111" xfId="233" applyBorder="1"/>
    <xf numFmtId="0" fontId="68" fillId="39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4" fillId="39" borderId="69" xfId="389" applyFont="1" applyFill="1" applyBorder="1" applyAlignment="1">
      <alignment horizontal="center" vertical="center" wrapText="1"/>
    </xf>
    <xf numFmtId="0" fontId="74" fillId="39" borderId="72" xfId="389" applyFont="1" applyFill="1" applyBorder="1" applyAlignment="1">
      <alignment horizontal="center" wrapText="1"/>
    </xf>
    <xf numFmtId="0" fontId="74" fillId="39" borderId="164" xfId="389" applyFont="1" applyFill="1" applyBorder="1" applyAlignment="1">
      <alignment horizontal="center" wrapText="1"/>
    </xf>
    <xf numFmtId="0" fontId="74" fillId="39" borderId="71" xfId="389" applyFont="1" applyFill="1" applyBorder="1" applyAlignment="1">
      <alignment horizontal="center" wrapText="1"/>
    </xf>
    <xf numFmtId="0" fontId="74" fillId="39" borderId="69" xfId="389" applyFont="1" applyFill="1" applyBorder="1" applyAlignment="1">
      <alignment horizontal="center" wrapText="1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19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41" borderId="0" xfId="0" applyFont="1" applyFill="1" applyAlignment="1">
      <alignment horizontal="center"/>
    </xf>
    <xf numFmtId="0" fontId="54" fillId="41" borderId="193" xfId="0" applyFont="1" applyFill="1" applyBorder="1" applyAlignment="1">
      <alignment horizontal="center"/>
    </xf>
    <xf numFmtId="0" fontId="54" fillId="0" borderId="194" xfId="0" applyFont="1" applyBorder="1" applyAlignment="1">
      <alignment horizontal="center"/>
    </xf>
    <xf numFmtId="0" fontId="54" fillId="0" borderId="195" xfId="0" applyFont="1" applyBorder="1" applyAlignment="1">
      <alignment horizontal="center"/>
    </xf>
    <xf numFmtId="0" fontId="54" fillId="0" borderId="196" xfId="0" applyFont="1" applyBorder="1" applyAlignment="1">
      <alignment horizontal="center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right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0" borderId="0" xfId="0" applyFont="1" applyAlignment="1">
      <alignment horizontal="left" wrapText="1"/>
    </xf>
    <xf numFmtId="0" fontId="68" fillId="26" borderId="96" xfId="232" applyFont="1" applyFill="1" applyBorder="1" applyAlignment="1">
      <alignment horizontal="center" vertical="center" wrapText="1"/>
    </xf>
    <xf numFmtId="0" fontId="68" fillId="26" borderId="83" xfId="232" applyFont="1" applyFill="1" applyBorder="1" applyAlignment="1">
      <alignment horizontal="center" vertical="center" wrapText="1"/>
    </xf>
    <xf numFmtId="0" fontId="68" fillId="26" borderId="82" xfId="232" applyFont="1" applyFill="1" applyBorder="1" applyAlignment="1">
      <alignment horizontal="center" vertical="center" wrapText="1"/>
    </xf>
    <xf numFmtId="0" fontId="55" fillId="25" borderId="96" xfId="232" applyFont="1" applyFill="1" applyBorder="1" applyAlignment="1">
      <alignment horizontal="center" vertical="center" wrapText="1"/>
    </xf>
    <xf numFmtId="0" fontId="55" fillId="25" borderId="83" xfId="232" applyFont="1" applyFill="1" applyBorder="1" applyAlignment="1">
      <alignment horizontal="center" vertical="center" wrapText="1"/>
    </xf>
    <xf numFmtId="0" fontId="55" fillId="25" borderId="82" xfId="232" applyFont="1" applyFill="1" applyBorder="1" applyAlignment="1">
      <alignment horizontal="center" vertical="center" wrapText="1"/>
    </xf>
    <xf numFmtId="0" fontId="55" fillId="25" borderId="260" xfId="232" applyFont="1" applyFill="1" applyBorder="1" applyAlignment="1">
      <alignment horizontal="center" vertical="center" wrapText="1"/>
    </xf>
    <xf numFmtId="0" fontId="55" fillId="25" borderId="261" xfId="232" applyFont="1" applyFill="1" applyBorder="1" applyAlignment="1">
      <alignment horizontal="center" vertical="center" wrapText="1"/>
    </xf>
    <xf numFmtId="0" fontId="55" fillId="25" borderId="262" xfId="232" applyFont="1" applyFill="1" applyBorder="1" applyAlignment="1">
      <alignment horizontal="center" vertical="center" wrapText="1"/>
    </xf>
    <xf numFmtId="0" fontId="55" fillId="27" borderId="87" xfId="232" applyFont="1" applyFill="1" applyBorder="1" applyAlignment="1">
      <alignment horizontal="center" vertical="center" wrapText="1"/>
    </xf>
    <xf numFmtId="0" fontId="64" fillId="30" borderId="90" xfId="232" applyFill="1" applyBorder="1" applyAlignment="1">
      <alignment horizontal="center" vertical="center" wrapText="1"/>
    </xf>
    <xf numFmtId="0" fontId="64" fillId="0" borderId="82" xfId="232" applyBorder="1"/>
    <xf numFmtId="0" fontId="69" fillId="25" borderId="268" xfId="232" applyFont="1" applyFill="1" applyBorder="1" applyAlignment="1">
      <alignment horizontal="center" vertical="center" wrapText="1"/>
    </xf>
    <xf numFmtId="0" fontId="69" fillId="25" borderId="269" xfId="232" applyFont="1" applyFill="1" applyBorder="1" applyAlignment="1">
      <alignment horizontal="center" vertical="center" wrapText="1"/>
    </xf>
    <xf numFmtId="0" fontId="69" fillId="25" borderId="270" xfId="232" applyFont="1" applyFill="1" applyBorder="1" applyAlignment="1">
      <alignment horizontal="center" vertical="center" wrapText="1"/>
    </xf>
    <xf numFmtId="0" fontId="55" fillId="27" borderId="259" xfId="232" applyFont="1" applyFill="1" applyBorder="1" applyAlignment="1">
      <alignment horizontal="center" vertical="center" wrapText="1"/>
    </xf>
    <xf numFmtId="0" fontId="55" fillId="27" borderId="88" xfId="232" applyFont="1" applyFill="1" applyBorder="1" applyAlignment="1">
      <alignment horizontal="center" vertical="center" wrapText="1"/>
    </xf>
    <xf numFmtId="0" fontId="64" fillId="30" borderId="89" xfId="232" applyFill="1" applyBorder="1" applyAlignment="1">
      <alignment horizontal="center" vertical="center" wrapText="1"/>
    </xf>
    <xf numFmtId="0" fontId="69" fillId="25" borderId="271" xfId="232" applyFont="1" applyFill="1" applyBorder="1" applyAlignment="1">
      <alignment horizontal="center" vertical="center" wrapText="1"/>
    </xf>
    <xf numFmtId="0" fontId="69" fillId="25" borderId="251" xfId="232" applyFont="1" applyFill="1" applyBorder="1" applyAlignment="1">
      <alignment horizontal="center" vertical="center" wrapText="1"/>
    </xf>
    <xf numFmtId="0" fontId="69" fillId="25" borderId="87" xfId="232" applyFont="1" applyFill="1" applyBorder="1" applyAlignment="1">
      <alignment horizontal="center" vertical="center" wrapText="1"/>
    </xf>
    <xf numFmtId="0" fontId="55" fillId="25" borderId="272" xfId="232" applyFont="1" applyFill="1" applyBorder="1" applyAlignment="1">
      <alignment horizontal="center" vertical="center" wrapText="1"/>
    </xf>
    <xf numFmtId="0" fontId="55" fillId="25" borderId="274" xfId="232" applyFont="1" applyFill="1" applyBorder="1" applyAlignment="1">
      <alignment horizontal="center" vertical="center" wrapText="1"/>
    </xf>
    <xf numFmtId="0" fontId="55" fillId="25" borderId="283" xfId="232" applyFont="1" applyFill="1" applyBorder="1" applyAlignment="1">
      <alignment horizontal="center" vertical="center" wrapText="1"/>
    </xf>
    <xf numFmtId="0" fontId="55" fillId="25" borderId="91" xfId="232" applyFont="1" applyFill="1" applyBorder="1" applyAlignment="1">
      <alignment horizontal="center" vertical="center" wrapText="1"/>
    </xf>
    <xf numFmtId="0" fontId="55" fillId="25" borderId="275" xfId="232" applyFont="1" applyFill="1" applyBorder="1" applyAlignment="1">
      <alignment horizontal="center" vertical="center" wrapText="1"/>
    </xf>
    <xf numFmtId="0" fontId="55" fillId="25" borderId="284" xfId="232" applyFont="1" applyFill="1" applyBorder="1" applyAlignment="1">
      <alignment horizontal="center" vertical="center" wrapText="1"/>
    </xf>
    <xf numFmtId="0" fontId="55" fillId="0" borderId="66" xfId="232" applyFont="1" applyBorder="1" applyAlignment="1" applyProtection="1">
      <alignment horizontal="center" vertical="center" textRotation="90" wrapText="1"/>
      <protection locked="0"/>
    </xf>
    <xf numFmtId="0" fontId="66" fillId="0" borderId="66" xfId="232" applyFont="1" applyBorder="1" applyAlignment="1" applyProtection="1">
      <alignment horizontal="center" vertical="center" textRotation="90" wrapText="1"/>
      <protection locked="0"/>
    </xf>
    <xf numFmtId="0" fontId="55" fillId="0" borderId="285" xfId="232" applyFont="1" applyBorder="1" applyAlignment="1" applyProtection="1">
      <alignment horizontal="center" vertical="center" textRotation="90" wrapText="1"/>
      <protection locked="0"/>
    </xf>
    <xf numFmtId="0" fontId="66" fillId="0" borderId="83" xfId="232" applyFont="1" applyBorder="1" applyAlignment="1" applyProtection="1">
      <alignment horizontal="center" vertical="center" textRotation="90" wrapText="1"/>
      <protection locked="0"/>
    </xf>
    <xf numFmtId="166" fontId="67" fillId="0" borderId="286" xfId="282" applyFont="1" applyBorder="1" applyAlignment="1" applyProtection="1">
      <alignment horizontal="center" vertical="center" wrapText="1"/>
      <protection locked="0"/>
    </xf>
    <xf numFmtId="166" fontId="67" fillId="0" borderId="291" xfId="282" applyFont="1" applyBorder="1" applyAlignment="1" applyProtection="1">
      <alignment horizontal="center" vertical="center" wrapText="1"/>
      <protection locked="0"/>
    </xf>
    <xf numFmtId="166" fontId="67" fillId="0" borderId="296" xfId="282" applyFont="1" applyBorder="1" applyAlignment="1" applyProtection="1">
      <alignment horizontal="center" vertical="center" wrapText="1"/>
      <protection locked="0"/>
    </xf>
    <xf numFmtId="166" fontId="67" fillId="0" borderId="301" xfId="282" applyFont="1" applyBorder="1" applyAlignment="1" applyProtection="1">
      <alignment horizontal="center" vertical="center" wrapText="1"/>
      <protection locked="0"/>
    </xf>
    <xf numFmtId="166" fontId="67" fillId="0" borderId="306" xfId="282" applyFont="1" applyBorder="1" applyAlignment="1" applyProtection="1">
      <alignment horizontal="center" vertical="center" wrapText="1"/>
      <protection locked="0"/>
    </xf>
    <xf numFmtId="166" fontId="67" fillId="0" borderId="307" xfId="282" applyFont="1" applyBorder="1" applyAlignment="1" applyProtection="1">
      <alignment horizontal="center" vertical="center" wrapText="1"/>
      <protection locked="0"/>
    </xf>
    <xf numFmtId="0" fontId="55" fillId="0" borderId="312" xfId="232" applyFont="1" applyBorder="1" applyAlignment="1" applyProtection="1">
      <alignment horizontal="center" vertical="center" textRotation="90" wrapText="1"/>
      <protection locked="0"/>
    </xf>
    <xf numFmtId="0" fontId="55" fillId="0" borderId="313" xfId="232" applyFont="1" applyBorder="1" applyAlignment="1" applyProtection="1">
      <alignment horizontal="center" vertical="center" textRotation="90" wrapText="1"/>
      <protection locked="0"/>
    </xf>
    <xf numFmtId="166" fontId="67" fillId="0" borderId="314" xfId="282" applyFont="1" applyBorder="1" applyAlignment="1" applyProtection="1">
      <alignment horizontal="center" vertical="center" wrapText="1"/>
      <protection locked="0"/>
    </xf>
    <xf numFmtId="0" fontId="66" fillId="0" borderId="82" xfId="232" applyFont="1" applyBorder="1" applyAlignment="1" applyProtection="1">
      <alignment horizontal="center" vertical="center" textRotation="90" wrapText="1"/>
      <protection locked="0"/>
    </xf>
    <xf numFmtId="166" fontId="65" fillId="0" borderId="307" xfId="282" applyFont="1" applyBorder="1" applyAlignment="1" applyProtection="1">
      <alignment horizontal="center" vertical="center" wrapText="1"/>
      <protection locked="0"/>
    </xf>
    <xf numFmtId="166" fontId="65" fillId="0" borderId="291" xfId="282" applyFont="1" applyBorder="1" applyAlignment="1" applyProtection="1">
      <alignment horizontal="center" vertical="center" wrapText="1"/>
      <protection locked="0"/>
    </xf>
    <xf numFmtId="166" fontId="65" fillId="0" borderId="306" xfId="282" applyFont="1" applyBorder="1" applyAlignment="1" applyProtection="1">
      <alignment horizontal="center" vertical="center" wrapText="1"/>
      <protection locked="0"/>
    </xf>
    <xf numFmtId="0" fontId="65" fillId="0" borderId="307" xfId="233" applyFont="1" applyBorder="1" applyAlignment="1" applyProtection="1">
      <alignment horizontal="center" vertical="center" wrapText="1"/>
      <protection locked="0"/>
    </xf>
    <xf numFmtId="0" fontId="65" fillId="0" borderId="291" xfId="233" applyFont="1" applyBorder="1" applyAlignment="1" applyProtection="1">
      <alignment horizontal="center" vertical="center" wrapText="1"/>
      <protection locked="0"/>
    </xf>
    <xf numFmtId="0" fontId="65" fillId="0" borderId="306" xfId="233" applyFont="1" applyBorder="1" applyAlignment="1" applyProtection="1">
      <alignment horizontal="center" vertical="center" wrapText="1"/>
      <protection locked="0"/>
    </xf>
    <xf numFmtId="0" fontId="65" fillId="0" borderId="301" xfId="233" applyFont="1" applyBorder="1" applyAlignment="1" applyProtection="1">
      <alignment horizontal="center" vertical="center" wrapText="1"/>
      <protection locked="0"/>
    </xf>
    <xf numFmtId="0" fontId="65" fillId="0" borderId="322" xfId="233" applyFont="1" applyBorder="1" applyAlignment="1" applyProtection="1">
      <alignment horizontal="center" vertical="center" wrapText="1"/>
      <protection locked="0"/>
    </xf>
    <xf numFmtId="0" fontId="69" fillId="25" borderId="92" xfId="232" applyFont="1" applyFill="1" applyBorder="1" applyAlignment="1">
      <alignment horizontal="center" vertical="center" wrapText="1"/>
    </xf>
    <xf numFmtId="0" fontId="69" fillId="25" borderId="10" xfId="232" applyFont="1" applyFill="1" applyBorder="1" applyAlignment="1">
      <alignment horizontal="center" vertical="center" wrapText="1"/>
    </xf>
    <xf numFmtId="0" fontId="69" fillId="25" borderId="93" xfId="232" applyFont="1" applyFill="1" applyBorder="1" applyAlignment="1">
      <alignment horizontal="center" vertical="center" wrapText="1"/>
    </xf>
    <xf numFmtId="0" fontId="55" fillId="27" borderId="266" xfId="232" applyFont="1" applyFill="1" applyBorder="1" applyAlignment="1">
      <alignment horizontal="center" vertical="center" wrapText="1"/>
    </xf>
    <xf numFmtId="0" fontId="55" fillId="27" borderId="267" xfId="232" applyFont="1" applyFill="1" applyBorder="1" applyAlignment="1">
      <alignment horizontal="center" vertical="center" wrapText="1"/>
    </xf>
    <xf numFmtId="0" fontId="55" fillId="27" borderId="273" xfId="232" applyFont="1" applyFill="1" applyBorder="1" applyAlignment="1">
      <alignment horizontal="center" vertical="center" wrapText="1"/>
    </xf>
    <xf numFmtId="0" fontId="55" fillId="25" borderId="94" xfId="232" applyFont="1" applyFill="1" applyBorder="1" applyAlignment="1">
      <alignment horizontal="center" vertical="center" wrapText="1"/>
    </xf>
    <xf numFmtId="0" fontId="64" fillId="0" borderId="94" xfId="232" applyBorder="1" applyAlignment="1">
      <alignment horizontal="center" vertical="center" wrapText="1"/>
    </xf>
    <xf numFmtId="0" fontId="55" fillId="31" borderId="92" xfId="232" applyFont="1" applyFill="1" applyBorder="1" applyAlignment="1">
      <alignment horizontal="center" vertical="center" wrapText="1"/>
    </xf>
    <xf numFmtId="0" fontId="55" fillId="31" borderId="10" xfId="232" applyFont="1" applyFill="1" applyBorder="1" applyAlignment="1">
      <alignment horizontal="center" vertical="center" wrapText="1"/>
    </xf>
    <xf numFmtId="0" fontId="55" fillId="31" borderId="93" xfId="232" applyFont="1" applyFill="1" applyBorder="1" applyAlignment="1">
      <alignment horizontal="center" vertical="center" wrapText="1"/>
    </xf>
    <xf numFmtId="0" fontId="55" fillId="25" borderId="263" xfId="232" applyFont="1" applyFill="1" applyBorder="1" applyAlignment="1">
      <alignment horizontal="center" vertical="center" wrapText="1"/>
    </xf>
    <xf numFmtId="0" fontId="55" fillId="25" borderId="264" xfId="232" applyFont="1" applyFill="1" applyBorder="1" applyAlignment="1">
      <alignment horizontal="center" vertical="center" wrapText="1"/>
    </xf>
    <xf numFmtId="0" fontId="55" fillId="25" borderId="265" xfId="232" applyFont="1" applyFill="1" applyBorder="1" applyAlignment="1">
      <alignment horizontal="center" vertical="center" wrapText="1"/>
    </xf>
    <xf numFmtId="0" fontId="55" fillId="31" borderId="276" xfId="232" applyFont="1" applyFill="1" applyBorder="1" applyAlignment="1">
      <alignment horizontal="center" vertical="center" wrapText="1"/>
    </xf>
    <xf numFmtId="0" fontId="55" fillId="31" borderId="277" xfId="232" applyFont="1" applyFill="1" applyBorder="1" applyAlignment="1">
      <alignment horizontal="center" vertical="center" wrapText="1"/>
    </xf>
    <xf numFmtId="0" fontId="55" fillId="25" borderId="86" xfId="232" applyFont="1" applyFill="1" applyBorder="1" applyAlignment="1">
      <alignment horizontal="center" vertical="center" wrapText="1"/>
    </xf>
    <xf numFmtId="0" fontId="64" fillId="0" borderId="82" xfId="232" applyBorder="1" applyAlignment="1">
      <alignment horizontal="center" vertical="center" wrapText="1"/>
    </xf>
    <xf numFmtId="0" fontId="55" fillId="25" borderId="278" xfId="232" applyFont="1" applyFill="1" applyBorder="1" applyAlignment="1">
      <alignment horizontal="center" vertical="center" wrapText="1"/>
    </xf>
    <xf numFmtId="0" fontId="55" fillId="25" borderId="279" xfId="232" applyFont="1" applyFill="1" applyBorder="1" applyAlignment="1">
      <alignment horizontal="center" vertical="center" wrapText="1"/>
    </xf>
    <xf numFmtId="0" fontId="55" fillId="25" borderId="280" xfId="232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left" vertical="top" wrapText="1"/>
    </xf>
    <xf numFmtId="0" fontId="54" fillId="0" borderId="75" xfId="0" applyFont="1" applyBorder="1" applyAlignment="1">
      <alignment vertical="center" wrapText="1"/>
    </xf>
    <xf numFmtId="0" fontId="54" fillId="0" borderId="26" xfId="0" applyFont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5" fillId="8" borderId="190" xfId="0" applyFont="1" applyFill="1" applyBorder="1" applyAlignment="1">
      <alignment horizontal="center" vertical="center" wrapText="1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0" fontId="54" fillId="41" borderId="214" xfId="0" applyFont="1" applyFill="1" applyBorder="1" applyAlignment="1">
      <alignment horizontal="center" vertical="center" wrapText="1"/>
    </xf>
    <xf numFmtId="0" fontId="54" fillId="41" borderId="154" xfId="0" applyFont="1" applyFill="1" applyBorder="1" applyAlignment="1">
      <alignment horizontal="center" vertical="center" wrapText="1"/>
    </xf>
    <xf numFmtId="0" fontId="54" fillId="41" borderId="0" xfId="0" applyFont="1" applyFill="1" applyAlignment="1">
      <alignment horizontal="center" vertical="center" wrapText="1"/>
    </xf>
    <xf numFmtId="0" fontId="54" fillId="41" borderId="193" xfId="0" applyFont="1" applyFill="1" applyBorder="1" applyAlignment="1">
      <alignment horizontal="center" vertical="center" wrapText="1"/>
    </xf>
    <xf numFmtId="0" fontId="55" fillId="0" borderId="193" xfId="0" applyFont="1" applyBorder="1" applyAlignment="1">
      <alignment horizontal="center" vertical="center" wrapText="1"/>
    </xf>
    <xf numFmtId="0" fontId="54" fillId="41" borderId="194" xfId="0" applyFont="1" applyFill="1" applyBorder="1" applyAlignment="1">
      <alignment horizontal="center" vertical="center" wrapText="1"/>
    </xf>
    <xf numFmtId="0" fontId="54" fillId="41" borderId="195" xfId="0" applyFont="1" applyFill="1" applyBorder="1" applyAlignment="1">
      <alignment horizontal="center" vertical="center" wrapText="1"/>
    </xf>
    <xf numFmtId="0" fontId="54" fillId="41" borderId="196" xfId="0" applyFont="1" applyFill="1" applyBorder="1" applyAlignment="1">
      <alignment horizontal="center" vertical="center" wrapText="1"/>
    </xf>
    <xf numFmtId="0" fontId="54" fillId="41" borderId="211" xfId="0" applyFont="1" applyFill="1" applyBorder="1" applyAlignment="1">
      <alignment horizontal="center" vertical="center" wrapText="1"/>
    </xf>
    <xf numFmtId="0" fontId="54" fillId="41" borderId="212" xfId="0" applyFont="1" applyFill="1" applyBorder="1" applyAlignment="1">
      <alignment horizontal="center" vertical="center" wrapText="1"/>
    </xf>
    <xf numFmtId="0" fontId="54" fillId="41" borderId="213" xfId="0" applyFont="1" applyFill="1" applyBorder="1" applyAlignment="1">
      <alignment horizontal="center" vertical="center" wrapText="1"/>
    </xf>
    <xf numFmtId="181" fontId="64" fillId="59" borderId="257" xfId="280" applyNumberFormat="1" applyFill="1" applyBorder="1" applyAlignment="1">
      <alignment horizontal="center" vertical="center"/>
    </xf>
    <xf numFmtId="181" fontId="64" fillId="59" borderId="258" xfId="280" applyNumberFormat="1" applyFill="1" applyBorder="1" applyAlignment="1">
      <alignment horizontal="center" vertical="center"/>
    </xf>
    <xf numFmtId="181" fontId="64" fillId="59" borderId="183" xfId="280" applyNumberFormat="1" applyFill="1" applyBorder="1" applyAlignment="1">
      <alignment horizontal="center" vertical="center"/>
    </xf>
    <xf numFmtId="181" fontId="64" fillId="0" borderId="257" xfId="280" applyNumberFormat="1" applyBorder="1" applyAlignment="1">
      <alignment horizontal="center" vertical="center"/>
    </xf>
    <xf numFmtId="181" fontId="64" fillId="0" borderId="258" xfId="280" applyNumberFormat="1" applyBorder="1" applyAlignment="1">
      <alignment horizontal="center" vertical="center"/>
    </xf>
    <xf numFmtId="181" fontId="64" fillId="0" borderId="183" xfId="280" applyNumberFormat="1" applyBorder="1" applyAlignment="1">
      <alignment horizontal="center" vertical="center"/>
    </xf>
    <xf numFmtId="0" fontId="74" fillId="0" borderId="256" xfId="232" applyFont="1" applyBorder="1" applyAlignment="1">
      <alignment vertical="center"/>
    </xf>
    <xf numFmtId="0" fontId="74" fillId="0" borderId="194" xfId="232" applyFont="1" applyBorder="1" applyAlignment="1">
      <alignment horizontal="right"/>
    </xf>
    <xf numFmtId="0" fontId="74" fillId="0" borderId="195" xfId="232" applyFont="1" applyBorder="1" applyAlignment="1">
      <alignment horizontal="right"/>
    </xf>
    <xf numFmtId="0" fontId="74" fillId="0" borderId="196" xfId="232" applyFont="1" applyBorder="1" applyAlignment="1">
      <alignment horizontal="right"/>
    </xf>
    <xf numFmtId="0" fontId="68" fillId="39" borderId="194" xfId="232" applyFont="1" applyFill="1" applyBorder="1" applyAlignment="1">
      <alignment horizontal="left" vertical="center" wrapText="1"/>
    </xf>
    <xf numFmtId="0" fontId="68" fillId="39" borderId="195" xfId="232" applyFont="1" applyFill="1" applyBorder="1" applyAlignment="1">
      <alignment horizontal="left" vertical="center" wrapText="1"/>
    </xf>
    <xf numFmtId="0" fontId="68" fillId="39" borderId="196" xfId="232" applyFont="1" applyFill="1" applyBorder="1" applyAlignment="1">
      <alignment horizontal="left" vertical="center" wrapText="1"/>
    </xf>
    <xf numFmtId="0" fontId="68" fillId="39" borderId="193" xfId="232" applyFont="1" applyFill="1" applyBorder="1" applyAlignment="1">
      <alignment horizontal="left"/>
    </xf>
    <xf numFmtId="0" fontId="68" fillId="39" borderId="194" xfId="232" applyFont="1" applyFill="1" applyBorder="1" applyAlignment="1">
      <alignment horizontal="center" vertical="center" wrapText="1"/>
    </xf>
    <xf numFmtId="0" fontId="68" fillId="39" borderId="195" xfId="232" applyFont="1" applyFill="1" applyBorder="1" applyAlignment="1">
      <alignment horizontal="center" vertical="center" wrapText="1"/>
    </xf>
    <xf numFmtId="0" fontId="68" fillId="39" borderId="196" xfId="232" applyFont="1" applyFill="1" applyBorder="1" applyAlignment="1">
      <alignment horizontal="center" vertical="center" wrapText="1"/>
    </xf>
    <xf numFmtId="0" fontId="74" fillId="39" borderId="193" xfId="232" applyFont="1" applyFill="1" applyBorder="1" applyAlignment="1">
      <alignment horizontal="center" vertical="center" wrapText="1"/>
    </xf>
    <xf numFmtId="0" fontId="88" fillId="0" borderId="0" xfId="232" applyFont="1" applyAlignment="1">
      <alignment horizontal="center"/>
    </xf>
    <xf numFmtId="0" fontId="68" fillId="0" borderId="0" xfId="232" applyFont="1" applyAlignment="1">
      <alignment horizontal="center"/>
    </xf>
    <xf numFmtId="0" fontId="55" fillId="0" borderId="0" xfId="0" applyFont="1" applyAlignment="1" applyProtection="1">
      <alignment horizontal="left"/>
      <protection locked="0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9" fillId="8" borderId="20" xfId="0" applyFont="1" applyFill="1" applyBorder="1" applyAlignment="1">
      <alignment horizontal="center" vertical="center" wrapText="1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56" fillId="0" borderId="191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 wrapText="1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23" xfId="0" applyFont="1" applyBorder="1" applyAlignment="1" applyProtection="1">
      <alignment horizontal="center" vertical="center" wrapText="1"/>
      <protection locked="0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</cellXfs>
  <cellStyles count="42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" xfId="399" builtinId="26"/>
    <cellStyle name="Bom 2" xfId="120" xr:uid="{00000000-0005-0000-0000-000078000000}"/>
    <cellStyle name="Bom 2 2" xfId="121" xr:uid="{00000000-0005-0000-0000-000079000000}"/>
    <cellStyle name="Bom 2_05_Impactos_Demais PLs_2013_Dados CNJ de jul-12" xfId="122" xr:uid="{00000000-0005-0000-0000-00007A000000}"/>
    <cellStyle name="Bom 3" xfId="123" xr:uid="{00000000-0005-0000-0000-00007B000000}"/>
    <cellStyle name="Bom 4" xfId="124" xr:uid="{00000000-0005-0000-0000-00007C000000}"/>
    <cellStyle name="Cabe‡alho 1" xfId="125" xr:uid="{00000000-0005-0000-0000-00007D000000}"/>
    <cellStyle name="Cabe‡alho 2" xfId="126" xr:uid="{00000000-0005-0000-0000-00007E000000}"/>
    <cellStyle name="Cabeçalho 1" xfId="127" xr:uid="{00000000-0005-0000-0000-00007F000000}"/>
    <cellStyle name="Cabeçalho 2" xfId="128" xr:uid="{00000000-0005-0000-0000-000080000000}"/>
    <cellStyle name="Calculation" xfId="129" xr:uid="{00000000-0005-0000-0000-000081000000}"/>
    <cellStyle name="Calculation 2" xfId="400" xr:uid="{00000000-0005-0000-0000-000082000000}"/>
    <cellStyle name="Cálculo 2" xfId="130" xr:uid="{00000000-0005-0000-0000-000083000000}"/>
    <cellStyle name="Cálculo 2 2" xfId="131" xr:uid="{00000000-0005-0000-0000-000084000000}"/>
    <cellStyle name="Cálculo 2 2 2" xfId="402" xr:uid="{00000000-0005-0000-0000-000085000000}"/>
    <cellStyle name="Cálculo 2 3" xfId="401" xr:uid="{00000000-0005-0000-0000-000086000000}"/>
    <cellStyle name="Cálculo 2_05_Impactos_Demais PLs_2013_Dados CNJ de jul-12" xfId="132" xr:uid="{00000000-0005-0000-0000-000087000000}"/>
    <cellStyle name="Cálculo 3" xfId="133" xr:uid="{00000000-0005-0000-0000-000088000000}"/>
    <cellStyle name="Cálculo 3 2" xfId="403" xr:uid="{00000000-0005-0000-0000-000089000000}"/>
    <cellStyle name="Cálculo 4" xfId="134" xr:uid="{00000000-0005-0000-0000-00008A000000}"/>
    <cellStyle name="Cálculo 4 2" xfId="404" xr:uid="{00000000-0005-0000-0000-00008B000000}"/>
    <cellStyle name="Capítulo" xfId="135" xr:uid="{00000000-0005-0000-0000-00008C000000}"/>
    <cellStyle name="Célula de Verificação 2" xfId="136" xr:uid="{00000000-0005-0000-0000-00008D000000}"/>
    <cellStyle name="Célula de Verificação 2 2" xfId="137" xr:uid="{00000000-0005-0000-0000-00008E000000}"/>
    <cellStyle name="Célula de Verificação 2_05_Impactos_Demais PLs_2013_Dados CNJ de jul-12" xfId="138" xr:uid="{00000000-0005-0000-0000-00008F000000}"/>
    <cellStyle name="Célula de Verificação 3" xfId="139" xr:uid="{00000000-0005-0000-0000-000090000000}"/>
    <cellStyle name="Célula de Verificação 4" xfId="140" xr:uid="{00000000-0005-0000-0000-000091000000}"/>
    <cellStyle name="Célula Vinculada 2" xfId="141" xr:uid="{00000000-0005-0000-0000-000092000000}"/>
    <cellStyle name="Célula Vinculada 2 2" xfId="142" xr:uid="{00000000-0005-0000-0000-000093000000}"/>
    <cellStyle name="Célula Vinculada 2_05_Impactos_Demais PLs_2013_Dados CNJ de jul-12" xfId="143" xr:uid="{00000000-0005-0000-0000-000094000000}"/>
    <cellStyle name="Célula Vinculada 3" xfId="144" xr:uid="{00000000-0005-0000-0000-000095000000}"/>
    <cellStyle name="Célula Vinculada 4" xfId="145" xr:uid="{00000000-0005-0000-0000-000096000000}"/>
    <cellStyle name="Check Cell" xfId="146" xr:uid="{00000000-0005-0000-0000-000097000000}"/>
    <cellStyle name="Comma" xfId="147" xr:uid="{00000000-0005-0000-0000-000098000000}"/>
    <cellStyle name="Comma [0]_Auxiliar" xfId="148" xr:uid="{00000000-0005-0000-0000-000099000000}"/>
    <cellStyle name="Comma 2" xfId="149" xr:uid="{00000000-0005-0000-0000-00009A000000}"/>
    <cellStyle name="Comma 3" xfId="150" xr:uid="{00000000-0005-0000-0000-00009B000000}"/>
    <cellStyle name="Comma_Agenda" xfId="151" xr:uid="{00000000-0005-0000-0000-00009C000000}"/>
    <cellStyle name="Comma0" xfId="152" xr:uid="{00000000-0005-0000-0000-00009D000000}"/>
    <cellStyle name="Currency [0]_Auxiliar" xfId="153" xr:uid="{00000000-0005-0000-0000-00009E000000}"/>
    <cellStyle name="Currency_Auxiliar" xfId="154" xr:uid="{00000000-0005-0000-0000-00009F000000}"/>
    <cellStyle name="Currency0" xfId="155" xr:uid="{00000000-0005-0000-0000-0000A0000000}"/>
    <cellStyle name="Data" xfId="156" xr:uid="{00000000-0005-0000-0000-0000A1000000}"/>
    <cellStyle name="Date" xfId="157" xr:uid="{00000000-0005-0000-0000-0000A2000000}"/>
    <cellStyle name="Decimal 0, derecha" xfId="158" xr:uid="{00000000-0005-0000-0000-0000A3000000}"/>
    <cellStyle name="Decimal 2, derecha" xfId="159" xr:uid="{00000000-0005-0000-0000-0000A4000000}"/>
    <cellStyle name="Ênfase1 2" xfId="160" xr:uid="{00000000-0005-0000-0000-0000A5000000}"/>
    <cellStyle name="Ênfase1 2 2" xfId="161" xr:uid="{00000000-0005-0000-0000-0000A6000000}"/>
    <cellStyle name="Ênfase1 2_05_Impactos_Demais PLs_2013_Dados CNJ de jul-12" xfId="162" xr:uid="{00000000-0005-0000-0000-0000A7000000}"/>
    <cellStyle name="Ênfase1 3" xfId="163" xr:uid="{00000000-0005-0000-0000-0000A8000000}"/>
    <cellStyle name="Ênfase1 4" xfId="164" xr:uid="{00000000-0005-0000-0000-0000A9000000}"/>
    <cellStyle name="Ênfase2 2" xfId="165" xr:uid="{00000000-0005-0000-0000-0000AA000000}"/>
    <cellStyle name="Ênfase2 2 2" xfId="166" xr:uid="{00000000-0005-0000-0000-0000AB000000}"/>
    <cellStyle name="Ênfase2 2_05_Impactos_Demais PLs_2013_Dados CNJ de jul-12" xfId="167" xr:uid="{00000000-0005-0000-0000-0000AC000000}"/>
    <cellStyle name="Ênfase2 3" xfId="168" xr:uid="{00000000-0005-0000-0000-0000AD000000}"/>
    <cellStyle name="Ênfase2 4" xfId="169" xr:uid="{00000000-0005-0000-0000-0000AE000000}"/>
    <cellStyle name="Ênfase3 2" xfId="170" xr:uid="{00000000-0005-0000-0000-0000AF000000}"/>
    <cellStyle name="Ênfase3 2 2" xfId="171" xr:uid="{00000000-0005-0000-0000-0000B0000000}"/>
    <cellStyle name="Ênfase3 2_05_Impactos_Demais PLs_2013_Dados CNJ de jul-12" xfId="172" xr:uid="{00000000-0005-0000-0000-0000B1000000}"/>
    <cellStyle name="Ênfase3 3" xfId="173" xr:uid="{00000000-0005-0000-0000-0000B2000000}"/>
    <cellStyle name="Ênfase3 4" xfId="174" xr:uid="{00000000-0005-0000-0000-0000B3000000}"/>
    <cellStyle name="Ênfase4 2" xfId="175" xr:uid="{00000000-0005-0000-0000-0000B4000000}"/>
    <cellStyle name="Ênfase4 2 2" xfId="176" xr:uid="{00000000-0005-0000-0000-0000B5000000}"/>
    <cellStyle name="Ênfase4 2_05_Impactos_Demais PLs_2013_Dados CNJ de jul-12" xfId="177" xr:uid="{00000000-0005-0000-0000-0000B6000000}"/>
    <cellStyle name="Ênfase4 3" xfId="178" xr:uid="{00000000-0005-0000-0000-0000B7000000}"/>
    <cellStyle name="Ênfase4 4" xfId="179" xr:uid="{00000000-0005-0000-0000-0000B8000000}"/>
    <cellStyle name="Ênfase5 2" xfId="180" xr:uid="{00000000-0005-0000-0000-0000B9000000}"/>
    <cellStyle name="Ênfase5 2 2" xfId="181" xr:uid="{00000000-0005-0000-0000-0000BA000000}"/>
    <cellStyle name="Ênfase5 2_05_Impactos_Demais PLs_2013_Dados CNJ de jul-12" xfId="182" xr:uid="{00000000-0005-0000-0000-0000BB000000}"/>
    <cellStyle name="Ênfase5 3" xfId="183" xr:uid="{00000000-0005-0000-0000-0000BC000000}"/>
    <cellStyle name="Ênfase5 4" xfId="184" xr:uid="{00000000-0005-0000-0000-0000BD000000}"/>
    <cellStyle name="Ênfase6 2" xfId="185" xr:uid="{00000000-0005-0000-0000-0000BE000000}"/>
    <cellStyle name="Ênfase6 2 2" xfId="186" xr:uid="{00000000-0005-0000-0000-0000BF000000}"/>
    <cellStyle name="Ênfase6 2_05_Impactos_Demais PLs_2013_Dados CNJ de jul-12" xfId="187" xr:uid="{00000000-0005-0000-0000-0000C0000000}"/>
    <cellStyle name="Ênfase6 3" xfId="188" xr:uid="{00000000-0005-0000-0000-0000C1000000}"/>
    <cellStyle name="Ênfase6 4" xfId="189" xr:uid="{00000000-0005-0000-0000-0000C2000000}"/>
    <cellStyle name="Entrada 2" xfId="190" xr:uid="{00000000-0005-0000-0000-0000C3000000}"/>
    <cellStyle name="Entrada 2 2" xfId="191" xr:uid="{00000000-0005-0000-0000-0000C4000000}"/>
    <cellStyle name="Entrada 2 2 2" xfId="406" xr:uid="{00000000-0005-0000-0000-0000C5000000}"/>
    <cellStyle name="Entrada 2 3" xfId="405" xr:uid="{00000000-0005-0000-0000-0000C6000000}"/>
    <cellStyle name="Entrada 2_00_ANEXO V 2015 - VERSÃO INICIAL PLOA_2015" xfId="192" xr:uid="{00000000-0005-0000-0000-0000C7000000}"/>
    <cellStyle name="Entrada 3" xfId="193" xr:uid="{00000000-0005-0000-0000-0000C8000000}"/>
    <cellStyle name="Entrada 3 2" xfId="407" xr:uid="{00000000-0005-0000-0000-0000C9000000}"/>
    <cellStyle name="Entrada 4" xfId="194" xr:uid="{00000000-0005-0000-0000-0000CA000000}"/>
    <cellStyle name="Entrada 4 2" xfId="408" xr:uid="{00000000-0005-0000-0000-0000CB000000}"/>
    <cellStyle name="Euro" xfId="195" xr:uid="{00000000-0005-0000-0000-0000CC000000}"/>
    <cellStyle name="Euro 2" xfId="196" xr:uid="{00000000-0005-0000-0000-0000CD000000}"/>
    <cellStyle name="Euro_00_ANEXO V 2015 - VERSÃO INICIAL PLOA_2015" xfId="197" xr:uid="{00000000-0005-0000-0000-0000CE000000}"/>
    <cellStyle name="Explanatory Text" xfId="198" xr:uid="{00000000-0005-0000-0000-0000CF000000}"/>
    <cellStyle name="Fim" xfId="199" xr:uid="{00000000-0005-0000-0000-0000D0000000}"/>
    <cellStyle name="Fixed" xfId="200" xr:uid="{00000000-0005-0000-0000-0000D1000000}"/>
    <cellStyle name="Fixo" xfId="201" xr:uid="{00000000-0005-0000-0000-0000D2000000}"/>
    <cellStyle name="Fonte" xfId="202" xr:uid="{00000000-0005-0000-0000-0000D3000000}"/>
    <cellStyle name="Good" xfId="203" xr:uid="{00000000-0005-0000-0000-0000D4000000}"/>
    <cellStyle name="Heading 1" xfId="204" xr:uid="{00000000-0005-0000-0000-0000D5000000}"/>
    <cellStyle name="Heading 2" xfId="205" xr:uid="{00000000-0005-0000-0000-0000D6000000}"/>
    <cellStyle name="Heading 3" xfId="206" xr:uid="{00000000-0005-0000-0000-0000D7000000}"/>
    <cellStyle name="Heading 4" xfId="207" xr:uid="{00000000-0005-0000-0000-0000D8000000}"/>
    <cellStyle name="Hiperlink" xfId="425" builtinId="8"/>
    <cellStyle name="Incorreto 2" xfId="208" xr:uid="{00000000-0005-0000-0000-0000D9000000}"/>
    <cellStyle name="Incorreto 2 2" xfId="209" xr:uid="{00000000-0005-0000-0000-0000DA000000}"/>
    <cellStyle name="Incorreto 2_05_Impactos_Demais PLs_2013_Dados CNJ de jul-12" xfId="210" xr:uid="{00000000-0005-0000-0000-0000DB000000}"/>
    <cellStyle name="Incorreto 3" xfId="211" xr:uid="{00000000-0005-0000-0000-0000DC000000}"/>
    <cellStyle name="Incorreto 4" xfId="212" xr:uid="{00000000-0005-0000-0000-0000DD000000}"/>
    <cellStyle name="Indefinido" xfId="213" xr:uid="{00000000-0005-0000-0000-0000DE000000}"/>
    <cellStyle name="Input" xfId="214" xr:uid="{00000000-0005-0000-0000-0000DF000000}"/>
    <cellStyle name="Input 2" xfId="409" xr:uid="{00000000-0005-0000-0000-0000E0000000}"/>
    <cellStyle name="Jr_Normal" xfId="215" xr:uid="{00000000-0005-0000-0000-0000E1000000}"/>
    <cellStyle name="Leg_It_1" xfId="216" xr:uid="{00000000-0005-0000-0000-0000E2000000}"/>
    <cellStyle name="Linea horizontal" xfId="217" xr:uid="{00000000-0005-0000-0000-0000E3000000}"/>
    <cellStyle name="Linked Cell" xfId="218" xr:uid="{00000000-0005-0000-0000-0000E4000000}"/>
    <cellStyle name="Millares_deuhist99" xfId="219" xr:uid="{00000000-0005-0000-0000-0000E5000000}"/>
    <cellStyle name="Moeda 2" xfId="220" xr:uid="{00000000-0005-0000-0000-0000E6000000}"/>
    <cellStyle name="Moeda0" xfId="221" xr:uid="{00000000-0005-0000-0000-0000E7000000}"/>
    <cellStyle name="Neutra 2" xfId="222" xr:uid="{00000000-0005-0000-0000-0000E8000000}"/>
    <cellStyle name="Neutra 2 2" xfId="223" xr:uid="{00000000-0005-0000-0000-0000E9000000}"/>
    <cellStyle name="Neutra 2_05_Impactos_Demais PLs_2013_Dados CNJ de jul-12" xfId="224" xr:uid="{00000000-0005-0000-0000-0000EA000000}"/>
    <cellStyle name="Neutra 3" xfId="225" xr:uid="{00000000-0005-0000-0000-0000EB000000}"/>
    <cellStyle name="Neutra 4" xfId="226" xr:uid="{00000000-0005-0000-0000-0000EC000000}"/>
    <cellStyle name="Neutral" xfId="227" xr:uid="{00000000-0005-0000-0000-0000ED000000}"/>
    <cellStyle name="Normal" xfId="0" builtinId="0"/>
    <cellStyle name="Normal 10" xfId="228" xr:uid="{00000000-0005-0000-0000-0000EF000000}"/>
    <cellStyle name="Normal 11" xfId="229" xr:uid="{00000000-0005-0000-0000-0000F0000000}"/>
    <cellStyle name="Normal 12" xfId="230" xr:uid="{00000000-0005-0000-0000-0000F1000000}"/>
    <cellStyle name="Normal 13" xfId="231" xr:uid="{00000000-0005-0000-0000-0000F2000000}"/>
    <cellStyle name="Normal 14" xfId="380" xr:uid="{00000000-0005-0000-0000-0000F3000000}"/>
    <cellStyle name="Normal 14 2" xfId="385" xr:uid="{00000000-0005-0000-0000-0000F4000000}"/>
    <cellStyle name="Normal 15" xfId="389" xr:uid="{00000000-0005-0000-0000-0000F5000000}"/>
    <cellStyle name="Normal 15 2" xfId="397" xr:uid="{00000000-0005-0000-0000-0000F6000000}"/>
    <cellStyle name="Normal 16" xfId="395" xr:uid="{00000000-0005-0000-0000-0000F7000000}"/>
    <cellStyle name="Normal 2" xfId="232" xr:uid="{00000000-0005-0000-0000-0000F8000000}"/>
    <cellStyle name="Normal 2 11 4" xfId="426" xr:uid="{44E62745-1607-4385-84D5-7FDD56CF8EDA}"/>
    <cellStyle name="Normal 2 2" xfId="233" xr:uid="{00000000-0005-0000-0000-0000F9000000}"/>
    <cellStyle name="Normal 2 3" xfId="234" xr:uid="{00000000-0005-0000-0000-0000FA000000}"/>
    <cellStyle name="Normal 2 3 2" xfId="235" xr:uid="{00000000-0005-0000-0000-0000FB000000}"/>
    <cellStyle name="Normal 2 3_00_Decisão Anexo V 2015_MEMORIAL_Oficial SOF" xfId="236" xr:uid="{00000000-0005-0000-0000-0000FC000000}"/>
    <cellStyle name="Normal 2 4" xfId="237" xr:uid="{00000000-0005-0000-0000-0000FD000000}"/>
    <cellStyle name="Normal 2 5" xfId="238" xr:uid="{00000000-0005-0000-0000-0000FE000000}"/>
    <cellStyle name="Normal 2 6" xfId="239" xr:uid="{00000000-0005-0000-0000-0000FF000000}"/>
    <cellStyle name="Normal 2_00_Decisão Anexo V 2015_MEMORIAL_Oficial SOF" xfId="240" xr:uid="{00000000-0005-0000-0000-000000010000}"/>
    <cellStyle name="Normal 23" xfId="386" xr:uid="{00000000-0005-0000-0000-000001010000}"/>
    <cellStyle name="Normal 3" xfId="241" xr:uid="{00000000-0005-0000-0000-000002010000}"/>
    <cellStyle name="Normal 3 10" xfId="391" xr:uid="{00000000-0005-0000-0000-000003010000}"/>
    <cellStyle name="Normal 3 2" xfId="242" xr:uid="{00000000-0005-0000-0000-000004010000}"/>
    <cellStyle name="Normal 3_05_Impactos_Demais PLs_2013_Dados CNJ de jul-12" xfId="243" xr:uid="{00000000-0005-0000-0000-000005010000}"/>
    <cellStyle name="Normal 4" xfId="244" xr:uid="{00000000-0005-0000-0000-000006010000}"/>
    <cellStyle name="Normal 5" xfId="245" xr:uid="{00000000-0005-0000-0000-000007010000}"/>
    <cellStyle name="Normal 6" xfId="246" xr:uid="{00000000-0005-0000-0000-000008010000}"/>
    <cellStyle name="Normal 7" xfId="247" xr:uid="{00000000-0005-0000-0000-000009010000}"/>
    <cellStyle name="Normal 8" xfId="248" xr:uid="{00000000-0005-0000-0000-00000A010000}"/>
    <cellStyle name="Normal 9" xfId="249" xr:uid="{00000000-0005-0000-0000-00000B010000}"/>
    <cellStyle name="Normal_ANEXO I - TAB1_TRF1" xfId="379" xr:uid="{00000000-0005-0000-0000-00000C010000}"/>
    <cellStyle name="Normal_ANEXO I -TAB1_ SEÇÕES 1" xfId="390" xr:uid="{00000000-0005-0000-0000-00000D010000}"/>
    <cellStyle name="Nota 2" xfId="250" xr:uid="{00000000-0005-0000-0000-00000E010000}"/>
    <cellStyle name="Nota 2 2" xfId="251" xr:uid="{00000000-0005-0000-0000-00000F010000}"/>
    <cellStyle name="Nota 2 2 2" xfId="411" xr:uid="{00000000-0005-0000-0000-000010010000}"/>
    <cellStyle name="Nota 2 3" xfId="410" xr:uid="{00000000-0005-0000-0000-000011010000}"/>
    <cellStyle name="Nota 2_00_Decisão Anexo V 2015_MEMORIAL_Oficial SOF" xfId="252" xr:uid="{00000000-0005-0000-0000-000012010000}"/>
    <cellStyle name="Nota 3" xfId="253" xr:uid="{00000000-0005-0000-0000-000013010000}"/>
    <cellStyle name="Nota 3 2" xfId="412" xr:uid="{00000000-0005-0000-0000-000014010000}"/>
    <cellStyle name="Nota 4" xfId="254" xr:uid="{00000000-0005-0000-0000-000015010000}"/>
    <cellStyle name="Nota 4 2" xfId="413" xr:uid="{00000000-0005-0000-0000-000016010000}"/>
    <cellStyle name="Note" xfId="255" xr:uid="{00000000-0005-0000-0000-000017010000}"/>
    <cellStyle name="Note 2" xfId="414" xr:uid="{00000000-0005-0000-0000-000018010000}"/>
    <cellStyle name="Output" xfId="256" xr:uid="{00000000-0005-0000-0000-000019010000}"/>
    <cellStyle name="Output 2" xfId="415" xr:uid="{00000000-0005-0000-0000-00001A010000}"/>
    <cellStyle name="Percent_Agenda" xfId="257" xr:uid="{00000000-0005-0000-0000-00001B010000}"/>
    <cellStyle name="Percentual" xfId="258" xr:uid="{00000000-0005-0000-0000-00001C010000}"/>
    <cellStyle name="Ponto" xfId="259" xr:uid="{00000000-0005-0000-0000-00001D010000}"/>
    <cellStyle name="Porcentagem 10" xfId="260" xr:uid="{00000000-0005-0000-0000-00001E010000}"/>
    <cellStyle name="Porcentagem 2" xfId="261" xr:uid="{00000000-0005-0000-0000-00001F010000}"/>
    <cellStyle name="Porcentagem 2 2" xfId="262" xr:uid="{00000000-0005-0000-0000-000020010000}"/>
    <cellStyle name="Porcentagem 2_FCDF 2014_2ª Versão" xfId="263" xr:uid="{00000000-0005-0000-0000-000021010000}"/>
    <cellStyle name="Porcentagem 3" xfId="264" xr:uid="{00000000-0005-0000-0000-000022010000}"/>
    <cellStyle name="Porcentagem 4" xfId="265" xr:uid="{00000000-0005-0000-0000-000023010000}"/>
    <cellStyle name="Porcentagem 5" xfId="266" xr:uid="{00000000-0005-0000-0000-000024010000}"/>
    <cellStyle name="Porcentagem 6" xfId="267" xr:uid="{00000000-0005-0000-0000-000025010000}"/>
    <cellStyle name="Porcentagem 7" xfId="268" xr:uid="{00000000-0005-0000-0000-000026010000}"/>
    <cellStyle name="Porcentagem 8" xfId="269" xr:uid="{00000000-0005-0000-0000-000027010000}"/>
    <cellStyle name="Porcentagem 9" xfId="270" xr:uid="{00000000-0005-0000-0000-000028010000}"/>
    <cellStyle name="rodape" xfId="271" xr:uid="{00000000-0005-0000-0000-000029010000}"/>
    <cellStyle name="Saída 2" xfId="272" xr:uid="{00000000-0005-0000-0000-00002A010000}"/>
    <cellStyle name="Saída 2 2" xfId="273" xr:uid="{00000000-0005-0000-0000-00002B010000}"/>
    <cellStyle name="Saída 2 2 2" xfId="417" xr:uid="{00000000-0005-0000-0000-00002C010000}"/>
    <cellStyle name="Saída 2 3" xfId="416" xr:uid="{00000000-0005-0000-0000-00002D010000}"/>
    <cellStyle name="Saída 2_05_Impactos_Demais PLs_2013_Dados CNJ de jul-12" xfId="274" xr:uid="{00000000-0005-0000-0000-00002E010000}"/>
    <cellStyle name="Saída 3" xfId="275" xr:uid="{00000000-0005-0000-0000-00002F010000}"/>
    <cellStyle name="Saída 3 2" xfId="418" xr:uid="{00000000-0005-0000-0000-000030010000}"/>
    <cellStyle name="Saída 4" xfId="276" xr:uid="{00000000-0005-0000-0000-000031010000}"/>
    <cellStyle name="Saída 4 2" xfId="419" xr:uid="{00000000-0005-0000-0000-000032010000}"/>
    <cellStyle name="Sep. milhar [0]" xfId="277" xr:uid="{00000000-0005-0000-0000-000033010000}"/>
    <cellStyle name="Sep. milhar [2]" xfId="278" xr:uid="{00000000-0005-0000-0000-000034010000}"/>
    <cellStyle name="Separador de m" xfId="279" xr:uid="{00000000-0005-0000-0000-000035010000}"/>
    <cellStyle name="Separador de milhares 10" xfId="281" xr:uid="{00000000-0005-0000-0000-000036010000}"/>
    <cellStyle name="Separador de milhares 11 2" xfId="398" xr:uid="{00000000-0005-0000-0000-000037010000}"/>
    <cellStyle name="Separador de milhares 14" xfId="392" xr:uid="{00000000-0005-0000-0000-000038010000}"/>
    <cellStyle name="Separador de milhares 2" xfId="282" xr:uid="{00000000-0005-0000-0000-000039010000}"/>
    <cellStyle name="Separador de milhares 2 2" xfId="283" xr:uid="{00000000-0005-0000-0000-00003A010000}"/>
    <cellStyle name="Separador de milhares 2 2 2 10" xfId="387" xr:uid="{00000000-0005-0000-0000-00003B010000}"/>
    <cellStyle name="Separador de milhares 2 2 2 10 2" xfId="424" xr:uid="{00000000-0005-0000-0000-00003C010000}"/>
    <cellStyle name="Separador de milhares 2 2 2 2 2" xfId="388" xr:uid="{00000000-0005-0000-0000-00003D010000}"/>
    <cellStyle name="Separador de milhares 2 2 3" xfId="284" xr:uid="{00000000-0005-0000-0000-00003E010000}"/>
    <cellStyle name="Separador de milhares 2 2 6" xfId="285" xr:uid="{00000000-0005-0000-0000-00003F010000}"/>
    <cellStyle name="Separador de milhares 2 2_00_Decisão Anexo V 2015_MEMORIAL_Oficial SOF" xfId="286" xr:uid="{00000000-0005-0000-0000-000040010000}"/>
    <cellStyle name="Separador de milhares 2 3" xfId="287" xr:uid="{00000000-0005-0000-0000-000041010000}"/>
    <cellStyle name="Separador de milhares 2 3 2" xfId="288" xr:uid="{00000000-0005-0000-0000-000042010000}"/>
    <cellStyle name="Separador de milhares 2 3 2 2" xfId="289" xr:uid="{00000000-0005-0000-0000-000043010000}"/>
    <cellStyle name="Separador de milhares 2 3 2 2 2" xfId="290" xr:uid="{00000000-0005-0000-0000-000044010000}"/>
    <cellStyle name="Separador de milhares 2 3 2 2_00_Decisão Anexo V 2015_MEMORIAL_Oficial SOF" xfId="291" xr:uid="{00000000-0005-0000-0000-000045010000}"/>
    <cellStyle name="Separador de milhares 2 3 2_00_Decisão Anexo V 2015_MEMORIAL_Oficial SOF" xfId="292" xr:uid="{00000000-0005-0000-0000-000046010000}"/>
    <cellStyle name="Separador de milhares 2 3 3" xfId="293" xr:uid="{00000000-0005-0000-0000-000047010000}"/>
    <cellStyle name="Separador de milhares 2 3_00_Decisão Anexo V 2015_MEMORIAL_Oficial SOF" xfId="294" xr:uid="{00000000-0005-0000-0000-000048010000}"/>
    <cellStyle name="Separador de milhares 2 4" xfId="295" xr:uid="{00000000-0005-0000-0000-000049010000}"/>
    <cellStyle name="Separador de milhares 2 5" xfId="296" xr:uid="{00000000-0005-0000-0000-00004A010000}"/>
    <cellStyle name="Separador de milhares 2 5 2" xfId="297" xr:uid="{00000000-0005-0000-0000-00004B010000}"/>
    <cellStyle name="Separador de milhares 2 5_00_Decisão Anexo V 2015_MEMORIAL_Oficial SOF" xfId="298" xr:uid="{00000000-0005-0000-0000-00004C010000}"/>
    <cellStyle name="Separador de milhares 2 6" xfId="382" xr:uid="{00000000-0005-0000-0000-00004D010000}"/>
    <cellStyle name="Separador de milhares 2_00_Decisão Anexo V 2015_MEMORIAL_Oficial SOF" xfId="299" xr:uid="{00000000-0005-0000-0000-00004E010000}"/>
    <cellStyle name="Separador de milhares 3" xfId="300" xr:uid="{00000000-0005-0000-0000-00004F010000}"/>
    <cellStyle name="Separador de milhares 3 2" xfId="301" xr:uid="{00000000-0005-0000-0000-000050010000}"/>
    <cellStyle name="Separador de milhares 3 3" xfId="302" xr:uid="{00000000-0005-0000-0000-000051010000}"/>
    <cellStyle name="Separador de milhares 3_00_Decisão Anexo V 2015_MEMORIAL_Oficial SOF" xfId="303" xr:uid="{00000000-0005-0000-0000-000052010000}"/>
    <cellStyle name="Separador de milhares 4" xfId="304" xr:uid="{00000000-0005-0000-0000-000053010000}"/>
    <cellStyle name="Separador de milhares 5" xfId="305" xr:uid="{00000000-0005-0000-0000-000054010000}"/>
    <cellStyle name="Separador de milhares 6" xfId="306" xr:uid="{00000000-0005-0000-0000-000055010000}"/>
    <cellStyle name="Separador de milhares 7" xfId="307" xr:uid="{00000000-0005-0000-0000-000056010000}"/>
    <cellStyle name="Separador de milhares 8" xfId="308" xr:uid="{00000000-0005-0000-0000-000057010000}"/>
    <cellStyle name="Separador de milhares 9" xfId="309" xr:uid="{00000000-0005-0000-0000-000058010000}"/>
    <cellStyle name="Separador de milhares 9 2" xfId="394" xr:uid="{00000000-0005-0000-0000-000059010000}"/>
    <cellStyle name="Separador de milhares_Estrutura Remuneratória de Militares_Matriz Impactos" xfId="310" xr:uid="{00000000-0005-0000-0000-00005A010000}"/>
    <cellStyle name="TableStyleLight1" xfId="311" xr:uid="{00000000-0005-0000-0000-00005B010000}"/>
    <cellStyle name="TableStyleLight1 2" xfId="312" xr:uid="{00000000-0005-0000-0000-00005C010000}"/>
    <cellStyle name="TableStyleLight1 3" xfId="313" xr:uid="{00000000-0005-0000-0000-00005D010000}"/>
    <cellStyle name="TableStyleLight1 5" xfId="314" xr:uid="{00000000-0005-0000-0000-00005E010000}"/>
    <cellStyle name="TableStyleLight1_00_Decisão Anexo V 2015_MEMORIAL_Oficial SOF" xfId="315" xr:uid="{00000000-0005-0000-0000-00005F010000}"/>
    <cellStyle name="Texto de Aviso 2" xfId="316" xr:uid="{00000000-0005-0000-0000-000060010000}"/>
    <cellStyle name="Texto de Aviso 2 2" xfId="317" xr:uid="{00000000-0005-0000-0000-000061010000}"/>
    <cellStyle name="Texto de Aviso 2_05_Impactos_Demais PLs_2013_Dados CNJ de jul-12" xfId="318" xr:uid="{00000000-0005-0000-0000-000062010000}"/>
    <cellStyle name="Texto de Aviso 3" xfId="319" xr:uid="{00000000-0005-0000-0000-000063010000}"/>
    <cellStyle name="Texto de Aviso 4" xfId="320" xr:uid="{00000000-0005-0000-0000-000064010000}"/>
    <cellStyle name="Texto Explicativo 2" xfId="321" xr:uid="{00000000-0005-0000-0000-000065010000}"/>
    <cellStyle name="Texto Explicativo 2 2" xfId="322" xr:uid="{00000000-0005-0000-0000-000066010000}"/>
    <cellStyle name="Texto Explicativo 2_05_Impactos_Demais PLs_2013_Dados CNJ de jul-12" xfId="323" xr:uid="{00000000-0005-0000-0000-000067010000}"/>
    <cellStyle name="Texto Explicativo 3" xfId="324" xr:uid="{00000000-0005-0000-0000-000068010000}"/>
    <cellStyle name="Texto Explicativo 4" xfId="325" xr:uid="{00000000-0005-0000-0000-000069010000}"/>
    <cellStyle name="Texto Explicativo 5" xfId="383" xr:uid="{00000000-0005-0000-0000-00006A010000}"/>
    <cellStyle name="Texto Explicativo 6" xfId="384" xr:uid="{00000000-0005-0000-0000-00006B010000}"/>
    <cellStyle name="Texto, derecha" xfId="326" xr:uid="{00000000-0005-0000-0000-00006C010000}"/>
    <cellStyle name="Texto, izquierda" xfId="327" xr:uid="{00000000-0005-0000-0000-00006D010000}"/>
    <cellStyle name="Title" xfId="328" xr:uid="{00000000-0005-0000-0000-00006E010000}"/>
    <cellStyle name="Titulo" xfId="329" xr:uid="{00000000-0005-0000-0000-00006F010000}"/>
    <cellStyle name="Título 1 1" xfId="330" xr:uid="{00000000-0005-0000-0000-000070010000}"/>
    <cellStyle name="Título 1 2" xfId="331" xr:uid="{00000000-0005-0000-0000-000071010000}"/>
    <cellStyle name="Título 1 2 2" xfId="332" xr:uid="{00000000-0005-0000-0000-000072010000}"/>
    <cellStyle name="Título 1 2_05_Impactos_Demais PLs_2013_Dados CNJ de jul-12" xfId="333" xr:uid="{00000000-0005-0000-0000-000073010000}"/>
    <cellStyle name="Título 1 3" xfId="334" xr:uid="{00000000-0005-0000-0000-000074010000}"/>
    <cellStyle name="Título 1 4" xfId="335" xr:uid="{00000000-0005-0000-0000-000075010000}"/>
    <cellStyle name="Título 10" xfId="336" xr:uid="{00000000-0005-0000-0000-000076010000}"/>
    <cellStyle name="Título 11" xfId="337" xr:uid="{00000000-0005-0000-0000-000077010000}"/>
    <cellStyle name="Título 2 2" xfId="338" xr:uid="{00000000-0005-0000-0000-000078010000}"/>
    <cellStyle name="Título 2 2 2" xfId="339" xr:uid="{00000000-0005-0000-0000-000079010000}"/>
    <cellStyle name="Título 2 2_05_Impactos_Demais PLs_2013_Dados CNJ de jul-12" xfId="340" xr:uid="{00000000-0005-0000-0000-00007A010000}"/>
    <cellStyle name="Título 2 3" xfId="341" xr:uid="{00000000-0005-0000-0000-00007B010000}"/>
    <cellStyle name="Título 2 4" xfId="342" xr:uid="{00000000-0005-0000-0000-00007C010000}"/>
    <cellStyle name="Título 3 2" xfId="343" xr:uid="{00000000-0005-0000-0000-00007D010000}"/>
    <cellStyle name="Título 3 2 2" xfId="344" xr:uid="{00000000-0005-0000-0000-00007E010000}"/>
    <cellStyle name="Título 3 2_05_Impactos_Demais PLs_2013_Dados CNJ de jul-12" xfId="345" xr:uid="{00000000-0005-0000-0000-00007F010000}"/>
    <cellStyle name="Título 3 3" xfId="346" xr:uid="{00000000-0005-0000-0000-000080010000}"/>
    <cellStyle name="Título 3 4" xfId="347" xr:uid="{00000000-0005-0000-0000-000081010000}"/>
    <cellStyle name="Título 4 2" xfId="348" xr:uid="{00000000-0005-0000-0000-000082010000}"/>
    <cellStyle name="Título 4 2 2" xfId="349" xr:uid="{00000000-0005-0000-0000-000083010000}"/>
    <cellStyle name="Título 4 2_05_Impactos_Demais PLs_2013_Dados CNJ de jul-12" xfId="350" xr:uid="{00000000-0005-0000-0000-000084010000}"/>
    <cellStyle name="Título 4 3" xfId="351" xr:uid="{00000000-0005-0000-0000-000085010000}"/>
    <cellStyle name="Título 4 4" xfId="352" xr:uid="{00000000-0005-0000-0000-000086010000}"/>
    <cellStyle name="Título 5" xfId="353" xr:uid="{00000000-0005-0000-0000-000087010000}"/>
    <cellStyle name="Título 5 2" xfId="354" xr:uid="{00000000-0005-0000-0000-000088010000}"/>
    <cellStyle name="Título 5 3" xfId="355" xr:uid="{00000000-0005-0000-0000-000089010000}"/>
    <cellStyle name="Título 5_05_Impactos_Demais PLs_2013_Dados CNJ de jul-12" xfId="356" xr:uid="{00000000-0005-0000-0000-00008A010000}"/>
    <cellStyle name="Título 6" xfId="357" xr:uid="{00000000-0005-0000-0000-00008B010000}"/>
    <cellStyle name="Título 6 2" xfId="358" xr:uid="{00000000-0005-0000-0000-00008C010000}"/>
    <cellStyle name="Título 6_34" xfId="359" xr:uid="{00000000-0005-0000-0000-00008D010000}"/>
    <cellStyle name="Título 7" xfId="360" xr:uid="{00000000-0005-0000-0000-00008E010000}"/>
    <cellStyle name="Título 8" xfId="361" xr:uid="{00000000-0005-0000-0000-00008F010000}"/>
    <cellStyle name="Título 9" xfId="362" xr:uid="{00000000-0005-0000-0000-000090010000}"/>
    <cellStyle name="Titulo_00_Equalização ASMED_SOF" xfId="363" xr:uid="{00000000-0005-0000-0000-000091010000}"/>
    <cellStyle name="Titulo1" xfId="364" xr:uid="{00000000-0005-0000-0000-000092010000}"/>
    <cellStyle name="Titulo2" xfId="365" xr:uid="{00000000-0005-0000-0000-000093010000}"/>
    <cellStyle name="Total 2" xfId="366" xr:uid="{00000000-0005-0000-0000-000094010000}"/>
    <cellStyle name="Total 2 2" xfId="367" xr:uid="{00000000-0005-0000-0000-000095010000}"/>
    <cellStyle name="Total 2 2 2" xfId="421" xr:uid="{00000000-0005-0000-0000-000096010000}"/>
    <cellStyle name="Total 2 3" xfId="420" xr:uid="{00000000-0005-0000-0000-000097010000}"/>
    <cellStyle name="Total 2_05_Impactos_Demais PLs_2013_Dados CNJ de jul-12" xfId="368" xr:uid="{00000000-0005-0000-0000-000098010000}"/>
    <cellStyle name="Total 3" xfId="369" xr:uid="{00000000-0005-0000-0000-000099010000}"/>
    <cellStyle name="Total 3 2" xfId="422" xr:uid="{00000000-0005-0000-0000-00009A010000}"/>
    <cellStyle name="Total 4" xfId="370" xr:uid="{00000000-0005-0000-0000-00009B010000}"/>
    <cellStyle name="Total 4 2" xfId="423" xr:uid="{00000000-0005-0000-0000-00009C010000}"/>
    <cellStyle name="V¡rgula" xfId="371" xr:uid="{00000000-0005-0000-0000-00009D010000}"/>
    <cellStyle name="V¡rgula0" xfId="372" xr:uid="{00000000-0005-0000-0000-00009E010000}"/>
    <cellStyle name="Vírgul - Estilo1" xfId="373" xr:uid="{00000000-0005-0000-0000-00009F010000}"/>
    <cellStyle name="Vírgula" xfId="280" builtinId="3"/>
    <cellStyle name="Vírgula 2" xfId="374" xr:uid="{00000000-0005-0000-0000-0000A1010000}"/>
    <cellStyle name="Vírgula 3" xfId="375" xr:uid="{00000000-0005-0000-0000-0000A2010000}"/>
    <cellStyle name="Vírgula 4" xfId="376" xr:uid="{00000000-0005-0000-0000-0000A3010000}"/>
    <cellStyle name="Vírgula 5" xfId="381" xr:uid="{00000000-0005-0000-0000-0000A4010000}"/>
    <cellStyle name="Vírgula 5 2" xfId="393" xr:uid="{00000000-0005-0000-0000-0000A5010000}"/>
    <cellStyle name="Vírgula 5 3" xfId="427" xr:uid="{C9C8252C-C1A5-48C8-A49C-D32AB2FF35D7}"/>
    <cellStyle name="Vírgula 6" xfId="396" xr:uid="{00000000-0005-0000-0000-0000A6010000}"/>
    <cellStyle name="Vírgula0" xfId="377" xr:uid="{00000000-0005-0000-0000-0000A7010000}"/>
    <cellStyle name="Warning Text" xfId="378" xr:uid="{00000000-0005-0000-0000-0000A8010000}"/>
  </cellStyles>
  <dxfs count="0"/>
  <tableStyles count="0" defaultTableStyle="TableStyleMedium9" defaultPivotStyle="PivotStyleLight16"/>
  <colors>
    <mruColors>
      <color rgb="FFFBE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42"/>
  <sheetViews>
    <sheetView showGridLines="0" tabSelected="1" view="pageBreakPreview" zoomScale="85" zoomScaleNormal="70" zoomScaleSheetLayoutView="85" workbookViewId="0">
      <pane xSplit="4" ySplit="8" topLeftCell="E18" activePane="bottomRight" state="frozen"/>
      <selection pane="topRight" activeCell="E1" sqref="E1"/>
      <selection pane="bottomLeft" activeCell="A9" sqref="A9"/>
      <selection pane="bottomRight" activeCell="A6" sqref="A6:D7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1" customWidth="1"/>
    <col min="4" max="4" width="16.140625" style="1" customWidth="1"/>
    <col min="5" max="5" width="14.28515625" style="1" customWidth="1"/>
    <col min="6" max="6" width="13.42578125" style="1" customWidth="1"/>
    <col min="7" max="7" width="14.85546875" style="2" customWidth="1"/>
    <col min="8" max="8" width="13.85546875" style="1" customWidth="1"/>
    <col min="9" max="9" width="15.42578125" style="1" customWidth="1"/>
    <col min="10" max="10" width="18.5703125" style="1" customWidth="1"/>
    <col min="11" max="11" width="20.28515625" style="1" customWidth="1"/>
    <col min="12" max="12" width="15.42578125" style="1" customWidth="1"/>
    <col min="13" max="13" width="16.28515625" style="1" customWidth="1"/>
    <col min="14" max="14" width="4" style="1" customWidth="1"/>
    <col min="15" max="15" width="7.140625" style="1" hidden="1" customWidth="1"/>
    <col min="16" max="16" width="5.5703125" style="1" hidden="1" customWidth="1"/>
    <col min="17" max="17" width="5.85546875" style="1" hidden="1" customWidth="1"/>
    <col min="18" max="18" width="7.140625" style="1" hidden="1" customWidth="1"/>
    <col min="19" max="19" width="5.5703125" style="1" hidden="1" customWidth="1"/>
    <col min="20" max="20" width="5.7109375" style="1" hidden="1" customWidth="1"/>
    <col min="21" max="21" width="8.42578125" style="1" hidden="1" customWidth="1"/>
    <col min="22" max="22" width="6.42578125" style="1" hidden="1" customWidth="1"/>
    <col min="23" max="23" width="6" style="1" hidden="1" customWidth="1"/>
    <col min="24" max="26" width="6.42578125" style="1" hidden="1" customWidth="1"/>
    <col min="27" max="27" width="6" style="1" hidden="1" customWidth="1"/>
    <col min="28" max="29" width="4.42578125" style="1" hidden="1" customWidth="1"/>
    <col min="30" max="30" width="5.5703125" style="1" hidden="1" customWidth="1"/>
    <col min="31" max="32" width="4.42578125" style="1" hidden="1" customWidth="1"/>
    <col min="33" max="33" width="7.140625" style="1" hidden="1" customWidth="1"/>
    <col min="34" max="34" width="5.5703125" style="1" hidden="1" customWidth="1"/>
    <col min="35" max="35" width="5.85546875" style="1" hidden="1" customWidth="1"/>
    <col min="36" max="36" width="7.140625" style="1" hidden="1" customWidth="1"/>
    <col min="37" max="38" width="5.5703125" style="1" hidden="1" customWidth="1"/>
    <col min="39" max="39" width="7.140625" style="1" hidden="1" customWidth="1"/>
    <col min="40" max="40" width="5.5703125" style="1" hidden="1" customWidth="1"/>
    <col min="41" max="41" width="4.42578125" style="1" hidden="1" customWidth="1"/>
    <col min="42" max="44" width="5.5703125" style="1" hidden="1" customWidth="1"/>
    <col min="45" max="45" width="4.42578125" style="1" hidden="1" customWidth="1"/>
    <col min="46" max="46" width="3.42578125" style="1" hidden="1" customWidth="1"/>
    <col min="47" max="47" width="2.28515625" style="1" hidden="1" customWidth="1"/>
    <col min="48" max="48" width="3.42578125" style="1" hidden="1" customWidth="1"/>
    <col min="49" max="50" width="2.28515625" style="1" hidden="1" customWidth="1"/>
    <col min="51" max="51" width="7" style="1" hidden="1" customWidth="1"/>
    <col min="52" max="52" width="5" style="1" hidden="1" customWidth="1"/>
    <col min="53" max="53" width="4.140625" style="1" hidden="1" customWidth="1"/>
    <col min="54" max="54" width="5" style="1" hidden="1" customWidth="1"/>
    <col min="55" max="56" width="4.140625" style="1" hidden="1" customWidth="1"/>
    <col min="57" max="57" width="7.140625" style="1" hidden="1" customWidth="1"/>
    <col min="58" max="58" width="6" style="1" hidden="1" customWidth="1"/>
    <col min="59" max="59" width="8.5703125" style="1" hidden="1" customWidth="1"/>
    <col min="60" max="60" width="7.42578125" style="1" hidden="1" customWidth="1"/>
    <col min="61" max="61" width="8.5703125" style="1" hidden="1" customWidth="1"/>
    <col min="62" max="62" width="7.42578125" style="1" hidden="1" customWidth="1"/>
    <col min="63" max="63" width="9.140625" style="1" hidden="1" customWidth="1"/>
    <col min="64" max="64" width="10.7109375" style="1" hidden="1" customWidth="1"/>
    <col min="65" max="65" width="8.7109375" style="1" hidden="1" customWidth="1"/>
    <col min="66" max="66" width="29.42578125" style="1" hidden="1" customWidth="1"/>
    <col min="67" max="67" width="25.28515625" style="1" hidden="1" customWidth="1"/>
    <col min="68" max="16384" width="9.140625" style="1"/>
  </cols>
  <sheetData>
    <row r="1" spans="1:67" ht="12.75" customHeight="1">
      <c r="A1" s="870" t="s">
        <v>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67" ht="12.75" customHeight="1">
      <c r="A2" s="870" t="s">
        <v>1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67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67" s="197" customFormat="1" ht="12.75" customHeight="1">
      <c r="A4" s="871" t="s">
        <v>214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67" s="197" customFormat="1" ht="12.75" customHeight="1" thickBot="1">
      <c r="A5" s="196"/>
      <c r="B5" s="196"/>
      <c r="C5" s="812" t="s">
        <v>364</v>
      </c>
      <c r="D5" s="196"/>
      <c r="E5" s="544"/>
      <c r="F5" s="544"/>
      <c r="G5" s="544"/>
      <c r="H5" s="544"/>
      <c r="I5" s="544"/>
      <c r="J5" s="545"/>
      <c r="K5" s="545"/>
      <c r="L5" s="881" t="s">
        <v>362</v>
      </c>
      <c r="M5" s="881"/>
      <c r="S5" s="523"/>
    </row>
    <row r="6" spans="1:67" ht="12.75" customHeight="1" thickTop="1">
      <c r="A6" s="882" t="s">
        <v>3</v>
      </c>
      <c r="B6" s="883"/>
      <c r="C6" s="883"/>
      <c r="D6" s="884"/>
      <c r="E6" s="888" t="s">
        <v>4</v>
      </c>
      <c r="F6" s="889"/>
      <c r="G6" s="889"/>
      <c r="H6" s="889"/>
      <c r="I6" s="890"/>
      <c r="J6" s="872" t="s">
        <v>5</v>
      </c>
      <c r="K6" s="873"/>
      <c r="L6" s="874"/>
      <c r="M6" s="875" t="s">
        <v>6</v>
      </c>
    </row>
    <row r="7" spans="1:67" ht="21" customHeight="1" thickBot="1">
      <c r="A7" s="885"/>
      <c r="B7" s="886"/>
      <c r="C7" s="886"/>
      <c r="D7" s="887"/>
      <c r="E7" s="877" t="s">
        <v>7</v>
      </c>
      <c r="F7" s="878"/>
      <c r="G7" s="878"/>
      <c r="H7" s="878" t="s">
        <v>8</v>
      </c>
      <c r="I7" s="879" t="s">
        <v>9</v>
      </c>
      <c r="J7" s="877" t="s">
        <v>10</v>
      </c>
      <c r="K7" s="878" t="s">
        <v>11</v>
      </c>
      <c r="L7" s="880" t="s">
        <v>9</v>
      </c>
      <c r="M7" s="876"/>
    </row>
    <row r="8" spans="1:67" ht="44.45" customHeight="1">
      <c r="A8" s="154" t="s">
        <v>155</v>
      </c>
      <c r="B8" s="155" t="s">
        <v>156</v>
      </c>
      <c r="C8" s="155" t="s">
        <v>12</v>
      </c>
      <c r="D8" s="150" t="s">
        <v>13</v>
      </c>
      <c r="E8" s="154" t="s">
        <v>14</v>
      </c>
      <c r="F8" s="155" t="s">
        <v>15</v>
      </c>
      <c r="G8" s="149" t="s">
        <v>16</v>
      </c>
      <c r="H8" s="878"/>
      <c r="I8" s="879"/>
      <c r="J8" s="877"/>
      <c r="K8" s="878"/>
      <c r="L8" s="880"/>
      <c r="M8" s="876"/>
      <c r="O8" s="896" t="s">
        <v>289</v>
      </c>
      <c r="P8" s="897"/>
      <c r="Q8" s="897"/>
      <c r="R8" s="897"/>
      <c r="S8" s="897"/>
      <c r="T8" s="898"/>
      <c r="U8" s="896" t="s">
        <v>283</v>
      </c>
      <c r="V8" s="897"/>
      <c r="W8" s="897"/>
      <c r="X8" s="897"/>
      <c r="Y8" s="897"/>
      <c r="Z8" s="898"/>
      <c r="AA8" s="902" t="s">
        <v>286</v>
      </c>
      <c r="AB8" s="903"/>
      <c r="AC8" s="903"/>
      <c r="AD8" s="903"/>
      <c r="AE8" s="903"/>
      <c r="AF8" s="904"/>
      <c r="AG8" s="905" t="s">
        <v>287</v>
      </c>
      <c r="AH8" s="906"/>
      <c r="AI8" s="906"/>
      <c r="AJ8" s="906"/>
      <c r="AK8" s="906"/>
      <c r="AL8" s="907"/>
      <c r="AM8" s="902" t="s">
        <v>288</v>
      </c>
      <c r="AN8" s="903"/>
      <c r="AO8" s="903"/>
      <c r="AP8" s="903"/>
      <c r="AQ8" s="903"/>
      <c r="AR8" s="904"/>
      <c r="AS8" s="896" t="s">
        <v>199</v>
      </c>
      <c r="AT8" s="897"/>
      <c r="AU8" s="897"/>
      <c r="AV8" s="897"/>
      <c r="AW8" s="897"/>
      <c r="AX8" s="898"/>
      <c r="AY8" s="908" t="s">
        <v>301</v>
      </c>
      <c r="AZ8" s="909"/>
      <c r="BA8" s="909"/>
      <c r="BB8" s="909"/>
      <c r="BC8" s="909"/>
      <c r="BD8" s="910"/>
      <c r="BE8" s="899" t="s">
        <v>9</v>
      </c>
      <c r="BF8" s="900"/>
      <c r="BG8" s="900"/>
      <c r="BH8" s="900"/>
      <c r="BI8" s="900"/>
      <c r="BJ8" s="901"/>
      <c r="BL8" s="862" t="s">
        <v>352</v>
      </c>
      <c r="BM8" s="863" t="s">
        <v>353</v>
      </c>
      <c r="BN8" s="863" t="s">
        <v>354</v>
      </c>
      <c r="BO8" s="863" t="s">
        <v>355</v>
      </c>
    </row>
    <row r="9" spans="1:67" s="5" customFormat="1" ht="12.75" customHeight="1" thickBot="1">
      <c r="A9" s="894" t="s">
        <v>150</v>
      </c>
      <c r="B9" s="892" t="s">
        <v>154</v>
      </c>
      <c r="C9" s="891" t="s">
        <v>151</v>
      </c>
      <c r="D9" s="159">
        <v>13</v>
      </c>
      <c r="E9" s="160">
        <f>BE9</f>
        <v>7064</v>
      </c>
      <c r="F9" s="160">
        <f t="shared" ref="F9:F21" si="0">BF9</f>
        <v>0</v>
      </c>
      <c r="G9" s="211">
        <f>E9+F9</f>
        <v>7064</v>
      </c>
      <c r="H9" s="207">
        <f>BG9</f>
        <v>0</v>
      </c>
      <c r="I9" s="211">
        <f>G9+H9</f>
        <v>7064</v>
      </c>
      <c r="J9" s="160">
        <f>BH9</f>
        <v>3082</v>
      </c>
      <c r="K9" s="160">
        <f t="shared" ref="K9:K21" si="1">BI9</f>
        <v>576</v>
      </c>
      <c r="L9" s="223">
        <f>J9+K9</f>
        <v>3658</v>
      </c>
      <c r="M9" s="558">
        <f>BJ9</f>
        <v>676</v>
      </c>
      <c r="O9" s="546">
        <v>1368</v>
      </c>
      <c r="P9" s="547"/>
      <c r="Q9" s="556"/>
      <c r="R9" s="546">
        <v>704</v>
      </c>
      <c r="S9" s="547">
        <v>117</v>
      </c>
      <c r="T9" s="558">
        <v>133</v>
      </c>
      <c r="U9" s="592">
        <f t="shared" ref="U9" si="2">U53+U97</f>
        <v>1156</v>
      </c>
      <c r="V9" s="567">
        <f t="shared" ref="V9:Z9" si="3">V53+V97</f>
        <v>0</v>
      </c>
      <c r="W9" s="567">
        <f t="shared" si="3"/>
        <v>0</v>
      </c>
      <c r="X9" s="567">
        <f t="shared" si="3"/>
        <v>550</v>
      </c>
      <c r="Y9" s="567">
        <f t="shared" si="3"/>
        <v>144</v>
      </c>
      <c r="Z9" s="593">
        <f t="shared" si="3"/>
        <v>168</v>
      </c>
      <c r="AA9" s="710">
        <v>1643</v>
      </c>
      <c r="AB9" s="711"/>
      <c r="AC9" s="711"/>
      <c r="AD9" s="711">
        <v>678</v>
      </c>
      <c r="AE9" s="711">
        <v>109</v>
      </c>
      <c r="AF9" s="712">
        <v>126</v>
      </c>
      <c r="AG9" s="816">
        <v>1477</v>
      </c>
      <c r="AH9" s="827">
        <v>0</v>
      </c>
      <c r="AI9" s="832"/>
      <c r="AJ9" s="835">
        <v>520</v>
      </c>
      <c r="AK9" s="827">
        <v>89</v>
      </c>
      <c r="AL9" s="840">
        <v>101</v>
      </c>
      <c r="AM9" s="710">
        <f t="shared" ref="AM9" si="4">AM53+AM97</f>
        <v>869</v>
      </c>
      <c r="AN9" s="711">
        <f t="shared" ref="AN9:AR9" si="5">AN53+AN97</f>
        <v>0</v>
      </c>
      <c r="AO9" s="711">
        <f t="shared" si="5"/>
        <v>0</v>
      </c>
      <c r="AP9" s="711">
        <f t="shared" si="5"/>
        <v>311</v>
      </c>
      <c r="AQ9" s="711">
        <f t="shared" si="5"/>
        <v>65</v>
      </c>
      <c r="AR9" s="712">
        <f t="shared" si="5"/>
        <v>92</v>
      </c>
      <c r="AS9" s="720">
        <v>21</v>
      </c>
      <c r="AT9" s="721">
        <v>0</v>
      </c>
      <c r="AU9" s="721">
        <v>0</v>
      </c>
      <c r="AV9" s="722">
        <v>18</v>
      </c>
      <c r="AW9" s="722">
        <v>0</v>
      </c>
      <c r="AX9" s="723">
        <v>0</v>
      </c>
      <c r="AY9" s="724">
        <v>530</v>
      </c>
      <c r="AZ9" s="725"/>
      <c r="BA9" s="725"/>
      <c r="BB9" s="725">
        <v>301</v>
      </c>
      <c r="BC9" s="725">
        <v>52</v>
      </c>
      <c r="BD9" s="726">
        <v>56</v>
      </c>
      <c r="BE9" s="594">
        <f>O9+U9+AA9+AG9+AM9+AS9+AY9</f>
        <v>7064</v>
      </c>
      <c r="BF9" s="256">
        <f t="shared" ref="BF9:BJ9" si="6">P9+V9+AB9+AH9+AN9+AT9+AZ9</f>
        <v>0</v>
      </c>
      <c r="BG9" s="256">
        <f t="shared" si="6"/>
        <v>0</v>
      </c>
      <c r="BH9" s="256">
        <f t="shared" si="6"/>
        <v>3082</v>
      </c>
      <c r="BI9" s="256">
        <f t="shared" si="6"/>
        <v>576</v>
      </c>
      <c r="BJ9" s="595">
        <f t="shared" si="6"/>
        <v>676</v>
      </c>
      <c r="BL9" s="796" t="s">
        <v>356</v>
      </c>
      <c r="BM9" s="805">
        <f>Q52</f>
        <v>246</v>
      </c>
      <c r="BN9" s="860">
        <f t="shared" ref="BN9:BN15" si="7">(BM9/$BM$16)*$BN$18</f>
        <v>6.4533053515215117</v>
      </c>
      <c r="BO9" s="798">
        <f>BN9*100000</f>
        <v>645330.53515215113</v>
      </c>
    </row>
    <row r="10" spans="1:67" s="5" customFormat="1" ht="12.75" customHeight="1" thickBot="1">
      <c r="A10" s="895"/>
      <c r="B10" s="893"/>
      <c r="C10" s="865"/>
      <c r="D10" s="162">
        <v>12</v>
      </c>
      <c r="E10" s="160">
        <f t="shared" ref="E10:E21" si="8">BE10</f>
        <v>421</v>
      </c>
      <c r="F10" s="160">
        <f t="shared" si="0"/>
        <v>0</v>
      </c>
      <c r="G10" s="212">
        <f t="shared" ref="G10:G33" si="9">E10+F10</f>
        <v>421</v>
      </c>
      <c r="H10" s="208">
        <f t="shared" ref="H10:H21" si="10">BG10</f>
        <v>0</v>
      </c>
      <c r="I10" s="212">
        <f t="shared" ref="I10:I48" si="11">G10+H10</f>
        <v>421</v>
      </c>
      <c r="J10" s="160">
        <f t="shared" ref="J10:J21" si="12">BH10</f>
        <v>13</v>
      </c>
      <c r="K10" s="160">
        <f t="shared" si="1"/>
        <v>4</v>
      </c>
      <c r="L10" s="224">
        <f t="shared" ref="L10:L49" si="13">J10+K10</f>
        <v>17</v>
      </c>
      <c r="M10" s="558">
        <f t="shared" ref="M10:M21" si="14">BJ10</f>
        <v>6</v>
      </c>
      <c r="O10" s="163">
        <v>120</v>
      </c>
      <c r="P10" s="164"/>
      <c r="Q10" s="208"/>
      <c r="R10" s="163">
        <v>2</v>
      </c>
      <c r="S10" s="164">
        <v>2</v>
      </c>
      <c r="T10" s="181">
        <v>2</v>
      </c>
      <c r="U10" s="592">
        <f t="shared" ref="U10:Z10" si="15">U54+U98</f>
        <v>42</v>
      </c>
      <c r="V10" s="567">
        <f t="shared" si="15"/>
        <v>0</v>
      </c>
      <c r="W10" s="567">
        <f t="shared" si="15"/>
        <v>0</v>
      </c>
      <c r="X10" s="567">
        <f t="shared" si="15"/>
        <v>3</v>
      </c>
      <c r="Y10" s="567">
        <f t="shared" si="15"/>
        <v>2</v>
      </c>
      <c r="Z10" s="593">
        <f t="shared" si="15"/>
        <v>4</v>
      </c>
      <c r="AA10" s="710">
        <v>117</v>
      </c>
      <c r="AB10" s="711"/>
      <c r="AC10" s="711"/>
      <c r="AD10" s="711">
        <v>4</v>
      </c>
      <c r="AE10" s="711"/>
      <c r="AF10" s="712"/>
      <c r="AG10" s="817">
        <v>45</v>
      </c>
      <c r="AH10" s="366">
        <v>0</v>
      </c>
      <c r="AI10" s="368"/>
      <c r="AJ10" s="369">
        <v>3</v>
      </c>
      <c r="AK10" s="366">
        <v>0</v>
      </c>
      <c r="AL10" s="841">
        <v>0</v>
      </c>
      <c r="AM10" s="710">
        <f t="shared" ref="AM10:AR10" si="16">AM54+AM98</f>
        <v>62</v>
      </c>
      <c r="AN10" s="711">
        <f t="shared" si="16"/>
        <v>0</v>
      </c>
      <c r="AO10" s="711">
        <f t="shared" si="16"/>
        <v>0</v>
      </c>
      <c r="AP10" s="711">
        <f t="shared" si="16"/>
        <v>1</v>
      </c>
      <c r="AQ10" s="711">
        <f t="shared" si="16"/>
        <v>0</v>
      </c>
      <c r="AR10" s="712">
        <f t="shared" si="16"/>
        <v>0</v>
      </c>
      <c r="AS10" s="720">
        <v>1</v>
      </c>
      <c r="AT10" s="721">
        <v>0</v>
      </c>
      <c r="AU10" s="721">
        <v>0</v>
      </c>
      <c r="AV10" s="722">
        <v>0</v>
      </c>
      <c r="AW10" s="722">
        <v>0</v>
      </c>
      <c r="AX10" s="723">
        <v>0</v>
      </c>
      <c r="AY10" s="724">
        <v>34</v>
      </c>
      <c r="AZ10" s="725"/>
      <c r="BA10" s="725"/>
      <c r="BB10" s="725"/>
      <c r="BC10" s="725"/>
      <c r="BD10" s="726"/>
      <c r="BE10" s="594">
        <f t="shared" ref="BE10:BE50" si="17">O10+U10+AA10+AG10+AM10+AS10+AY10</f>
        <v>421</v>
      </c>
      <c r="BF10" s="256">
        <f t="shared" ref="BF10:BF51" si="18">P10+V10+AB10+AH10+AN10+AT10+AZ10</f>
        <v>0</v>
      </c>
      <c r="BG10" s="256">
        <f t="shared" ref="BG10:BG51" si="19">Q10+W10+AC10+AI10+AO10+AU10+BA10</f>
        <v>0</v>
      </c>
      <c r="BH10" s="256">
        <f t="shared" ref="BH10:BH51" si="20">R10+X10+AD10+AJ10+AP10+AV10+BB10</f>
        <v>13</v>
      </c>
      <c r="BI10" s="256">
        <f t="shared" ref="BI10:BI51" si="21">S10+Y10+AE10+AK10+AQ10+AW10+BC10</f>
        <v>4</v>
      </c>
      <c r="BJ10" s="595">
        <f t="shared" ref="BJ10:BJ51" si="22">T10+Z10+AF10+AL10+AR10+AX10+BD10</f>
        <v>6</v>
      </c>
      <c r="BL10" s="796" t="s">
        <v>357</v>
      </c>
      <c r="BM10" s="805">
        <f>W52</f>
        <v>326</v>
      </c>
      <c r="BN10" s="860">
        <f t="shared" si="7"/>
        <v>8.5519412381951732</v>
      </c>
      <c r="BO10" s="798">
        <f t="shared" ref="BO10:BO15" si="23">BN10*100000</f>
        <v>855194.12381951732</v>
      </c>
    </row>
    <row r="11" spans="1:67" s="5" customFormat="1" ht="12.75" customHeight="1" thickBot="1">
      <c r="A11" s="895"/>
      <c r="B11" s="893"/>
      <c r="C11" s="866"/>
      <c r="D11" s="165">
        <v>11</v>
      </c>
      <c r="E11" s="160">
        <f t="shared" si="8"/>
        <v>493</v>
      </c>
      <c r="F11" s="160">
        <f t="shared" si="0"/>
        <v>0</v>
      </c>
      <c r="G11" s="213">
        <f t="shared" si="9"/>
        <v>493</v>
      </c>
      <c r="H11" s="208">
        <f t="shared" si="10"/>
        <v>0</v>
      </c>
      <c r="I11" s="213">
        <f t="shared" si="11"/>
        <v>493</v>
      </c>
      <c r="J11" s="160">
        <f t="shared" si="12"/>
        <v>8</v>
      </c>
      <c r="K11" s="160">
        <f t="shared" si="1"/>
        <v>5</v>
      </c>
      <c r="L11" s="225">
        <f t="shared" si="13"/>
        <v>13</v>
      </c>
      <c r="M11" s="558">
        <f t="shared" si="14"/>
        <v>7</v>
      </c>
      <c r="O11" s="166">
        <v>173</v>
      </c>
      <c r="P11" s="167"/>
      <c r="Q11" s="208"/>
      <c r="R11" s="166">
        <v>1</v>
      </c>
      <c r="S11" s="167">
        <v>0</v>
      </c>
      <c r="T11" s="182">
        <v>0</v>
      </c>
      <c r="U11" s="592">
        <f t="shared" ref="U11:Z11" si="24">U55+U99</f>
        <v>54</v>
      </c>
      <c r="V11" s="567">
        <f t="shared" si="24"/>
        <v>0</v>
      </c>
      <c r="W11" s="567">
        <f t="shared" si="24"/>
        <v>0</v>
      </c>
      <c r="X11" s="567">
        <f t="shared" si="24"/>
        <v>2</v>
      </c>
      <c r="Y11" s="567">
        <f t="shared" si="24"/>
        <v>2</v>
      </c>
      <c r="Z11" s="593">
        <f t="shared" si="24"/>
        <v>3</v>
      </c>
      <c r="AA11" s="710">
        <v>65</v>
      </c>
      <c r="AB11" s="711"/>
      <c r="AC11" s="711"/>
      <c r="AD11" s="711">
        <v>4</v>
      </c>
      <c r="AE11" s="711">
        <v>2</v>
      </c>
      <c r="AF11" s="712">
        <v>2</v>
      </c>
      <c r="AG11" s="818">
        <v>80</v>
      </c>
      <c r="AH11" s="374">
        <v>0</v>
      </c>
      <c r="AI11" s="368"/>
      <c r="AJ11" s="373">
        <v>0</v>
      </c>
      <c r="AK11" s="374">
        <v>0</v>
      </c>
      <c r="AL11" s="842">
        <v>0</v>
      </c>
      <c r="AM11" s="710">
        <f t="shared" ref="AM11:AR11" si="25">AM55+AM99</f>
        <v>71</v>
      </c>
      <c r="AN11" s="711">
        <f t="shared" si="25"/>
        <v>0</v>
      </c>
      <c r="AO11" s="711">
        <f t="shared" si="25"/>
        <v>0</v>
      </c>
      <c r="AP11" s="711">
        <f t="shared" si="25"/>
        <v>0</v>
      </c>
      <c r="AQ11" s="711">
        <f t="shared" si="25"/>
        <v>1</v>
      </c>
      <c r="AR11" s="712">
        <f t="shared" si="25"/>
        <v>2</v>
      </c>
      <c r="AS11" s="720">
        <v>3</v>
      </c>
      <c r="AT11" s="721">
        <v>0</v>
      </c>
      <c r="AU11" s="721">
        <v>0</v>
      </c>
      <c r="AV11" s="722">
        <v>0</v>
      </c>
      <c r="AW11" s="722">
        <v>0</v>
      </c>
      <c r="AX11" s="723">
        <v>0</v>
      </c>
      <c r="AY11" s="724">
        <v>47</v>
      </c>
      <c r="AZ11" s="725"/>
      <c r="BA11" s="725"/>
      <c r="BB11" s="725">
        <v>1</v>
      </c>
      <c r="BC11" s="725"/>
      <c r="BD11" s="726"/>
      <c r="BE11" s="594">
        <f t="shared" si="17"/>
        <v>493</v>
      </c>
      <c r="BF11" s="256">
        <f t="shared" si="18"/>
        <v>0</v>
      </c>
      <c r="BG11" s="256">
        <f t="shared" si="19"/>
        <v>0</v>
      </c>
      <c r="BH11" s="256">
        <f t="shared" si="20"/>
        <v>8</v>
      </c>
      <c r="BI11" s="256">
        <f t="shared" si="21"/>
        <v>5</v>
      </c>
      <c r="BJ11" s="595">
        <f t="shared" si="22"/>
        <v>7</v>
      </c>
      <c r="BL11" s="796" t="s">
        <v>358</v>
      </c>
      <c r="BM11" s="805">
        <f>AC52</f>
        <v>721</v>
      </c>
      <c r="BN11" s="860">
        <f t="shared" si="7"/>
        <v>18.913955928646381</v>
      </c>
      <c r="BO11" s="798">
        <f t="shared" si="23"/>
        <v>1891395.592864638</v>
      </c>
    </row>
    <row r="12" spans="1:67" s="5" customFormat="1" ht="12.75" customHeight="1" thickBot="1">
      <c r="A12" s="895"/>
      <c r="B12" s="893"/>
      <c r="C12" s="864" t="s">
        <v>152</v>
      </c>
      <c r="D12" s="159">
        <v>10</v>
      </c>
      <c r="E12" s="160">
        <f t="shared" si="8"/>
        <v>550</v>
      </c>
      <c r="F12" s="160">
        <f t="shared" si="0"/>
        <v>0</v>
      </c>
      <c r="G12" s="211">
        <f t="shared" si="9"/>
        <v>550</v>
      </c>
      <c r="H12" s="208">
        <f t="shared" si="10"/>
        <v>0</v>
      </c>
      <c r="I12" s="211">
        <f t="shared" si="11"/>
        <v>550</v>
      </c>
      <c r="J12" s="160">
        <f t="shared" si="12"/>
        <v>9</v>
      </c>
      <c r="K12" s="160">
        <f t="shared" si="1"/>
        <v>5</v>
      </c>
      <c r="L12" s="223">
        <f t="shared" si="13"/>
        <v>14</v>
      </c>
      <c r="M12" s="558">
        <f t="shared" si="14"/>
        <v>10</v>
      </c>
      <c r="O12" s="546">
        <v>149</v>
      </c>
      <c r="P12" s="547"/>
      <c r="Q12" s="208"/>
      <c r="R12" s="546">
        <v>2</v>
      </c>
      <c r="S12" s="547">
        <v>1</v>
      </c>
      <c r="T12" s="558">
        <v>1</v>
      </c>
      <c r="U12" s="592">
        <f t="shared" ref="U12:Z12" si="26">U56+U100</f>
        <v>70</v>
      </c>
      <c r="V12" s="567">
        <f t="shared" si="26"/>
        <v>0</v>
      </c>
      <c r="W12" s="567">
        <f t="shared" si="26"/>
        <v>0</v>
      </c>
      <c r="X12" s="567">
        <f t="shared" si="26"/>
        <v>2</v>
      </c>
      <c r="Y12" s="567">
        <f t="shared" si="26"/>
        <v>1</v>
      </c>
      <c r="Z12" s="593">
        <f t="shared" si="26"/>
        <v>6</v>
      </c>
      <c r="AA12" s="710">
        <v>95</v>
      </c>
      <c r="AB12" s="711"/>
      <c r="AC12" s="711"/>
      <c r="AD12" s="711">
        <v>3</v>
      </c>
      <c r="AE12" s="711">
        <v>2</v>
      </c>
      <c r="AF12" s="712">
        <v>2</v>
      </c>
      <c r="AG12" s="816">
        <v>88</v>
      </c>
      <c r="AH12" s="827">
        <v>0</v>
      </c>
      <c r="AI12" s="368"/>
      <c r="AJ12" s="835">
        <v>1</v>
      </c>
      <c r="AK12" s="827">
        <v>1</v>
      </c>
      <c r="AL12" s="840">
        <v>1</v>
      </c>
      <c r="AM12" s="710">
        <f t="shared" ref="AM12:AR12" si="27">AM56+AM100</f>
        <v>93</v>
      </c>
      <c r="AN12" s="711">
        <f t="shared" si="27"/>
        <v>0</v>
      </c>
      <c r="AO12" s="711">
        <f t="shared" si="27"/>
        <v>0</v>
      </c>
      <c r="AP12" s="711">
        <f t="shared" si="27"/>
        <v>1</v>
      </c>
      <c r="AQ12" s="711">
        <f t="shared" si="27"/>
        <v>0</v>
      </c>
      <c r="AR12" s="712">
        <f t="shared" si="27"/>
        <v>0</v>
      </c>
      <c r="AS12" s="720">
        <v>5</v>
      </c>
      <c r="AT12" s="721">
        <v>0</v>
      </c>
      <c r="AU12" s="721">
        <v>0</v>
      </c>
      <c r="AV12" s="722">
        <v>0</v>
      </c>
      <c r="AW12" s="722">
        <v>0</v>
      </c>
      <c r="AX12" s="723">
        <v>0</v>
      </c>
      <c r="AY12" s="724">
        <v>50</v>
      </c>
      <c r="AZ12" s="725"/>
      <c r="BA12" s="725"/>
      <c r="BB12" s="725"/>
      <c r="BC12" s="725"/>
      <c r="BD12" s="726"/>
      <c r="BE12" s="594">
        <f t="shared" si="17"/>
        <v>550</v>
      </c>
      <c r="BF12" s="256">
        <f t="shared" si="18"/>
        <v>0</v>
      </c>
      <c r="BG12" s="256">
        <f t="shared" si="19"/>
        <v>0</v>
      </c>
      <c r="BH12" s="256">
        <f t="shared" si="20"/>
        <v>9</v>
      </c>
      <c r="BI12" s="256">
        <f t="shared" si="21"/>
        <v>5</v>
      </c>
      <c r="BJ12" s="595">
        <f t="shared" si="22"/>
        <v>10</v>
      </c>
      <c r="BL12" s="796" t="s">
        <v>359</v>
      </c>
      <c r="BM12" s="805">
        <f>AI52</f>
        <v>340</v>
      </c>
      <c r="BN12" s="860">
        <f t="shared" si="7"/>
        <v>8.9192025183630648</v>
      </c>
      <c r="BO12" s="798">
        <f t="shared" si="23"/>
        <v>891920.25183630653</v>
      </c>
    </row>
    <row r="13" spans="1:67" s="5" customFormat="1" ht="12.75" customHeight="1" thickBot="1">
      <c r="A13" s="895"/>
      <c r="B13" s="893"/>
      <c r="C13" s="865"/>
      <c r="D13" s="162">
        <v>9</v>
      </c>
      <c r="E13" s="160">
        <f t="shared" si="8"/>
        <v>307</v>
      </c>
      <c r="F13" s="160">
        <f t="shared" si="0"/>
        <v>0</v>
      </c>
      <c r="G13" s="212">
        <f t="shared" si="9"/>
        <v>307</v>
      </c>
      <c r="H13" s="208">
        <f t="shared" si="10"/>
        <v>0</v>
      </c>
      <c r="I13" s="212">
        <f t="shared" si="11"/>
        <v>307</v>
      </c>
      <c r="J13" s="160">
        <f t="shared" si="12"/>
        <v>9</v>
      </c>
      <c r="K13" s="160">
        <f t="shared" si="1"/>
        <v>2</v>
      </c>
      <c r="L13" s="224">
        <f t="shared" si="13"/>
        <v>11</v>
      </c>
      <c r="M13" s="558">
        <f t="shared" si="14"/>
        <v>2</v>
      </c>
      <c r="O13" s="163">
        <v>50</v>
      </c>
      <c r="P13" s="164"/>
      <c r="Q13" s="208"/>
      <c r="R13" s="163">
        <v>0</v>
      </c>
      <c r="S13" s="164">
        <v>1</v>
      </c>
      <c r="T13" s="181">
        <v>1</v>
      </c>
      <c r="U13" s="592">
        <f t="shared" ref="U13:Z13" si="28">U57+U101</f>
        <v>52</v>
      </c>
      <c r="V13" s="567">
        <f t="shared" si="28"/>
        <v>0</v>
      </c>
      <c r="W13" s="567">
        <f t="shared" si="28"/>
        <v>0</v>
      </c>
      <c r="X13" s="567">
        <f t="shared" si="28"/>
        <v>5</v>
      </c>
      <c r="Y13" s="567">
        <f t="shared" si="28"/>
        <v>1</v>
      </c>
      <c r="Z13" s="593">
        <f t="shared" si="28"/>
        <v>1</v>
      </c>
      <c r="AA13" s="710">
        <v>91</v>
      </c>
      <c r="AB13" s="711"/>
      <c r="AC13" s="711"/>
      <c r="AD13" s="711">
        <v>2</v>
      </c>
      <c r="AE13" s="711"/>
      <c r="AF13" s="712"/>
      <c r="AG13" s="817">
        <v>39</v>
      </c>
      <c r="AH13" s="366">
        <v>0</v>
      </c>
      <c r="AI13" s="368"/>
      <c r="AJ13" s="369">
        <v>0</v>
      </c>
      <c r="AK13" s="366">
        <v>0</v>
      </c>
      <c r="AL13" s="841">
        <v>0</v>
      </c>
      <c r="AM13" s="710">
        <f t="shared" ref="AM13:AR13" si="29">AM57+AM101</f>
        <v>54</v>
      </c>
      <c r="AN13" s="711">
        <f t="shared" si="29"/>
        <v>0</v>
      </c>
      <c r="AO13" s="711">
        <f t="shared" si="29"/>
        <v>0</v>
      </c>
      <c r="AP13" s="711">
        <f t="shared" si="29"/>
        <v>0</v>
      </c>
      <c r="AQ13" s="711">
        <f t="shared" si="29"/>
        <v>0</v>
      </c>
      <c r="AR13" s="712">
        <f t="shared" si="29"/>
        <v>0</v>
      </c>
      <c r="AS13" s="720">
        <v>1</v>
      </c>
      <c r="AT13" s="721">
        <v>0</v>
      </c>
      <c r="AU13" s="721">
        <v>0</v>
      </c>
      <c r="AV13" s="722">
        <v>0</v>
      </c>
      <c r="AW13" s="722">
        <v>0</v>
      </c>
      <c r="AX13" s="723">
        <v>0</v>
      </c>
      <c r="AY13" s="724">
        <v>20</v>
      </c>
      <c r="AZ13" s="725"/>
      <c r="BA13" s="725"/>
      <c r="BB13" s="725">
        <v>2</v>
      </c>
      <c r="BC13" s="725"/>
      <c r="BD13" s="726"/>
      <c r="BE13" s="594">
        <f t="shared" si="17"/>
        <v>307</v>
      </c>
      <c r="BF13" s="256">
        <f t="shared" si="18"/>
        <v>0</v>
      </c>
      <c r="BG13" s="256">
        <f t="shared" si="19"/>
        <v>0</v>
      </c>
      <c r="BH13" s="256">
        <f t="shared" si="20"/>
        <v>9</v>
      </c>
      <c r="BI13" s="256">
        <f t="shared" si="21"/>
        <v>2</v>
      </c>
      <c r="BJ13" s="595">
        <f t="shared" si="22"/>
        <v>2</v>
      </c>
      <c r="BL13" s="796" t="s">
        <v>360</v>
      </c>
      <c r="BM13" s="805">
        <f>AO52</f>
        <v>171</v>
      </c>
      <c r="BN13" s="860">
        <f t="shared" si="7"/>
        <v>4.4858342077649525</v>
      </c>
      <c r="BO13" s="798">
        <f t="shared" si="23"/>
        <v>448583.42077649524</v>
      </c>
    </row>
    <row r="14" spans="1:67" s="5" customFormat="1" ht="12.75" customHeight="1" thickBot="1">
      <c r="A14" s="895"/>
      <c r="B14" s="893"/>
      <c r="C14" s="865"/>
      <c r="D14" s="162">
        <v>8</v>
      </c>
      <c r="E14" s="160">
        <f t="shared" si="8"/>
        <v>292</v>
      </c>
      <c r="F14" s="160">
        <f t="shared" si="0"/>
        <v>0</v>
      </c>
      <c r="G14" s="212">
        <f t="shared" si="9"/>
        <v>292</v>
      </c>
      <c r="H14" s="208">
        <f t="shared" si="10"/>
        <v>0</v>
      </c>
      <c r="I14" s="212">
        <f t="shared" si="11"/>
        <v>292</v>
      </c>
      <c r="J14" s="160">
        <f t="shared" si="12"/>
        <v>10</v>
      </c>
      <c r="K14" s="160">
        <f t="shared" si="1"/>
        <v>6</v>
      </c>
      <c r="L14" s="224">
        <f t="shared" si="13"/>
        <v>16</v>
      </c>
      <c r="M14" s="558">
        <f t="shared" si="14"/>
        <v>8</v>
      </c>
      <c r="O14" s="163">
        <v>65</v>
      </c>
      <c r="P14" s="164"/>
      <c r="Q14" s="208"/>
      <c r="R14" s="163">
        <v>1</v>
      </c>
      <c r="S14" s="164">
        <v>0</v>
      </c>
      <c r="T14" s="181">
        <v>0</v>
      </c>
      <c r="U14" s="592">
        <f t="shared" ref="U14:Z14" si="30">U58+U102</f>
        <v>31</v>
      </c>
      <c r="V14" s="567">
        <f t="shared" si="30"/>
        <v>0</v>
      </c>
      <c r="W14" s="567">
        <f t="shared" si="30"/>
        <v>0</v>
      </c>
      <c r="X14" s="567">
        <f t="shared" si="30"/>
        <v>5</v>
      </c>
      <c r="Y14" s="567">
        <f t="shared" si="30"/>
        <v>0</v>
      </c>
      <c r="Z14" s="593">
        <f t="shared" si="30"/>
        <v>0</v>
      </c>
      <c r="AA14" s="710">
        <v>97</v>
      </c>
      <c r="AB14" s="711"/>
      <c r="AC14" s="711"/>
      <c r="AD14" s="711">
        <v>3</v>
      </c>
      <c r="AE14" s="711">
        <v>1</v>
      </c>
      <c r="AF14" s="712">
        <v>1</v>
      </c>
      <c r="AG14" s="817">
        <v>58</v>
      </c>
      <c r="AH14" s="366">
        <v>0</v>
      </c>
      <c r="AI14" s="368"/>
      <c r="AJ14" s="369">
        <v>1</v>
      </c>
      <c r="AK14" s="366">
        <v>2</v>
      </c>
      <c r="AL14" s="841">
        <v>2</v>
      </c>
      <c r="AM14" s="710">
        <f t="shared" ref="AM14:AR14" si="31">AM58+AM102</f>
        <v>34</v>
      </c>
      <c r="AN14" s="711">
        <f t="shared" si="31"/>
        <v>0</v>
      </c>
      <c r="AO14" s="711">
        <f t="shared" si="31"/>
        <v>0</v>
      </c>
      <c r="AP14" s="711">
        <f t="shared" si="31"/>
        <v>0</v>
      </c>
      <c r="AQ14" s="711">
        <f t="shared" si="31"/>
        <v>0</v>
      </c>
      <c r="AR14" s="712">
        <f t="shared" si="31"/>
        <v>0</v>
      </c>
      <c r="AS14" s="720">
        <v>2</v>
      </c>
      <c r="AT14" s="721">
        <v>0</v>
      </c>
      <c r="AU14" s="721">
        <v>0</v>
      </c>
      <c r="AV14" s="722">
        <v>0</v>
      </c>
      <c r="AW14" s="722">
        <v>0</v>
      </c>
      <c r="AX14" s="723">
        <v>0</v>
      </c>
      <c r="AY14" s="724">
        <v>5</v>
      </c>
      <c r="AZ14" s="725"/>
      <c r="BA14" s="725"/>
      <c r="BB14" s="725"/>
      <c r="BC14" s="725">
        <v>3</v>
      </c>
      <c r="BD14" s="726">
        <v>5</v>
      </c>
      <c r="BE14" s="594">
        <f t="shared" si="17"/>
        <v>292</v>
      </c>
      <c r="BF14" s="256">
        <f t="shared" si="18"/>
        <v>0</v>
      </c>
      <c r="BG14" s="256">
        <f t="shared" si="19"/>
        <v>0</v>
      </c>
      <c r="BH14" s="256">
        <f t="shared" si="20"/>
        <v>10</v>
      </c>
      <c r="BI14" s="256">
        <f t="shared" si="21"/>
        <v>6</v>
      </c>
      <c r="BJ14" s="595">
        <f t="shared" si="22"/>
        <v>8</v>
      </c>
      <c r="BL14" s="796" t="s">
        <v>361</v>
      </c>
      <c r="BM14" s="805">
        <f>BA52</f>
        <v>94</v>
      </c>
      <c r="BN14" s="860">
        <f t="shared" si="7"/>
        <v>2.465897166841553</v>
      </c>
      <c r="BO14" s="798">
        <f t="shared" si="23"/>
        <v>246589.71668415531</v>
      </c>
    </row>
    <row r="15" spans="1:67" s="5" customFormat="1" ht="12.75" customHeight="1" thickBot="1">
      <c r="A15" s="895"/>
      <c r="B15" s="893"/>
      <c r="C15" s="865"/>
      <c r="D15" s="168">
        <v>7</v>
      </c>
      <c r="E15" s="160">
        <f t="shared" si="8"/>
        <v>168</v>
      </c>
      <c r="F15" s="160">
        <f t="shared" si="0"/>
        <v>0</v>
      </c>
      <c r="G15" s="214">
        <f t="shared" si="9"/>
        <v>168</v>
      </c>
      <c r="H15" s="208">
        <f t="shared" si="10"/>
        <v>0</v>
      </c>
      <c r="I15" s="214">
        <f t="shared" si="11"/>
        <v>168</v>
      </c>
      <c r="J15" s="160">
        <f t="shared" si="12"/>
        <v>12</v>
      </c>
      <c r="K15" s="160">
        <f t="shared" si="1"/>
        <v>3</v>
      </c>
      <c r="L15" s="226">
        <f t="shared" si="13"/>
        <v>15</v>
      </c>
      <c r="M15" s="558">
        <f t="shared" si="14"/>
        <v>7</v>
      </c>
      <c r="O15" s="169">
        <v>34</v>
      </c>
      <c r="P15" s="170"/>
      <c r="Q15" s="208"/>
      <c r="R15" s="169">
        <v>1</v>
      </c>
      <c r="S15" s="170">
        <v>2</v>
      </c>
      <c r="T15" s="183">
        <v>4</v>
      </c>
      <c r="U15" s="592">
        <f t="shared" ref="U15:Z15" si="32">U59+U103</f>
        <v>29</v>
      </c>
      <c r="V15" s="567">
        <f t="shared" si="32"/>
        <v>0</v>
      </c>
      <c r="W15" s="567">
        <f t="shared" si="32"/>
        <v>0</v>
      </c>
      <c r="X15" s="567">
        <f t="shared" si="32"/>
        <v>6</v>
      </c>
      <c r="Y15" s="567">
        <f t="shared" si="32"/>
        <v>0</v>
      </c>
      <c r="Z15" s="593">
        <f t="shared" si="32"/>
        <v>0</v>
      </c>
      <c r="AA15" s="710">
        <v>49</v>
      </c>
      <c r="AB15" s="711"/>
      <c r="AC15" s="711"/>
      <c r="AD15" s="711">
        <v>2</v>
      </c>
      <c r="AE15" s="711"/>
      <c r="AF15" s="712"/>
      <c r="AG15" s="819">
        <v>31</v>
      </c>
      <c r="AH15" s="380">
        <v>0</v>
      </c>
      <c r="AI15" s="368"/>
      <c r="AJ15" s="379">
        <v>1</v>
      </c>
      <c r="AK15" s="380">
        <v>1</v>
      </c>
      <c r="AL15" s="841">
        <v>3</v>
      </c>
      <c r="AM15" s="710">
        <f t="shared" ref="AM15:AR15" si="33">AM59+AM103</f>
        <v>15</v>
      </c>
      <c r="AN15" s="711">
        <f t="shared" si="33"/>
        <v>0</v>
      </c>
      <c r="AO15" s="711">
        <f t="shared" si="33"/>
        <v>0</v>
      </c>
      <c r="AP15" s="711">
        <f t="shared" si="33"/>
        <v>0</v>
      </c>
      <c r="AQ15" s="711">
        <f t="shared" si="33"/>
        <v>0</v>
      </c>
      <c r="AR15" s="712">
        <f t="shared" si="33"/>
        <v>0</v>
      </c>
      <c r="AS15" s="720">
        <v>0</v>
      </c>
      <c r="AT15" s="721">
        <v>0</v>
      </c>
      <c r="AU15" s="721">
        <v>0</v>
      </c>
      <c r="AV15" s="722">
        <v>0</v>
      </c>
      <c r="AW15" s="722">
        <v>0</v>
      </c>
      <c r="AX15" s="723">
        <v>0</v>
      </c>
      <c r="AY15" s="724">
        <v>10</v>
      </c>
      <c r="AZ15" s="725"/>
      <c r="BA15" s="725"/>
      <c r="BB15" s="725">
        <v>2</v>
      </c>
      <c r="BC15" s="725"/>
      <c r="BD15" s="726"/>
      <c r="BE15" s="594">
        <f t="shared" si="17"/>
        <v>168</v>
      </c>
      <c r="BF15" s="256">
        <f t="shared" si="18"/>
        <v>0</v>
      </c>
      <c r="BG15" s="256">
        <f t="shared" si="19"/>
        <v>0</v>
      </c>
      <c r="BH15" s="256">
        <f t="shared" si="20"/>
        <v>12</v>
      </c>
      <c r="BI15" s="256">
        <f t="shared" si="21"/>
        <v>3</v>
      </c>
      <c r="BJ15" s="595">
        <f t="shared" si="22"/>
        <v>7</v>
      </c>
      <c r="BL15" s="799" t="s">
        <v>199</v>
      </c>
      <c r="BM15" s="806">
        <f>AU51</f>
        <v>8</v>
      </c>
      <c r="BN15" s="860">
        <f t="shared" si="7"/>
        <v>0.20986358866736621</v>
      </c>
      <c r="BO15" s="798">
        <f t="shared" si="23"/>
        <v>20986.35886673662</v>
      </c>
    </row>
    <row r="16" spans="1:67" s="5" customFormat="1" ht="12.75" customHeight="1" thickBot="1">
      <c r="A16" s="895"/>
      <c r="B16" s="893"/>
      <c r="C16" s="866"/>
      <c r="D16" s="165">
        <v>6</v>
      </c>
      <c r="E16" s="160">
        <f t="shared" si="8"/>
        <v>252</v>
      </c>
      <c r="F16" s="160">
        <f t="shared" si="0"/>
        <v>0</v>
      </c>
      <c r="G16" s="213">
        <f t="shared" si="9"/>
        <v>252</v>
      </c>
      <c r="H16" s="208">
        <f t="shared" si="10"/>
        <v>0</v>
      </c>
      <c r="I16" s="213">
        <f t="shared" si="11"/>
        <v>252</v>
      </c>
      <c r="J16" s="160">
        <f t="shared" si="12"/>
        <v>3</v>
      </c>
      <c r="K16" s="160">
        <f t="shared" si="1"/>
        <v>7</v>
      </c>
      <c r="L16" s="225">
        <f t="shared" si="13"/>
        <v>10</v>
      </c>
      <c r="M16" s="558">
        <f t="shared" si="14"/>
        <v>10</v>
      </c>
      <c r="O16" s="166">
        <v>83</v>
      </c>
      <c r="P16" s="167"/>
      <c r="Q16" s="208"/>
      <c r="R16" s="166">
        <v>1</v>
      </c>
      <c r="S16" s="167">
        <v>1</v>
      </c>
      <c r="T16" s="182">
        <v>1</v>
      </c>
      <c r="U16" s="592">
        <f t="shared" ref="U16:Z16" si="34">U60+U104</f>
        <v>37</v>
      </c>
      <c r="V16" s="567">
        <f t="shared" si="34"/>
        <v>0</v>
      </c>
      <c r="W16" s="567">
        <f t="shared" si="34"/>
        <v>0</v>
      </c>
      <c r="X16" s="567">
        <f t="shared" si="34"/>
        <v>1</v>
      </c>
      <c r="Y16" s="567">
        <f t="shared" si="34"/>
        <v>2</v>
      </c>
      <c r="Z16" s="593">
        <f t="shared" si="34"/>
        <v>3</v>
      </c>
      <c r="AA16" s="710">
        <v>57</v>
      </c>
      <c r="AB16" s="711"/>
      <c r="AC16" s="711"/>
      <c r="AD16" s="711"/>
      <c r="AE16" s="711">
        <v>3</v>
      </c>
      <c r="AF16" s="712">
        <v>5</v>
      </c>
      <c r="AG16" s="818">
        <v>40</v>
      </c>
      <c r="AH16" s="374">
        <v>0</v>
      </c>
      <c r="AI16" s="368"/>
      <c r="AJ16" s="373">
        <v>0</v>
      </c>
      <c r="AK16" s="374">
        <v>1</v>
      </c>
      <c r="AL16" s="842">
        <v>1</v>
      </c>
      <c r="AM16" s="710">
        <f t="shared" ref="AM16:AR16" si="35">AM60+AM104</f>
        <v>24</v>
      </c>
      <c r="AN16" s="711">
        <f t="shared" si="35"/>
        <v>0</v>
      </c>
      <c r="AO16" s="711">
        <f t="shared" si="35"/>
        <v>0</v>
      </c>
      <c r="AP16" s="711">
        <f t="shared" si="35"/>
        <v>1</v>
      </c>
      <c r="AQ16" s="711">
        <f t="shared" si="35"/>
        <v>0</v>
      </c>
      <c r="AR16" s="712">
        <f t="shared" si="35"/>
        <v>0</v>
      </c>
      <c r="AS16" s="720">
        <v>0</v>
      </c>
      <c r="AT16" s="721">
        <v>0</v>
      </c>
      <c r="AU16" s="721">
        <v>0</v>
      </c>
      <c r="AV16" s="722">
        <v>0</v>
      </c>
      <c r="AW16" s="722">
        <v>0</v>
      </c>
      <c r="AX16" s="723">
        <v>0</v>
      </c>
      <c r="AY16" s="724">
        <v>11</v>
      </c>
      <c r="AZ16" s="725"/>
      <c r="BA16" s="725"/>
      <c r="BB16" s="725"/>
      <c r="BC16" s="725"/>
      <c r="BD16" s="726"/>
      <c r="BE16" s="594">
        <f t="shared" si="17"/>
        <v>252</v>
      </c>
      <c r="BF16" s="256">
        <f t="shared" si="18"/>
        <v>0</v>
      </c>
      <c r="BG16" s="256">
        <f t="shared" si="19"/>
        <v>0</v>
      </c>
      <c r="BH16" s="256">
        <f t="shared" si="20"/>
        <v>3</v>
      </c>
      <c r="BI16" s="256">
        <f t="shared" si="21"/>
        <v>7</v>
      </c>
      <c r="BJ16" s="595">
        <f t="shared" si="22"/>
        <v>10</v>
      </c>
      <c r="BL16" s="800" t="s">
        <v>9</v>
      </c>
      <c r="BM16" s="804">
        <f>SUM(BM9:BM15)</f>
        <v>1906</v>
      </c>
      <c r="BN16" s="801">
        <f>SUM(BN9:BN15)</f>
        <v>50</v>
      </c>
      <c r="BO16" s="802">
        <f>SUM(BO9:BO15)</f>
        <v>5000000</v>
      </c>
    </row>
    <row r="17" spans="1:67" s="5" customFormat="1" ht="12.75" customHeight="1" thickBot="1">
      <c r="A17" s="895"/>
      <c r="B17" s="893"/>
      <c r="C17" s="864" t="s">
        <v>153</v>
      </c>
      <c r="D17" s="159">
        <v>5</v>
      </c>
      <c r="E17" s="160">
        <f t="shared" si="8"/>
        <v>181</v>
      </c>
      <c r="F17" s="160">
        <f t="shared" si="0"/>
        <v>0</v>
      </c>
      <c r="G17" s="211">
        <f t="shared" si="9"/>
        <v>181</v>
      </c>
      <c r="H17" s="208">
        <f t="shared" si="10"/>
        <v>0</v>
      </c>
      <c r="I17" s="211">
        <f t="shared" si="11"/>
        <v>181</v>
      </c>
      <c r="J17" s="160">
        <f t="shared" si="12"/>
        <v>2</v>
      </c>
      <c r="K17" s="160">
        <f t="shared" si="1"/>
        <v>5</v>
      </c>
      <c r="L17" s="223">
        <f t="shared" si="13"/>
        <v>7</v>
      </c>
      <c r="M17" s="558">
        <f t="shared" si="14"/>
        <v>4</v>
      </c>
      <c r="O17" s="546">
        <v>37</v>
      </c>
      <c r="P17" s="547"/>
      <c r="Q17" s="208"/>
      <c r="R17" s="546">
        <v>0</v>
      </c>
      <c r="S17" s="547">
        <v>1</v>
      </c>
      <c r="T17" s="558">
        <v>1</v>
      </c>
      <c r="U17" s="592">
        <f t="shared" ref="U17:Z17" si="36">U61+U105</f>
        <v>28</v>
      </c>
      <c r="V17" s="567">
        <f t="shared" si="36"/>
        <v>0</v>
      </c>
      <c r="W17" s="567">
        <f t="shared" si="36"/>
        <v>0</v>
      </c>
      <c r="X17" s="567">
        <f t="shared" si="36"/>
        <v>1</v>
      </c>
      <c r="Y17" s="567">
        <f t="shared" si="36"/>
        <v>2</v>
      </c>
      <c r="Z17" s="593">
        <f t="shared" si="36"/>
        <v>1</v>
      </c>
      <c r="AA17" s="710">
        <v>47</v>
      </c>
      <c r="AB17" s="711"/>
      <c r="AC17" s="711"/>
      <c r="AD17" s="711"/>
      <c r="AE17" s="711">
        <v>1</v>
      </c>
      <c r="AF17" s="712">
        <v>1</v>
      </c>
      <c r="AG17" s="816">
        <v>29</v>
      </c>
      <c r="AH17" s="827">
        <v>0</v>
      </c>
      <c r="AI17" s="368"/>
      <c r="AJ17" s="835">
        <v>1</v>
      </c>
      <c r="AK17" s="827">
        <v>1</v>
      </c>
      <c r="AL17" s="840">
        <v>1</v>
      </c>
      <c r="AM17" s="710">
        <f t="shared" ref="AM17:AR17" si="37">AM61+AM105</f>
        <v>27</v>
      </c>
      <c r="AN17" s="711">
        <f t="shared" si="37"/>
        <v>0</v>
      </c>
      <c r="AO17" s="711">
        <f t="shared" si="37"/>
        <v>0</v>
      </c>
      <c r="AP17" s="711">
        <f t="shared" si="37"/>
        <v>0</v>
      </c>
      <c r="AQ17" s="711">
        <f t="shared" si="37"/>
        <v>0</v>
      </c>
      <c r="AR17" s="712">
        <f t="shared" si="37"/>
        <v>0</v>
      </c>
      <c r="AS17" s="720">
        <v>5</v>
      </c>
      <c r="AT17" s="721">
        <v>0</v>
      </c>
      <c r="AU17" s="721">
        <v>0</v>
      </c>
      <c r="AV17" s="722">
        <v>0</v>
      </c>
      <c r="AW17" s="722">
        <v>0</v>
      </c>
      <c r="AX17" s="723">
        <v>0</v>
      </c>
      <c r="AY17" s="724">
        <v>8</v>
      </c>
      <c r="AZ17" s="725"/>
      <c r="BA17" s="725"/>
      <c r="BB17" s="725"/>
      <c r="BC17" s="725"/>
      <c r="BD17" s="726"/>
      <c r="BE17" s="594">
        <f t="shared" si="17"/>
        <v>181</v>
      </c>
      <c r="BF17" s="256">
        <f t="shared" si="18"/>
        <v>0</v>
      </c>
      <c r="BG17" s="256">
        <f t="shared" si="19"/>
        <v>0</v>
      </c>
      <c r="BH17" s="256">
        <f t="shared" si="20"/>
        <v>2</v>
      </c>
      <c r="BI17" s="256">
        <f t="shared" si="21"/>
        <v>5</v>
      </c>
      <c r="BJ17" s="595">
        <f t="shared" si="22"/>
        <v>4</v>
      </c>
      <c r="BL17" s="803"/>
      <c r="BM17"/>
      <c r="BN17"/>
      <c r="BO17"/>
    </row>
    <row r="18" spans="1:67" s="5" customFormat="1" ht="12.75" customHeight="1" thickBot="1">
      <c r="A18" s="895"/>
      <c r="B18" s="893"/>
      <c r="C18" s="865"/>
      <c r="D18" s="162">
        <v>4</v>
      </c>
      <c r="E18" s="160">
        <f t="shared" si="8"/>
        <v>231</v>
      </c>
      <c r="F18" s="160">
        <f t="shared" si="0"/>
        <v>0</v>
      </c>
      <c r="G18" s="212">
        <f t="shared" si="9"/>
        <v>231</v>
      </c>
      <c r="H18" s="208">
        <f t="shared" si="10"/>
        <v>0</v>
      </c>
      <c r="I18" s="212">
        <f t="shared" si="11"/>
        <v>231</v>
      </c>
      <c r="J18" s="160">
        <f t="shared" si="12"/>
        <v>4</v>
      </c>
      <c r="K18" s="160">
        <f t="shared" si="1"/>
        <v>4</v>
      </c>
      <c r="L18" s="224">
        <f t="shared" si="13"/>
        <v>8</v>
      </c>
      <c r="M18" s="558">
        <f t="shared" si="14"/>
        <v>6</v>
      </c>
      <c r="O18" s="163">
        <v>68</v>
      </c>
      <c r="P18" s="164"/>
      <c r="Q18" s="208"/>
      <c r="R18" s="163">
        <v>0</v>
      </c>
      <c r="S18" s="164">
        <v>1</v>
      </c>
      <c r="T18" s="181">
        <v>1</v>
      </c>
      <c r="U18" s="592">
        <f t="shared" ref="U18:Z18" si="38">U62+U106</f>
        <v>19</v>
      </c>
      <c r="V18" s="567">
        <f t="shared" si="38"/>
        <v>0</v>
      </c>
      <c r="W18" s="567">
        <f t="shared" si="38"/>
        <v>0</v>
      </c>
      <c r="X18" s="567">
        <f t="shared" si="38"/>
        <v>3</v>
      </c>
      <c r="Y18" s="567">
        <f t="shared" si="38"/>
        <v>1</v>
      </c>
      <c r="Z18" s="593">
        <f t="shared" si="38"/>
        <v>1</v>
      </c>
      <c r="AA18" s="710">
        <v>59</v>
      </c>
      <c r="AB18" s="711"/>
      <c r="AC18" s="711"/>
      <c r="AD18" s="711"/>
      <c r="AE18" s="711">
        <v>2</v>
      </c>
      <c r="AF18" s="712">
        <v>4</v>
      </c>
      <c r="AG18" s="817">
        <v>58</v>
      </c>
      <c r="AH18" s="366">
        <v>0</v>
      </c>
      <c r="AI18" s="368"/>
      <c r="AJ18" s="369">
        <v>0</v>
      </c>
      <c r="AK18" s="366">
        <v>0</v>
      </c>
      <c r="AL18" s="841">
        <v>0</v>
      </c>
      <c r="AM18" s="710">
        <f t="shared" ref="AM18:AR18" si="39">AM62+AM106</f>
        <v>20</v>
      </c>
      <c r="AN18" s="711">
        <f t="shared" si="39"/>
        <v>0</v>
      </c>
      <c r="AO18" s="711">
        <f t="shared" si="39"/>
        <v>0</v>
      </c>
      <c r="AP18" s="711">
        <f t="shared" si="39"/>
        <v>1</v>
      </c>
      <c r="AQ18" s="711">
        <f t="shared" si="39"/>
        <v>0</v>
      </c>
      <c r="AR18" s="712">
        <f t="shared" si="39"/>
        <v>0</v>
      </c>
      <c r="AS18" s="720">
        <v>0</v>
      </c>
      <c r="AT18" s="721">
        <v>0</v>
      </c>
      <c r="AU18" s="721">
        <v>0</v>
      </c>
      <c r="AV18" s="722">
        <v>0</v>
      </c>
      <c r="AW18" s="722">
        <v>0</v>
      </c>
      <c r="AX18" s="723">
        <v>0</v>
      </c>
      <c r="AY18" s="724">
        <v>7</v>
      </c>
      <c r="AZ18" s="725"/>
      <c r="BA18" s="725"/>
      <c r="BB18" s="725"/>
      <c r="BC18" s="725"/>
      <c r="BD18" s="726"/>
      <c r="BE18" s="594">
        <f t="shared" si="17"/>
        <v>231</v>
      </c>
      <c r="BF18" s="256">
        <f t="shared" si="18"/>
        <v>0</v>
      </c>
      <c r="BG18" s="256">
        <f t="shared" si="19"/>
        <v>0</v>
      </c>
      <c r="BH18" s="256">
        <f t="shared" si="20"/>
        <v>4</v>
      </c>
      <c r="BI18" s="256">
        <f t="shared" si="21"/>
        <v>4</v>
      </c>
      <c r="BJ18" s="595">
        <f t="shared" si="22"/>
        <v>6</v>
      </c>
      <c r="BL18" s="1"/>
      <c r="BM18" s="1"/>
      <c r="BN18" s="861">
        <v>50</v>
      </c>
      <c r="BO18" s="1"/>
    </row>
    <row r="19" spans="1:67" s="5" customFormat="1" ht="12.75" customHeight="1">
      <c r="A19" s="895"/>
      <c r="B19" s="893"/>
      <c r="C19" s="865"/>
      <c r="D19" s="162">
        <v>3</v>
      </c>
      <c r="E19" s="160">
        <f t="shared" si="8"/>
        <v>0</v>
      </c>
      <c r="F19" s="160">
        <f t="shared" si="0"/>
        <v>159</v>
      </c>
      <c r="G19" s="212">
        <f t="shared" si="9"/>
        <v>159</v>
      </c>
      <c r="H19" s="208">
        <f t="shared" si="10"/>
        <v>0</v>
      </c>
      <c r="I19" s="212">
        <f t="shared" si="11"/>
        <v>159</v>
      </c>
      <c r="J19" s="160">
        <f t="shared" si="12"/>
        <v>3</v>
      </c>
      <c r="K19" s="160">
        <f t="shared" si="1"/>
        <v>2</v>
      </c>
      <c r="L19" s="224">
        <f t="shared" si="13"/>
        <v>5</v>
      </c>
      <c r="M19" s="558">
        <f t="shared" si="14"/>
        <v>3</v>
      </c>
      <c r="O19" s="163"/>
      <c r="P19" s="164">
        <v>48</v>
      </c>
      <c r="Q19" s="208"/>
      <c r="R19" s="163">
        <v>0</v>
      </c>
      <c r="S19" s="164">
        <v>1</v>
      </c>
      <c r="T19" s="181">
        <v>1</v>
      </c>
      <c r="U19" s="592">
        <f t="shared" ref="U19:Z19" si="40">U63+U107</f>
        <v>0</v>
      </c>
      <c r="V19" s="567">
        <f t="shared" si="40"/>
        <v>26</v>
      </c>
      <c r="W19" s="567">
        <f t="shared" si="40"/>
        <v>0</v>
      </c>
      <c r="X19" s="567">
        <f t="shared" si="40"/>
        <v>2</v>
      </c>
      <c r="Y19" s="567">
        <f t="shared" si="40"/>
        <v>1</v>
      </c>
      <c r="Z19" s="593">
        <f t="shared" si="40"/>
        <v>2</v>
      </c>
      <c r="AA19" s="710"/>
      <c r="AB19" s="711">
        <v>26</v>
      </c>
      <c r="AC19" s="711"/>
      <c r="AD19" s="711"/>
      <c r="AE19" s="711"/>
      <c r="AF19" s="712"/>
      <c r="AG19" s="817">
        <v>0</v>
      </c>
      <c r="AH19" s="366">
        <v>30</v>
      </c>
      <c r="AI19" s="368"/>
      <c r="AJ19" s="369">
        <v>1</v>
      </c>
      <c r="AK19" s="366">
        <v>0</v>
      </c>
      <c r="AL19" s="841">
        <v>0</v>
      </c>
      <c r="AM19" s="710">
        <f t="shared" ref="AM19:AR19" si="41">AM63+AM107</f>
        <v>0</v>
      </c>
      <c r="AN19" s="711">
        <f t="shared" si="41"/>
        <v>17</v>
      </c>
      <c r="AO19" s="711">
        <f t="shared" si="41"/>
        <v>0</v>
      </c>
      <c r="AP19" s="711">
        <f t="shared" si="41"/>
        <v>0</v>
      </c>
      <c r="AQ19" s="711">
        <f t="shared" si="41"/>
        <v>0</v>
      </c>
      <c r="AR19" s="712">
        <f t="shared" si="41"/>
        <v>0</v>
      </c>
      <c r="AS19" s="720">
        <v>0</v>
      </c>
      <c r="AT19" s="721">
        <v>0</v>
      </c>
      <c r="AU19" s="721">
        <v>0</v>
      </c>
      <c r="AV19" s="722">
        <v>0</v>
      </c>
      <c r="AW19" s="722">
        <v>0</v>
      </c>
      <c r="AX19" s="723">
        <v>0</v>
      </c>
      <c r="AY19" s="724"/>
      <c r="AZ19" s="725">
        <v>12</v>
      </c>
      <c r="BA19" s="725"/>
      <c r="BB19" s="725"/>
      <c r="BC19" s="725"/>
      <c r="BD19" s="726"/>
      <c r="BE19" s="594">
        <f t="shared" si="17"/>
        <v>0</v>
      </c>
      <c r="BF19" s="256">
        <f t="shared" si="18"/>
        <v>159</v>
      </c>
      <c r="BG19" s="256">
        <f t="shared" si="19"/>
        <v>0</v>
      </c>
      <c r="BH19" s="256">
        <f t="shared" si="20"/>
        <v>3</v>
      </c>
      <c r="BI19" s="256">
        <f t="shared" si="21"/>
        <v>2</v>
      </c>
      <c r="BJ19" s="595">
        <f t="shared" si="22"/>
        <v>3</v>
      </c>
    </row>
    <row r="20" spans="1:67" s="5" customFormat="1" ht="12.75" customHeight="1">
      <c r="A20" s="895"/>
      <c r="B20" s="893"/>
      <c r="C20" s="865"/>
      <c r="D20" s="162">
        <v>2</v>
      </c>
      <c r="E20" s="160">
        <f t="shared" si="8"/>
        <v>0</v>
      </c>
      <c r="F20" s="160">
        <f t="shared" si="0"/>
        <v>215</v>
      </c>
      <c r="G20" s="214">
        <f t="shared" si="9"/>
        <v>215</v>
      </c>
      <c r="H20" s="208">
        <f t="shared" si="10"/>
        <v>0</v>
      </c>
      <c r="I20" s="214">
        <f t="shared" si="11"/>
        <v>215</v>
      </c>
      <c r="J20" s="160">
        <f t="shared" si="12"/>
        <v>1</v>
      </c>
      <c r="K20" s="160">
        <f t="shared" si="1"/>
        <v>1</v>
      </c>
      <c r="L20" s="226">
        <f t="shared" si="13"/>
        <v>2</v>
      </c>
      <c r="M20" s="558">
        <f t="shared" si="14"/>
        <v>1</v>
      </c>
      <c r="O20" s="169"/>
      <c r="P20" s="170">
        <v>37</v>
      </c>
      <c r="Q20" s="208"/>
      <c r="R20" s="169">
        <v>0</v>
      </c>
      <c r="S20" s="170">
        <v>0</v>
      </c>
      <c r="T20" s="183">
        <v>0</v>
      </c>
      <c r="U20" s="592">
        <f t="shared" ref="U20:Z20" si="42">U64+U108</f>
        <v>0</v>
      </c>
      <c r="V20" s="567">
        <f t="shared" si="42"/>
        <v>58</v>
      </c>
      <c r="W20" s="567">
        <f t="shared" si="42"/>
        <v>0</v>
      </c>
      <c r="X20" s="567">
        <f t="shared" si="42"/>
        <v>1</v>
      </c>
      <c r="Y20" s="567">
        <f t="shared" si="42"/>
        <v>1</v>
      </c>
      <c r="Z20" s="593">
        <f t="shared" si="42"/>
        <v>1</v>
      </c>
      <c r="AA20" s="710"/>
      <c r="AB20" s="711">
        <v>36</v>
      </c>
      <c r="AC20" s="711"/>
      <c r="AD20" s="711"/>
      <c r="AE20" s="711"/>
      <c r="AF20" s="712"/>
      <c r="AG20" s="819">
        <v>0</v>
      </c>
      <c r="AH20" s="380">
        <v>44</v>
      </c>
      <c r="AI20" s="368"/>
      <c r="AJ20" s="379">
        <v>0</v>
      </c>
      <c r="AK20" s="380">
        <v>0</v>
      </c>
      <c r="AL20" s="843">
        <v>0</v>
      </c>
      <c r="AM20" s="710">
        <f t="shared" ref="AM20:AR20" si="43">AM64+AM108</f>
        <v>0</v>
      </c>
      <c r="AN20" s="711">
        <f t="shared" si="43"/>
        <v>30</v>
      </c>
      <c r="AO20" s="711">
        <f t="shared" si="43"/>
        <v>0</v>
      </c>
      <c r="AP20" s="711">
        <f t="shared" si="43"/>
        <v>0</v>
      </c>
      <c r="AQ20" s="711">
        <f t="shared" si="43"/>
        <v>0</v>
      </c>
      <c r="AR20" s="712">
        <f t="shared" si="43"/>
        <v>0</v>
      </c>
      <c r="AS20" s="720">
        <v>0</v>
      </c>
      <c r="AT20" s="721">
        <v>2</v>
      </c>
      <c r="AU20" s="721">
        <v>0</v>
      </c>
      <c r="AV20" s="722">
        <v>0</v>
      </c>
      <c r="AW20" s="722">
        <v>0</v>
      </c>
      <c r="AX20" s="723">
        <v>0</v>
      </c>
      <c r="AY20" s="724"/>
      <c r="AZ20" s="725">
        <v>8</v>
      </c>
      <c r="BA20" s="725"/>
      <c r="BB20" s="725"/>
      <c r="BC20" s="725"/>
      <c r="BD20" s="726"/>
      <c r="BE20" s="594">
        <f t="shared" si="17"/>
        <v>0</v>
      </c>
      <c r="BF20" s="256">
        <f t="shared" si="18"/>
        <v>215</v>
      </c>
      <c r="BG20" s="256">
        <f t="shared" si="19"/>
        <v>0</v>
      </c>
      <c r="BH20" s="256">
        <f t="shared" si="20"/>
        <v>1</v>
      </c>
      <c r="BI20" s="256">
        <f t="shared" si="21"/>
        <v>1</v>
      </c>
      <c r="BJ20" s="595">
        <f t="shared" si="22"/>
        <v>1</v>
      </c>
      <c r="BL20" s="851" t="s">
        <v>352</v>
      </c>
      <c r="BM20" s="853" t="s">
        <v>353</v>
      </c>
      <c r="BN20" s="853" t="s">
        <v>354</v>
      </c>
      <c r="BO20" s="853" t="s">
        <v>355</v>
      </c>
    </row>
    <row r="21" spans="1:67" s="5" customFormat="1" ht="12.75" customHeight="1">
      <c r="A21" s="895"/>
      <c r="B21" s="893"/>
      <c r="C21" s="865"/>
      <c r="D21" s="168">
        <v>1</v>
      </c>
      <c r="E21" s="160">
        <f t="shared" si="8"/>
        <v>0</v>
      </c>
      <c r="F21" s="160">
        <f t="shared" si="0"/>
        <v>302</v>
      </c>
      <c r="G21" s="215">
        <f t="shared" si="9"/>
        <v>302</v>
      </c>
      <c r="H21" s="176">
        <f t="shared" si="10"/>
        <v>440</v>
      </c>
      <c r="I21" s="214">
        <f>G21+H21</f>
        <v>742</v>
      </c>
      <c r="J21" s="160">
        <f t="shared" si="12"/>
        <v>1</v>
      </c>
      <c r="K21" s="160">
        <f t="shared" si="1"/>
        <v>1</v>
      </c>
      <c r="L21" s="226">
        <f t="shared" si="13"/>
        <v>2</v>
      </c>
      <c r="M21" s="558">
        <f t="shared" si="14"/>
        <v>1</v>
      </c>
      <c r="O21" s="175"/>
      <c r="P21" s="176">
        <v>63</v>
      </c>
      <c r="Q21" s="176">
        <v>45</v>
      </c>
      <c r="R21" s="175">
        <v>0</v>
      </c>
      <c r="S21" s="176">
        <v>0</v>
      </c>
      <c r="T21" s="186">
        <v>0</v>
      </c>
      <c r="U21" s="592">
        <f t="shared" ref="U21:Z21" si="44">U65+U109</f>
        <v>0</v>
      </c>
      <c r="V21" s="567">
        <f t="shared" si="44"/>
        <v>45</v>
      </c>
      <c r="W21" s="567">
        <f t="shared" si="44"/>
        <v>61</v>
      </c>
      <c r="X21" s="567">
        <f t="shared" si="44"/>
        <v>0</v>
      </c>
      <c r="Y21" s="567">
        <f t="shared" si="44"/>
        <v>1</v>
      </c>
      <c r="Z21" s="593">
        <f t="shared" si="44"/>
        <v>1</v>
      </c>
      <c r="AA21" s="710"/>
      <c r="AB21" s="711">
        <v>36</v>
      </c>
      <c r="AC21" s="711">
        <v>162</v>
      </c>
      <c r="AD21" s="711"/>
      <c r="AE21" s="711"/>
      <c r="AF21" s="712"/>
      <c r="AG21" s="820">
        <v>0</v>
      </c>
      <c r="AH21" s="385">
        <v>82</v>
      </c>
      <c r="AI21" s="385">
        <v>110</v>
      </c>
      <c r="AJ21" s="384">
        <v>1</v>
      </c>
      <c r="AK21" s="385">
        <v>0</v>
      </c>
      <c r="AL21" s="842">
        <v>0</v>
      </c>
      <c r="AM21" s="710">
        <f t="shared" ref="AM21:AR21" si="45">AM65+AM109</f>
        <v>0</v>
      </c>
      <c r="AN21" s="711">
        <f t="shared" si="45"/>
        <v>39</v>
      </c>
      <c r="AO21" s="711">
        <f t="shared" si="45"/>
        <v>23</v>
      </c>
      <c r="AP21" s="711">
        <f t="shared" si="45"/>
        <v>0</v>
      </c>
      <c r="AQ21" s="711">
        <f t="shared" si="45"/>
        <v>0</v>
      </c>
      <c r="AR21" s="712">
        <f t="shared" si="45"/>
        <v>0</v>
      </c>
      <c r="AS21" s="720">
        <v>0</v>
      </c>
      <c r="AT21" s="721">
        <v>2</v>
      </c>
      <c r="AU21" s="721">
        <v>0</v>
      </c>
      <c r="AV21" s="722">
        <v>0</v>
      </c>
      <c r="AW21" s="722">
        <v>0</v>
      </c>
      <c r="AX21" s="723">
        <v>0</v>
      </c>
      <c r="AY21" s="724"/>
      <c r="AZ21" s="725">
        <v>35</v>
      </c>
      <c r="BA21" s="725">
        <v>39</v>
      </c>
      <c r="BB21" s="725"/>
      <c r="BC21" s="725"/>
      <c r="BD21" s="726"/>
      <c r="BE21" s="594">
        <f t="shared" si="17"/>
        <v>0</v>
      </c>
      <c r="BF21" s="256">
        <f t="shared" si="18"/>
        <v>302</v>
      </c>
      <c r="BG21" s="256">
        <f t="shared" si="19"/>
        <v>440</v>
      </c>
      <c r="BH21" s="256">
        <f t="shared" si="20"/>
        <v>1</v>
      </c>
      <c r="BI21" s="256">
        <f t="shared" si="21"/>
        <v>1</v>
      </c>
      <c r="BJ21" s="595">
        <f t="shared" si="22"/>
        <v>1</v>
      </c>
      <c r="BL21" s="852"/>
      <c r="BM21" s="854"/>
      <c r="BN21" s="854"/>
      <c r="BO21" s="854"/>
    </row>
    <row r="22" spans="1:67" s="11" customFormat="1" ht="12.75" customHeight="1" thickBot="1">
      <c r="A22" s="158"/>
      <c r="B22" s="234"/>
      <c r="C22" s="235"/>
      <c r="D22" s="236" t="s">
        <v>193</v>
      </c>
      <c r="E22" s="237">
        <f>SUM(E9:E21)</f>
        <v>9959</v>
      </c>
      <c r="F22" s="237">
        <f t="shared" ref="F22:M22" si="46">SUM(F9:F21)</f>
        <v>676</v>
      </c>
      <c r="G22" s="237">
        <f t="shared" si="46"/>
        <v>10635</v>
      </c>
      <c r="H22" s="237">
        <f t="shared" si="46"/>
        <v>440</v>
      </c>
      <c r="I22" s="237">
        <f>SUM(I9:I21)</f>
        <v>11075</v>
      </c>
      <c r="J22" s="237">
        <f t="shared" si="46"/>
        <v>3157</v>
      </c>
      <c r="K22" s="237">
        <f>SUM(K9:K21)</f>
        <v>621</v>
      </c>
      <c r="L22" s="237">
        <f t="shared" si="46"/>
        <v>3778</v>
      </c>
      <c r="M22" s="583">
        <f t="shared" si="46"/>
        <v>741</v>
      </c>
      <c r="O22" s="548">
        <v>2147</v>
      </c>
      <c r="P22" s="549">
        <v>148</v>
      </c>
      <c r="Q22" s="553">
        <v>45</v>
      </c>
      <c r="R22" s="548">
        <v>712</v>
      </c>
      <c r="S22" s="549">
        <v>127</v>
      </c>
      <c r="T22" s="559">
        <v>145</v>
      </c>
      <c r="U22" s="592">
        <f t="shared" ref="U22:Z22" si="47">U66+U110</f>
        <v>1518</v>
      </c>
      <c r="V22" s="567">
        <f t="shared" si="47"/>
        <v>129</v>
      </c>
      <c r="W22" s="567">
        <f t="shared" si="47"/>
        <v>61</v>
      </c>
      <c r="X22" s="567">
        <f t="shared" si="47"/>
        <v>581</v>
      </c>
      <c r="Y22" s="567">
        <f t="shared" si="47"/>
        <v>158</v>
      </c>
      <c r="Z22" s="593">
        <f t="shared" si="47"/>
        <v>191</v>
      </c>
      <c r="AA22" s="710">
        <v>2320</v>
      </c>
      <c r="AB22" s="711">
        <v>98</v>
      </c>
      <c r="AC22" s="711">
        <v>162</v>
      </c>
      <c r="AD22" s="711">
        <v>696</v>
      </c>
      <c r="AE22" s="711">
        <v>120</v>
      </c>
      <c r="AF22" s="712">
        <v>141</v>
      </c>
      <c r="AG22" s="821">
        <v>1945</v>
      </c>
      <c r="AH22" s="828">
        <v>156</v>
      </c>
      <c r="AI22" s="830">
        <v>110</v>
      </c>
      <c r="AJ22" s="836">
        <v>529</v>
      </c>
      <c r="AK22" s="828">
        <v>95</v>
      </c>
      <c r="AL22" s="844">
        <v>109</v>
      </c>
      <c r="AM22" s="710">
        <f t="shared" ref="AM22:AR22" si="48">AM66+AM110</f>
        <v>1269</v>
      </c>
      <c r="AN22" s="711">
        <f t="shared" si="48"/>
        <v>86</v>
      </c>
      <c r="AO22" s="711">
        <f t="shared" si="48"/>
        <v>23</v>
      </c>
      <c r="AP22" s="711">
        <f t="shared" si="48"/>
        <v>315</v>
      </c>
      <c r="AQ22" s="711">
        <f t="shared" si="48"/>
        <v>66</v>
      </c>
      <c r="AR22" s="712">
        <f t="shared" si="48"/>
        <v>94</v>
      </c>
      <c r="AS22" s="720">
        <v>38</v>
      </c>
      <c r="AT22" s="721">
        <v>4</v>
      </c>
      <c r="AU22" s="721">
        <v>0</v>
      </c>
      <c r="AV22" s="727">
        <v>18</v>
      </c>
      <c r="AW22" s="727">
        <v>0</v>
      </c>
      <c r="AX22" s="728">
        <v>0</v>
      </c>
      <c r="AY22" s="729">
        <v>722</v>
      </c>
      <c r="AZ22" s="730">
        <v>55</v>
      </c>
      <c r="BA22" s="730">
        <v>39</v>
      </c>
      <c r="BB22" s="730">
        <v>306</v>
      </c>
      <c r="BC22" s="730">
        <v>55</v>
      </c>
      <c r="BD22" s="731">
        <v>61</v>
      </c>
      <c r="BE22" s="594">
        <f t="shared" si="17"/>
        <v>9959</v>
      </c>
      <c r="BF22" s="256">
        <f t="shared" si="18"/>
        <v>676</v>
      </c>
      <c r="BG22" s="256">
        <f t="shared" si="19"/>
        <v>440</v>
      </c>
      <c r="BH22" s="256">
        <f t="shared" si="20"/>
        <v>3157</v>
      </c>
      <c r="BI22" s="256">
        <f t="shared" si="21"/>
        <v>621</v>
      </c>
      <c r="BJ22" s="595">
        <f t="shared" si="22"/>
        <v>741</v>
      </c>
      <c r="BL22" s="796" t="s">
        <v>356</v>
      </c>
      <c r="BM22" s="805">
        <v>246</v>
      </c>
      <c r="BN22" s="797">
        <v>6</v>
      </c>
      <c r="BO22" s="798">
        <f>BN22*100000</f>
        <v>600000</v>
      </c>
    </row>
    <row r="23" spans="1:67" s="5" customFormat="1" ht="12.75" customHeight="1" thickBot="1">
      <c r="A23" s="894" t="s">
        <v>167</v>
      </c>
      <c r="B23" s="892" t="s">
        <v>168</v>
      </c>
      <c r="C23" s="891" t="s">
        <v>151</v>
      </c>
      <c r="D23" s="177">
        <v>13</v>
      </c>
      <c r="E23" s="171">
        <f t="shared" ref="E23:E35" si="49">BE23</f>
        <v>10906</v>
      </c>
      <c r="F23" s="171">
        <f t="shared" ref="F23:F35" si="50">BF23</f>
        <v>0</v>
      </c>
      <c r="G23" s="217">
        <f t="shared" si="9"/>
        <v>10906</v>
      </c>
      <c r="H23" s="207">
        <f t="shared" ref="H23:H35" si="51">BG23</f>
        <v>0</v>
      </c>
      <c r="I23" s="217">
        <f t="shared" si="11"/>
        <v>10906</v>
      </c>
      <c r="J23" s="171">
        <f t="shared" ref="J23:J35" si="52">BH23</f>
        <v>3867</v>
      </c>
      <c r="K23" s="171">
        <f t="shared" ref="K23:K35" si="53">BI23</f>
        <v>691</v>
      </c>
      <c r="L23" s="229">
        <f>J23+K23</f>
        <v>4558</v>
      </c>
      <c r="M23" s="560">
        <f t="shared" ref="M23:M35" si="54">BJ23</f>
        <v>851</v>
      </c>
      <c r="O23" s="550">
        <v>2253</v>
      </c>
      <c r="P23" s="551"/>
      <c r="Q23" s="556"/>
      <c r="R23" s="550">
        <v>745</v>
      </c>
      <c r="S23" s="551">
        <v>148</v>
      </c>
      <c r="T23" s="560">
        <v>190</v>
      </c>
      <c r="U23" s="592">
        <f t="shared" ref="U23:Z23" si="55">U67+U111</f>
        <v>1846</v>
      </c>
      <c r="V23" s="567">
        <f t="shared" si="55"/>
        <v>0</v>
      </c>
      <c r="W23" s="567">
        <f t="shared" si="55"/>
        <v>0</v>
      </c>
      <c r="X23" s="567">
        <f t="shared" si="55"/>
        <v>720</v>
      </c>
      <c r="Y23" s="567">
        <f t="shared" si="55"/>
        <v>145</v>
      </c>
      <c r="Z23" s="593">
        <f t="shared" si="55"/>
        <v>162</v>
      </c>
      <c r="AA23" s="710">
        <v>2503</v>
      </c>
      <c r="AB23" s="711"/>
      <c r="AC23" s="711"/>
      <c r="AD23" s="711">
        <v>1032</v>
      </c>
      <c r="AE23" s="711">
        <v>160</v>
      </c>
      <c r="AF23" s="712">
        <v>206</v>
      </c>
      <c r="AG23" s="822">
        <v>2183</v>
      </c>
      <c r="AH23" s="829">
        <v>0</v>
      </c>
      <c r="AI23" s="832"/>
      <c r="AJ23" s="837">
        <v>733</v>
      </c>
      <c r="AK23" s="829">
        <v>109</v>
      </c>
      <c r="AL23" s="840">
        <v>142</v>
      </c>
      <c r="AM23" s="710">
        <f t="shared" ref="AM23:AR23" si="56">AM67+AM111</f>
        <v>1329</v>
      </c>
      <c r="AN23" s="711">
        <f t="shared" si="56"/>
        <v>0</v>
      </c>
      <c r="AO23" s="711">
        <f t="shared" si="56"/>
        <v>0</v>
      </c>
      <c r="AP23" s="711">
        <f t="shared" si="56"/>
        <v>378</v>
      </c>
      <c r="AQ23" s="711">
        <f t="shared" si="56"/>
        <v>90</v>
      </c>
      <c r="AR23" s="712">
        <f t="shared" si="56"/>
        <v>113</v>
      </c>
      <c r="AS23" s="720">
        <v>90</v>
      </c>
      <c r="AT23" s="721">
        <v>0</v>
      </c>
      <c r="AU23" s="721">
        <v>0</v>
      </c>
      <c r="AV23" s="722">
        <v>61</v>
      </c>
      <c r="AW23" s="722">
        <v>7</v>
      </c>
      <c r="AX23" s="723">
        <v>7</v>
      </c>
      <c r="AY23" s="724">
        <v>702</v>
      </c>
      <c r="AZ23" s="725"/>
      <c r="BA23" s="725"/>
      <c r="BB23" s="725">
        <v>198</v>
      </c>
      <c r="BC23" s="725">
        <v>32</v>
      </c>
      <c r="BD23" s="726">
        <v>31</v>
      </c>
      <c r="BE23" s="594">
        <f t="shared" si="17"/>
        <v>10906</v>
      </c>
      <c r="BF23" s="256">
        <f t="shared" si="18"/>
        <v>0</v>
      </c>
      <c r="BG23" s="256">
        <f t="shared" si="19"/>
        <v>0</v>
      </c>
      <c r="BH23" s="256">
        <f t="shared" si="20"/>
        <v>3867</v>
      </c>
      <c r="BI23" s="256">
        <f t="shared" si="21"/>
        <v>691</v>
      </c>
      <c r="BJ23" s="595">
        <f>T23+Z23+AF23+AL23+AR23+AX23+BD23</f>
        <v>851</v>
      </c>
      <c r="BL23" s="796" t="s">
        <v>357</v>
      </c>
      <c r="BM23" s="805">
        <v>326</v>
      </c>
      <c r="BN23" s="797">
        <v>9</v>
      </c>
      <c r="BO23" s="798">
        <f t="shared" ref="BO23:BO28" si="57">BN23*100000</f>
        <v>900000</v>
      </c>
    </row>
    <row r="24" spans="1:67" s="5" customFormat="1" ht="12.75" customHeight="1" thickBot="1">
      <c r="A24" s="895"/>
      <c r="B24" s="893"/>
      <c r="C24" s="865"/>
      <c r="D24" s="178">
        <v>12</v>
      </c>
      <c r="E24" s="171">
        <f t="shared" si="49"/>
        <v>620</v>
      </c>
      <c r="F24" s="171">
        <f t="shared" si="50"/>
        <v>0</v>
      </c>
      <c r="G24" s="218">
        <f t="shared" si="9"/>
        <v>620</v>
      </c>
      <c r="H24" s="208">
        <f t="shared" si="51"/>
        <v>0</v>
      </c>
      <c r="I24" s="218">
        <f t="shared" si="11"/>
        <v>620</v>
      </c>
      <c r="J24" s="171">
        <f t="shared" si="52"/>
        <v>17</v>
      </c>
      <c r="K24" s="171">
        <f t="shared" si="53"/>
        <v>3</v>
      </c>
      <c r="L24" s="230">
        <f t="shared" si="13"/>
        <v>20</v>
      </c>
      <c r="M24" s="560">
        <f t="shared" si="54"/>
        <v>3</v>
      </c>
      <c r="O24" s="173">
        <v>144</v>
      </c>
      <c r="P24" s="174"/>
      <c r="Q24" s="208"/>
      <c r="R24" s="173">
        <v>2</v>
      </c>
      <c r="S24" s="174">
        <v>1</v>
      </c>
      <c r="T24" s="185">
        <v>1</v>
      </c>
      <c r="U24" s="592">
        <f t="shared" ref="U24:Z24" si="58">U68+U112</f>
        <v>76</v>
      </c>
      <c r="V24" s="567">
        <f t="shared" si="58"/>
        <v>0</v>
      </c>
      <c r="W24" s="567">
        <f t="shared" si="58"/>
        <v>0</v>
      </c>
      <c r="X24" s="567">
        <f t="shared" si="58"/>
        <v>4</v>
      </c>
      <c r="Y24" s="567">
        <f t="shared" si="58"/>
        <v>0</v>
      </c>
      <c r="Z24" s="593">
        <f t="shared" si="58"/>
        <v>0</v>
      </c>
      <c r="AA24" s="710">
        <v>178</v>
      </c>
      <c r="AB24" s="711"/>
      <c r="AC24" s="711"/>
      <c r="AD24" s="711">
        <v>9</v>
      </c>
      <c r="AE24" s="711">
        <v>1</v>
      </c>
      <c r="AF24" s="712">
        <v>1</v>
      </c>
      <c r="AG24" s="823">
        <v>66</v>
      </c>
      <c r="AH24" s="405">
        <v>0</v>
      </c>
      <c r="AI24" s="368"/>
      <c r="AJ24" s="404">
        <v>2</v>
      </c>
      <c r="AK24" s="405">
        <v>0</v>
      </c>
      <c r="AL24" s="841">
        <v>0</v>
      </c>
      <c r="AM24" s="710">
        <f t="shared" ref="AM24:AR24" si="59">AM68+AM112</f>
        <v>115</v>
      </c>
      <c r="AN24" s="711">
        <f t="shared" si="59"/>
        <v>0</v>
      </c>
      <c r="AO24" s="711">
        <f t="shared" si="59"/>
        <v>0</v>
      </c>
      <c r="AP24" s="711">
        <f t="shared" si="59"/>
        <v>0</v>
      </c>
      <c r="AQ24" s="711">
        <f t="shared" si="59"/>
        <v>0</v>
      </c>
      <c r="AR24" s="712">
        <f t="shared" si="59"/>
        <v>0</v>
      </c>
      <c r="AS24" s="720">
        <v>2</v>
      </c>
      <c r="AT24" s="721">
        <v>0</v>
      </c>
      <c r="AU24" s="721">
        <v>0</v>
      </c>
      <c r="AV24" s="722">
        <v>0</v>
      </c>
      <c r="AW24" s="722">
        <v>0</v>
      </c>
      <c r="AX24" s="723">
        <v>0</v>
      </c>
      <c r="AY24" s="724">
        <v>39</v>
      </c>
      <c r="AZ24" s="725"/>
      <c r="BA24" s="725"/>
      <c r="BB24" s="725"/>
      <c r="BC24" s="725">
        <v>1</v>
      </c>
      <c r="BD24" s="726">
        <v>1</v>
      </c>
      <c r="BE24" s="594">
        <f t="shared" si="17"/>
        <v>620</v>
      </c>
      <c r="BF24" s="256">
        <f t="shared" si="18"/>
        <v>0</v>
      </c>
      <c r="BG24" s="256">
        <f t="shared" si="19"/>
        <v>0</v>
      </c>
      <c r="BH24" s="256">
        <f t="shared" si="20"/>
        <v>17</v>
      </c>
      <c r="BI24" s="256">
        <f t="shared" si="21"/>
        <v>3</v>
      </c>
      <c r="BJ24" s="595">
        <f t="shared" si="22"/>
        <v>3</v>
      </c>
      <c r="BL24" s="796" t="s">
        <v>358</v>
      </c>
      <c r="BM24" s="805">
        <v>721</v>
      </c>
      <c r="BN24" s="797">
        <v>19</v>
      </c>
      <c r="BO24" s="798">
        <f t="shared" si="57"/>
        <v>1900000</v>
      </c>
    </row>
    <row r="25" spans="1:67" s="5" customFormat="1" ht="12.75" customHeight="1" thickBot="1">
      <c r="A25" s="895"/>
      <c r="B25" s="893"/>
      <c r="C25" s="866"/>
      <c r="D25" s="179">
        <v>11</v>
      </c>
      <c r="E25" s="171">
        <f t="shared" si="49"/>
        <v>711</v>
      </c>
      <c r="F25" s="171">
        <f t="shared" si="50"/>
        <v>0</v>
      </c>
      <c r="G25" s="215">
        <f t="shared" si="9"/>
        <v>711</v>
      </c>
      <c r="H25" s="208">
        <f t="shared" si="51"/>
        <v>0</v>
      </c>
      <c r="I25" s="215">
        <f t="shared" si="11"/>
        <v>711</v>
      </c>
      <c r="J25" s="171">
        <f t="shared" si="52"/>
        <v>21</v>
      </c>
      <c r="K25" s="171">
        <f t="shared" si="53"/>
        <v>5</v>
      </c>
      <c r="L25" s="227">
        <f t="shared" si="13"/>
        <v>26</v>
      </c>
      <c r="M25" s="560">
        <f t="shared" si="54"/>
        <v>5</v>
      </c>
      <c r="O25" s="175">
        <v>234</v>
      </c>
      <c r="P25" s="176"/>
      <c r="Q25" s="208"/>
      <c r="R25" s="175">
        <v>2</v>
      </c>
      <c r="S25" s="176">
        <v>0</v>
      </c>
      <c r="T25" s="186">
        <v>0</v>
      </c>
      <c r="U25" s="592">
        <f t="shared" ref="U25:Z25" si="60">U69+U113</f>
        <v>94</v>
      </c>
      <c r="V25" s="567">
        <f t="shared" si="60"/>
        <v>0</v>
      </c>
      <c r="W25" s="567">
        <f t="shared" si="60"/>
        <v>0</v>
      </c>
      <c r="X25" s="567">
        <f t="shared" si="60"/>
        <v>8</v>
      </c>
      <c r="Y25" s="567">
        <f t="shared" si="60"/>
        <v>1</v>
      </c>
      <c r="Z25" s="593">
        <f t="shared" si="60"/>
        <v>1</v>
      </c>
      <c r="AA25" s="710">
        <v>102</v>
      </c>
      <c r="AB25" s="711"/>
      <c r="AC25" s="711"/>
      <c r="AD25" s="711">
        <v>7</v>
      </c>
      <c r="AE25" s="711">
        <v>2</v>
      </c>
      <c r="AF25" s="712">
        <v>2</v>
      </c>
      <c r="AG25" s="820">
        <v>124</v>
      </c>
      <c r="AH25" s="385">
        <v>0</v>
      </c>
      <c r="AI25" s="368"/>
      <c r="AJ25" s="384">
        <v>3</v>
      </c>
      <c r="AK25" s="385">
        <v>2</v>
      </c>
      <c r="AL25" s="842">
        <v>2</v>
      </c>
      <c r="AM25" s="710">
        <f t="shared" ref="AM25:AR25" si="61">AM69+AM113</f>
        <v>97</v>
      </c>
      <c r="AN25" s="711">
        <f t="shared" si="61"/>
        <v>0</v>
      </c>
      <c r="AO25" s="711">
        <f t="shared" si="61"/>
        <v>0</v>
      </c>
      <c r="AP25" s="711">
        <f t="shared" si="61"/>
        <v>1</v>
      </c>
      <c r="AQ25" s="711">
        <f t="shared" si="61"/>
        <v>0</v>
      </c>
      <c r="AR25" s="712">
        <f t="shared" si="61"/>
        <v>0</v>
      </c>
      <c r="AS25" s="720">
        <v>4</v>
      </c>
      <c r="AT25" s="721">
        <v>0</v>
      </c>
      <c r="AU25" s="721">
        <v>0</v>
      </c>
      <c r="AV25" s="722">
        <v>0</v>
      </c>
      <c r="AW25" s="722">
        <v>0</v>
      </c>
      <c r="AX25" s="723">
        <v>0</v>
      </c>
      <c r="AY25" s="724">
        <v>56</v>
      </c>
      <c r="AZ25" s="725"/>
      <c r="BA25" s="725"/>
      <c r="BB25" s="725"/>
      <c r="BC25" s="725"/>
      <c r="BD25" s="726"/>
      <c r="BE25" s="594">
        <f t="shared" si="17"/>
        <v>711</v>
      </c>
      <c r="BF25" s="256">
        <f t="shared" si="18"/>
        <v>0</v>
      </c>
      <c r="BG25" s="256">
        <f t="shared" si="19"/>
        <v>0</v>
      </c>
      <c r="BH25" s="256">
        <f t="shared" si="20"/>
        <v>21</v>
      </c>
      <c r="BI25" s="256">
        <f t="shared" si="21"/>
        <v>5</v>
      </c>
      <c r="BJ25" s="595">
        <f t="shared" si="22"/>
        <v>5</v>
      </c>
      <c r="BL25" s="796" t="s">
        <v>359</v>
      </c>
      <c r="BM25" s="805">
        <v>340</v>
      </c>
      <c r="BN25" s="797">
        <v>9</v>
      </c>
      <c r="BO25" s="798">
        <f t="shared" si="57"/>
        <v>900000</v>
      </c>
    </row>
    <row r="26" spans="1:67" s="5" customFormat="1" ht="12.75" customHeight="1" thickBot="1">
      <c r="A26" s="895"/>
      <c r="B26" s="893"/>
      <c r="C26" s="864" t="s">
        <v>152</v>
      </c>
      <c r="D26" s="177">
        <v>10</v>
      </c>
      <c r="E26" s="171">
        <f t="shared" si="49"/>
        <v>827</v>
      </c>
      <c r="F26" s="171">
        <f t="shared" si="50"/>
        <v>0</v>
      </c>
      <c r="G26" s="217">
        <f t="shared" si="9"/>
        <v>827</v>
      </c>
      <c r="H26" s="208">
        <f t="shared" si="51"/>
        <v>0</v>
      </c>
      <c r="I26" s="217">
        <f t="shared" si="11"/>
        <v>827</v>
      </c>
      <c r="J26" s="171">
        <f t="shared" si="52"/>
        <v>15</v>
      </c>
      <c r="K26" s="171">
        <f t="shared" si="53"/>
        <v>8</v>
      </c>
      <c r="L26" s="229">
        <f t="shared" si="13"/>
        <v>23</v>
      </c>
      <c r="M26" s="560">
        <f t="shared" si="54"/>
        <v>10</v>
      </c>
      <c r="O26" s="550">
        <v>186</v>
      </c>
      <c r="P26" s="551"/>
      <c r="Q26" s="208"/>
      <c r="R26" s="550">
        <v>4</v>
      </c>
      <c r="S26" s="551">
        <v>2</v>
      </c>
      <c r="T26" s="560">
        <v>2</v>
      </c>
      <c r="U26" s="592">
        <f t="shared" ref="U26:Z26" si="62">U70+U114</f>
        <v>112</v>
      </c>
      <c r="V26" s="567">
        <f t="shared" si="62"/>
        <v>0</v>
      </c>
      <c r="W26" s="567">
        <f t="shared" si="62"/>
        <v>0</v>
      </c>
      <c r="X26" s="567">
        <f t="shared" si="62"/>
        <v>2</v>
      </c>
      <c r="Y26" s="567">
        <f t="shared" si="62"/>
        <v>1</v>
      </c>
      <c r="Z26" s="593">
        <f t="shared" si="62"/>
        <v>1</v>
      </c>
      <c r="AA26" s="710">
        <v>152</v>
      </c>
      <c r="AB26" s="711"/>
      <c r="AC26" s="711"/>
      <c r="AD26" s="711">
        <v>6</v>
      </c>
      <c r="AE26" s="711">
        <v>3</v>
      </c>
      <c r="AF26" s="712">
        <v>5</v>
      </c>
      <c r="AG26" s="822">
        <v>154</v>
      </c>
      <c r="AH26" s="829">
        <v>0</v>
      </c>
      <c r="AI26" s="368"/>
      <c r="AJ26" s="837">
        <v>2</v>
      </c>
      <c r="AK26" s="829">
        <v>1</v>
      </c>
      <c r="AL26" s="840">
        <v>1</v>
      </c>
      <c r="AM26" s="710">
        <f t="shared" ref="AM26:AR26" si="63">AM70+AM114</f>
        <v>150</v>
      </c>
      <c r="AN26" s="711">
        <f t="shared" si="63"/>
        <v>0</v>
      </c>
      <c r="AO26" s="711">
        <f t="shared" si="63"/>
        <v>0</v>
      </c>
      <c r="AP26" s="711">
        <f t="shared" si="63"/>
        <v>1</v>
      </c>
      <c r="AQ26" s="711">
        <f t="shared" si="63"/>
        <v>1</v>
      </c>
      <c r="AR26" s="712">
        <f t="shared" si="63"/>
        <v>1</v>
      </c>
      <c r="AS26" s="720">
        <v>3</v>
      </c>
      <c r="AT26" s="721">
        <v>0</v>
      </c>
      <c r="AU26" s="721">
        <v>0</v>
      </c>
      <c r="AV26" s="722">
        <v>0</v>
      </c>
      <c r="AW26" s="722">
        <v>0</v>
      </c>
      <c r="AX26" s="723">
        <v>0</v>
      </c>
      <c r="AY26" s="724">
        <v>70</v>
      </c>
      <c r="AZ26" s="725"/>
      <c r="BA26" s="725"/>
      <c r="BB26" s="725"/>
      <c r="BC26" s="725"/>
      <c r="BD26" s="726"/>
      <c r="BE26" s="594">
        <f t="shared" si="17"/>
        <v>827</v>
      </c>
      <c r="BF26" s="256">
        <f t="shared" si="18"/>
        <v>0</v>
      </c>
      <c r="BG26" s="256">
        <f t="shared" si="19"/>
        <v>0</v>
      </c>
      <c r="BH26" s="256">
        <f t="shared" si="20"/>
        <v>15</v>
      </c>
      <c r="BI26" s="256">
        <f t="shared" si="21"/>
        <v>8</v>
      </c>
      <c r="BJ26" s="595">
        <f t="shared" si="22"/>
        <v>10</v>
      </c>
      <c r="BL26" s="796" t="s">
        <v>360</v>
      </c>
      <c r="BM26" s="805">
        <v>171</v>
      </c>
      <c r="BN26" s="797">
        <v>4</v>
      </c>
      <c r="BO26" s="798">
        <f t="shared" si="57"/>
        <v>400000</v>
      </c>
    </row>
    <row r="27" spans="1:67" s="5" customFormat="1" ht="12.75" customHeight="1" thickBot="1">
      <c r="A27" s="895"/>
      <c r="B27" s="893"/>
      <c r="C27" s="865"/>
      <c r="D27" s="178">
        <v>9</v>
      </c>
      <c r="E27" s="171">
        <f t="shared" si="49"/>
        <v>517</v>
      </c>
      <c r="F27" s="171">
        <f t="shared" si="50"/>
        <v>0</v>
      </c>
      <c r="G27" s="218">
        <f t="shared" si="9"/>
        <v>517</v>
      </c>
      <c r="H27" s="208">
        <f t="shared" si="51"/>
        <v>0</v>
      </c>
      <c r="I27" s="218">
        <f t="shared" si="11"/>
        <v>517</v>
      </c>
      <c r="J27" s="171">
        <f t="shared" si="52"/>
        <v>12</v>
      </c>
      <c r="K27" s="171">
        <f t="shared" si="53"/>
        <v>8</v>
      </c>
      <c r="L27" s="230">
        <f t="shared" si="13"/>
        <v>20</v>
      </c>
      <c r="M27" s="560">
        <f t="shared" si="54"/>
        <v>10</v>
      </c>
      <c r="O27" s="173">
        <v>124</v>
      </c>
      <c r="P27" s="174"/>
      <c r="Q27" s="208"/>
      <c r="R27" s="173">
        <v>3</v>
      </c>
      <c r="S27" s="174">
        <v>1</v>
      </c>
      <c r="T27" s="185">
        <v>3</v>
      </c>
      <c r="U27" s="592">
        <f t="shared" ref="U27:Z27" si="64">U71+U115</f>
        <v>83</v>
      </c>
      <c r="V27" s="567">
        <f t="shared" si="64"/>
        <v>0</v>
      </c>
      <c r="W27" s="567">
        <f t="shared" si="64"/>
        <v>0</v>
      </c>
      <c r="X27" s="567">
        <f t="shared" si="64"/>
        <v>2</v>
      </c>
      <c r="Y27" s="567">
        <f t="shared" si="64"/>
        <v>3</v>
      </c>
      <c r="Z27" s="593">
        <f t="shared" si="64"/>
        <v>3</v>
      </c>
      <c r="AA27" s="710">
        <v>121</v>
      </c>
      <c r="AB27" s="711"/>
      <c r="AC27" s="711"/>
      <c r="AD27" s="711">
        <v>4</v>
      </c>
      <c r="AE27" s="711">
        <v>3</v>
      </c>
      <c r="AF27" s="712">
        <v>3</v>
      </c>
      <c r="AG27" s="823">
        <v>78</v>
      </c>
      <c r="AH27" s="405">
        <v>0</v>
      </c>
      <c r="AI27" s="368"/>
      <c r="AJ27" s="404">
        <v>3</v>
      </c>
      <c r="AK27" s="405">
        <v>0</v>
      </c>
      <c r="AL27" s="841">
        <v>0</v>
      </c>
      <c r="AM27" s="710">
        <f t="shared" ref="AM27:AR27" si="65">AM71+AM115</f>
        <v>77</v>
      </c>
      <c r="AN27" s="711">
        <f t="shared" si="65"/>
        <v>0</v>
      </c>
      <c r="AO27" s="711">
        <f t="shared" si="65"/>
        <v>0</v>
      </c>
      <c r="AP27" s="711">
        <f t="shared" si="65"/>
        <v>0</v>
      </c>
      <c r="AQ27" s="711">
        <f t="shared" si="65"/>
        <v>1</v>
      </c>
      <c r="AR27" s="712">
        <f t="shared" si="65"/>
        <v>1</v>
      </c>
      <c r="AS27" s="720">
        <v>1</v>
      </c>
      <c r="AT27" s="721">
        <v>0</v>
      </c>
      <c r="AU27" s="721">
        <v>0</v>
      </c>
      <c r="AV27" s="722">
        <v>0</v>
      </c>
      <c r="AW27" s="722">
        <v>0</v>
      </c>
      <c r="AX27" s="723">
        <v>0</v>
      </c>
      <c r="AY27" s="724">
        <v>33</v>
      </c>
      <c r="AZ27" s="725"/>
      <c r="BA27" s="725"/>
      <c r="BB27" s="725"/>
      <c r="BC27" s="725"/>
      <c r="BD27" s="726"/>
      <c r="BE27" s="594">
        <f t="shared" si="17"/>
        <v>517</v>
      </c>
      <c r="BF27" s="256">
        <f t="shared" si="18"/>
        <v>0</v>
      </c>
      <c r="BG27" s="256">
        <f t="shared" si="19"/>
        <v>0</v>
      </c>
      <c r="BH27" s="256">
        <f t="shared" si="20"/>
        <v>12</v>
      </c>
      <c r="BI27" s="256">
        <f t="shared" si="21"/>
        <v>8</v>
      </c>
      <c r="BJ27" s="595">
        <f t="shared" si="22"/>
        <v>10</v>
      </c>
      <c r="BL27" s="796" t="s">
        <v>361</v>
      </c>
      <c r="BM27" s="805">
        <v>94</v>
      </c>
      <c r="BN27" s="797">
        <v>2</v>
      </c>
      <c r="BO27" s="798">
        <f t="shared" si="57"/>
        <v>200000</v>
      </c>
    </row>
    <row r="28" spans="1:67" s="5" customFormat="1" ht="12.75" customHeight="1" thickBot="1">
      <c r="A28" s="895"/>
      <c r="B28" s="893"/>
      <c r="C28" s="865"/>
      <c r="D28" s="178">
        <v>8</v>
      </c>
      <c r="E28" s="171">
        <f t="shared" si="49"/>
        <v>339</v>
      </c>
      <c r="F28" s="171">
        <f t="shared" si="50"/>
        <v>0</v>
      </c>
      <c r="G28" s="218">
        <f t="shared" si="9"/>
        <v>339</v>
      </c>
      <c r="H28" s="208">
        <f t="shared" si="51"/>
        <v>0</v>
      </c>
      <c r="I28" s="218">
        <f t="shared" si="11"/>
        <v>339</v>
      </c>
      <c r="J28" s="171">
        <f t="shared" si="52"/>
        <v>9</v>
      </c>
      <c r="K28" s="171">
        <f t="shared" si="53"/>
        <v>4</v>
      </c>
      <c r="L28" s="230">
        <f t="shared" si="13"/>
        <v>13</v>
      </c>
      <c r="M28" s="560">
        <f t="shared" si="54"/>
        <v>7</v>
      </c>
      <c r="O28" s="173">
        <v>37</v>
      </c>
      <c r="P28" s="174"/>
      <c r="Q28" s="208"/>
      <c r="R28" s="173">
        <v>3</v>
      </c>
      <c r="S28" s="174">
        <v>0</v>
      </c>
      <c r="T28" s="185">
        <v>0</v>
      </c>
      <c r="U28" s="592">
        <f t="shared" ref="U28:Z28" si="66">U72+U116</f>
        <v>50</v>
      </c>
      <c r="V28" s="567">
        <f t="shared" si="66"/>
        <v>0</v>
      </c>
      <c r="W28" s="567">
        <f t="shared" si="66"/>
        <v>0</v>
      </c>
      <c r="X28" s="567">
        <f t="shared" si="66"/>
        <v>2</v>
      </c>
      <c r="Y28" s="567">
        <f t="shared" si="66"/>
        <v>3</v>
      </c>
      <c r="Z28" s="593">
        <f t="shared" si="66"/>
        <v>6</v>
      </c>
      <c r="AA28" s="710">
        <v>125</v>
      </c>
      <c r="AB28" s="711"/>
      <c r="AC28" s="711"/>
      <c r="AD28" s="711">
        <v>1</v>
      </c>
      <c r="AE28" s="711"/>
      <c r="AF28" s="712"/>
      <c r="AG28" s="823">
        <v>58</v>
      </c>
      <c r="AH28" s="405">
        <v>0</v>
      </c>
      <c r="AI28" s="368"/>
      <c r="AJ28" s="404">
        <v>1</v>
      </c>
      <c r="AK28" s="405">
        <v>0</v>
      </c>
      <c r="AL28" s="841">
        <v>0</v>
      </c>
      <c r="AM28" s="710">
        <f t="shared" ref="AM28:AR28" si="67">AM72+AM116</f>
        <v>50</v>
      </c>
      <c r="AN28" s="711">
        <f t="shared" si="67"/>
        <v>0</v>
      </c>
      <c r="AO28" s="711">
        <f t="shared" si="67"/>
        <v>0</v>
      </c>
      <c r="AP28" s="711">
        <f t="shared" si="67"/>
        <v>1</v>
      </c>
      <c r="AQ28" s="711">
        <f t="shared" si="67"/>
        <v>1</v>
      </c>
      <c r="AR28" s="712">
        <f t="shared" si="67"/>
        <v>1</v>
      </c>
      <c r="AS28" s="720">
        <v>6</v>
      </c>
      <c r="AT28" s="721">
        <v>0</v>
      </c>
      <c r="AU28" s="721">
        <v>0</v>
      </c>
      <c r="AV28" s="722">
        <v>0</v>
      </c>
      <c r="AW28" s="722">
        <v>0</v>
      </c>
      <c r="AX28" s="723">
        <v>0</v>
      </c>
      <c r="AY28" s="724">
        <v>13</v>
      </c>
      <c r="AZ28" s="725"/>
      <c r="BA28" s="725"/>
      <c r="BB28" s="725">
        <v>1</v>
      </c>
      <c r="BC28" s="725"/>
      <c r="BD28" s="726"/>
      <c r="BE28" s="594">
        <f t="shared" si="17"/>
        <v>339</v>
      </c>
      <c r="BF28" s="256">
        <f t="shared" si="18"/>
        <v>0</v>
      </c>
      <c r="BG28" s="256">
        <f t="shared" si="19"/>
        <v>0</v>
      </c>
      <c r="BH28" s="256">
        <f t="shared" si="20"/>
        <v>9</v>
      </c>
      <c r="BI28" s="256">
        <f t="shared" si="21"/>
        <v>4</v>
      </c>
      <c r="BJ28" s="595">
        <f t="shared" si="22"/>
        <v>7</v>
      </c>
      <c r="BL28" s="799" t="s">
        <v>199</v>
      </c>
      <c r="BM28" s="806">
        <v>8</v>
      </c>
      <c r="BN28" s="797">
        <v>1</v>
      </c>
      <c r="BO28" s="798">
        <f t="shared" si="57"/>
        <v>100000</v>
      </c>
    </row>
    <row r="29" spans="1:67" s="5" customFormat="1" ht="12.75" customHeight="1" thickBot="1">
      <c r="A29" s="895"/>
      <c r="B29" s="893"/>
      <c r="C29" s="865"/>
      <c r="D29" s="178">
        <v>7</v>
      </c>
      <c r="E29" s="171">
        <f t="shared" si="49"/>
        <v>201</v>
      </c>
      <c r="F29" s="171">
        <f t="shared" si="50"/>
        <v>0</v>
      </c>
      <c r="G29" s="218">
        <f t="shared" si="9"/>
        <v>201</v>
      </c>
      <c r="H29" s="208">
        <f t="shared" si="51"/>
        <v>0</v>
      </c>
      <c r="I29" s="218">
        <f t="shared" si="11"/>
        <v>201</v>
      </c>
      <c r="J29" s="171">
        <f t="shared" si="52"/>
        <v>6</v>
      </c>
      <c r="K29" s="171">
        <f t="shared" si="53"/>
        <v>6</v>
      </c>
      <c r="L29" s="230">
        <f t="shared" si="13"/>
        <v>12</v>
      </c>
      <c r="M29" s="560">
        <f t="shared" si="54"/>
        <v>8</v>
      </c>
      <c r="O29" s="173">
        <v>41</v>
      </c>
      <c r="P29" s="174"/>
      <c r="Q29" s="208"/>
      <c r="R29" s="173">
        <v>1</v>
      </c>
      <c r="S29" s="174">
        <v>2</v>
      </c>
      <c r="T29" s="185">
        <v>3</v>
      </c>
      <c r="U29" s="592">
        <f t="shared" ref="U29:Z29" si="68">U73+U117</f>
        <v>19</v>
      </c>
      <c r="V29" s="567">
        <f t="shared" si="68"/>
        <v>0</v>
      </c>
      <c r="W29" s="567">
        <f t="shared" si="68"/>
        <v>0</v>
      </c>
      <c r="X29" s="567">
        <f t="shared" si="68"/>
        <v>3</v>
      </c>
      <c r="Y29" s="567">
        <f t="shared" si="68"/>
        <v>1</v>
      </c>
      <c r="Z29" s="593">
        <f t="shared" si="68"/>
        <v>1</v>
      </c>
      <c r="AA29" s="710">
        <v>83</v>
      </c>
      <c r="AB29" s="711"/>
      <c r="AC29" s="711"/>
      <c r="AD29" s="711"/>
      <c r="AE29" s="711"/>
      <c r="AF29" s="712"/>
      <c r="AG29" s="823">
        <v>26</v>
      </c>
      <c r="AH29" s="405">
        <v>0</v>
      </c>
      <c r="AI29" s="368"/>
      <c r="AJ29" s="404">
        <v>2</v>
      </c>
      <c r="AK29" s="405">
        <v>2</v>
      </c>
      <c r="AL29" s="841">
        <v>3</v>
      </c>
      <c r="AM29" s="710">
        <f t="shared" ref="AM29:AR29" si="69">AM73+AM117</f>
        <v>26</v>
      </c>
      <c r="AN29" s="711">
        <f t="shared" si="69"/>
        <v>0</v>
      </c>
      <c r="AO29" s="711">
        <f t="shared" si="69"/>
        <v>0</v>
      </c>
      <c r="AP29" s="711">
        <f t="shared" si="69"/>
        <v>0</v>
      </c>
      <c r="AQ29" s="711">
        <f t="shared" si="69"/>
        <v>0</v>
      </c>
      <c r="AR29" s="712">
        <f t="shared" si="69"/>
        <v>0</v>
      </c>
      <c r="AS29" s="720">
        <v>0</v>
      </c>
      <c r="AT29" s="721">
        <v>0</v>
      </c>
      <c r="AU29" s="721">
        <v>0</v>
      </c>
      <c r="AV29" s="722">
        <v>0</v>
      </c>
      <c r="AW29" s="722">
        <v>0</v>
      </c>
      <c r="AX29" s="723">
        <v>0</v>
      </c>
      <c r="AY29" s="724">
        <v>6</v>
      </c>
      <c r="AZ29" s="725"/>
      <c r="BA29" s="725"/>
      <c r="BB29" s="725"/>
      <c r="BC29" s="725">
        <v>1</v>
      </c>
      <c r="BD29" s="726">
        <v>1</v>
      </c>
      <c r="BE29" s="594">
        <f t="shared" si="17"/>
        <v>201</v>
      </c>
      <c r="BF29" s="256">
        <f t="shared" si="18"/>
        <v>0</v>
      </c>
      <c r="BG29" s="256">
        <f t="shared" si="19"/>
        <v>0</v>
      </c>
      <c r="BH29" s="256">
        <f t="shared" si="20"/>
        <v>6</v>
      </c>
      <c r="BI29" s="256">
        <f t="shared" si="21"/>
        <v>6</v>
      </c>
      <c r="BJ29" s="595">
        <f t="shared" si="22"/>
        <v>8</v>
      </c>
      <c r="BL29" s="800" t="s">
        <v>9</v>
      </c>
      <c r="BM29" s="804">
        <v>1906</v>
      </c>
      <c r="BN29" s="801">
        <v>50</v>
      </c>
      <c r="BO29" s="802">
        <f>SUM(BO22:BO28)</f>
        <v>5000000</v>
      </c>
    </row>
    <row r="30" spans="1:67" s="5" customFormat="1" ht="12.75" customHeight="1">
      <c r="A30" s="895"/>
      <c r="B30" s="893"/>
      <c r="C30" s="866"/>
      <c r="D30" s="179">
        <v>6</v>
      </c>
      <c r="E30" s="171">
        <f t="shared" si="49"/>
        <v>273</v>
      </c>
      <c r="F30" s="171">
        <f t="shared" si="50"/>
        <v>0</v>
      </c>
      <c r="G30" s="215">
        <f t="shared" si="9"/>
        <v>273</v>
      </c>
      <c r="H30" s="208">
        <f t="shared" si="51"/>
        <v>0</v>
      </c>
      <c r="I30" s="215">
        <f t="shared" si="11"/>
        <v>273</v>
      </c>
      <c r="J30" s="171">
        <f t="shared" si="52"/>
        <v>7</v>
      </c>
      <c r="K30" s="171">
        <f t="shared" si="53"/>
        <v>3</v>
      </c>
      <c r="L30" s="227">
        <f t="shared" si="13"/>
        <v>10</v>
      </c>
      <c r="M30" s="560">
        <f t="shared" si="54"/>
        <v>4</v>
      </c>
      <c r="O30" s="175">
        <v>50</v>
      </c>
      <c r="P30" s="176"/>
      <c r="Q30" s="208"/>
      <c r="R30" s="175">
        <v>3</v>
      </c>
      <c r="S30" s="176">
        <v>0</v>
      </c>
      <c r="T30" s="186">
        <v>0</v>
      </c>
      <c r="U30" s="592">
        <f t="shared" ref="U30:Z30" si="70">U74+U118</f>
        <v>61</v>
      </c>
      <c r="V30" s="567">
        <f t="shared" si="70"/>
        <v>0</v>
      </c>
      <c r="W30" s="567">
        <f t="shared" si="70"/>
        <v>0</v>
      </c>
      <c r="X30" s="567">
        <f t="shared" si="70"/>
        <v>1</v>
      </c>
      <c r="Y30" s="567">
        <f t="shared" si="70"/>
        <v>2</v>
      </c>
      <c r="Z30" s="593">
        <f t="shared" si="70"/>
        <v>3</v>
      </c>
      <c r="AA30" s="710">
        <v>73</v>
      </c>
      <c r="AB30" s="711"/>
      <c r="AC30" s="711"/>
      <c r="AD30" s="711">
        <v>1</v>
      </c>
      <c r="AE30" s="711"/>
      <c r="AF30" s="712"/>
      <c r="AG30" s="820">
        <v>54</v>
      </c>
      <c r="AH30" s="385">
        <v>0</v>
      </c>
      <c r="AI30" s="368"/>
      <c r="AJ30" s="384">
        <v>1</v>
      </c>
      <c r="AK30" s="385">
        <v>1</v>
      </c>
      <c r="AL30" s="842">
        <v>1</v>
      </c>
      <c r="AM30" s="710">
        <f t="shared" ref="AM30:AR30" si="71">AM74+AM118</f>
        <v>21</v>
      </c>
      <c r="AN30" s="711">
        <f t="shared" si="71"/>
        <v>0</v>
      </c>
      <c r="AO30" s="711">
        <f t="shared" si="71"/>
        <v>0</v>
      </c>
      <c r="AP30" s="711">
        <f t="shared" si="71"/>
        <v>1</v>
      </c>
      <c r="AQ30" s="711">
        <f t="shared" si="71"/>
        <v>0</v>
      </c>
      <c r="AR30" s="712">
        <f t="shared" si="71"/>
        <v>0</v>
      </c>
      <c r="AS30" s="720">
        <v>4</v>
      </c>
      <c r="AT30" s="721">
        <v>0</v>
      </c>
      <c r="AU30" s="721">
        <v>0</v>
      </c>
      <c r="AV30" s="722">
        <v>0</v>
      </c>
      <c r="AW30" s="722">
        <v>0</v>
      </c>
      <c r="AX30" s="723">
        <v>0</v>
      </c>
      <c r="AY30" s="724">
        <v>10</v>
      </c>
      <c r="AZ30" s="725"/>
      <c r="BA30" s="725"/>
      <c r="BB30" s="725"/>
      <c r="BC30" s="725"/>
      <c r="BD30" s="726"/>
      <c r="BE30" s="594">
        <f t="shared" si="17"/>
        <v>273</v>
      </c>
      <c r="BF30" s="256">
        <f t="shared" si="18"/>
        <v>0</v>
      </c>
      <c r="BG30" s="256">
        <f t="shared" si="19"/>
        <v>0</v>
      </c>
      <c r="BH30" s="256">
        <f t="shared" si="20"/>
        <v>7</v>
      </c>
      <c r="BI30" s="256">
        <f t="shared" si="21"/>
        <v>3</v>
      </c>
      <c r="BJ30" s="595">
        <f t="shared" si="22"/>
        <v>4</v>
      </c>
      <c r="BL30" s="803"/>
      <c r="BM30"/>
      <c r="BN30"/>
      <c r="BO30"/>
    </row>
    <row r="31" spans="1:67" s="5" customFormat="1" ht="12.75" customHeight="1">
      <c r="A31" s="895"/>
      <c r="B31" s="893"/>
      <c r="C31" s="864" t="s">
        <v>153</v>
      </c>
      <c r="D31" s="177">
        <v>5</v>
      </c>
      <c r="E31" s="171">
        <f t="shared" si="49"/>
        <v>170</v>
      </c>
      <c r="F31" s="171">
        <f t="shared" si="50"/>
        <v>0</v>
      </c>
      <c r="G31" s="217">
        <f t="shared" si="9"/>
        <v>170</v>
      </c>
      <c r="H31" s="208">
        <f t="shared" si="51"/>
        <v>0</v>
      </c>
      <c r="I31" s="217">
        <f t="shared" si="11"/>
        <v>170</v>
      </c>
      <c r="J31" s="171">
        <f t="shared" si="52"/>
        <v>8</v>
      </c>
      <c r="K31" s="171">
        <f t="shared" si="53"/>
        <v>6</v>
      </c>
      <c r="L31" s="229">
        <f t="shared" si="13"/>
        <v>14</v>
      </c>
      <c r="M31" s="560">
        <f t="shared" si="54"/>
        <v>11</v>
      </c>
      <c r="O31" s="550">
        <v>32</v>
      </c>
      <c r="P31" s="551"/>
      <c r="Q31" s="208"/>
      <c r="R31" s="550">
        <v>1</v>
      </c>
      <c r="S31" s="551">
        <v>2</v>
      </c>
      <c r="T31" s="560">
        <v>3</v>
      </c>
      <c r="U31" s="592">
        <f t="shared" ref="U31:Z31" si="72">U75+U119</f>
        <v>37</v>
      </c>
      <c r="V31" s="567">
        <f t="shared" si="72"/>
        <v>0</v>
      </c>
      <c r="W31" s="567">
        <f t="shared" si="72"/>
        <v>0</v>
      </c>
      <c r="X31" s="567">
        <f t="shared" si="72"/>
        <v>3</v>
      </c>
      <c r="Y31" s="567">
        <f t="shared" si="72"/>
        <v>1</v>
      </c>
      <c r="Z31" s="593">
        <f t="shared" si="72"/>
        <v>3</v>
      </c>
      <c r="AA31" s="710">
        <v>41</v>
      </c>
      <c r="AB31" s="711"/>
      <c r="AC31" s="711"/>
      <c r="AD31" s="711">
        <v>2</v>
      </c>
      <c r="AE31" s="711">
        <v>2</v>
      </c>
      <c r="AF31" s="712">
        <v>2</v>
      </c>
      <c r="AG31" s="822">
        <v>23</v>
      </c>
      <c r="AH31" s="829">
        <v>0</v>
      </c>
      <c r="AI31" s="368"/>
      <c r="AJ31" s="837">
        <v>1</v>
      </c>
      <c r="AK31" s="829">
        <v>1</v>
      </c>
      <c r="AL31" s="840">
        <v>3</v>
      </c>
      <c r="AM31" s="710">
        <f t="shared" ref="AM31:AR31" si="73">AM75+AM119</f>
        <v>14</v>
      </c>
      <c r="AN31" s="711">
        <f t="shared" si="73"/>
        <v>0</v>
      </c>
      <c r="AO31" s="711">
        <f t="shared" si="73"/>
        <v>0</v>
      </c>
      <c r="AP31" s="711">
        <f t="shared" si="73"/>
        <v>1</v>
      </c>
      <c r="AQ31" s="711">
        <f t="shared" si="73"/>
        <v>0</v>
      </c>
      <c r="AR31" s="712">
        <f t="shared" si="73"/>
        <v>0</v>
      </c>
      <c r="AS31" s="720">
        <v>14</v>
      </c>
      <c r="AT31" s="721">
        <v>0</v>
      </c>
      <c r="AU31" s="721">
        <v>0</v>
      </c>
      <c r="AV31" s="722">
        <v>0</v>
      </c>
      <c r="AW31" s="722">
        <v>0</v>
      </c>
      <c r="AX31" s="723">
        <v>0</v>
      </c>
      <c r="AY31" s="724">
        <v>9</v>
      </c>
      <c r="AZ31" s="725"/>
      <c r="BA31" s="725"/>
      <c r="BB31" s="725"/>
      <c r="BC31" s="725"/>
      <c r="BD31" s="726"/>
      <c r="BE31" s="594">
        <f t="shared" si="17"/>
        <v>170</v>
      </c>
      <c r="BF31" s="256">
        <f t="shared" si="18"/>
        <v>0</v>
      </c>
      <c r="BG31" s="256">
        <f t="shared" si="19"/>
        <v>0</v>
      </c>
      <c r="BH31" s="256">
        <f t="shared" si="20"/>
        <v>8</v>
      </c>
      <c r="BI31" s="256">
        <f t="shared" si="21"/>
        <v>6</v>
      </c>
      <c r="BJ31" s="595">
        <f t="shared" si="22"/>
        <v>11</v>
      </c>
      <c r="BL31" s="1"/>
      <c r="BM31" s="1"/>
      <c r="BN31" s="253">
        <v>50</v>
      </c>
      <c r="BO31" s="1"/>
    </row>
    <row r="32" spans="1:67" s="5" customFormat="1" ht="12.75" customHeight="1">
      <c r="A32" s="895"/>
      <c r="B32" s="893"/>
      <c r="C32" s="865"/>
      <c r="D32" s="178">
        <v>4</v>
      </c>
      <c r="E32" s="171">
        <f t="shared" si="49"/>
        <v>273</v>
      </c>
      <c r="F32" s="171">
        <f t="shared" si="50"/>
        <v>0</v>
      </c>
      <c r="G32" s="218">
        <f t="shared" si="9"/>
        <v>273</v>
      </c>
      <c r="H32" s="208">
        <f t="shared" si="51"/>
        <v>0</v>
      </c>
      <c r="I32" s="218">
        <f t="shared" si="11"/>
        <v>273</v>
      </c>
      <c r="J32" s="171">
        <f t="shared" si="52"/>
        <v>4</v>
      </c>
      <c r="K32" s="171">
        <f t="shared" si="53"/>
        <v>6</v>
      </c>
      <c r="L32" s="230">
        <f t="shared" si="13"/>
        <v>10</v>
      </c>
      <c r="M32" s="560">
        <f t="shared" si="54"/>
        <v>12</v>
      </c>
      <c r="O32" s="173">
        <v>58</v>
      </c>
      <c r="P32" s="174"/>
      <c r="Q32" s="208"/>
      <c r="R32" s="173">
        <v>3</v>
      </c>
      <c r="S32" s="174">
        <v>1</v>
      </c>
      <c r="T32" s="185">
        <v>3</v>
      </c>
      <c r="U32" s="592">
        <f t="shared" ref="U32:Z32" si="74">U76+U120</f>
        <v>71</v>
      </c>
      <c r="V32" s="567">
        <f t="shared" si="74"/>
        <v>0</v>
      </c>
      <c r="W32" s="567">
        <f t="shared" si="74"/>
        <v>0</v>
      </c>
      <c r="X32" s="567">
        <f t="shared" si="74"/>
        <v>0</v>
      </c>
      <c r="Y32" s="567">
        <f t="shared" si="74"/>
        <v>1</v>
      </c>
      <c r="Z32" s="593">
        <f t="shared" si="74"/>
        <v>2</v>
      </c>
      <c r="AA32" s="710">
        <v>30</v>
      </c>
      <c r="AB32" s="711"/>
      <c r="AC32" s="711"/>
      <c r="AD32" s="711"/>
      <c r="AE32" s="711">
        <v>1</v>
      </c>
      <c r="AF32" s="712">
        <v>1</v>
      </c>
      <c r="AG32" s="823">
        <v>74</v>
      </c>
      <c r="AH32" s="405">
        <v>0</v>
      </c>
      <c r="AI32" s="368"/>
      <c r="AJ32" s="404">
        <v>1</v>
      </c>
      <c r="AK32" s="405">
        <v>2</v>
      </c>
      <c r="AL32" s="841">
        <v>2</v>
      </c>
      <c r="AM32" s="710">
        <f t="shared" ref="AM32:AR32" si="75">AM76+AM120</f>
        <v>27</v>
      </c>
      <c r="AN32" s="711">
        <f t="shared" si="75"/>
        <v>0</v>
      </c>
      <c r="AO32" s="711">
        <f t="shared" si="75"/>
        <v>0</v>
      </c>
      <c r="AP32" s="711">
        <f t="shared" si="75"/>
        <v>0</v>
      </c>
      <c r="AQ32" s="711">
        <f t="shared" si="75"/>
        <v>1</v>
      </c>
      <c r="AR32" s="712">
        <f t="shared" si="75"/>
        <v>4</v>
      </c>
      <c r="AS32" s="720">
        <v>8</v>
      </c>
      <c r="AT32" s="721">
        <v>0</v>
      </c>
      <c r="AU32" s="721">
        <v>0</v>
      </c>
      <c r="AV32" s="722">
        <v>0</v>
      </c>
      <c r="AW32" s="722">
        <v>0</v>
      </c>
      <c r="AX32" s="723">
        <v>0</v>
      </c>
      <c r="AY32" s="724">
        <v>5</v>
      </c>
      <c r="AZ32" s="725"/>
      <c r="BA32" s="725"/>
      <c r="BB32" s="725"/>
      <c r="BC32" s="725"/>
      <c r="BD32" s="726"/>
      <c r="BE32" s="594">
        <f t="shared" si="17"/>
        <v>273</v>
      </c>
      <c r="BF32" s="256">
        <f t="shared" si="18"/>
        <v>0</v>
      </c>
      <c r="BG32" s="256">
        <f t="shared" si="19"/>
        <v>0</v>
      </c>
      <c r="BH32" s="256">
        <f t="shared" si="20"/>
        <v>4</v>
      </c>
      <c r="BI32" s="256">
        <f t="shared" si="21"/>
        <v>6</v>
      </c>
      <c r="BJ32" s="595">
        <f t="shared" si="22"/>
        <v>12</v>
      </c>
    </row>
    <row r="33" spans="1:62" s="5" customFormat="1" ht="12.75" customHeight="1">
      <c r="A33" s="895"/>
      <c r="B33" s="893"/>
      <c r="C33" s="865"/>
      <c r="D33" s="178">
        <v>3</v>
      </c>
      <c r="E33" s="171">
        <f t="shared" si="49"/>
        <v>0</v>
      </c>
      <c r="F33" s="171">
        <f t="shared" si="50"/>
        <v>312</v>
      </c>
      <c r="G33" s="218">
        <f t="shared" si="9"/>
        <v>312</v>
      </c>
      <c r="H33" s="208">
        <f t="shared" si="51"/>
        <v>0</v>
      </c>
      <c r="I33" s="218">
        <f t="shared" si="11"/>
        <v>312</v>
      </c>
      <c r="J33" s="171">
        <f t="shared" si="52"/>
        <v>2</v>
      </c>
      <c r="K33" s="171">
        <f t="shared" si="53"/>
        <v>4</v>
      </c>
      <c r="L33" s="230">
        <f t="shared" si="13"/>
        <v>6</v>
      </c>
      <c r="M33" s="560">
        <f t="shared" si="54"/>
        <v>8</v>
      </c>
      <c r="O33" s="173"/>
      <c r="P33" s="174">
        <v>75</v>
      </c>
      <c r="Q33" s="208"/>
      <c r="R33" s="173">
        <v>0</v>
      </c>
      <c r="S33" s="174">
        <v>1</v>
      </c>
      <c r="T33" s="185">
        <v>1</v>
      </c>
      <c r="U33" s="592">
        <f t="shared" ref="U33:Z33" si="76">U77+U121</f>
        <v>0</v>
      </c>
      <c r="V33" s="567">
        <f t="shared" si="76"/>
        <v>55</v>
      </c>
      <c r="W33" s="567">
        <f t="shared" si="76"/>
        <v>0</v>
      </c>
      <c r="X33" s="567">
        <f t="shared" si="76"/>
        <v>0</v>
      </c>
      <c r="Y33" s="567">
        <f t="shared" si="76"/>
        <v>0</v>
      </c>
      <c r="Z33" s="593">
        <f t="shared" si="76"/>
        <v>0</v>
      </c>
      <c r="AA33" s="710"/>
      <c r="AB33" s="711">
        <v>55</v>
      </c>
      <c r="AC33" s="711"/>
      <c r="AD33" s="711"/>
      <c r="AE33" s="711">
        <v>1</v>
      </c>
      <c r="AF33" s="712">
        <v>2</v>
      </c>
      <c r="AG33" s="823">
        <v>0</v>
      </c>
      <c r="AH33" s="405">
        <v>46</v>
      </c>
      <c r="AI33" s="368"/>
      <c r="AJ33" s="404">
        <v>1</v>
      </c>
      <c r="AK33" s="405">
        <v>0</v>
      </c>
      <c r="AL33" s="841">
        <v>0</v>
      </c>
      <c r="AM33" s="710">
        <f t="shared" ref="AM33:AR33" si="77">AM77+AM121</f>
        <v>0</v>
      </c>
      <c r="AN33" s="711">
        <f t="shared" si="77"/>
        <v>34</v>
      </c>
      <c r="AO33" s="711">
        <f t="shared" si="77"/>
        <v>0</v>
      </c>
      <c r="AP33" s="711">
        <f t="shared" si="77"/>
        <v>1</v>
      </c>
      <c r="AQ33" s="711">
        <f t="shared" si="77"/>
        <v>2</v>
      </c>
      <c r="AR33" s="712">
        <f t="shared" si="77"/>
        <v>5</v>
      </c>
      <c r="AS33" s="720">
        <v>0</v>
      </c>
      <c r="AT33" s="721">
        <v>6</v>
      </c>
      <c r="AU33" s="721">
        <v>0</v>
      </c>
      <c r="AV33" s="722">
        <v>0</v>
      </c>
      <c r="AW33" s="722">
        <v>0</v>
      </c>
      <c r="AX33" s="723">
        <v>0</v>
      </c>
      <c r="AY33" s="724"/>
      <c r="AZ33" s="725">
        <v>41</v>
      </c>
      <c r="BA33" s="725"/>
      <c r="BB33" s="725"/>
      <c r="BC33" s="725"/>
      <c r="BD33" s="726"/>
      <c r="BE33" s="594">
        <f t="shared" si="17"/>
        <v>0</v>
      </c>
      <c r="BF33" s="256">
        <f t="shared" si="18"/>
        <v>312</v>
      </c>
      <c r="BG33" s="256">
        <f t="shared" si="19"/>
        <v>0</v>
      </c>
      <c r="BH33" s="256">
        <f t="shared" si="20"/>
        <v>2</v>
      </c>
      <c r="BI33" s="256">
        <f t="shared" si="21"/>
        <v>4</v>
      </c>
      <c r="BJ33" s="595">
        <f t="shared" si="22"/>
        <v>8</v>
      </c>
    </row>
    <row r="34" spans="1:62" s="5" customFormat="1" ht="12.75" customHeight="1">
      <c r="A34" s="895"/>
      <c r="B34" s="893"/>
      <c r="C34" s="865"/>
      <c r="D34" s="178">
        <v>2</v>
      </c>
      <c r="E34" s="171">
        <f t="shared" si="49"/>
        <v>0</v>
      </c>
      <c r="F34" s="171">
        <f t="shared" si="50"/>
        <v>450</v>
      </c>
      <c r="G34" s="219">
        <f>E34+F34</f>
        <v>450</v>
      </c>
      <c r="H34" s="529">
        <f t="shared" si="51"/>
        <v>0</v>
      </c>
      <c r="I34" s="219">
        <f t="shared" si="11"/>
        <v>450</v>
      </c>
      <c r="J34" s="171">
        <f t="shared" si="52"/>
        <v>0</v>
      </c>
      <c r="K34" s="171">
        <f t="shared" si="53"/>
        <v>4</v>
      </c>
      <c r="L34" s="231">
        <f t="shared" si="13"/>
        <v>4</v>
      </c>
      <c r="M34" s="560">
        <f t="shared" si="54"/>
        <v>6</v>
      </c>
      <c r="O34" s="187"/>
      <c r="P34" s="188">
        <v>117</v>
      </c>
      <c r="Q34" s="209"/>
      <c r="R34" s="187">
        <v>0</v>
      </c>
      <c r="S34" s="188">
        <v>1</v>
      </c>
      <c r="T34" s="189">
        <v>3</v>
      </c>
      <c r="U34" s="592">
        <f t="shared" ref="U34:Z34" si="78">U78+U122</f>
        <v>0</v>
      </c>
      <c r="V34" s="567">
        <f t="shared" si="78"/>
        <v>70</v>
      </c>
      <c r="W34" s="567">
        <f t="shared" si="78"/>
        <v>0</v>
      </c>
      <c r="X34" s="567">
        <f t="shared" si="78"/>
        <v>0</v>
      </c>
      <c r="Y34" s="567">
        <f t="shared" si="78"/>
        <v>0</v>
      </c>
      <c r="Z34" s="593">
        <f t="shared" si="78"/>
        <v>0</v>
      </c>
      <c r="AA34" s="710"/>
      <c r="AB34" s="711">
        <v>110</v>
      </c>
      <c r="AC34" s="711"/>
      <c r="AD34" s="711"/>
      <c r="AE34" s="711">
        <v>1</v>
      </c>
      <c r="AF34" s="712">
        <v>1</v>
      </c>
      <c r="AG34" s="824">
        <v>0</v>
      </c>
      <c r="AH34" s="410">
        <v>84</v>
      </c>
      <c r="AI34" s="833"/>
      <c r="AJ34" s="409">
        <v>0</v>
      </c>
      <c r="AK34" s="410">
        <v>0</v>
      </c>
      <c r="AL34" s="843">
        <v>0</v>
      </c>
      <c r="AM34" s="710">
        <f t="shared" ref="AM34:AR34" si="79">AM78+AM122</f>
        <v>0</v>
      </c>
      <c r="AN34" s="711">
        <f t="shared" si="79"/>
        <v>45</v>
      </c>
      <c r="AO34" s="711">
        <f t="shared" si="79"/>
        <v>0</v>
      </c>
      <c r="AP34" s="711">
        <f t="shared" si="79"/>
        <v>0</v>
      </c>
      <c r="AQ34" s="711">
        <f t="shared" si="79"/>
        <v>1</v>
      </c>
      <c r="AR34" s="712">
        <f t="shared" si="79"/>
        <v>1</v>
      </c>
      <c r="AS34" s="720">
        <v>0</v>
      </c>
      <c r="AT34" s="721">
        <v>5</v>
      </c>
      <c r="AU34" s="721">
        <v>0</v>
      </c>
      <c r="AV34" s="722">
        <v>0</v>
      </c>
      <c r="AW34" s="722">
        <v>0</v>
      </c>
      <c r="AX34" s="723">
        <v>0</v>
      </c>
      <c r="AY34" s="724"/>
      <c r="AZ34" s="725">
        <v>19</v>
      </c>
      <c r="BA34" s="725"/>
      <c r="BB34" s="725"/>
      <c r="BC34" s="725">
        <v>1</v>
      </c>
      <c r="BD34" s="726">
        <v>1</v>
      </c>
      <c r="BE34" s="594">
        <f t="shared" si="17"/>
        <v>0</v>
      </c>
      <c r="BF34" s="256">
        <f t="shared" si="18"/>
        <v>450</v>
      </c>
      <c r="BG34" s="256">
        <f t="shared" si="19"/>
        <v>0</v>
      </c>
      <c r="BH34" s="256">
        <f t="shared" si="20"/>
        <v>0</v>
      </c>
      <c r="BI34" s="256">
        <f t="shared" si="21"/>
        <v>4</v>
      </c>
      <c r="BJ34" s="595">
        <f t="shared" si="22"/>
        <v>6</v>
      </c>
    </row>
    <row r="35" spans="1:62" s="5" customFormat="1" ht="12.75" customHeight="1">
      <c r="A35" s="895"/>
      <c r="B35" s="893"/>
      <c r="C35" s="867"/>
      <c r="D35" s="179">
        <v>1</v>
      </c>
      <c r="E35" s="171">
        <f t="shared" si="49"/>
        <v>0</v>
      </c>
      <c r="F35" s="171">
        <f t="shared" si="50"/>
        <v>613</v>
      </c>
      <c r="G35" s="215">
        <f t="shared" ref="G35:G49" si="80">E35+F35</f>
        <v>613</v>
      </c>
      <c r="H35" s="176">
        <f t="shared" si="51"/>
        <v>1048</v>
      </c>
      <c r="I35" s="215">
        <f t="shared" si="11"/>
        <v>1661</v>
      </c>
      <c r="J35" s="171">
        <f t="shared" si="52"/>
        <v>4</v>
      </c>
      <c r="K35" s="171">
        <f t="shared" si="53"/>
        <v>4</v>
      </c>
      <c r="L35" s="227">
        <f t="shared" si="13"/>
        <v>8</v>
      </c>
      <c r="M35" s="560">
        <f t="shared" si="54"/>
        <v>6</v>
      </c>
      <c r="O35" s="175"/>
      <c r="P35" s="176">
        <v>162</v>
      </c>
      <c r="Q35" s="190">
        <v>93</v>
      </c>
      <c r="R35" s="175">
        <v>1</v>
      </c>
      <c r="S35" s="176">
        <v>0</v>
      </c>
      <c r="T35" s="186">
        <v>0</v>
      </c>
      <c r="U35" s="592">
        <f t="shared" ref="U35:Z35" si="81">U79+U123</f>
        <v>0</v>
      </c>
      <c r="V35" s="567">
        <f t="shared" si="81"/>
        <v>104</v>
      </c>
      <c r="W35" s="567">
        <f t="shared" si="81"/>
        <v>197</v>
      </c>
      <c r="X35" s="567">
        <f t="shared" si="81"/>
        <v>2</v>
      </c>
      <c r="Y35" s="567">
        <f t="shared" si="81"/>
        <v>2</v>
      </c>
      <c r="Z35" s="593">
        <f t="shared" si="81"/>
        <v>3</v>
      </c>
      <c r="AA35" s="710"/>
      <c r="AB35" s="711">
        <v>92</v>
      </c>
      <c r="AC35" s="711">
        <v>427</v>
      </c>
      <c r="AD35" s="711">
        <v>1</v>
      </c>
      <c r="AE35" s="711"/>
      <c r="AF35" s="712"/>
      <c r="AG35" s="820">
        <v>0</v>
      </c>
      <c r="AH35" s="385">
        <v>132</v>
      </c>
      <c r="AI35" s="385">
        <v>219</v>
      </c>
      <c r="AJ35" s="384">
        <v>0</v>
      </c>
      <c r="AK35" s="385">
        <v>0</v>
      </c>
      <c r="AL35" s="842">
        <v>0</v>
      </c>
      <c r="AM35" s="710">
        <f t="shared" ref="AM35:AR35" si="82">AM79+AM123</f>
        <v>0</v>
      </c>
      <c r="AN35" s="711">
        <f t="shared" si="82"/>
        <v>66</v>
      </c>
      <c r="AO35" s="711">
        <f t="shared" si="82"/>
        <v>83</v>
      </c>
      <c r="AP35" s="711">
        <f t="shared" si="82"/>
        <v>0</v>
      </c>
      <c r="AQ35" s="711">
        <f t="shared" si="82"/>
        <v>2</v>
      </c>
      <c r="AR35" s="712">
        <f t="shared" si="82"/>
        <v>3</v>
      </c>
      <c r="AS35" s="720">
        <v>0</v>
      </c>
      <c r="AT35" s="721">
        <v>11</v>
      </c>
      <c r="AU35" s="721">
        <v>8</v>
      </c>
      <c r="AV35" s="722">
        <v>0</v>
      </c>
      <c r="AW35" s="722">
        <v>0</v>
      </c>
      <c r="AX35" s="723">
        <v>0</v>
      </c>
      <c r="AY35" s="724"/>
      <c r="AZ35" s="725">
        <v>46</v>
      </c>
      <c r="BA35" s="725">
        <v>21</v>
      </c>
      <c r="BB35" s="725"/>
      <c r="BC35" s="725"/>
      <c r="BD35" s="726"/>
      <c r="BE35" s="594">
        <f t="shared" si="17"/>
        <v>0</v>
      </c>
      <c r="BF35" s="256">
        <f t="shared" si="18"/>
        <v>613</v>
      </c>
      <c r="BG35" s="256">
        <f t="shared" si="19"/>
        <v>1048</v>
      </c>
      <c r="BH35" s="256">
        <f t="shared" si="20"/>
        <v>4</v>
      </c>
      <c r="BI35" s="256">
        <f t="shared" si="21"/>
        <v>4</v>
      </c>
      <c r="BJ35" s="595">
        <f t="shared" si="22"/>
        <v>6</v>
      </c>
    </row>
    <row r="36" spans="1:62" s="11" customFormat="1" ht="12.75" customHeight="1">
      <c r="A36" s="158"/>
      <c r="B36" s="234"/>
      <c r="C36" s="235"/>
      <c r="D36" s="236" t="s">
        <v>193</v>
      </c>
      <c r="E36" s="237">
        <f>SUM(E23:E35)</f>
        <v>14837</v>
      </c>
      <c r="F36" s="237">
        <f t="shared" ref="F36:M36" si="83">SUM(F23:F35)</f>
        <v>1375</v>
      </c>
      <c r="G36" s="237">
        <f t="shared" si="83"/>
        <v>16212</v>
      </c>
      <c r="H36" s="237">
        <f t="shared" si="83"/>
        <v>1048</v>
      </c>
      <c r="I36" s="237">
        <f>SUM(I23:I35)</f>
        <v>17260</v>
      </c>
      <c r="J36" s="237">
        <f t="shared" si="83"/>
        <v>3972</v>
      </c>
      <c r="K36" s="237">
        <f>SUM(K23:K35)</f>
        <v>752</v>
      </c>
      <c r="L36" s="237">
        <f t="shared" si="83"/>
        <v>4724</v>
      </c>
      <c r="M36" s="583">
        <f t="shared" si="83"/>
        <v>941</v>
      </c>
      <c r="O36" s="548">
        <v>3159</v>
      </c>
      <c r="P36" s="549">
        <v>354</v>
      </c>
      <c r="Q36" s="553">
        <v>93</v>
      </c>
      <c r="R36" s="548">
        <v>768</v>
      </c>
      <c r="S36" s="549">
        <v>159</v>
      </c>
      <c r="T36" s="559">
        <v>209</v>
      </c>
      <c r="U36" s="592">
        <f t="shared" ref="U36:Z36" si="84">U80+U124</f>
        <v>2449</v>
      </c>
      <c r="V36" s="567">
        <f t="shared" si="84"/>
        <v>229</v>
      </c>
      <c r="W36" s="567">
        <f t="shared" si="84"/>
        <v>197</v>
      </c>
      <c r="X36" s="567">
        <f t="shared" si="84"/>
        <v>747</v>
      </c>
      <c r="Y36" s="567">
        <f t="shared" si="84"/>
        <v>160</v>
      </c>
      <c r="Z36" s="593">
        <f t="shared" si="84"/>
        <v>185</v>
      </c>
      <c r="AA36" s="710">
        <v>3408</v>
      </c>
      <c r="AB36" s="711">
        <v>257</v>
      </c>
      <c r="AC36" s="711">
        <v>427</v>
      </c>
      <c r="AD36" s="711">
        <v>1063</v>
      </c>
      <c r="AE36" s="711">
        <v>174</v>
      </c>
      <c r="AF36" s="712">
        <v>223</v>
      </c>
      <c r="AG36" s="821">
        <v>2840</v>
      </c>
      <c r="AH36" s="828">
        <v>262</v>
      </c>
      <c r="AI36" s="830">
        <v>219</v>
      </c>
      <c r="AJ36" s="836">
        <v>750</v>
      </c>
      <c r="AK36" s="828">
        <v>118</v>
      </c>
      <c r="AL36" s="844">
        <v>154</v>
      </c>
      <c r="AM36" s="710">
        <f t="shared" ref="AM36:AR36" si="85">AM80+AM124</f>
        <v>1906</v>
      </c>
      <c r="AN36" s="711">
        <f t="shared" si="85"/>
        <v>145</v>
      </c>
      <c r="AO36" s="711">
        <f t="shared" si="85"/>
        <v>83</v>
      </c>
      <c r="AP36" s="711">
        <f t="shared" si="85"/>
        <v>384</v>
      </c>
      <c r="AQ36" s="711">
        <f t="shared" si="85"/>
        <v>99</v>
      </c>
      <c r="AR36" s="712">
        <f t="shared" si="85"/>
        <v>129</v>
      </c>
      <c r="AS36" s="732">
        <v>132</v>
      </c>
      <c r="AT36" s="721">
        <v>22</v>
      </c>
      <c r="AU36" s="720">
        <v>8</v>
      </c>
      <c r="AV36" s="730">
        <v>61</v>
      </c>
      <c r="AW36" s="721">
        <v>7</v>
      </c>
      <c r="AX36" s="728">
        <v>7</v>
      </c>
      <c r="AY36" s="729">
        <v>943</v>
      </c>
      <c r="AZ36" s="730">
        <v>106</v>
      </c>
      <c r="BA36" s="730">
        <v>21</v>
      </c>
      <c r="BB36" s="730">
        <v>199</v>
      </c>
      <c r="BC36" s="730">
        <v>35</v>
      </c>
      <c r="BD36" s="731">
        <v>34</v>
      </c>
      <c r="BE36" s="594">
        <f t="shared" si="17"/>
        <v>14837</v>
      </c>
      <c r="BF36" s="256">
        <f t="shared" si="18"/>
        <v>1375</v>
      </c>
      <c r="BG36" s="256">
        <f t="shared" si="19"/>
        <v>1048</v>
      </c>
      <c r="BH36" s="256">
        <f t="shared" si="20"/>
        <v>3972</v>
      </c>
      <c r="BI36" s="256">
        <f t="shared" si="21"/>
        <v>752</v>
      </c>
      <c r="BJ36" s="595">
        <f>T36+Z36+AF36+AL36+AR36+AX36+BD36</f>
        <v>941</v>
      </c>
    </row>
    <row r="37" spans="1:62" s="5" customFormat="1" ht="12.75" customHeight="1">
      <c r="A37" s="894" t="s">
        <v>169</v>
      </c>
      <c r="B37" s="892" t="s">
        <v>170</v>
      </c>
      <c r="C37" s="891" t="s">
        <v>151</v>
      </c>
      <c r="D37" s="159">
        <v>13</v>
      </c>
      <c r="E37" s="160">
        <f t="shared" ref="E37:E49" si="86">BE37</f>
        <v>44</v>
      </c>
      <c r="F37" s="160">
        <f t="shared" ref="F37:F49" si="87">BF37</f>
        <v>0</v>
      </c>
      <c r="G37" s="211">
        <f t="shared" si="80"/>
        <v>44</v>
      </c>
      <c r="H37" s="530">
        <f t="shared" ref="H37:H49" si="88">BG37</f>
        <v>0</v>
      </c>
      <c r="I37" s="211">
        <f>G37+H37</f>
        <v>44</v>
      </c>
      <c r="J37" s="160">
        <f t="shared" ref="J37:J49" si="89">BH37</f>
        <v>9</v>
      </c>
      <c r="K37" s="160">
        <f t="shared" ref="K37:K49" si="90">BI37</f>
        <v>7</v>
      </c>
      <c r="L37" s="223">
        <f>J37+K37</f>
        <v>16</v>
      </c>
      <c r="M37" s="558">
        <f t="shared" ref="M37:M49" si="91">BJ37</f>
        <v>6</v>
      </c>
      <c r="O37" s="546">
        <v>27</v>
      </c>
      <c r="P37" s="547"/>
      <c r="Q37" s="557"/>
      <c r="R37" s="546">
        <v>4</v>
      </c>
      <c r="S37" s="547">
        <v>1</v>
      </c>
      <c r="T37" s="558">
        <v>1</v>
      </c>
      <c r="U37" s="592">
        <f t="shared" ref="U37:Z37" si="92">U81+U125</f>
        <v>9</v>
      </c>
      <c r="V37" s="567">
        <f t="shared" si="92"/>
        <v>0</v>
      </c>
      <c r="W37" s="567">
        <f t="shared" si="92"/>
        <v>0</v>
      </c>
      <c r="X37" s="567">
        <f t="shared" si="92"/>
        <v>3</v>
      </c>
      <c r="Y37" s="567">
        <f t="shared" si="92"/>
        <v>4</v>
      </c>
      <c r="Z37" s="593">
        <f t="shared" si="92"/>
        <v>4</v>
      </c>
      <c r="AA37" s="710"/>
      <c r="AB37" s="711"/>
      <c r="AC37" s="711"/>
      <c r="AD37" s="711"/>
      <c r="AE37" s="711"/>
      <c r="AF37" s="712"/>
      <c r="AG37" s="816">
        <v>0</v>
      </c>
      <c r="AH37" s="827">
        <v>0</v>
      </c>
      <c r="AI37" s="834"/>
      <c r="AJ37" s="835">
        <v>1</v>
      </c>
      <c r="AK37" s="827">
        <v>2</v>
      </c>
      <c r="AL37" s="845">
        <v>1</v>
      </c>
      <c r="AM37" s="710">
        <f t="shared" ref="AM37:AR37" si="93">AM81+AM125</f>
        <v>0</v>
      </c>
      <c r="AN37" s="711">
        <f t="shared" si="93"/>
        <v>0</v>
      </c>
      <c r="AO37" s="711">
        <f t="shared" si="93"/>
        <v>0</v>
      </c>
      <c r="AP37" s="711">
        <f t="shared" si="93"/>
        <v>0</v>
      </c>
      <c r="AQ37" s="711">
        <f t="shared" si="93"/>
        <v>0</v>
      </c>
      <c r="AR37" s="712">
        <f t="shared" si="93"/>
        <v>0</v>
      </c>
      <c r="AS37" s="720">
        <v>0</v>
      </c>
      <c r="AT37" s="721">
        <v>0</v>
      </c>
      <c r="AU37" s="721">
        <v>0</v>
      </c>
      <c r="AV37" s="722">
        <v>0</v>
      </c>
      <c r="AW37" s="722">
        <v>0</v>
      </c>
      <c r="AX37" s="723">
        <v>0</v>
      </c>
      <c r="AY37" s="724">
        <v>8</v>
      </c>
      <c r="AZ37" s="725"/>
      <c r="BA37" s="725"/>
      <c r="BB37" s="725">
        <v>1</v>
      </c>
      <c r="BC37" s="725"/>
      <c r="BD37" s="726"/>
      <c r="BE37" s="594">
        <f t="shared" si="17"/>
        <v>44</v>
      </c>
      <c r="BF37" s="256">
        <f t="shared" si="18"/>
        <v>0</v>
      </c>
      <c r="BG37" s="256">
        <f t="shared" si="19"/>
        <v>0</v>
      </c>
      <c r="BH37" s="256">
        <f t="shared" si="20"/>
        <v>9</v>
      </c>
      <c r="BI37" s="256">
        <f t="shared" si="21"/>
        <v>7</v>
      </c>
      <c r="BJ37" s="595">
        <f t="shared" si="22"/>
        <v>6</v>
      </c>
    </row>
    <row r="38" spans="1:62" s="5" customFormat="1" ht="12.75" customHeight="1">
      <c r="A38" s="895"/>
      <c r="B38" s="893"/>
      <c r="C38" s="865"/>
      <c r="D38" s="162">
        <v>12</v>
      </c>
      <c r="E38" s="160">
        <f t="shared" si="86"/>
        <v>0</v>
      </c>
      <c r="F38" s="160">
        <f t="shared" si="87"/>
        <v>0</v>
      </c>
      <c r="G38" s="212">
        <f t="shared" si="80"/>
        <v>0</v>
      </c>
      <c r="H38" s="529">
        <f t="shared" si="88"/>
        <v>0</v>
      </c>
      <c r="I38" s="212">
        <f>G38+H38</f>
        <v>0</v>
      </c>
      <c r="J38" s="160">
        <f t="shared" si="89"/>
        <v>0</v>
      </c>
      <c r="K38" s="160">
        <f t="shared" si="90"/>
        <v>0</v>
      </c>
      <c r="L38" s="224">
        <f t="shared" si="13"/>
        <v>0</v>
      </c>
      <c r="M38" s="181">
        <f t="shared" si="91"/>
        <v>0</v>
      </c>
      <c r="O38" s="163"/>
      <c r="P38" s="164"/>
      <c r="Q38" s="209"/>
      <c r="R38" s="163"/>
      <c r="S38" s="164"/>
      <c r="T38" s="181"/>
      <c r="U38" s="592">
        <f t="shared" ref="U38:Z38" si="94">U82+U126</f>
        <v>0</v>
      </c>
      <c r="V38" s="567">
        <f t="shared" si="94"/>
        <v>0</v>
      </c>
      <c r="W38" s="567">
        <f t="shared" si="94"/>
        <v>0</v>
      </c>
      <c r="X38" s="567">
        <f t="shared" si="94"/>
        <v>0</v>
      </c>
      <c r="Y38" s="567">
        <f t="shared" si="94"/>
        <v>0</v>
      </c>
      <c r="Z38" s="593">
        <f t="shared" si="94"/>
        <v>0</v>
      </c>
      <c r="AA38" s="710"/>
      <c r="AB38" s="711"/>
      <c r="AC38" s="711"/>
      <c r="AD38" s="711"/>
      <c r="AE38" s="711"/>
      <c r="AF38" s="712"/>
      <c r="AG38" s="817">
        <v>0</v>
      </c>
      <c r="AH38" s="366">
        <v>0</v>
      </c>
      <c r="AI38" s="833"/>
      <c r="AJ38" s="369">
        <v>0</v>
      </c>
      <c r="AK38" s="366">
        <v>0</v>
      </c>
      <c r="AL38" s="846">
        <v>0</v>
      </c>
      <c r="AM38" s="710">
        <f t="shared" ref="AM38:AR38" si="95">AM82+AM126</f>
        <v>0</v>
      </c>
      <c r="AN38" s="711">
        <f t="shared" si="95"/>
        <v>0</v>
      </c>
      <c r="AO38" s="711">
        <f t="shared" si="95"/>
        <v>0</v>
      </c>
      <c r="AP38" s="711">
        <f t="shared" si="95"/>
        <v>0</v>
      </c>
      <c r="AQ38" s="711">
        <f t="shared" si="95"/>
        <v>0</v>
      </c>
      <c r="AR38" s="712">
        <f t="shared" si="95"/>
        <v>0</v>
      </c>
      <c r="AS38" s="720">
        <v>0</v>
      </c>
      <c r="AT38" s="721">
        <v>0</v>
      </c>
      <c r="AU38" s="721">
        <v>0</v>
      </c>
      <c r="AV38" s="722">
        <v>0</v>
      </c>
      <c r="AW38" s="722">
        <v>0</v>
      </c>
      <c r="AX38" s="723">
        <v>0</v>
      </c>
      <c r="AY38" s="724"/>
      <c r="AZ38" s="725"/>
      <c r="BA38" s="725"/>
      <c r="BB38" s="725"/>
      <c r="BC38" s="725"/>
      <c r="BD38" s="726"/>
      <c r="BE38" s="594">
        <f t="shared" si="17"/>
        <v>0</v>
      </c>
      <c r="BF38" s="256">
        <f t="shared" si="18"/>
        <v>0</v>
      </c>
      <c r="BG38" s="256">
        <f t="shared" si="19"/>
        <v>0</v>
      </c>
      <c r="BH38" s="256">
        <f t="shared" si="20"/>
        <v>0</v>
      </c>
      <c r="BI38" s="256">
        <f t="shared" si="21"/>
        <v>0</v>
      </c>
      <c r="BJ38" s="595">
        <f t="shared" si="22"/>
        <v>0</v>
      </c>
    </row>
    <row r="39" spans="1:62" s="5" customFormat="1" ht="12.75" customHeight="1">
      <c r="A39" s="895"/>
      <c r="B39" s="893"/>
      <c r="C39" s="866"/>
      <c r="D39" s="165">
        <v>11</v>
      </c>
      <c r="E39" s="160">
        <f t="shared" si="86"/>
        <v>0</v>
      </c>
      <c r="F39" s="160">
        <f t="shared" si="87"/>
        <v>0</v>
      </c>
      <c r="G39" s="213">
        <f t="shared" si="80"/>
        <v>0</v>
      </c>
      <c r="H39" s="529">
        <f t="shared" si="88"/>
        <v>0</v>
      </c>
      <c r="I39" s="213">
        <f t="shared" si="11"/>
        <v>0</v>
      </c>
      <c r="J39" s="160">
        <f t="shared" si="89"/>
        <v>0</v>
      </c>
      <c r="K39" s="160">
        <f t="shared" si="90"/>
        <v>0</v>
      </c>
      <c r="L39" s="225">
        <f t="shared" si="13"/>
        <v>0</v>
      </c>
      <c r="M39" s="182">
        <f t="shared" si="91"/>
        <v>0</v>
      </c>
      <c r="O39" s="166"/>
      <c r="P39" s="167"/>
      <c r="Q39" s="209"/>
      <c r="R39" s="166"/>
      <c r="S39" s="167"/>
      <c r="T39" s="182"/>
      <c r="U39" s="592">
        <f t="shared" ref="U39:Z39" si="96">U83+U127</f>
        <v>0</v>
      </c>
      <c r="V39" s="567">
        <f t="shared" si="96"/>
        <v>0</v>
      </c>
      <c r="W39" s="567">
        <f t="shared" si="96"/>
        <v>0</v>
      </c>
      <c r="X39" s="567">
        <f t="shared" si="96"/>
        <v>0</v>
      </c>
      <c r="Y39" s="567">
        <f t="shared" si="96"/>
        <v>0</v>
      </c>
      <c r="Z39" s="593">
        <f t="shared" si="96"/>
        <v>0</v>
      </c>
      <c r="AA39" s="710"/>
      <c r="AB39" s="711"/>
      <c r="AC39" s="711"/>
      <c r="AD39" s="711"/>
      <c r="AE39" s="711"/>
      <c r="AF39" s="712"/>
      <c r="AG39" s="818">
        <v>0</v>
      </c>
      <c r="AH39" s="374">
        <v>0</v>
      </c>
      <c r="AI39" s="833"/>
      <c r="AJ39" s="373">
        <v>0</v>
      </c>
      <c r="AK39" s="374">
        <v>0</v>
      </c>
      <c r="AL39" s="847">
        <v>0</v>
      </c>
      <c r="AM39" s="710">
        <f t="shared" ref="AM39:AR39" si="97">AM83+AM127</f>
        <v>0</v>
      </c>
      <c r="AN39" s="711">
        <f t="shared" si="97"/>
        <v>0</v>
      </c>
      <c r="AO39" s="711">
        <f t="shared" si="97"/>
        <v>0</v>
      </c>
      <c r="AP39" s="711">
        <f t="shared" si="97"/>
        <v>0</v>
      </c>
      <c r="AQ39" s="711">
        <f t="shared" si="97"/>
        <v>0</v>
      </c>
      <c r="AR39" s="712">
        <f t="shared" si="97"/>
        <v>0</v>
      </c>
      <c r="AS39" s="720">
        <v>0</v>
      </c>
      <c r="AT39" s="721">
        <v>0</v>
      </c>
      <c r="AU39" s="721">
        <v>0</v>
      </c>
      <c r="AV39" s="722">
        <v>0</v>
      </c>
      <c r="AW39" s="722">
        <v>0</v>
      </c>
      <c r="AX39" s="723">
        <v>0</v>
      </c>
      <c r="AY39" s="724"/>
      <c r="AZ39" s="725"/>
      <c r="BA39" s="725"/>
      <c r="BB39" s="725"/>
      <c r="BC39" s="725"/>
      <c r="BD39" s="726"/>
      <c r="BE39" s="594">
        <f t="shared" si="17"/>
        <v>0</v>
      </c>
      <c r="BF39" s="256">
        <f t="shared" si="18"/>
        <v>0</v>
      </c>
      <c r="BG39" s="256">
        <f t="shared" si="19"/>
        <v>0</v>
      </c>
      <c r="BH39" s="256">
        <f t="shared" si="20"/>
        <v>0</v>
      </c>
      <c r="BI39" s="256">
        <f t="shared" si="21"/>
        <v>0</v>
      </c>
      <c r="BJ39" s="595">
        <f t="shared" si="22"/>
        <v>0</v>
      </c>
    </row>
    <row r="40" spans="1:62" s="5" customFormat="1" ht="12.75" customHeight="1">
      <c r="A40" s="895"/>
      <c r="B40" s="893"/>
      <c r="C40" s="864" t="s">
        <v>152</v>
      </c>
      <c r="D40" s="159">
        <v>10</v>
      </c>
      <c r="E40" s="160">
        <f t="shared" si="86"/>
        <v>1</v>
      </c>
      <c r="F40" s="160">
        <f t="shared" si="87"/>
        <v>0</v>
      </c>
      <c r="G40" s="211">
        <f t="shared" si="80"/>
        <v>1</v>
      </c>
      <c r="H40" s="529">
        <f t="shared" si="88"/>
        <v>0</v>
      </c>
      <c r="I40" s="211">
        <f>G40+H40</f>
        <v>1</v>
      </c>
      <c r="J40" s="160">
        <f t="shared" si="89"/>
        <v>0</v>
      </c>
      <c r="K40" s="160">
        <f t="shared" si="90"/>
        <v>0</v>
      </c>
      <c r="L40" s="223">
        <f t="shared" si="13"/>
        <v>0</v>
      </c>
      <c r="M40" s="558">
        <f t="shared" si="91"/>
        <v>0</v>
      </c>
      <c r="O40" s="546"/>
      <c r="P40" s="547"/>
      <c r="Q40" s="209"/>
      <c r="R40" s="546"/>
      <c r="S40" s="547"/>
      <c r="T40" s="558"/>
      <c r="U40" s="592">
        <f t="shared" ref="U40:Z40" si="98">U84+U128</f>
        <v>1</v>
      </c>
      <c r="V40" s="567">
        <f t="shared" si="98"/>
        <v>0</v>
      </c>
      <c r="W40" s="567">
        <f t="shared" si="98"/>
        <v>0</v>
      </c>
      <c r="X40" s="567">
        <f t="shared" si="98"/>
        <v>0</v>
      </c>
      <c r="Y40" s="567">
        <f t="shared" si="98"/>
        <v>0</v>
      </c>
      <c r="Z40" s="593">
        <f t="shared" si="98"/>
        <v>0</v>
      </c>
      <c r="AA40" s="710"/>
      <c r="AB40" s="711"/>
      <c r="AC40" s="711"/>
      <c r="AD40" s="711"/>
      <c r="AE40" s="711"/>
      <c r="AF40" s="712"/>
      <c r="AG40" s="816">
        <v>0</v>
      </c>
      <c r="AH40" s="827">
        <v>0</v>
      </c>
      <c r="AI40" s="833"/>
      <c r="AJ40" s="835">
        <v>0</v>
      </c>
      <c r="AK40" s="827">
        <v>0</v>
      </c>
      <c r="AL40" s="845">
        <v>0</v>
      </c>
      <c r="AM40" s="710">
        <f t="shared" ref="AM40:AR40" si="99">AM84+AM128</f>
        <v>0</v>
      </c>
      <c r="AN40" s="711">
        <f t="shared" si="99"/>
        <v>0</v>
      </c>
      <c r="AO40" s="711">
        <f t="shared" si="99"/>
        <v>0</v>
      </c>
      <c r="AP40" s="711">
        <f t="shared" si="99"/>
        <v>0</v>
      </c>
      <c r="AQ40" s="711">
        <f t="shared" si="99"/>
        <v>0</v>
      </c>
      <c r="AR40" s="712">
        <f t="shared" si="99"/>
        <v>0</v>
      </c>
      <c r="AS40" s="720">
        <v>0</v>
      </c>
      <c r="AT40" s="721">
        <v>0</v>
      </c>
      <c r="AU40" s="721">
        <v>0</v>
      </c>
      <c r="AV40" s="722">
        <v>0</v>
      </c>
      <c r="AW40" s="722">
        <v>0</v>
      </c>
      <c r="AX40" s="723">
        <v>0</v>
      </c>
      <c r="AY40" s="724"/>
      <c r="AZ40" s="725"/>
      <c r="BA40" s="725"/>
      <c r="BB40" s="725"/>
      <c r="BC40" s="725"/>
      <c r="BD40" s="726"/>
      <c r="BE40" s="594">
        <f t="shared" si="17"/>
        <v>1</v>
      </c>
      <c r="BF40" s="256">
        <f t="shared" si="18"/>
        <v>0</v>
      </c>
      <c r="BG40" s="256">
        <f t="shared" si="19"/>
        <v>0</v>
      </c>
      <c r="BH40" s="256">
        <f t="shared" si="20"/>
        <v>0</v>
      </c>
      <c r="BI40" s="256">
        <f t="shared" si="21"/>
        <v>0</v>
      </c>
      <c r="BJ40" s="595">
        <f t="shared" si="22"/>
        <v>0</v>
      </c>
    </row>
    <row r="41" spans="1:62" s="5" customFormat="1" ht="12.75" customHeight="1">
      <c r="A41" s="895"/>
      <c r="B41" s="893"/>
      <c r="C41" s="865"/>
      <c r="D41" s="162">
        <v>9</v>
      </c>
      <c r="E41" s="160">
        <f t="shared" si="86"/>
        <v>0</v>
      </c>
      <c r="F41" s="160">
        <f t="shared" si="87"/>
        <v>0</v>
      </c>
      <c r="G41" s="212">
        <f t="shared" si="80"/>
        <v>0</v>
      </c>
      <c r="H41" s="529">
        <f t="shared" si="88"/>
        <v>0</v>
      </c>
      <c r="I41" s="212">
        <f>G41+H41</f>
        <v>0</v>
      </c>
      <c r="J41" s="160">
        <f t="shared" si="89"/>
        <v>0</v>
      </c>
      <c r="K41" s="160">
        <f t="shared" si="90"/>
        <v>0</v>
      </c>
      <c r="L41" s="224">
        <f t="shared" si="13"/>
        <v>0</v>
      </c>
      <c r="M41" s="181">
        <f t="shared" si="91"/>
        <v>0</v>
      </c>
      <c r="O41" s="163"/>
      <c r="P41" s="164"/>
      <c r="Q41" s="209"/>
      <c r="R41" s="163"/>
      <c r="S41" s="164"/>
      <c r="T41" s="181"/>
      <c r="U41" s="592">
        <f t="shared" ref="U41:Z41" si="100">U85+U129</f>
        <v>0</v>
      </c>
      <c r="V41" s="567">
        <f t="shared" si="100"/>
        <v>0</v>
      </c>
      <c r="W41" s="567">
        <f t="shared" si="100"/>
        <v>0</v>
      </c>
      <c r="X41" s="567">
        <f t="shared" si="100"/>
        <v>0</v>
      </c>
      <c r="Y41" s="567">
        <f t="shared" si="100"/>
        <v>0</v>
      </c>
      <c r="Z41" s="593">
        <f t="shared" si="100"/>
        <v>0</v>
      </c>
      <c r="AA41" s="710"/>
      <c r="AB41" s="711"/>
      <c r="AC41" s="711"/>
      <c r="AD41" s="711"/>
      <c r="AE41" s="711"/>
      <c r="AF41" s="712"/>
      <c r="AG41" s="817">
        <v>0</v>
      </c>
      <c r="AH41" s="366">
        <v>0</v>
      </c>
      <c r="AI41" s="833"/>
      <c r="AJ41" s="369">
        <v>0</v>
      </c>
      <c r="AK41" s="366">
        <v>0</v>
      </c>
      <c r="AL41" s="846">
        <v>0</v>
      </c>
      <c r="AM41" s="710">
        <f t="shared" ref="AM41:AR41" si="101">AM85+AM129</f>
        <v>0</v>
      </c>
      <c r="AN41" s="711">
        <f t="shared" si="101"/>
        <v>0</v>
      </c>
      <c r="AO41" s="711">
        <f t="shared" si="101"/>
        <v>0</v>
      </c>
      <c r="AP41" s="711">
        <f t="shared" si="101"/>
        <v>0</v>
      </c>
      <c r="AQ41" s="711">
        <f t="shared" si="101"/>
        <v>0</v>
      </c>
      <c r="AR41" s="712">
        <f t="shared" si="101"/>
        <v>0</v>
      </c>
      <c r="AS41" s="720">
        <v>0</v>
      </c>
      <c r="AT41" s="721">
        <v>0</v>
      </c>
      <c r="AU41" s="721">
        <v>0</v>
      </c>
      <c r="AV41" s="722">
        <v>0</v>
      </c>
      <c r="AW41" s="722">
        <v>0</v>
      </c>
      <c r="AX41" s="723">
        <v>0</v>
      </c>
      <c r="AY41" s="724"/>
      <c r="AZ41" s="725"/>
      <c r="BA41" s="725"/>
      <c r="BB41" s="725"/>
      <c r="BC41" s="725"/>
      <c r="BD41" s="726"/>
      <c r="BE41" s="594">
        <f t="shared" si="17"/>
        <v>0</v>
      </c>
      <c r="BF41" s="256">
        <f t="shared" si="18"/>
        <v>0</v>
      </c>
      <c r="BG41" s="256">
        <f t="shared" si="19"/>
        <v>0</v>
      </c>
      <c r="BH41" s="256">
        <f t="shared" si="20"/>
        <v>0</v>
      </c>
      <c r="BI41" s="256">
        <f t="shared" si="21"/>
        <v>0</v>
      </c>
      <c r="BJ41" s="595">
        <f t="shared" si="22"/>
        <v>0</v>
      </c>
    </row>
    <row r="42" spans="1:62" s="5" customFormat="1" ht="12.75" customHeight="1">
      <c r="A42" s="895"/>
      <c r="B42" s="893"/>
      <c r="C42" s="865"/>
      <c r="D42" s="162">
        <v>8</v>
      </c>
      <c r="E42" s="160">
        <f t="shared" si="86"/>
        <v>0</v>
      </c>
      <c r="F42" s="160">
        <f t="shared" si="87"/>
        <v>0</v>
      </c>
      <c r="G42" s="212">
        <f t="shared" si="80"/>
        <v>0</v>
      </c>
      <c r="H42" s="529">
        <f t="shared" si="88"/>
        <v>0</v>
      </c>
      <c r="I42" s="212">
        <f t="shared" si="11"/>
        <v>0</v>
      </c>
      <c r="J42" s="160">
        <f t="shared" si="89"/>
        <v>1</v>
      </c>
      <c r="K42" s="160">
        <f t="shared" si="90"/>
        <v>0</v>
      </c>
      <c r="L42" s="224">
        <f t="shared" si="13"/>
        <v>1</v>
      </c>
      <c r="M42" s="181">
        <f t="shared" si="91"/>
        <v>0</v>
      </c>
      <c r="O42" s="163"/>
      <c r="P42" s="164"/>
      <c r="Q42" s="209"/>
      <c r="R42" s="163"/>
      <c r="S42" s="164"/>
      <c r="T42" s="181"/>
      <c r="U42" s="592">
        <f t="shared" ref="U42:Z42" si="102">U86+U130</f>
        <v>0</v>
      </c>
      <c r="V42" s="567">
        <f t="shared" si="102"/>
        <v>0</v>
      </c>
      <c r="W42" s="567">
        <f t="shared" si="102"/>
        <v>0</v>
      </c>
      <c r="X42" s="567">
        <f t="shared" si="102"/>
        <v>1</v>
      </c>
      <c r="Y42" s="567">
        <f t="shared" si="102"/>
        <v>0</v>
      </c>
      <c r="Z42" s="593">
        <f t="shared" si="102"/>
        <v>0</v>
      </c>
      <c r="AA42" s="710"/>
      <c r="AB42" s="711"/>
      <c r="AC42" s="711"/>
      <c r="AD42" s="711"/>
      <c r="AE42" s="711"/>
      <c r="AF42" s="712"/>
      <c r="AG42" s="817">
        <v>0</v>
      </c>
      <c r="AH42" s="366">
        <v>0</v>
      </c>
      <c r="AI42" s="833"/>
      <c r="AJ42" s="369">
        <v>0</v>
      </c>
      <c r="AK42" s="366">
        <v>0</v>
      </c>
      <c r="AL42" s="846">
        <v>0</v>
      </c>
      <c r="AM42" s="710">
        <f t="shared" ref="AM42:AR42" si="103">AM86+AM130</f>
        <v>0</v>
      </c>
      <c r="AN42" s="711">
        <f t="shared" si="103"/>
        <v>0</v>
      </c>
      <c r="AO42" s="711">
        <f t="shared" si="103"/>
        <v>0</v>
      </c>
      <c r="AP42" s="711">
        <f t="shared" si="103"/>
        <v>0</v>
      </c>
      <c r="AQ42" s="711">
        <f t="shared" si="103"/>
        <v>0</v>
      </c>
      <c r="AR42" s="712">
        <f t="shared" si="103"/>
        <v>0</v>
      </c>
      <c r="AS42" s="720">
        <v>0</v>
      </c>
      <c r="AT42" s="721">
        <v>0</v>
      </c>
      <c r="AU42" s="721">
        <v>0</v>
      </c>
      <c r="AV42" s="722">
        <v>0</v>
      </c>
      <c r="AW42" s="722">
        <v>0</v>
      </c>
      <c r="AX42" s="723">
        <v>0</v>
      </c>
      <c r="AY42" s="724"/>
      <c r="AZ42" s="725"/>
      <c r="BA42" s="725"/>
      <c r="BB42" s="725"/>
      <c r="BC42" s="725"/>
      <c r="BD42" s="726"/>
      <c r="BE42" s="594">
        <f t="shared" si="17"/>
        <v>0</v>
      </c>
      <c r="BF42" s="256">
        <f t="shared" si="18"/>
        <v>0</v>
      </c>
      <c r="BG42" s="256">
        <f t="shared" si="19"/>
        <v>0</v>
      </c>
      <c r="BH42" s="256">
        <f t="shared" si="20"/>
        <v>1</v>
      </c>
      <c r="BI42" s="256">
        <f t="shared" si="21"/>
        <v>0</v>
      </c>
      <c r="BJ42" s="595">
        <f t="shared" si="22"/>
        <v>0</v>
      </c>
    </row>
    <row r="43" spans="1:62" s="5" customFormat="1" ht="12.75" customHeight="1">
      <c r="A43" s="895"/>
      <c r="B43" s="893"/>
      <c r="C43" s="865"/>
      <c r="D43" s="162">
        <v>7</v>
      </c>
      <c r="E43" s="160">
        <f t="shared" si="86"/>
        <v>0</v>
      </c>
      <c r="F43" s="160">
        <f t="shared" si="87"/>
        <v>0</v>
      </c>
      <c r="G43" s="212">
        <f t="shared" si="80"/>
        <v>0</v>
      </c>
      <c r="H43" s="529">
        <f t="shared" si="88"/>
        <v>0</v>
      </c>
      <c r="I43" s="212">
        <f t="shared" si="11"/>
        <v>0</v>
      </c>
      <c r="J43" s="160">
        <f t="shared" si="89"/>
        <v>0</v>
      </c>
      <c r="K43" s="160">
        <f t="shared" si="90"/>
        <v>0</v>
      </c>
      <c r="L43" s="224">
        <f t="shared" si="13"/>
        <v>0</v>
      </c>
      <c r="M43" s="181">
        <f t="shared" si="91"/>
        <v>0</v>
      </c>
      <c r="O43" s="163"/>
      <c r="P43" s="164"/>
      <c r="Q43" s="209"/>
      <c r="R43" s="163"/>
      <c r="S43" s="164"/>
      <c r="T43" s="181"/>
      <c r="U43" s="592">
        <f t="shared" ref="U43:Z43" si="104">U87+U131</f>
        <v>0</v>
      </c>
      <c r="V43" s="567">
        <f t="shared" si="104"/>
        <v>0</v>
      </c>
      <c r="W43" s="567">
        <f t="shared" si="104"/>
        <v>0</v>
      </c>
      <c r="X43" s="567">
        <f t="shared" si="104"/>
        <v>0</v>
      </c>
      <c r="Y43" s="567">
        <f t="shared" si="104"/>
        <v>0</v>
      </c>
      <c r="Z43" s="593">
        <f t="shared" si="104"/>
        <v>0</v>
      </c>
      <c r="AA43" s="710"/>
      <c r="AB43" s="711"/>
      <c r="AC43" s="711"/>
      <c r="AD43" s="711"/>
      <c r="AE43" s="711"/>
      <c r="AF43" s="712"/>
      <c r="AG43" s="817">
        <v>0</v>
      </c>
      <c r="AH43" s="366">
        <v>0</v>
      </c>
      <c r="AI43" s="833"/>
      <c r="AJ43" s="369">
        <v>0</v>
      </c>
      <c r="AK43" s="366">
        <v>0</v>
      </c>
      <c r="AL43" s="846">
        <v>0</v>
      </c>
      <c r="AM43" s="710">
        <f t="shared" ref="AM43:AR43" si="105">AM87+AM131</f>
        <v>0</v>
      </c>
      <c r="AN43" s="711">
        <f t="shared" si="105"/>
        <v>0</v>
      </c>
      <c r="AO43" s="711">
        <f t="shared" si="105"/>
        <v>0</v>
      </c>
      <c r="AP43" s="711">
        <f t="shared" si="105"/>
        <v>0</v>
      </c>
      <c r="AQ43" s="711">
        <f t="shared" si="105"/>
        <v>0</v>
      </c>
      <c r="AR43" s="712">
        <f t="shared" si="105"/>
        <v>0</v>
      </c>
      <c r="AS43" s="720">
        <v>0</v>
      </c>
      <c r="AT43" s="721">
        <v>0</v>
      </c>
      <c r="AU43" s="721">
        <v>0</v>
      </c>
      <c r="AV43" s="722">
        <v>0</v>
      </c>
      <c r="AW43" s="722">
        <v>0</v>
      </c>
      <c r="AX43" s="723">
        <v>0</v>
      </c>
      <c r="AY43" s="724"/>
      <c r="AZ43" s="725"/>
      <c r="BA43" s="725"/>
      <c r="BB43" s="725"/>
      <c r="BC43" s="725"/>
      <c r="BD43" s="726"/>
      <c r="BE43" s="594">
        <f t="shared" si="17"/>
        <v>0</v>
      </c>
      <c r="BF43" s="256">
        <f t="shared" si="18"/>
        <v>0</v>
      </c>
      <c r="BG43" s="256">
        <f t="shared" si="19"/>
        <v>0</v>
      </c>
      <c r="BH43" s="256">
        <f t="shared" si="20"/>
        <v>0</v>
      </c>
      <c r="BI43" s="256">
        <f t="shared" si="21"/>
        <v>0</v>
      </c>
      <c r="BJ43" s="595">
        <f t="shared" si="22"/>
        <v>0</v>
      </c>
    </row>
    <row r="44" spans="1:62" s="5" customFormat="1" ht="12.75" customHeight="1">
      <c r="A44" s="895"/>
      <c r="B44" s="893"/>
      <c r="C44" s="866"/>
      <c r="D44" s="165">
        <v>6</v>
      </c>
      <c r="E44" s="160">
        <f t="shared" si="86"/>
        <v>0</v>
      </c>
      <c r="F44" s="160">
        <f t="shared" si="87"/>
        <v>0</v>
      </c>
      <c r="G44" s="213">
        <f t="shared" si="80"/>
        <v>0</v>
      </c>
      <c r="H44" s="529">
        <f t="shared" si="88"/>
        <v>0</v>
      </c>
      <c r="I44" s="213">
        <f t="shared" si="11"/>
        <v>0</v>
      </c>
      <c r="J44" s="160">
        <f t="shared" si="89"/>
        <v>0</v>
      </c>
      <c r="K44" s="160">
        <f t="shared" si="90"/>
        <v>0</v>
      </c>
      <c r="L44" s="225">
        <f t="shared" si="13"/>
        <v>0</v>
      </c>
      <c r="M44" s="182">
        <f t="shared" si="91"/>
        <v>0</v>
      </c>
      <c r="O44" s="166"/>
      <c r="P44" s="167"/>
      <c r="Q44" s="209"/>
      <c r="R44" s="166"/>
      <c r="S44" s="167"/>
      <c r="T44" s="182"/>
      <c r="U44" s="592">
        <f t="shared" ref="U44:Z44" si="106">U88+U132</f>
        <v>0</v>
      </c>
      <c r="V44" s="567">
        <f t="shared" si="106"/>
        <v>0</v>
      </c>
      <c r="W44" s="567">
        <f t="shared" si="106"/>
        <v>0</v>
      </c>
      <c r="X44" s="567">
        <f t="shared" si="106"/>
        <v>0</v>
      </c>
      <c r="Y44" s="567">
        <f t="shared" si="106"/>
        <v>0</v>
      </c>
      <c r="Z44" s="593">
        <f t="shared" si="106"/>
        <v>0</v>
      </c>
      <c r="AA44" s="710"/>
      <c r="AB44" s="711"/>
      <c r="AC44" s="711"/>
      <c r="AD44" s="711"/>
      <c r="AE44" s="711"/>
      <c r="AF44" s="712"/>
      <c r="AG44" s="818">
        <v>0</v>
      </c>
      <c r="AH44" s="374">
        <v>0</v>
      </c>
      <c r="AI44" s="833"/>
      <c r="AJ44" s="373">
        <v>0</v>
      </c>
      <c r="AK44" s="374">
        <v>0</v>
      </c>
      <c r="AL44" s="847">
        <v>0</v>
      </c>
      <c r="AM44" s="710">
        <f t="shared" ref="AM44:AR44" si="107">AM88+AM132</f>
        <v>0</v>
      </c>
      <c r="AN44" s="711">
        <f t="shared" si="107"/>
        <v>0</v>
      </c>
      <c r="AO44" s="711">
        <f t="shared" si="107"/>
        <v>0</v>
      </c>
      <c r="AP44" s="711">
        <f t="shared" si="107"/>
        <v>0</v>
      </c>
      <c r="AQ44" s="711">
        <f t="shared" si="107"/>
        <v>0</v>
      </c>
      <c r="AR44" s="712">
        <f t="shared" si="107"/>
        <v>0</v>
      </c>
      <c r="AS44" s="720">
        <v>0</v>
      </c>
      <c r="AT44" s="721">
        <v>0</v>
      </c>
      <c r="AU44" s="721">
        <v>0</v>
      </c>
      <c r="AV44" s="722">
        <v>0</v>
      </c>
      <c r="AW44" s="722">
        <v>0</v>
      </c>
      <c r="AX44" s="723">
        <v>0</v>
      </c>
      <c r="AY44" s="724"/>
      <c r="AZ44" s="725"/>
      <c r="BA44" s="725"/>
      <c r="BB44" s="725"/>
      <c r="BC44" s="725"/>
      <c r="BD44" s="726"/>
      <c r="BE44" s="594">
        <f t="shared" si="17"/>
        <v>0</v>
      </c>
      <c r="BF44" s="256">
        <f t="shared" si="18"/>
        <v>0</v>
      </c>
      <c r="BG44" s="256">
        <f t="shared" si="19"/>
        <v>0</v>
      </c>
      <c r="BH44" s="256">
        <f t="shared" si="20"/>
        <v>0</v>
      </c>
      <c r="BI44" s="256">
        <f t="shared" si="21"/>
        <v>0</v>
      </c>
      <c r="BJ44" s="595">
        <f t="shared" si="22"/>
        <v>0</v>
      </c>
    </row>
    <row r="45" spans="1:62" s="5" customFormat="1" ht="12.75" customHeight="1">
      <c r="A45" s="895"/>
      <c r="B45" s="893"/>
      <c r="C45" s="864" t="s">
        <v>153</v>
      </c>
      <c r="D45" s="159">
        <v>5</v>
      </c>
      <c r="E45" s="160">
        <f t="shared" si="86"/>
        <v>0</v>
      </c>
      <c r="F45" s="160">
        <f t="shared" si="87"/>
        <v>0</v>
      </c>
      <c r="G45" s="211">
        <f t="shared" si="80"/>
        <v>0</v>
      </c>
      <c r="H45" s="529">
        <f t="shared" si="88"/>
        <v>0</v>
      </c>
      <c r="I45" s="211">
        <f t="shared" si="11"/>
        <v>0</v>
      </c>
      <c r="J45" s="160">
        <f t="shared" si="89"/>
        <v>0</v>
      </c>
      <c r="K45" s="160">
        <f t="shared" si="90"/>
        <v>0</v>
      </c>
      <c r="L45" s="223">
        <f t="shared" si="13"/>
        <v>0</v>
      </c>
      <c r="M45" s="558">
        <f t="shared" si="91"/>
        <v>0</v>
      </c>
      <c r="O45" s="546"/>
      <c r="P45" s="547"/>
      <c r="Q45" s="209"/>
      <c r="R45" s="546"/>
      <c r="S45" s="547"/>
      <c r="T45" s="558"/>
      <c r="U45" s="592">
        <f t="shared" ref="U45:Z45" si="108">U89+U133</f>
        <v>0</v>
      </c>
      <c r="V45" s="567">
        <f t="shared" si="108"/>
        <v>0</v>
      </c>
      <c r="W45" s="567">
        <f t="shared" si="108"/>
        <v>0</v>
      </c>
      <c r="X45" s="567">
        <f t="shared" si="108"/>
        <v>0</v>
      </c>
      <c r="Y45" s="567">
        <f t="shared" si="108"/>
        <v>0</v>
      </c>
      <c r="Z45" s="593">
        <f t="shared" si="108"/>
        <v>0</v>
      </c>
      <c r="AA45" s="710"/>
      <c r="AB45" s="711"/>
      <c r="AC45" s="711"/>
      <c r="AD45" s="711"/>
      <c r="AE45" s="711"/>
      <c r="AF45" s="712"/>
      <c r="AG45" s="816">
        <v>0</v>
      </c>
      <c r="AH45" s="827">
        <v>0</v>
      </c>
      <c r="AI45" s="833"/>
      <c r="AJ45" s="835">
        <v>0</v>
      </c>
      <c r="AK45" s="827">
        <v>0</v>
      </c>
      <c r="AL45" s="845">
        <v>0</v>
      </c>
      <c r="AM45" s="710">
        <f t="shared" ref="AM45:AR45" si="109">AM89+AM133</f>
        <v>0</v>
      </c>
      <c r="AN45" s="711">
        <f t="shared" si="109"/>
        <v>0</v>
      </c>
      <c r="AO45" s="711">
        <f t="shared" si="109"/>
        <v>0</v>
      </c>
      <c r="AP45" s="711">
        <f t="shared" si="109"/>
        <v>0</v>
      </c>
      <c r="AQ45" s="711">
        <f t="shared" si="109"/>
        <v>0</v>
      </c>
      <c r="AR45" s="712">
        <f t="shared" si="109"/>
        <v>0</v>
      </c>
      <c r="AS45" s="720">
        <v>0</v>
      </c>
      <c r="AT45" s="721">
        <v>0</v>
      </c>
      <c r="AU45" s="721">
        <v>0</v>
      </c>
      <c r="AV45" s="722">
        <v>0</v>
      </c>
      <c r="AW45" s="722">
        <v>0</v>
      </c>
      <c r="AX45" s="723">
        <v>0</v>
      </c>
      <c r="AY45" s="724"/>
      <c r="AZ45" s="725"/>
      <c r="BA45" s="725"/>
      <c r="BB45" s="725"/>
      <c r="BC45" s="725"/>
      <c r="BD45" s="726"/>
      <c r="BE45" s="594">
        <f t="shared" si="17"/>
        <v>0</v>
      </c>
      <c r="BF45" s="256">
        <f t="shared" si="18"/>
        <v>0</v>
      </c>
      <c r="BG45" s="256">
        <f t="shared" si="19"/>
        <v>0</v>
      </c>
      <c r="BH45" s="256">
        <f t="shared" si="20"/>
        <v>0</v>
      </c>
      <c r="BI45" s="256">
        <f t="shared" si="21"/>
        <v>0</v>
      </c>
      <c r="BJ45" s="595">
        <f t="shared" si="22"/>
        <v>0</v>
      </c>
    </row>
    <row r="46" spans="1:62" s="5" customFormat="1" ht="12.75" customHeight="1">
      <c r="A46" s="895"/>
      <c r="B46" s="893"/>
      <c r="C46" s="865"/>
      <c r="D46" s="162">
        <v>4</v>
      </c>
      <c r="E46" s="160">
        <f t="shared" si="86"/>
        <v>0</v>
      </c>
      <c r="F46" s="160">
        <f t="shared" si="87"/>
        <v>0</v>
      </c>
      <c r="G46" s="212">
        <f t="shared" si="80"/>
        <v>0</v>
      </c>
      <c r="H46" s="529">
        <f t="shared" si="88"/>
        <v>0</v>
      </c>
      <c r="I46" s="212">
        <f t="shared" si="11"/>
        <v>0</v>
      </c>
      <c r="J46" s="160">
        <f t="shared" si="89"/>
        <v>0</v>
      </c>
      <c r="K46" s="160">
        <f t="shared" si="90"/>
        <v>0</v>
      </c>
      <c r="L46" s="224">
        <f t="shared" si="13"/>
        <v>0</v>
      </c>
      <c r="M46" s="181">
        <f t="shared" si="91"/>
        <v>0</v>
      </c>
      <c r="O46" s="163"/>
      <c r="P46" s="164"/>
      <c r="Q46" s="209"/>
      <c r="R46" s="163"/>
      <c r="S46" s="164"/>
      <c r="T46" s="181"/>
      <c r="U46" s="592">
        <f t="shared" ref="U46:Z46" si="110">U90+U134</f>
        <v>0</v>
      </c>
      <c r="V46" s="567">
        <f t="shared" si="110"/>
        <v>0</v>
      </c>
      <c r="W46" s="567">
        <f t="shared" si="110"/>
        <v>0</v>
      </c>
      <c r="X46" s="567">
        <f t="shared" si="110"/>
        <v>0</v>
      </c>
      <c r="Y46" s="567">
        <f t="shared" si="110"/>
        <v>0</v>
      </c>
      <c r="Z46" s="593">
        <f t="shared" si="110"/>
        <v>0</v>
      </c>
      <c r="AA46" s="710"/>
      <c r="AB46" s="711"/>
      <c r="AC46" s="711"/>
      <c r="AD46" s="711"/>
      <c r="AE46" s="711"/>
      <c r="AF46" s="712"/>
      <c r="AG46" s="817">
        <v>0</v>
      </c>
      <c r="AH46" s="366">
        <v>0</v>
      </c>
      <c r="AI46" s="833"/>
      <c r="AJ46" s="369">
        <v>0</v>
      </c>
      <c r="AK46" s="366">
        <v>0</v>
      </c>
      <c r="AL46" s="846">
        <v>0</v>
      </c>
      <c r="AM46" s="710">
        <f t="shared" ref="AM46:AR46" si="111">AM90+AM134</f>
        <v>0</v>
      </c>
      <c r="AN46" s="711">
        <f t="shared" si="111"/>
        <v>0</v>
      </c>
      <c r="AO46" s="711">
        <f t="shared" si="111"/>
        <v>0</v>
      </c>
      <c r="AP46" s="711">
        <f t="shared" si="111"/>
        <v>0</v>
      </c>
      <c r="AQ46" s="711">
        <f t="shared" si="111"/>
        <v>0</v>
      </c>
      <c r="AR46" s="712">
        <f t="shared" si="111"/>
        <v>0</v>
      </c>
      <c r="AS46" s="720">
        <v>0</v>
      </c>
      <c r="AT46" s="721">
        <v>0</v>
      </c>
      <c r="AU46" s="721">
        <v>0</v>
      </c>
      <c r="AV46" s="722">
        <v>0</v>
      </c>
      <c r="AW46" s="722">
        <v>0</v>
      </c>
      <c r="AX46" s="723">
        <v>0</v>
      </c>
      <c r="AY46" s="724"/>
      <c r="AZ46" s="725"/>
      <c r="BA46" s="725"/>
      <c r="BB46" s="725"/>
      <c r="BC46" s="725"/>
      <c r="BD46" s="726"/>
      <c r="BE46" s="594">
        <f t="shared" si="17"/>
        <v>0</v>
      </c>
      <c r="BF46" s="256">
        <f t="shared" si="18"/>
        <v>0</v>
      </c>
      <c r="BG46" s="256">
        <f t="shared" si="19"/>
        <v>0</v>
      </c>
      <c r="BH46" s="256">
        <f t="shared" si="20"/>
        <v>0</v>
      </c>
      <c r="BI46" s="256">
        <f t="shared" si="21"/>
        <v>0</v>
      </c>
      <c r="BJ46" s="595">
        <f t="shared" si="22"/>
        <v>0</v>
      </c>
    </row>
    <row r="47" spans="1:62" s="5" customFormat="1" ht="12.75" customHeight="1">
      <c r="A47" s="895"/>
      <c r="B47" s="893"/>
      <c r="C47" s="865"/>
      <c r="D47" s="162">
        <v>3</v>
      </c>
      <c r="E47" s="160">
        <f t="shared" si="86"/>
        <v>0</v>
      </c>
      <c r="F47" s="160">
        <f t="shared" si="87"/>
        <v>0</v>
      </c>
      <c r="G47" s="212">
        <f t="shared" si="80"/>
        <v>0</v>
      </c>
      <c r="H47" s="529">
        <f t="shared" si="88"/>
        <v>0</v>
      </c>
      <c r="I47" s="212">
        <f t="shared" si="11"/>
        <v>0</v>
      </c>
      <c r="J47" s="160">
        <f t="shared" si="89"/>
        <v>0</v>
      </c>
      <c r="K47" s="160">
        <f t="shared" si="90"/>
        <v>0</v>
      </c>
      <c r="L47" s="224">
        <f t="shared" si="13"/>
        <v>0</v>
      </c>
      <c r="M47" s="181">
        <f t="shared" si="91"/>
        <v>0</v>
      </c>
      <c r="O47" s="163"/>
      <c r="P47" s="164"/>
      <c r="Q47" s="209"/>
      <c r="R47" s="163"/>
      <c r="S47" s="164"/>
      <c r="T47" s="181"/>
      <c r="U47" s="592">
        <f t="shared" ref="U47:Z47" si="112">U91+U135</f>
        <v>0</v>
      </c>
      <c r="V47" s="567">
        <f t="shared" si="112"/>
        <v>0</v>
      </c>
      <c r="W47" s="567">
        <f t="shared" si="112"/>
        <v>0</v>
      </c>
      <c r="X47" s="567">
        <f t="shared" si="112"/>
        <v>0</v>
      </c>
      <c r="Y47" s="567">
        <f t="shared" si="112"/>
        <v>0</v>
      </c>
      <c r="Z47" s="593">
        <f t="shared" si="112"/>
        <v>0</v>
      </c>
      <c r="AA47" s="710"/>
      <c r="AB47" s="711"/>
      <c r="AC47" s="711"/>
      <c r="AD47" s="711"/>
      <c r="AE47" s="711"/>
      <c r="AF47" s="712"/>
      <c r="AG47" s="817">
        <v>0</v>
      </c>
      <c r="AH47" s="366">
        <v>0</v>
      </c>
      <c r="AI47" s="833"/>
      <c r="AJ47" s="369">
        <v>0</v>
      </c>
      <c r="AK47" s="366">
        <v>0</v>
      </c>
      <c r="AL47" s="846">
        <v>0</v>
      </c>
      <c r="AM47" s="710">
        <f t="shared" ref="AM47:AR47" si="113">AM91+AM135</f>
        <v>0</v>
      </c>
      <c r="AN47" s="711">
        <f t="shared" si="113"/>
        <v>0</v>
      </c>
      <c r="AO47" s="711">
        <f t="shared" si="113"/>
        <v>0</v>
      </c>
      <c r="AP47" s="711">
        <f t="shared" si="113"/>
        <v>0</v>
      </c>
      <c r="AQ47" s="711">
        <f t="shared" si="113"/>
        <v>0</v>
      </c>
      <c r="AR47" s="712">
        <f t="shared" si="113"/>
        <v>0</v>
      </c>
      <c r="AS47" s="720">
        <v>0</v>
      </c>
      <c r="AT47" s="721">
        <v>0</v>
      </c>
      <c r="AU47" s="721">
        <v>0</v>
      </c>
      <c r="AV47" s="722">
        <v>0</v>
      </c>
      <c r="AW47" s="722">
        <v>0</v>
      </c>
      <c r="AX47" s="723">
        <v>0</v>
      </c>
      <c r="AY47" s="724"/>
      <c r="AZ47" s="725"/>
      <c r="BA47" s="725"/>
      <c r="BB47" s="725"/>
      <c r="BC47" s="725"/>
      <c r="BD47" s="726"/>
      <c r="BE47" s="594">
        <f t="shared" si="17"/>
        <v>0</v>
      </c>
      <c r="BF47" s="256">
        <f t="shared" si="18"/>
        <v>0</v>
      </c>
      <c r="BG47" s="256">
        <f t="shared" si="19"/>
        <v>0</v>
      </c>
      <c r="BH47" s="256">
        <f t="shared" si="20"/>
        <v>0</v>
      </c>
      <c r="BI47" s="256">
        <f t="shared" si="21"/>
        <v>0</v>
      </c>
      <c r="BJ47" s="595">
        <f t="shared" si="22"/>
        <v>0</v>
      </c>
    </row>
    <row r="48" spans="1:62" s="5" customFormat="1" ht="12.75" customHeight="1">
      <c r="A48" s="895"/>
      <c r="B48" s="893"/>
      <c r="C48" s="865"/>
      <c r="D48" s="162">
        <v>2</v>
      </c>
      <c r="E48" s="160">
        <f t="shared" si="86"/>
        <v>0</v>
      </c>
      <c r="F48" s="160">
        <f t="shared" si="87"/>
        <v>0</v>
      </c>
      <c r="G48" s="214">
        <f t="shared" si="80"/>
        <v>0</v>
      </c>
      <c r="H48" s="529">
        <f t="shared" si="88"/>
        <v>0</v>
      </c>
      <c r="I48" s="214">
        <f t="shared" si="11"/>
        <v>0</v>
      </c>
      <c r="J48" s="160">
        <f t="shared" si="89"/>
        <v>0</v>
      </c>
      <c r="K48" s="160">
        <f t="shared" si="90"/>
        <v>0</v>
      </c>
      <c r="L48" s="226">
        <f t="shared" si="13"/>
        <v>0</v>
      </c>
      <c r="M48" s="183">
        <f t="shared" si="91"/>
        <v>0</v>
      </c>
      <c r="O48" s="169"/>
      <c r="P48" s="170"/>
      <c r="Q48" s="209"/>
      <c r="R48" s="169"/>
      <c r="S48" s="170"/>
      <c r="T48" s="183"/>
      <c r="U48" s="592">
        <f t="shared" ref="U48:Z48" si="114">U92+U136</f>
        <v>0</v>
      </c>
      <c r="V48" s="567">
        <f t="shared" si="114"/>
        <v>0</v>
      </c>
      <c r="W48" s="567">
        <f t="shared" si="114"/>
        <v>0</v>
      </c>
      <c r="X48" s="567">
        <f t="shared" si="114"/>
        <v>0</v>
      </c>
      <c r="Y48" s="567">
        <f t="shared" si="114"/>
        <v>0</v>
      </c>
      <c r="Z48" s="593">
        <f t="shared" si="114"/>
        <v>0</v>
      </c>
      <c r="AA48" s="710"/>
      <c r="AB48" s="711"/>
      <c r="AC48" s="711"/>
      <c r="AD48" s="711"/>
      <c r="AE48" s="711"/>
      <c r="AF48" s="712"/>
      <c r="AG48" s="819">
        <v>0</v>
      </c>
      <c r="AH48" s="380">
        <v>0</v>
      </c>
      <c r="AI48" s="833"/>
      <c r="AJ48" s="379">
        <v>0</v>
      </c>
      <c r="AK48" s="380">
        <v>0</v>
      </c>
      <c r="AL48" s="848">
        <v>0</v>
      </c>
      <c r="AM48" s="710">
        <f t="shared" ref="AM48:AR48" si="115">AM92+AM136</f>
        <v>0</v>
      </c>
      <c r="AN48" s="711">
        <f t="shared" si="115"/>
        <v>0</v>
      </c>
      <c r="AO48" s="711">
        <f t="shared" si="115"/>
        <v>0</v>
      </c>
      <c r="AP48" s="711">
        <f t="shared" si="115"/>
        <v>0</v>
      </c>
      <c r="AQ48" s="711">
        <f t="shared" si="115"/>
        <v>0</v>
      </c>
      <c r="AR48" s="712">
        <f t="shared" si="115"/>
        <v>0</v>
      </c>
      <c r="AS48" s="720">
        <v>0</v>
      </c>
      <c r="AT48" s="721">
        <v>0</v>
      </c>
      <c r="AU48" s="721">
        <v>0</v>
      </c>
      <c r="AV48" s="722">
        <v>0</v>
      </c>
      <c r="AW48" s="722">
        <v>0</v>
      </c>
      <c r="AX48" s="723">
        <v>0</v>
      </c>
      <c r="AY48" s="724"/>
      <c r="AZ48" s="725"/>
      <c r="BA48" s="725"/>
      <c r="BB48" s="725"/>
      <c r="BC48" s="725"/>
      <c r="BD48" s="726"/>
      <c r="BE48" s="594">
        <f t="shared" si="17"/>
        <v>0</v>
      </c>
      <c r="BF48" s="256">
        <f t="shared" si="18"/>
        <v>0</v>
      </c>
      <c r="BG48" s="256">
        <f t="shared" si="19"/>
        <v>0</v>
      </c>
      <c r="BH48" s="256">
        <f t="shared" si="20"/>
        <v>0</v>
      </c>
      <c r="BI48" s="256">
        <f t="shared" si="21"/>
        <v>0</v>
      </c>
      <c r="BJ48" s="595">
        <f t="shared" si="22"/>
        <v>0</v>
      </c>
    </row>
    <row r="49" spans="1:62" s="5" customFormat="1" ht="12.75" customHeight="1">
      <c r="A49" s="895"/>
      <c r="B49" s="893"/>
      <c r="C49" s="867"/>
      <c r="D49" s="165">
        <v>1</v>
      </c>
      <c r="E49" s="160">
        <f t="shared" si="86"/>
        <v>0</v>
      </c>
      <c r="F49" s="160">
        <f t="shared" si="87"/>
        <v>0</v>
      </c>
      <c r="G49" s="215">
        <f t="shared" si="80"/>
        <v>0</v>
      </c>
      <c r="H49" s="176">
        <f t="shared" si="88"/>
        <v>19</v>
      </c>
      <c r="I49" s="215">
        <f>G49+H49</f>
        <v>19</v>
      </c>
      <c r="J49" s="160">
        <f t="shared" si="89"/>
        <v>0</v>
      </c>
      <c r="K49" s="160">
        <f t="shared" si="90"/>
        <v>0</v>
      </c>
      <c r="L49" s="227">
        <f t="shared" si="13"/>
        <v>0</v>
      </c>
      <c r="M49" s="186">
        <f t="shared" si="91"/>
        <v>0</v>
      </c>
      <c r="O49" s="175"/>
      <c r="P49" s="176"/>
      <c r="Q49" s="190">
        <v>8</v>
      </c>
      <c r="R49" s="175"/>
      <c r="S49" s="176"/>
      <c r="T49" s="186"/>
      <c r="U49" s="592">
        <f t="shared" ref="U49:Z49" si="116">U93+U137</f>
        <v>0</v>
      </c>
      <c r="V49" s="567">
        <f t="shared" si="116"/>
        <v>0</v>
      </c>
      <c r="W49" s="567">
        <f t="shared" si="116"/>
        <v>9</v>
      </c>
      <c r="X49" s="567">
        <f t="shared" si="116"/>
        <v>0</v>
      </c>
      <c r="Y49" s="567">
        <f t="shared" si="116"/>
        <v>0</v>
      </c>
      <c r="Z49" s="593">
        <f t="shared" si="116"/>
        <v>0</v>
      </c>
      <c r="AA49" s="710"/>
      <c r="AB49" s="711"/>
      <c r="AC49" s="711"/>
      <c r="AD49" s="711"/>
      <c r="AE49" s="711"/>
      <c r="AF49" s="712"/>
      <c r="AG49" s="820">
        <v>0</v>
      </c>
      <c r="AH49" s="385">
        <v>0</v>
      </c>
      <c r="AI49" s="385">
        <v>0</v>
      </c>
      <c r="AJ49" s="384">
        <v>0</v>
      </c>
      <c r="AK49" s="385">
        <v>0</v>
      </c>
      <c r="AL49" s="842">
        <v>0</v>
      </c>
      <c r="AM49" s="710">
        <f t="shared" ref="AM49:AR49" si="117">AM93+AM137</f>
        <v>0</v>
      </c>
      <c r="AN49" s="711">
        <f t="shared" si="117"/>
        <v>0</v>
      </c>
      <c r="AO49" s="711">
        <f t="shared" si="117"/>
        <v>0</v>
      </c>
      <c r="AP49" s="711">
        <f t="shared" si="117"/>
        <v>0</v>
      </c>
      <c r="AQ49" s="711">
        <f t="shared" si="117"/>
        <v>0</v>
      </c>
      <c r="AR49" s="712">
        <f t="shared" si="117"/>
        <v>0</v>
      </c>
      <c r="AS49" s="733">
        <v>0</v>
      </c>
      <c r="AT49" s="734">
        <v>0</v>
      </c>
      <c r="AU49" s="734">
        <v>0</v>
      </c>
      <c r="AV49" s="735">
        <v>0</v>
      </c>
      <c r="AW49" s="735">
        <v>0</v>
      </c>
      <c r="AX49" s="736">
        <v>0</v>
      </c>
      <c r="AY49" s="724"/>
      <c r="AZ49" s="725"/>
      <c r="BA49" s="725">
        <v>2</v>
      </c>
      <c r="BB49" s="725"/>
      <c r="BC49" s="725"/>
      <c r="BD49" s="726"/>
      <c r="BE49" s="594">
        <f t="shared" si="17"/>
        <v>0</v>
      </c>
      <c r="BF49" s="256">
        <f t="shared" si="18"/>
        <v>0</v>
      </c>
      <c r="BG49" s="256">
        <f t="shared" si="19"/>
        <v>19</v>
      </c>
      <c r="BH49" s="256">
        <f t="shared" si="20"/>
        <v>0</v>
      </c>
      <c r="BI49" s="256">
        <f t="shared" si="21"/>
        <v>0</v>
      </c>
      <c r="BJ49" s="595">
        <f t="shared" si="22"/>
        <v>0</v>
      </c>
    </row>
    <row r="50" spans="1:62" s="11" customFormat="1" ht="12.75" customHeight="1">
      <c r="A50" s="239"/>
      <c r="B50" s="234"/>
      <c r="C50" s="235"/>
      <c r="D50" s="240" t="s">
        <v>193</v>
      </c>
      <c r="E50" s="241">
        <f>SUM(E37:E49)</f>
        <v>45</v>
      </c>
      <c r="F50" s="241">
        <f t="shared" ref="F50:M50" si="118">SUM(F37:F49)</f>
        <v>0</v>
      </c>
      <c r="G50" s="241">
        <f t="shared" si="118"/>
        <v>45</v>
      </c>
      <c r="H50" s="241">
        <f t="shared" si="118"/>
        <v>19</v>
      </c>
      <c r="I50" s="241">
        <f>SUM(I37:I49)</f>
        <v>64</v>
      </c>
      <c r="J50" s="241">
        <f t="shared" si="118"/>
        <v>10</v>
      </c>
      <c r="K50" s="241">
        <f>SUM(K37:K49)</f>
        <v>7</v>
      </c>
      <c r="L50" s="241">
        <f t="shared" si="118"/>
        <v>17</v>
      </c>
      <c r="M50" s="584">
        <f t="shared" si="118"/>
        <v>6</v>
      </c>
      <c r="O50" s="552">
        <v>27</v>
      </c>
      <c r="P50" s="553">
        <v>0</v>
      </c>
      <c r="Q50" s="553">
        <v>8</v>
      </c>
      <c r="R50" s="552">
        <v>4</v>
      </c>
      <c r="S50" s="553">
        <v>1</v>
      </c>
      <c r="T50" s="561">
        <v>1</v>
      </c>
      <c r="U50" s="592">
        <f t="shared" ref="U50:Z50" si="119">U94+U138</f>
        <v>10</v>
      </c>
      <c r="V50" s="567">
        <f t="shared" si="119"/>
        <v>0</v>
      </c>
      <c r="W50" s="567">
        <f t="shared" si="119"/>
        <v>9</v>
      </c>
      <c r="X50" s="567">
        <f t="shared" si="119"/>
        <v>4</v>
      </c>
      <c r="Y50" s="567">
        <f t="shared" si="119"/>
        <v>4</v>
      </c>
      <c r="Z50" s="593">
        <f t="shared" si="119"/>
        <v>4</v>
      </c>
      <c r="AA50" s="710">
        <v>0</v>
      </c>
      <c r="AB50" s="711">
        <v>0</v>
      </c>
      <c r="AC50" s="711">
        <v>0</v>
      </c>
      <c r="AD50" s="711">
        <v>0</v>
      </c>
      <c r="AE50" s="711">
        <v>0</v>
      </c>
      <c r="AF50" s="712">
        <v>0</v>
      </c>
      <c r="AG50" s="825">
        <v>0</v>
      </c>
      <c r="AH50" s="830">
        <v>0</v>
      </c>
      <c r="AI50" s="830">
        <v>0</v>
      </c>
      <c r="AJ50" s="838">
        <v>1</v>
      </c>
      <c r="AK50" s="830">
        <v>2</v>
      </c>
      <c r="AL50" s="849">
        <v>1</v>
      </c>
      <c r="AM50" s="710">
        <f t="shared" ref="AM50:AR50" si="120">AM94+AM138</f>
        <v>0</v>
      </c>
      <c r="AN50" s="711">
        <f t="shared" si="120"/>
        <v>0</v>
      </c>
      <c r="AO50" s="711">
        <f t="shared" si="120"/>
        <v>0</v>
      </c>
      <c r="AP50" s="711">
        <f t="shared" si="120"/>
        <v>0</v>
      </c>
      <c r="AQ50" s="711">
        <f t="shared" si="120"/>
        <v>0</v>
      </c>
      <c r="AR50" s="712">
        <f t="shared" si="120"/>
        <v>0</v>
      </c>
      <c r="AS50" s="720">
        <v>0</v>
      </c>
      <c r="AT50" s="721">
        <v>0</v>
      </c>
      <c r="AU50" s="721">
        <v>0</v>
      </c>
      <c r="AV50" s="721">
        <v>0</v>
      </c>
      <c r="AW50" s="721">
        <v>0</v>
      </c>
      <c r="AX50" s="728">
        <v>0</v>
      </c>
      <c r="AY50" s="729">
        <v>8</v>
      </c>
      <c r="AZ50" s="730">
        <v>0</v>
      </c>
      <c r="BA50" s="730">
        <v>2</v>
      </c>
      <c r="BB50" s="730">
        <v>1</v>
      </c>
      <c r="BC50" s="730">
        <v>0</v>
      </c>
      <c r="BD50" s="731">
        <v>0</v>
      </c>
      <c r="BE50" s="594">
        <f t="shared" si="17"/>
        <v>45</v>
      </c>
      <c r="BF50" s="256">
        <f t="shared" si="18"/>
        <v>0</v>
      </c>
      <c r="BG50" s="256">
        <f t="shared" si="19"/>
        <v>19</v>
      </c>
      <c r="BH50" s="256">
        <f t="shared" si="20"/>
        <v>10</v>
      </c>
      <c r="BI50" s="256">
        <f t="shared" si="21"/>
        <v>7</v>
      </c>
      <c r="BJ50" s="595">
        <f t="shared" si="22"/>
        <v>6</v>
      </c>
    </row>
    <row r="51" spans="1:62" s="11" customFormat="1" ht="12.75" customHeight="1" thickBot="1">
      <c r="A51" s="245"/>
      <c r="B51" s="868" t="s">
        <v>17</v>
      </c>
      <c r="C51" s="868"/>
      <c r="D51" s="869"/>
      <c r="E51" s="243">
        <f>E22+E36+E50</f>
        <v>24841</v>
      </c>
      <c r="F51" s="243">
        <f>F22+F36+F50</f>
        <v>2051</v>
      </c>
      <c r="G51" s="243">
        <f t="shared" ref="G51:M51" si="121">G22+G36+G50</f>
        <v>26892</v>
      </c>
      <c r="H51" s="243">
        <f>H22+H36+H50</f>
        <v>1507</v>
      </c>
      <c r="I51" s="243">
        <f>I22+I36+I50</f>
        <v>28399</v>
      </c>
      <c r="J51" s="243">
        <f t="shared" si="121"/>
        <v>7139</v>
      </c>
      <c r="K51" s="243">
        <f>K22+K36+K50</f>
        <v>1380</v>
      </c>
      <c r="L51" s="243">
        <f t="shared" si="121"/>
        <v>8519</v>
      </c>
      <c r="M51" s="585">
        <f t="shared" si="121"/>
        <v>1688</v>
      </c>
      <c r="O51" s="554">
        <v>5333</v>
      </c>
      <c r="P51" s="555">
        <v>502</v>
      </c>
      <c r="Q51" s="555">
        <v>146</v>
      </c>
      <c r="R51" s="554">
        <v>1484</v>
      </c>
      <c r="S51" s="555">
        <v>287</v>
      </c>
      <c r="T51" s="562">
        <v>355</v>
      </c>
      <c r="U51" s="713">
        <f t="shared" ref="U51:Z51" si="122">U95+U139</f>
        <v>3977</v>
      </c>
      <c r="V51" s="714">
        <f t="shared" si="122"/>
        <v>358</v>
      </c>
      <c r="W51" s="714">
        <f t="shared" si="122"/>
        <v>267</v>
      </c>
      <c r="X51" s="714">
        <f t="shared" si="122"/>
        <v>1332</v>
      </c>
      <c r="Y51" s="714">
        <f t="shared" si="122"/>
        <v>322</v>
      </c>
      <c r="Z51" s="715">
        <f t="shared" si="122"/>
        <v>380</v>
      </c>
      <c r="AA51" s="716">
        <v>5728</v>
      </c>
      <c r="AB51" s="717">
        <v>355</v>
      </c>
      <c r="AC51" s="717">
        <v>589</v>
      </c>
      <c r="AD51" s="717">
        <v>1759</v>
      </c>
      <c r="AE51" s="717">
        <v>294</v>
      </c>
      <c r="AF51" s="718">
        <v>364</v>
      </c>
      <c r="AG51" s="826">
        <v>4785</v>
      </c>
      <c r="AH51" s="831">
        <v>418</v>
      </c>
      <c r="AI51" s="831">
        <v>329</v>
      </c>
      <c r="AJ51" s="839">
        <v>1280</v>
      </c>
      <c r="AK51" s="831">
        <v>215</v>
      </c>
      <c r="AL51" s="850">
        <v>264</v>
      </c>
      <c r="AM51" s="719">
        <f t="shared" ref="AM51:AR51" si="123">AM95+AM139</f>
        <v>3175</v>
      </c>
      <c r="AN51" s="717">
        <f t="shared" si="123"/>
        <v>231</v>
      </c>
      <c r="AO51" s="717">
        <f t="shared" si="123"/>
        <v>106</v>
      </c>
      <c r="AP51" s="717">
        <f t="shared" si="123"/>
        <v>699</v>
      </c>
      <c r="AQ51" s="717">
        <f t="shared" si="123"/>
        <v>165</v>
      </c>
      <c r="AR51" s="718">
        <f t="shared" si="123"/>
        <v>223</v>
      </c>
      <c r="AS51" s="1">
        <v>170</v>
      </c>
      <c r="AT51" s="1">
        <v>26</v>
      </c>
      <c r="AU51" s="1">
        <v>8</v>
      </c>
      <c r="AV51" s="1">
        <v>79</v>
      </c>
      <c r="AW51" s="1">
        <v>7</v>
      </c>
      <c r="AX51" s="1">
        <v>7</v>
      </c>
      <c r="AY51" s="737">
        <v>1673</v>
      </c>
      <c r="AZ51" s="738">
        <v>161</v>
      </c>
      <c r="BA51" s="738">
        <v>62</v>
      </c>
      <c r="BB51" s="738">
        <v>506</v>
      </c>
      <c r="BC51" s="738">
        <v>90</v>
      </c>
      <c r="BD51" s="739">
        <v>95</v>
      </c>
      <c r="BE51" s="596">
        <f>O51+U51+AA51+AG51+AM51+AS51+AY51</f>
        <v>24841</v>
      </c>
      <c r="BF51" s="596">
        <f t="shared" si="18"/>
        <v>2051</v>
      </c>
      <c r="BG51" s="596">
        <f t="shared" si="19"/>
        <v>1507</v>
      </c>
      <c r="BH51" s="596">
        <f t="shared" si="20"/>
        <v>7139</v>
      </c>
      <c r="BI51" s="596">
        <f t="shared" si="21"/>
        <v>1380</v>
      </c>
      <c r="BJ51" s="596">
        <f t="shared" si="22"/>
        <v>1688</v>
      </c>
    </row>
    <row r="52" spans="1:62" ht="13.5" thickTop="1">
      <c r="A52" s="198" t="s">
        <v>200</v>
      </c>
      <c r="Q52" s="253">
        <f>Q51+'ANEXO I - TAB 2'!K9</f>
        <v>246</v>
      </c>
      <c r="W52" s="795">
        <f>W51+'ANEXO I - TAB 2'!P9</f>
        <v>326</v>
      </c>
      <c r="AA52" s="5"/>
      <c r="AC52" s="795">
        <f>AC51+'ANEXO I - TAB 2'!U9</f>
        <v>721</v>
      </c>
      <c r="AG52" s="811"/>
      <c r="AH52" s="811"/>
      <c r="AI52" s="253">
        <f>AI51+'ANEXO I - TAB 2'!Z9</f>
        <v>340</v>
      </c>
      <c r="AJ52" s="811"/>
      <c r="AK52" s="811"/>
      <c r="AL52" s="811"/>
      <c r="AM52" s="5"/>
      <c r="AO52" s="795">
        <f>AO51+'ANEXO I - TAB 2'!AE9</f>
        <v>171</v>
      </c>
      <c r="BA52" s="795">
        <f>BA51+'ANEXO I - TAB 2'!AO9</f>
        <v>94</v>
      </c>
    </row>
    <row r="53" spans="1:62">
      <c r="T53" s="1" t="s">
        <v>298</v>
      </c>
      <c r="U53" s="754">
        <v>212</v>
      </c>
      <c r="V53" s="755">
        <v>0</v>
      </c>
      <c r="W53" s="754">
        <v>0</v>
      </c>
      <c r="X53" s="765">
        <v>134</v>
      </c>
      <c r="Y53" s="766">
        <v>17</v>
      </c>
      <c r="Z53" s="766">
        <v>18</v>
      </c>
      <c r="AA53" s="5"/>
      <c r="AM53" s="546">
        <v>105</v>
      </c>
      <c r="AN53" s="547"/>
      <c r="AO53" s="556"/>
      <c r="AP53" s="546">
        <v>64</v>
      </c>
      <c r="AQ53" s="547">
        <v>4</v>
      </c>
      <c r="AR53" s="558">
        <v>8</v>
      </c>
      <c r="BE53" s="253">
        <f>BE51-E51</f>
        <v>0</v>
      </c>
      <c r="BF53" s="253">
        <f>BF51-F51</f>
        <v>0</v>
      </c>
      <c r="BG53" s="253">
        <f>BG51-H51</f>
        <v>0</v>
      </c>
      <c r="BH53" s="253">
        <f>BH51-J51</f>
        <v>0</v>
      </c>
      <c r="BI53" s="253">
        <f>BI51-K51</f>
        <v>0</v>
      </c>
      <c r="BJ53" s="253">
        <f>BJ51-M51</f>
        <v>0</v>
      </c>
    </row>
    <row r="54" spans="1:62">
      <c r="E54" s="597"/>
      <c r="F54" s="597"/>
      <c r="G54" s="597"/>
      <c r="H54" s="597"/>
      <c r="I54" s="597"/>
      <c r="J54" s="597"/>
      <c r="K54" s="597"/>
      <c r="L54" s="597"/>
      <c r="M54" s="597"/>
      <c r="U54" s="756">
        <v>7</v>
      </c>
      <c r="V54" s="757">
        <v>0</v>
      </c>
      <c r="W54" s="756">
        <v>0</v>
      </c>
      <c r="X54" s="766">
        <v>0</v>
      </c>
      <c r="Y54" s="766">
        <v>0</v>
      </c>
      <c r="Z54" s="766">
        <v>0</v>
      </c>
      <c r="AA54" s="5"/>
      <c r="AM54" s="163">
        <v>3</v>
      </c>
      <c r="AN54" s="164"/>
      <c r="AO54" s="208"/>
      <c r="AP54" s="163"/>
      <c r="AQ54" s="164"/>
      <c r="AR54" s="181"/>
    </row>
    <row r="55" spans="1:62">
      <c r="U55" s="756">
        <v>12</v>
      </c>
      <c r="V55" s="757">
        <v>0</v>
      </c>
      <c r="W55" s="756">
        <v>0</v>
      </c>
      <c r="X55" s="766">
        <v>0</v>
      </c>
      <c r="Y55" s="766">
        <v>1</v>
      </c>
      <c r="Z55" s="766">
        <v>1</v>
      </c>
      <c r="AA55" s="5"/>
      <c r="AM55" s="166">
        <v>1</v>
      </c>
      <c r="AN55" s="167"/>
      <c r="AO55" s="208"/>
      <c r="AP55" s="166"/>
      <c r="AQ55" s="167"/>
      <c r="AR55" s="182"/>
    </row>
    <row r="56" spans="1:62">
      <c r="U56" s="756">
        <v>11</v>
      </c>
      <c r="V56" s="757">
        <v>0</v>
      </c>
      <c r="W56" s="756">
        <v>0</v>
      </c>
      <c r="X56" s="766">
        <v>0</v>
      </c>
      <c r="Y56" s="766">
        <v>0</v>
      </c>
      <c r="Z56" s="766">
        <v>0</v>
      </c>
      <c r="AA56" s="5"/>
      <c r="AM56" s="546"/>
      <c r="AN56" s="547"/>
      <c r="AO56" s="208"/>
      <c r="AP56" s="546">
        <v>1</v>
      </c>
      <c r="AQ56" s="547"/>
      <c r="AR56" s="558"/>
    </row>
    <row r="57" spans="1:62">
      <c r="U57" s="756">
        <v>4</v>
      </c>
      <c r="V57" s="757">
        <v>0</v>
      </c>
      <c r="W57" s="756">
        <v>0</v>
      </c>
      <c r="X57" s="766">
        <v>0</v>
      </c>
      <c r="Y57" s="766">
        <v>0</v>
      </c>
      <c r="Z57" s="766">
        <v>0</v>
      </c>
      <c r="AA57" s="5"/>
      <c r="AM57" s="163"/>
      <c r="AN57" s="164"/>
      <c r="AO57" s="208"/>
      <c r="AP57" s="163"/>
      <c r="AQ57" s="164"/>
      <c r="AR57" s="181"/>
    </row>
    <row r="58" spans="1:62" ht="21" customHeight="1">
      <c r="U58" s="756">
        <v>10</v>
      </c>
      <c r="V58" s="757">
        <v>0</v>
      </c>
      <c r="W58" s="756">
        <v>0</v>
      </c>
      <c r="X58" s="766">
        <v>0</v>
      </c>
      <c r="Y58" s="766">
        <v>0</v>
      </c>
      <c r="Z58" s="766">
        <v>0</v>
      </c>
      <c r="AA58" s="5"/>
      <c r="AM58" s="163">
        <v>3</v>
      </c>
      <c r="AN58" s="164"/>
      <c r="AO58" s="208"/>
      <c r="AP58" s="163"/>
      <c r="AQ58" s="164"/>
      <c r="AR58" s="181"/>
    </row>
    <row r="59" spans="1:62">
      <c r="U59" s="756">
        <v>5</v>
      </c>
      <c r="V59" s="757">
        <v>0</v>
      </c>
      <c r="W59" s="756">
        <v>0</v>
      </c>
      <c r="X59" s="766">
        <v>1</v>
      </c>
      <c r="Y59" s="766">
        <v>0</v>
      </c>
      <c r="Z59" s="766">
        <v>0</v>
      </c>
      <c r="AA59" s="5"/>
      <c r="AM59" s="169"/>
      <c r="AN59" s="170"/>
      <c r="AO59" s="208"/>
      <c r="AP59" s="169"/>
      <c r="AQ59" s="170"/>
      <c r="AR59" s="183"/>
    </row>
    <row r="60" spans="1:62">
      <c r="U60" s="756">
        <v>6</v>
      </c>
      <c r="V60" s="757">
        <v>0</v>
      </c>
      <c r="W60" s="756">
        <v>0</v>
      </c>
      <c r="X60" s="766">
        <v>0</v>
      </c>
      <c r="Y60" s="766">
        <v>0</v>
      </c>
      <c r="Z60" s="766">
        <v>0</v>
      </c>
      <c r="AA60" s="5"/>
      <c r="AM60" s="166">
        <v>6</v>
      </c>
      <c r="AN60" s="167"/>
      <c r="AO60" s="208"/>
      <c r="AP60" s="166"/>
      <c r="AQ60" s="167"/>
      <c r="AR60" s="182"/>
    </row>
    <row r="61" spans="1:62">
      <c r="U61" s="756">
        <v>12</v>
      </c>
      <c r="V61" s="757">
        <v>0</v>
      </c>
      <c r="W61" s="756">
        <v>0</v>
      </c>
      <c r="X61" s="766">
        <v>0</v>
      </c>
      <c r="Y61" s="766">
        <v>0</v>
      </c>
      <c r="Z61" s="766">
        <v>0</v>
      </c>
      <c r="AA61" s="5"/>
      <c r="AM61" s="546">
        <v>4</v>
      </c>
      <c r="AN61" s="547"/>
      <c r="AO61" s="208"/>
      <c r="AP61" s="546"/>
      <c r="AQ61" s="547"/>
      <c r="AR61" s="558"/>
    </row>
    <row r="62" spans="1:62">
      <c r="U62" s="756">
        <v>4</v>
      </c>
      <c r="V62" s="757">
        <v>0</v>
      </c>
      <c r="W62" s="756">
        <v>0</v>
      </c>
      <c r="X62" s="766">
        <v>2</v>
      </c>
      <c r="Y62" s="766">
        <v>0</v>
      </c>
      <c r="Z62" s="766">
        <v>0</v>
      </c>
      <c r="AA62" s="5"/>
      <c r="AM62" s="163">
        <v>4</v>
      </c>
      <c r="AN62" s="164"/>
      <c r="AO62" s="208"/>
      <c r="AP62" s="163"/>
      <c r="AQ62" s="164"/>
      <c r="AR62" s="181"/>
    </row>
    <row r="63" spans="1:62">
      <c r="U63" s="756">
        <v>0</v>
      </c>
      <c r="V63" s="757">
        <v>9</v>
      </c>
      <c r="W63" s="756">
        <v>0</v>
      </c>
      <c r="X63" s="766">
        <v>1</v>
      </c>
      <c r="Y63" s="766">
        <v>0</v>
      </c>
      <c r="Z63" s="766">
        <v>0</v>
      </c>
      <c r="AA63" s="5"/>
      <c r="AM63" s="163"/>
      <c r="AN63" s="164">
        <v>3</v>
      </c>
      <c r="AO63" s="208"/>
      <c r="AP63" s="163"/>
      <c r="AQ63" s="164"/>
      <c r="AR63" s="181"/>
    </row>
    <row r="64" spans="1:62">
      <c r="U64" s="758">
        <v>0</v>
      </c>
      <c r="V64" s="759">
        <v>9</v>
      </c>
      <c r="W64" s="756">
        <v>0</v>
      </c>
      <c r="X64" s="766">
        <v>0</v>
      </c>
      <c r="Y64" s="766">
        <v>0</v>
      </c>
      <c r="Z64" s="766">
        <v>0</v>
      </c>
      <c r="AA64" s="5"/>
      <c r="AM64" s="169"/>
      <c r="AN64" s="170">
        <v>17</v>
      </c>
      <c r="AO64" s="208"/>
      <c r="AP64" s="169"/>
      <c r="AQ64" s="170"/>
      <c r="AR64" s="183"/>
    </row>
    <row r="65" spans="21:44">
      <c r="U65" s="758">
        <v>0</v>
      </c>
      <c r="V65" s="759">
        <v>8</v>
      </c>
      <c r="W65" s="756">
        <v>8</v>
      </c>
      <c r="X65" s="766">
        <v>0</v>
      </c>
      <c r="Y65" s="766">
        <v>0</v>
      </c>
      <c r="Z65" s="766">
        <v>0</v>
      </c>
      <c r="AA65" s="5"/>
      <c r="AM65" s="175"/>
      <c r="AN65" s="176">
        <v>7</v>
      </c>
      <c r="AO65" s="176">
        <v>2</v>
      </c>
      <c r="AP65" s="175"/>
      <c r="AQ65" s="176"/>
      <c r="AR65" s="186"/>
    </row>
    <row r="66" spans="21:44">
      <c r="U66" s="760">
        <v>283</v>
      </c>
      <c r="V66" s="760">
        <v>26</v>
      </c>
      <c r="W66" s="760">
        <v>8</v>
      </c>
      <c r="X66" s="760">
        <v>138</v>
      </c>
      <c r="Y66" s="760">
        <v>18</v>
      </c>
      <c r="Z66" s="760">
        <v>19</v>
      </c>
      <c r="AA66" s="5"/>
      <c r="AM66" s="548">
        <v>126</v>
      </c>
      <c r="AN66" s="549">
        <v>27</v>
      </c>
      <c r="AO66" s="553">
        <v>2</v>
      </c>
      <c r="AP66" s="548">
        <v>65</v>
      </c>
      <c r="AQ66" s="549">
        <v>4</v>
      </c>
      <c r="AR66" s="559">
        <v>8</v>
      </c>
    </row>
    <row r="67" spans="21:44">
      <c r="U67" s="761">
        <v>515</v>
      </c>
      <c r="V67" s="761">
        <v>0</v>
      </c>
      <c r="W67" s="761">
        <v>0</v>
      </c>
      <c r="X67" s="767">
        <v>255</v>
      </c>
      <c r="Y67" s="627">
        <v>40</v>
      </c>
      <c r="Z67" s="627">
        <v>44</v>
      </c>
      <c r="AA67" s="5"/>
      <c r="AM67" s="550">
        <v>252</v>
      </c>
      <c r="AN67" s="551"/>
      <c r="AO67" s="556"/>
      <c r="AP67" s="550">
        <v>114</v>
      </c>
      <c r="AQ67" s="551">
        <v>22</v>
      </c>
      <c r="AR67" s="560">
        <v>29</v>
      </c>
    </row>
    <row r="68" spans="21:44">
      <c r="U68" s="761">
        <v>16</v>
      </c>
      <c r="V68" s="761">
        <v>0</v>
      </c>
      <c r="W68" s="761">
        <v>0</v>
      </c>
      <c r="X68" s="767">
        <v>0</v>
      </c>
      <c r="Y68" s="627">
        <v>0</v>
      </c>
      <c r="Z68" s="627">
        <v>0</v>
      </c>
      <c r="AA68" s="5"/>
      <c r="AM68" s="173">
        <v>5</v>
      </c>
      <c r="AN68" s="174"/>
      <c r="AO68" s="208"/>
      <c r="AP68" s="173"/>
      <c r="AQ68" s="174"/>
      <c r="AR68" s="185"/>
    </row>
    <row r="69" spans="21:44">
      <c r="U69" s="761">
        <v>18</v>
      </c>
      <c r="V69" s="761">
        <v>0</v>
      </c>
      <c r="W69" s="761">
        <v>0</v>
      </c>
      <c r="X69" s="767">
        <v>2</v>
      </c>
      <c r="Y69" s="627">
        <v>0</v>
      </c>
      <c r="Z69" s="627">
        <v>0</v>
      </c>
      <c r="AA69" s="5"/>
      <c r="AM69" s="175">
        <v>8</v>
      </c>
      <c r="AN69" s="176"/>
      <c r="AO69" s="208"/>
      <c r="AP69" s="175"/>
      <c r="AQ69" s="176"/>
      <c r="AR69" s="186"/>
    </row>
    <row r="70" spans="21:44">
      <c r="U70" s="761">
        <v>19</v>
      </c>
      <c r="V70" s="761">
        <v>0</v>
      </c>
      <c r="W70" s="761">
        <v>0</v>
      </c>
      <c r="X70" s="767">
        <v>0</v>
      </c>
      <c r="Y70" s="627">
        <v>0</v>
      </c>
      <c r="Z70" s="627">
        <v>0</v>
      </c>
      <c r="AA70" s="5"/>
      <c r="AM70" s="550">
        <v>3</v>
      </c>
      <c r="AN70" s="551"/>
      <c r="AO70" s="208"/>
      <c r="AP70" s="550"/>
      <c r="AQ70" s="551"/>
      <c r="AR70" s="560"/>
    </row>
    <row r="71" spans="21:44">
      <c r="U71" s="761">
        <v>20</v>
      </c>
      <c r="V71" s="761">
        <v>0</v>
      </c>
      <c r="W71" s="761">
        <v>0</v>
      </c>
      <c r="X71" s="767">
        <v>0</v>
      </c>
      <c r="Y71" s="627">
        <v>0</v>
      </c>
      <c r="Z71" s="627">
        <v>0</v>
      </c>
      <c r="AA71" s="5"/>
      <c r="AM71" s="173">
        <v>5</v>
      </c>
      <c r="AN71" s="174"/>
      <c r="AO71" s="208"/>
      <c r="AP71" s="173"/>
      <c r="AQ71" s="174">
        <v>1</v>
      </c>
      <c r="AR71" s="185">
        <v>1</v>
      </c>
    </row>
    <row r="72" spans="21:44">
      <c r="U72" s="761">
        <v>13</v>
      </c>
      <c r="V72" s="761">
        <v>0</v>
      </c>
      <c r="W72" s="761">
        <v>0</v>
      </c>
      <c r="X72" s="767">
        <v>0</v>
      </c>
      <c r="Y72" s="627">
        <v>1</v>
      </c>
      <c r="Z72" s="627">
        <v>1</v>
      </c>
      <c r="AA72" s="5"/>
      <c r="AM72" s="173">
        <v>19</v>
      </c>
      <c r="AN72" s="174"/>
      <c r="AO72" s="208"/>
      <c r="AP72" s="173"/>
      <c r="AQ72" s="174"/>
      <c r="AR72" s="185"/>
    </row>
    <row r="73" spans="21:44" ht="15.75" customHeight="1">
      <c r="U73" s="761">
        <v>4</v>
      </c>
      <c r="V73" s="761">
        <v>0</v>
      </c>
      <c r="W73" s="761">
        <v>0</v>
      </c>
      <c r="X73" s="767">
        <v>0</v>
      </c>
      <c r="Y73" s="627">
        <v>1</v>
      </c>
      <c r="Z73" s="627">
        <v>1</v>
      </c>
      <c r="AA73" s="5"/>
      <c r="AM73" s="173"/>
      <c r="AN73" s="174"/>
      <c r="AO73" s="208"/>
      <c r="AP73" s="173"/>
      <c r="AQ73" s="174"/>
      <c r="AR73" s="185"/>
    </row>
    <row r="74" spans="21:44" ht="15.75" customHeight="1">
      <c r="U74" s="761">
        <v>15</v>
      </c>
      <c r="V74" s="761">
        <v>0</v>
      </c>
      <c r="W74" s="761">
        <v>0</v>
      </c>
      <c r="X74" s="767">
        <v>1</v>
      </c>
      <c r="Y74" s="627">
        <v>1</v>
      </c>
      <c r="Z74" s="627">
        <v>2</v>
      </c>
      <c r="AA74" s="5"/>
      <c r="AM74" s="175">
        <v>5</v>
      </c>
      <c r="AN74" s="176"/>
      <c r="AO74" s="208"/>
      <c r="AP74" s="175"/>
      <c r="AQ74" s="176"/>
      <c r="AR74" s="186"/>
    </row>
    <row r="75" spans="21:44" ht="15.75" customHeight="1">
      <c r="U75" s="761">
        <v>18</v>
      </c>
      <c r="V75" s="761">
        <v>0</v>
      </c>
      <c r="W75" s="761">
        <v>0</v>
      </c>
      <c r="X75" s="767">
        <v>0</v>
      </c>
      <c r="Y75" s="627">
        <v>0</v>
      </c>
      <c r="Z75" s="627">
        <v>0</v>
      </c>
      <c r="AA75" s="5"/>
      <c r="AM75" s="550">
        <v>6</v>
      </c>
      <c r="AN75" s="551"/>
      <c r="AO75" s="208"/>
      <c r="AP75" s="550"/>
      <c r="AQ75" s="551"/>
      <c r="AR75" s="560"/>
    </row>
    <row r="76" spans="21:44" ht="15.75" customHeight="1">
      <c r="U76" s="761">
        <v>30</v>
      </c>
      <c r="V76" s="761">
        <v>0</v>
      </c>
      <c r="W76" s="761">
        <v>0</v>
      </c>
      <c r="X76" s="767">
        <v>0</v>
      </c>
      <c r="Y76" s="627">
        <v>0</v>
      </c>
      <c r="Z76" s="627">
        <v>0</v>
      </c>
      <c r="AA76" s="5"/>
      <c r="AM76" s="173">
        <v>8</v>
      </c>
      <c r="AN76" s="174"/>
      <c r="AO76" s="208"/>
      <c r="AP76" s="173"/>
      <c r="AQ76" s="174"/>
      <c r="AR76" s="185"/>
    </row>
    <row r="77" spans="21:44">
      <c r="U77" s="761">
        <v>0</v>
      </c>
      <c r="V77" s="761">
        <v>16</v>
      </c>
      <c r="W77" s="761">
        <v>0</v>
      </c>
      <c r="X77" s="767">
        <v>0</v>
      </c>
      <c r="Y77" s="627">
        <v>0</v>
      </c>
      <c r="Z77" s="627">
        <v>0</v>
      </c>
      <c r="AA77" s="5"/>
      <c r="AM77" s="173"/>
      <c r="AN77" s="174">
        <v>15</v>
      </c>
      <c r="AO77" s="208"/>
      <c r="AP77" s="173"/>
      <c r="AQ77" s="174"/>
      <c r="AR77" s="185"/>
    </row>
    <row r="78" spans="21:44">
      <c r="U78" s="761">
        <v>0</v>
      </c>
      <c r="V78" s="761">
        <v>43</v>
      </c>
      <c r="W78" s="761">
        <v>0</v>
      </c>
      <c r="X78" s="767">
        <v>0</v>
      </c>
      <c r="Y78" s="627">
        <v>0</v>
      </c>
      <c r="Z78" s="627">
        <v>0</v>
      </c>
      <c r="AA78" s="5"/>
      <c r="AM78" s="187"/>
      <c r="AN78" s="188">
        <v>27</v>
      </c>
      <c r="AO78" s="209"/>
      <c r="AP78" s="187"/>
      <c r="AQ78" s="188">
        <v>1</v>
      </c>
      <c r="AR78" s="189">
        <v>1</v>
      </c>
    </row>
    <row r="79" spans="21:44">
      <c r="U79" s="761">
        <v>0</v>
      </c>
      <c r="V79" s="761">
        <v>37</v>
      </c>
      <c r="W79" s="761">
        <v>34</v>
      </c>
      <c r="X79" s="767">
        <v>0</v>
      </c>
      <c r="Y79" s="627">
        <v>0</v>
      </c>
      <c r="Z79" s="627">
        <v>0</v>
      </c>
      <c r="AA79" s="5"/>
      <c r="AM79" s="175"/>
      <c r="AN79" s="176">
        <v>21</v>
      </c>
      <c r="AO79" s="190">
        <v>13</v>
      </c>
      <c r="AP79" s="175"/>
      <c r="AQ79" s="176"/>
      <c r="AR79" s="186"/>
    </row>
    <row r="80" spans="21:44">
      <c r="U80" s="762">
        <v>668</v>
      </c>
      <c r="V80" s="762">
        <v>96</v>
      </c>
      <c r="W80" s="762">
        <v>34</v>
      </c>
      <c r="X80" s="762">
        <v>258</v>
      </c>
      <c r="Y80" s="762">
        <v>43</v>
      </c>
      <c r="Z80" s="762">
        <v>48</v>
      </c>
      <c r="AA80" s="5"/>
      <c r="AM80" s="548">
        <v>311</v>
      </c>
      <c r="AN80" s="549">
        <v>63</v>
      </c>
      <c r="AO80" s="553">
        <v>13</v>
      </c>
      <c r="AP80" s="548">
        <v>114</v>
      </c>
      <c r="AQ80" s="549">
        <v>24</v>
      </c>
      <c r="AR80" s="559">
        <v>31</v>
      </c>
    </row>
    <row r="81" spans="21:44">
      <c r="U81" s="761">
        <v>6</v>
      </c>
      <c r="V81" s="761">
        <v>0</v>
      </c>
      <c r="W81" s="761">
        <v>0</v>
      </c>
      <c r="X81" s="767">
        <v>1</v>
      </c>
      <c r="Y81" s="627">
        <v>3</v>
      </c>
      <c r="Z81" s="627">
        <v>3</v>
      </c>
      <c r="AA81" s="5"/>
      <c r="AM81" s="546"/>
      <c r="AN81" s="547"/>
      <c r="AO81" s="557"/>
      <c r="AP81" s="546"/>
      <c r="AQ81" s="547"/>
      <c r="AR81" s="558"/>
    </row>
    <row r="82" spans="21:44">
      <c r="U82" s="761">
        <v>0</v>
      </c>
      <c r="V82" s="761">
        <v>0</v>
      </c>
      <c r="W82" s="761">
        <v>0</v>
      </c>
      <c r="X82" s="767">
        <v>0</v>
      </c>
      <c r="Y82" s="767">
        <v>0</v>
      </c>
      <c r="Z82" s="627">
        <v>0</v>
      </c>
      <c r="AA82" s="5"/>
      <c r="AM82" s="163"/>
      <c r="AN82" s="164"/>
      <c r="AO82" s="209"/>
      <c r="AP82" s="163"/>
      <c r="AQ82" s="164"/>
      <c r="AR82" s="181"/>
    </row>
    <row r="83" spans="21:44">
      <c r="U83" s="761">
        <v>0</v>
      </c>
      <c r="V83" s="761">
        <v>0</v>
      </c>
      <c r="W83" s="761">
        <v>0</v>
      </c>
      <c r="X83" s="767">
        <v>0</v>
      </c>
      <c r="Y83" s="767">
        <v>0</v>
      </c>
      <c r="Z83" s="627">
        <v>0</v>
      </c>
      <c r="AA83" s="5"/>
      <c r="AM83" s="166"/>
      <c r="AN83" s="167"/>
      <c r="AO83" s="209"/>
      <c r="AP83" s="166"/>
      <c r="AQ83" s="167"/>
      <c r="AR83" s="182"/>
    </row>
    <row r="84" spans="21:44">
      <c r="U84" s="761">
        <v>0</v>
      </c>
      <c r="V84" s="761">
        <v>0</v>
      </c>
      <c r="W84" s="761">
        <v>0</v>
      </c>
      <c r="X84" s="767">
        <v>0</v>
      </c>
      <c r="Y84" s="767">
        <v>0</v>
      </c>
      <c r="Z84" s="627">
        <v>0</v>
      </c>
      <c r="AA84" s="5"/>
      <c r="AM84" s="546"/>
      <c r="AN84" s="547"/>
      <c r="AO84" s="209"/>
      <c r="AP84" s="546"/>
      <c r="AQ84" s="547"/>
      <c r="AR84" s="558"/>
    </row>
    <row r="85" spans="21:44">
      <c r="U85" s="761">
        <v>0</v>
      </c>
      <c r="V85" s="761">
        <v>0</v>
      </c>
      <c r="W85" s="761">
        <v>0</v>
      </c>
      <c r="X85" s="767">
        <v>0</v>
      </c>
      <c r="Y85" s="767">
        <v>0</v>
      </c>
      <c r="Z85" s="627">
        <v>0</v>
      </c>
      <c r="AA85" s="5"/>
      <c r="AM85" s="163"/>
      <c r="AN85" s="164"/>
      <c r="AO85" s="209"/>
      <c r="AP85" s="163"/>
      <c r="AQ85" s="164"/>
      <c r="AR85" s="181"/>
    </row>
    <row r="86" spans="21:44">
      <c r="U86" s="761">
        <v>0</v>
      </c>
      <c r="V86" s="761">
        <v>0</v>
      </c>
      <c r="W86" s="761">
        <v>0</v>
      </c>
      <c r="X86" s="767">
        <v>0</v>
      </c>
      <c r="Y86" s="767">
        <v>0</v>
      </c>
      <c r="Z86" s="627">
        <v>0</v>
      </c>
      <c r="AA86" s="5"/>
      <c r="AM86" s="163"/>
      <c r="AN86" s="164"/>
      <c r="AO86" s="209"/>
      <c r="AP86" s="163"/>
      <c r="AQ86" s="164"/>
      <c r="AR86" s="181"/>
    </row>
    <row r="87" spans="21:44">
      <c r="U87" s="761">
        <v>0</v>
      </c>
      <c r="V87" s="761">
        <v>0</v>
      </c>
      <c r="W87" s="761">
        <v>0</v>
      </c>
      <c r="X87" s="767">
        <v>0</v>
      </c>
      <c r="Y87" s="767">
        <v>0</v>
      </c>
      <c r="Z87" s="627">
        <v>0</v>
      </c>
      <c r="AA87" s="5"/>
      <c r="AM87" s="163"/>
      <c r="AN87" s="164"/>
      <c r="AO87" s="209"/>
      <c r="AP87" s="163"/>
      <c r="AQ87" s="164"/>
      <c r="AR87" s="181"/>
    </row>
    <row r="88" spans="21:44">
      <c r="U88" s="761">
        <v>0</v>
      </c>
      <c r="V88" s="761">
        <v>0</v>
      </c>
      <c r="W88" s="761">
        <v>0</v>
      </c>
      <c r="X88" s="767">
        <v>0</v>
      </c>
      <c r="Y88" s="767">
        <v>0</v>
      </c>
      <c r="Z88" s="627">
        <v>0</v>
      </c>
      <c r="AA88" s="5"/>
      <c r="AM88" s="166"/>
      <c r="AN88" s="167"/>
      <c r="AO88" s="209"/>
      <c r="AP88" s="166"/>
      <c r="AQ88" s="167"/>
      <c r="AR88" s="182"/>
    </row>
    <row r="89" spans="21:44">
      <c r="U89" s="761">
        <v>0</v>
      </c>
      <c r="V89" s="761">
        <v>0</v>
      </c>
      <c r="W89" s="761">
        <v>0</v>
      </c>
      <c r="X89" s="767">
        <v>0</v>
      </c>
      <c r="Y89" s="767">
        <v>0</v>
      </c>
      <c r="Z89" s="627">
        <v>0</v>
      </c>
      <c r="AA89" s="5"/>
      <c r="AM89" s="546"/>
      <c r="AN89" s="547"/>
      <c r="AO89" s="209"/>
      <c r="AP89" s="546"/>
      <c r="AQ89" s="547"/>
      <c r="AR89" s="558"/>
    </row>
    <row r="90" spans="21:44">
      <c r="U90" s="761">
        <v>0</v>
      </c>
      <c r="V90" s="761">
        <v>0</v>
      </c>
      <c r="W90" s="761">
        <v>0</v>
      </c>
      <c r="X90" s="767">
        <v>0</v>
      </c>
      <c r="Y90" s="767">
        <v>0</v>
      </c>
      <c r="Z90" s="627">
        <v>0</v>
      </c>
      <c r="AA90" s="5"/>
      <c r="AM90" s="163"/>
      <c r="AN90" s="164"/>
      <c r="AO90" s="209"/>
      <c r="AP90" s="163"/>
      <c r="AQ90" s="164"/>
      <c r="AR90" s="181"/>
    </row>
    <row r="91" spans="21:44">
      <c r="U91" s="761">
        <v>0</v>
      </c>
      <c r="V91" s="761">
        <v>0</v>
      </c>
      <c r="W91" s="761">
        <v>0</v>
      </c>
      <c r="X91" s="767">
        <v>0</v>
      </c>
      <c r="Y91" s="767">
        <v>0</v>
      </c>
      <c r="Z91" s="627">
        <v>0</v>
      </c>
      <c r="AA91" s="5"/>
      <c r="AM91" s="163"/>
      <c r="AN91" s="164"/>
      <c r="AO91" s="209"/>
      <c r="AP91" s="163"/>
      <c r="AQ91" s="164"/>
      <c r="AR91" s="181"/>
    </row>
    <row r="92" spans="21:44">
      <c r="U92" s="761">
        <v>0</v>
      </c>
      <c r="V92" s="761">
        <v>0</v>
      </c>
      <c r="W92" s="761">
        <v>0</v>
      </c>
      <c r="X92" s="767">
        <v>0</v>
      </c>
      <c r="Y92" s="767">
        <v>0</v>
      </c>
      <c r="Z92" s="627">
        <v>0</v>
      </c>
      <c r="AA92" s="5"/>
      <c r="AM92" s="169"/>
      <c r="AN92" s="170"/>
      <c r="AO92" s="209"/>
      <c r="AP92" s="169"/>
      <c r="AQ92" s="170"/>
      <c r="AR92" s="183"/>
    </row>
    <row r="93" spans="21:44">
      <c r="U93" s="761">
        <v>0</v>
      </c>
      <c r="V93" s="763">
        <v>0</v>
      </c>
      <c r="W93" s="763">
        <v>6</v>
      </c>
      <c r="X93" s="767">
        <v>0</v>
      </c>
      <c r="Y93" s="767">
        <v>0</v>
      </c>
      <c r="Z93" s="627">
        <v>0</v>
      </c>
      <c r="AA93" s="5"/>
      <c r="AM93" s="175"/>
      <c r="AN93" s="176"/>
      <c r="AO93" s="190"/>
      <c r="AP93" s="175"/>
      <c r="AQ93" s="176"/>
      <c r="AR93" s="186"/>
    </row>
    <row r="94" spans="21:44">
      <c r="U94" s="760">
        <v>6</v>
      </c>
      <c r="V94" s="760">
        <v>0</v>
      </c>
      <c r="W94" s="760">
        <v>6</v>
      </c>
      <c r="X94" s="760">
        <v>1</v>
      </c>
      <c r="Y94" s="760">
        <v>3</v>
      </c>
      <c r="Z94" s="760">
        <v>3</v>
      </c>
      <c r="AA94" s="5"/>
      <c r="AM94" s="552">
        <v>0</v>
      </c>
      <c r="AN94" s="553">
        <v>0</v>
      </c>
      <c r="AO94" s="553">
        <v>0</v>
      </c>
      <c r="AP94" s="552">
        <v>0</v>
      </c>
      <c r="AQ94" s="553">
        <v>0</v>
      </c>
      <c r="AR94" s="561">
        <v>0</v>
      </c>
    </row>
    <row r="95" spans="21:44" ht="13.5" thickBot="1">
      <c r="U95" s="764">
        <v>957</v>
      </c>
      <c r="V95" s="764">
        <v>122</v>
      </c>
      <c r="W95" s="764">
        <v>48</v>
      </c>
      <c r="X95" s="764">
        <v>397</v>
      </c>
      <c r="Y95" s="764">
        <v>64</v>
      </c>
      <c r="Z95" s="764">
        <v>70</v>
      </c>
      <c r="AA95" s="5"/>
      <c r="AM95" s="554">
        <v>437</v>
      </c>
      <c r="AN95" s="555">
        <v>90</v>
      </c>
      <c r="AO95" s="555">
        <v>15</v>
      </c>
      <c r="AP95" s="554">
        <v>179</v>
      </c>
      <c r="AQ95" s="555">
        <v>28</v>
      </c>
      <c r="AR95" s="562">
        <v>39</v>
      </c>
    </row>
    <row r="96" spans="21:44" ht="13.5" thickTop="1">
      <c r="AA96" s="5"/>
    </row>
    <row r="97" spans="20:44">
      <c r="T97" s="1" t="s">
        <v>299</v>
      </c>
      <c r="U97" s="768">
        <v>944</v>
      </c>
      <c r="V97" s="768">
        <v>0</v>
      </c>
      <c r="W97" s="768">
        <v>0</v>
      </c>
      <c r="X97" s="768">
        <v>416</v>
      </c>
      <c r="Y97" s="768">
        <v>127</v>
      </c>
      <c r="Z97" s="768">
        <v>150</v>
      </c>
      <c r="AA97" s="5"/>
      <c r="AM97" s="546">
        <v>764</v>
      </c>
      <c r="AN97" s="547"/>
      <c r="AO97" s="556"/>
      <c r="AP97" s="546">
        <v>247</v>
      </c>
      <c r="AQ97" s="547">
        <v>61</v>
      </c>
      <c r="AR97" s="558">
        <v>84</v>
      </c>
    </row>
    <row r="98" spans="20:44">
      <c r="U98" s="768">
        <v>35</v>
      </c>
      <c r="V98" s="768">
        <v>0</v>
      </c>
      <c r="W98" s="768">
        <v>0</v>
      </c>
      <c r="X98" s="768">
        <v>3</v>
      </c>
      <c r="Y98" s="768">
        <v>2</v>
      </c>
      <c r="Z98" s="768">
        <v>4</v>
      </c>
      <c r="AA98" s="5"/>
      <c r="AM98" s="163">
        <v>59</v>
      </c>
      <c r="AN98" s="164"/>
      <c r="AO98" s="208"/>
      <c r="AP98" s="163">
        <v>1</v>
      </c>
      <c r="AQ98" s="164"/>
      <c r="AR98" s="181"/>
    </row>
    <row r="99" spans="20:44">
      <c r="U99" s="768">
        <v>42</v>
      </c>
      <c r="V99" s="768">
        <v>0</v>
      </c>
      <c r="W99" s="768">
        <v>0</v>
      </c>
      <c r="X99" s="768">
        <v>2</v>
      </c>
      <c r="Y99" s="768">
        <v>1</v>
      </c>
      <c r="Z99" s="768">
        <v>2</v>
      </c>
      <c r="AA99" s="5"/>
      <c r="AM99" s="166">
        <v>70</v>
      </c>
      <c r="AN99" s="167"/>
      <c r="AO99" s="208"/>
      <c r="AP99" s="166"/>
      <c r="AQ99" s="167">
        <v>1</v>
      </c>
      <c r="AR99" s="182">
        <v>2</v>
      </c>
    </row>
    <row r="100" spans="20:44">
      <c r="U100" s="768">
        <v>59</v>
      </c>
      <c r="V100" s="768">
        <v>0</v>
      </c>
      <c r="W100" s="768">
        <v>0</v>
      </c>
      <c r="X100" s="768">
        <v>2</v>
      </c>
      <c r="Y100" s="768">
        <v>1</v>
      </c>
      <c r="Z100" s="768">
        <v>6</v>
      </c>
      <c r="AA100" s="5"/>
      <c r="AM100" s="546">
        <v>93</v>
      </c>
      <c r="AN100" s="547"/>
      <c r="AO100" s="208"/>
      <c r="AP100" s="546"/>
      <c r="AQ100" s="547"/>
      <c r="AR100" s="558"/>
    </row>
    <row r="101" spans="20:44">
      <c r="U101" s="768">
        <v>48</v>
      </c>
      <c r="V101" s="768">
        <v>0</v>
      </c>
      <c r="W101" s="768">
        <v>0</v>
      </c>
      <c r="X101" s="768">
        <v>5</v>
      </c>
      <c r="Y101" s="768">
        <v>1</v>
      </c>
      <c r="Z101" s="768">
        <v>1</v>
      </c>
      <c r="AA101" s="5"/>
      <c r="AM101" s="163">
        <v>54</v>
      </c>
      <c r="AN101" s="164"/>
      <c r="AO101" s="208"/>
      <c r="AP101" s="163"/>
      <c r="AQ101" s="164"/>
      <c r="AR101" s="181"/>
    </row>
    <row r="102" spans="20:44">
      <c r="U102" s="768">
        <v>21</v>
      </c>
      <c r="V102" s="768">
        <v>0</v>
      </c>
      <c r="W102" s="768">
        <v>0</v>
      </c>
      <c r="X102" s="768">
        <v>5</v>
      </c>
      <c r="Y102" s="768">
        <v>0</v>
      </c>
      <c r="Z102" s="768">
        <v>0</v>
      </c>
      <c r="AA102" s="5"/>
      <c r="AM102" s="163">
        <v>31</v>
      </c>
      <c r="AN102" s="164"/>
      <c r="AO102" s="208"/>
      <c r="AP102" s="163"/>
      <c r="AQ102" s="164"/>
      <c r="AR102" s="181"/>
    </row>
    <row r="103" spans="20:44">
      <c r="U103" s="768">
        <v>24</v>
      </c>
      <c r="V103" s="768">
        <v>0</v>
      </c>
      <c r="W103" s="768">
        <v>0</v>
      </c>
      <c r="X103" s="768">
        <v>5</v>
      </c>
      <c r="Y103" s="768">
        <v>0</v>
      </c>
      <c r="Z103" s="768">
        <v>0</v>
      </c>
      <c r="AA103" s="5"/>
      <c r="AM103" s="169">
        <v>15</v>
      </c>
      <c r="AN103" s="170"/>
      <c r="AO103" s="208"/>
      <c r="AP103" s="169"/>
      <c r="AQ103" s="170"/>
      <c r="AR103" s="183"/>
    </row>
    <row r="104" spans="20:44">
      <c r="U104" s="768">
        <v>31</v>
      </c>
      <c r="V104" s="768">
        <v>0</v>
      </c>
      <c r="W104" s="768">
        <v>0</v>
      </c>
      <c r="X104" s="768">
        <v>1</v>
      </c>
      <c r="Y104" s="768">
        <v>2</v>
      </c>
      <c r="Z104" s="768">
        <v>3</v>
      </c>
      <c r="AA104" s="5"/>
      <c r="AM104" s="166">
        <v>18</v>
      </c>
      <c r="AN104" s="167"/>
      <c r="AO104" s="208"/>
      <c r="AP104" s="166">
        <v>1</v>
      </c>
      <c r="AQ104" s="167"/>
      <c r="AR104" s="182"/>
    </row>
    <row r="105" spans="20:44">
      <c r="U105" s="768">
        <v>16</v>
      </c>
      <c r="V105" s="768">
        <v>0</v>
      </c>
      <c r="W105" s="768">
        <v>0</v>
      </c>
      <c r="X105" s="768">
        <v>1</v>
      </c>
      <c r="Y105" s="768">
        <v>2</v>
      </c>
      <c r="Z105" s="768">
        <v>1</v>
      </c>
      <c r="AA105" s="5"/>
      <c r="AM105" s="546">
        <v>23</v>
      </c>
      <c r="AN105" s="547"/>
      <c r="AO105" s="208"/>
      <c r="AP105" s="546"/>
      <c r="AQ105" s="547"/>
      <c r="AR105" s="558"/>
    </row>
    <row r="106" spans="20:44">
      <c r="U106" s="768">
        <v>15</v>
      </c>
      <c r="V106" s="768">
        <v>0</v>
      </c>
      <c r="W106" s="768">
        <v>0</v>
      </c>
      <c r="X106" s="768">
        <v>1</v>
      </c>
      <c r="Y106" s="768">
        <v>1</v>
      </c>
      <c r="Z106" s="768">
        <v>1</v>
      </c>
      <c r="AA106" s="5"/>
      <c r="AM106" s="163">
        <v>16</v>
      </c>
      <c r="AN106" s="164"/>
      <c r="AO106" s="208"/>
      <c r="AP106" s="163">
        <v>1</v>
      </c>
      <c r="AQ106" s="164"/>
      <c r="AR106" s="181"/>
    </row>
    <row r="107" spans="20:44">
      <c r="U107" s="768">
        <v>0</v>
      </c>
      <c r="V107" s="768">
        <v>17</v>
      </c>
      <c r="W107" s="768">
        <v>0</v>
      </c>
      <c r="X107" s="768">
        <v>1</v>
      </c>
      <c r="Y107" s="768">
        <v>1</v>
      </c>
      <c r="Z107" s="768">
        <v>2</v>
      </c>
      <c r="AA107" s="5"/>
      <c r="AM107" s="163"/>
      <c r="AN107" s="164">
        <v>14</v>
      </c>
      <c r="AO107" s="208"/>
      <c r="AP107" s="163"/>
      <c r="AQ107" s="164"/>
      <c r="AR107" s="181"/>
    </row>
    <row r="108" spans="20:44">
      <c r="U108" s="768">
        <v>0</v>
      </c>
      <c r="V108" s="768">
        <v>49</v>
      </c>
      <c r="W108" s="768">
        <v>0</v>
      </c>
      <c r="X108" s="768">
        <v>1</v>
      </c>
      <c r="Y108" s="768">
        <v>1</v>
      </c>
      <c r="Z108" s="768">
        <v>1</v>
      </c>
      <c r="AA108" s="5"/>
      <c r="AM108" s="169"/>
      <c r="AN108" s="170">
        <v>13</v>
      </c>
      <c r="AO108" s="208"/>
      <c r="AP108" s="169"/>
      <c r="AQ108" s="170"/>
      <c r="AR108" s="183"/>
    </row>
    <row r="109" spans="20:44">
      <c r="U109" s="768">
        <v>0</v>
      </c>
      <c r="V109" s="768">
        <v>37</v>
      </c>
      <c r="W109" s="768">
        <v>53</v>
      </c>
      <c r="X109" s="768">
        <v>0</v>
      </c>
      <c r="Y109" s="768">
        <v>1</v>
      </c>
      <c r="Z109" s="768">
        <v>1</v>
      </c>
      <c r="AA109" s="5"/>
      <c r="AM109" s="175"/>
      <c r="AN109" s="176">
        <v>32</v>
      </c>
      <c r="AO109" s="176">
        <v>21</v>
      </c>
      <c r="AP109" s="175"/>
      <c r="AQ109" s="176"/>
      <c r="AR109" s="186"/>
    </row>
    <row r="110" spans="20:44">
      <c r="U110" s="769">
        <v>1235</v>
      </c>
      <c r="V110" s="769">
        <v>103</v>
      </c>
      <c r="W110" s="769">
        <v>53</v>
      </c>
      <c r="X110" s="769">
        <v>443</v>
      </c>
      <c r="Y110" s="769">
        <v>140</v>
      </c>
      <c r="Z110" s="769">
        <v>172</v>
      </c>
      <c r="AA110" s="5"/>
      <c r="AM110" s="548">
        <v>1143</v>
      </c>
      <c r="AN110" s="549">
        <v>59</v>
      </c>
      <c r="AO110" s="553">
        <v>21</v>
      </c>
      <c r="AP110" s="548">
        <v>250</v>
      </c>
      <c r="AQ110" s="549">
        <v>62</v>
      </c>
      <c r="AR110" s="559">
        <v>86</v>
      </c>
    </row>
    <row r="111" spans="20:44">
      <c r="U111" s="768">
        <v>1331</v>
      </c>
      <c r="V111" s="768">
        <v>0</v>
      </c>
      <c r="W111" s="768">
        <v>0</v>
      </c>
      <c r="X111" s="768">
        <v>465</v>
      </c>
      <c r="Y111" s="768">
        <v>105</v>
      </c>
      <c r="Z111" s="768">
        <v>118</v>
      </c>
      <c r="AA111" s="5"/>
      <c r="AM111" s="550">
        <v>1077</v>
      </c>
      <c r="AN111" s="551"/>
      <c r="AO111" s="556"/>
      <c r="AP111" s="550">
        <v>264</v>
      </c>
      <c r="AQ111" s="551">
        <v>68</v>
      </c>
      <c r="AR111" s="560">
        <v>84</v>
      </c>
    </row>
    <row r="112" spans="20:44">
      <c r="U112" s="768">
        <v>60</v>
      </c>
      <c r="V112" s="768">
        <v>0</v>
      </c>
      <c r="W112" s="768">
        <v>0</v>
      </c>
      <c r="X112" s="768">
        <v>4</v>
      </c>
      <c r="Y112" s="768">
        <v>0</v>
      </c>
      <c r="Z112" s="768">
        <v>0</v>
      </c>
      <c r="AA112" s="5"/>
      <c r="AM112" s="173">
        <v>110</v>
      </c>
      <c r="AN112" s="174"/>
      <c r="AO112" s="208"/>
      <c r="AP112" s="173"/>
      <c r="AQ112" s="174"/>
      <c r="AR112" s="185"/>
    </row>
    <row r="113" spans="21:44">
      <c r="U113" s="768">
        <v>76</v>
      </c>
      <c r="V113" s="768">
        <v>0</v>
      </c>
      <c r="W113" s="768">
        <v>0</v>
      </c>
      <c r="X113" s="768">
        <v>6</v>
      </c>
      <c r="Y113" s="768">
        <v>1</v>
      </c>
      <c r="Z113" s="768">
        <v>1</v>
      </c>
      <c r="AA113" s="5"/>
      <c r="AM113" s="175">
        <v>89</v>
      </c>
      <c r="AN113" s="176"/>
      <c r="AO113" s="208"/>
      <c r="AP113" s="175">
        <v>1</v>
      </c>
      <c r="AQ113" s="176"/>
      <c r="AR113" s="186"/>
    </row>
    <row r="114" spans="21:44">
      <c r="U114" s="768">
        <v>93</v>
      </c>
      <c r="V114" s="768">
        <v>0</v>
      </c>
      <c r="W114" s="768">
        <v>0</v>
      </c>
      <c r="X114" s="768">
        <v>2</v>
      </c>
      <c r="Y114" s="768">
        <v>1</v>
      </c>
      <c r="Z114" s="768">
        <v>1</v>
      </c>
      <c r="AA114" s="5"/>
      <c r="AM114" s="550">
        <v>147</v>
      </c>
      <c r="AN114" s="551"/>
      <c r="AO114" s="208"/>
      <c r="AP114" s="550">
        <v>1</v>
      </c>
      <c r="AQ114" s="551">
        <v>1</v>
      </c>
      <c r="AR114" s="560">
        <v>1</v>
      </c>
    </row>
    <row r="115" spans="21:44">
      <c r="U115" s="768">
        <v>63</v>
      </c>
      <c r="V115" s="768">
        <v>0</v>
      </c>
      <c r="W115" s="768">
        <v>0</v>
      </c>
      <c r="X115" s="768">
        <v>2</v>
      </c>
      <c r="Y115" s="768">
        <v>3</v>
      </c>
      <c r="Z115" s="768">
        <v>3</v>
      </c>
      <c r="AA115" s="5"/>
      <c r="AM115" s="173">
        <v>72</v>
      </c>
      <c r="AN115" s="174"/>
      <c r="AO115" s="208"/>
      <c r="AP115" s="173"/>
      <c r="AQ115" s="174"/>
      <c r="AR115" s="185"/>
    </row>
    <row r="116" spans="21:44">
      <c r="U116" s="768">
        <v>37</v>
      </c>
      <c r="V116" s="768">
        <v>0</v>
      </c>
      <c r="W116" s="768">
        <v>0</v>
      </c>
      <c r="X116" s="768">
        <v>2</v>
      </c>
      <c r="Y116" s="768">
        <v>2</v>
      </c>
      <c r="Z116" s="768">
        <v>5</v>
      </c>
      <c r="AA116" s="5"/>
      <c r="AM116" s="173">
        <v>31</v>
      </c>
      <c r="AN116" s="174"/>
      <c r="AO116" s="208"/>
      <c r="AP116" s="173">
        <v>1</v>
      </c>
      <c r="AQ116" s="174">
        <v>1</v>
      </c>
      <c r="AR116" s="185">
        <v>1</v>
      </c>
    </row>
    <row r="117" spans="21:44">
      <c r="U117" s="768">
        <v>15</v>
      </c>
      <c r="V117" s="768">
        <v>0</v>
      </c>
      <c r="W117" s="768">
        <v>0</v>
      </c>
      <c r="X117" s="768">
        <v>3</v>
      </c>
      <c r="Y117" s="768">
        <v>0</v>
      </c>
      <c r="Z117" s="768">
        <v>0</v>
      </c>
      <c r="AA117" s="5"/>
      <c r="AM117" s="173">
        <v>26</v>
      </c>
      <c r="AN117" s="174"/>
      <c r="AO117" s="208"/>
      <c r="AP117" s="173"/>
      <c r="AQ117" s="174"/>
      <c r="AR117" s="185"/>
    </row>
    <row r="118" spans="21:44">
      <c r="U118" s="768">
        <v>46</v>
      </c>
      <c r="V118" s="768">
        <v>0</v>
      </c>
      <c r="W118" s="768">
        <v>0</v>
      </c>
      <c r="X118" s="768">
        <v>0</v>
      </c>
      <c r="Y118" s="768">
        <v>1</v>
      </c>
      <c r="Z118" s="768">
        <v>1</v>
      </c>
      <c r="AA118" s="5"/>
      <c r="AM118" s="175">
        <v>16</v>
      </c>
      <c r="AN118" s="176"/>
      <c r="AO118" s="208"/>
      <c r="AP118" s="175">
        <v>1</v>
      </c>
      <c r="AQ118" s="176"/>
      <c r="AR118" s="186"/>
    </row>
    <row r="119" spans="21:44">
      <c r="U119" s="768">
        <v>19</v>
      </c>
      <c r="V119" s="768">
        <v>0</v>
      </c>
      <c r="W119" s="768">
        <v>0</v>
      </c>
      <c r="X119" s="768">
        <v>3</v>
      </c>
      <c r="Y119" s="768">
        <v>1</v>
      </c>
      <c r="Z119" s="768">
        <v>3</v>
      </c>
      <c r="AA119" s="5"/>
      <c r="AM119" s="550">
        <v>8</v>
      </c>
      <c r="AN119" s="551"/>
      <c r="AO119" s="208"/>
      <c r="AP119" s="550">
        <v>1</v>
      </c>
      <c r="AQ119" s="551"/>
      <c r="AR119" s="560"/>
    </row>
    <row r="120" spans="21:44">
      <c r="U120" s="768">
        <v>41</v>
      </c>
      <c r="V120" s="768">
        <v>0</v>
      </c>
      <c r="W120" s="768">
        <v>0</v>
      </c>
      <c r="X120" s="768">
        <v>0</v>
      </c>
      <c r="Y120" s="768">
        <v>1</v>
      </c>
      <c r="Z120" s="768">
        <v>2</v>
      </c>
      <c r="AA120" s="5"/>
      <c r="AM120" s="173">
        <v>19</v>
      </c>
      <c r="AN120" s="174"/>
      <c r="AO120" s="208"/>
      <c r="AP120" s="173"/>
      <c r="AQ120" s="174">
        <v>1</v>
      </c>
      <c r="AR120" s="185">
        <v>4</v>
      </c>
    </row>
    <row r="121" spans="21:44">
      <c r="U121" s="768">
        <v>0</v>
      </c>
      <c r="V121" s="768">
        <v>39</v>
      </c>
      <c r="W121" s="768">
        <v>0</v>
      </c>
      <c r="X121" s="768">
        <v>0</v>
      </c>
      <c r="Y121" s="768">
        <v>0</v>
      </c>
      <c r="Z121" s="768">
        <v>0</v>
      </c>
      <c r="AA121" s="5"/>
      <c r="AM121" s="173"/>
      <c r="AN121" s="174">
        <v>19</v>
      </c>
      <c r="AO121" s="208"/>
      <c r="AP121" s="173">
        <v>1</v>
      </c>
      <c r="AQ121" s="174">
        <v>2</v>
      </c>
      <c r="AR121" s="185">
        <v>5</v>
      </c>
    </row>
    <row r="122" spans="21:44">
      <c r="U122" s="768">
        <v>0</v>
      </c>
      <c r="V122" s="768">
        <v>27</v>
      </c>
      <c r="W122" s="768">
        <v>0</v>
      </c>
      <c r="X122" s="768">
        <v>0</v>
      </c>
      <c r="Y122" s="768">
        <v>0</v>
      </c>
      <c r="Z122" s="768">
        <v>0</v>
      </c>
      <c r="AA122" s="5"/>
      <c r="AM122" s="187"/>
      <c r="AN122" s="188">
        <v>18</v>
      </c>
      <c r="AO122" s="209"/>
      <c r="AP122" s="187"/>
      <c r="AQ122" s="188"/>
      <c r="AR122" s="189"/>
    </row>
    <row r="123" spans="21:44">
      <c r="U123" s="768">
        <v>0</v>
      </c>
      <c r="V123" s="768">
        <v>67</v>
      </c>
      <c r="W123" s="768">
        <v>163</v>
      </c>
      <c r="X123" s="768">
        <v>2</v>
      </c>
      <c r="Y123" s="768">
        <v>2</v>
      </c>
      <c r="Z123" s="768">
        <v>3</v>
      </c>
      <c r="AA123" s="5"/>
      <c r="AM123" s="175"/>
      <c r="AN123" s="176">
        <v>45</v>
      </c>
      <c r="AO123" s="190">
        <v>70</v>
      </c>
      <c r="AP123" s="175"/>
      <c r="AQ123" s="176">
        <v>2</v>
      </c>
      <c r="AR123" s="186">
        <v>3</v>
      </c>
    </row>
    <row r="124" spans="21:44">
      <c r="U124" s="769">
        <v>1781</v>
      </c>
      <c r="V124" s="769">
        <v>133</v>
      </c>
      <c r="W124" s="769">
        <v>163</v>
      </c>
      <c r="X124" s="769">
        <v>489</v>
      </c>
      <c r="Y124" s="769">
        <v>117</v>
      </c>
      <c r="Z124" s="769">
        <v>137</v>
      </c>
      <c r="AA124" s="5"/>
      <c r="AM124" s="548">
        <v>1595</v>
      </c>
      <c r="AN124" s="549">
        <v>82</v>
      </c>
      <c r="AO124" s="553">
        <v>70</v>
      </c>
      <c r="AP124" s="548">
        <v>270</v>
      </c>
      <c r="AQ124" s="549">
        <v>75</v>
      </c>
      <c r="AR124" s="559">
        <v>98</v>
      </c>
    </row>
    <row r="125" spans="21:44">
      <c r="U125" s="768">
        <v>3</v>
      </c>
      <c r="V125" s="768">
        <v>0</v>
      </c>
      <c r="W125" s="768">
        <v>0</v>
      </c>
      <c r="X125" s="768">
        <v>2</v>
      </c>
      <c r="Y125" s="768">
        <v>1</v>
      </c>
      <c r="Z125" s="768">
        <v>1</v>
      </c>
      <c r="AA125" s="5"/>
      <c r="AM125" s="546"/>
      <c r="AN125" s="547"/>
      <c r="AO125" s="557"/>
      <c r="AP125" s="546"/>
      <c r="AQ125" s="547"/>
      <c r="AR125" s="558"/>
    </row>
    <row r="126" spans="21:44">
      <c r="U126" s="768">
        <v>0</v>
      </c>
      <c r="V126" s="768">
        <v>0</v>
      </c>
      <c r="W126" s="768">
        <v>0</v>
      </c>
      <c r="X126" s="768">
        <v>0</v>
      </c>
      <c r="Y126" s="768">
        <v>0</v>
      </c>
      <c r="Z126" s="768">
        <v>0</v>
      </c>
      <c r="AA126" s="5"/>
      <c r="AM126" s="163"/>
      <c r="AN126" s="164"/>
      <c r="AO126" s="209"/>
      <c r="AP126" s="163"/>
      <c r="AQ126" s="164"/>
      <c r="AR126" s="181"/>
    </row>
    <row r="127" spans="21:44">
      <c r="U127" s="768">
        <v>0</v>
      </c>
      <c r="V127" s="768">
        <v>0</v>
      </c>
      <c r="W127" s="768">
        <v>0</v>
      </c>
      <c r="X127" s="768">
        <v>0</v>
      </c>
      <c r="Y127" s="768">
        <v>0</v>
      </c>
      <c r="Z127" s="768">
        <v>0</v>
      </c>
      <c r="AA127" s="5"/>
      <c r="AM127" s="166"/>
      <c r="AN127" s="167"/>
      <c r="AO127" s="209"/>
      <c r="AP127" s="166"/>
      <c r="AQ127" s="167"/>
      <c r="AR127" s="182"/>
    </row>
    <row r="128" spans="21:44">
      <c r="U128" s="768">
        <v>1</v>
      </c>
      <c r="V128" s="768">
        <v>0</v>
      </c>
      <c r="W128" s="768">
        <v>0</v>
      </c>
      <c r="X128" s="768">
        <v>0</v>
      </c>
      <c r="Y128" s="768">
        <v>0</v>
      </c>
      <c r="Z128" s="768">
        <v>0</v>
      </c>
      <c r="AA128" s="5"/>
      <c r="AM128" s="546"/>
      <c r="AN128" s="547"/>
      <c r="AO128" s="209"/>
      <c r="AP128" s="546"/>
      <c r="AQ128" s="547"/>
      <c r="AR128" s="558"/>
    </row>
    <row r="129" spans="21:44">
      <c r="U129" s="768">
        <v>0</v>
      </c>
      <c r="V129" s="768">
        <v>0</v>
      </c>
      <c r="W129" s="768">
        <v>0</v>
      </c>
      <c r="X129" s="768">
        <v>0</v>
      </c>
      <c r="Y129" s="768">
        <v>0</v>
      </c>
      <c r="Z129" s="768">
        <v>0</v>
      </c>
      <c r="AA129" s="5"/>
      <c r="AM129" s="163"/>
      <c r="AN129" s="164"/>
      <c r="AO129" s="209"/>
      <c r="AP129" s="163"/>
      <c r="AQ129" s="164"/>
      <c r="AR129" s="181"/>
    </row>
    <row r="130" spans="21:44">
      <c r="U130" s="768">
        <v>0</v>
      </c>
      <c r="V130" s="768">
        <v>0</v>
      </c>
      <c r="W130" s="768">
        <v>0</v>
      </c>
      <c r="X130" s="768">
        <v>1</v>
      </c>
      <c r="Y130" s="768">
        <v>0</v>
      </c>
      <c r="Z130" s="768">
        <v>0</v>
      </c>
      <c r="AA130" s="5"/>
      <c r="AM130" s="163"/>
      <c r="AN130" s="164"/>
      <c r="AO130" s="209"/>
      <c r="AP130" s="163"/>
      <c r="AQ130" s="164"/>
      <c r="AR130" s="181"/>
    </row>
    <row r="131" spans="21:44">
      <c r="U131" s="768">
        <v>0</v>
      </c>
      <c r="V131" s="768">
        <v>0</v>
      </c>
      <c r="W131" s="768">
        <v>0</v>
      </c>
      <c r="X131" s="768">
        <v>0</v>
      </c>
      <c r="Y131" s="768">
        <v>0</v>
      </c>
      <c r="Z131" s="768">
        <v>0</v>
      </c>
      <c r="AA131" s="5"/>
      <c r="AM131" s="163"/>
      <c r="AN131" s="164"/>
      <c r="AO131" s="209"/>
      <c r="AP131" s="163"/>
      <c r="AQ131" s="164"/>
      <c r="AR131" s="181"/>
    </row>
    <row r="132" spans="21:44">
      <c r="U132" s="768">
        <v>0</v>
      </c>
      <c r="V132" s="768">
        <v>0</v>
      </c>
      <c r="W132" s="768">
        <v>0</v>
      </c>
      <c r="X132" s="768">
        <v>0</v>
      </c>
      <c r="Y132" s="768">
        <v>0</v>
      </c>
      <c r="Z132" s="768">
        <v>0</v>
      </c>
      <c r="AA132" s="5"/>
      <c r="AM132" s="166"/>
      <c r="AN132" s="167"/>
      <c r="AO132" s="209"/>
      <c r="AP132" s="166"/>
      <c r="AQ132" s="167"/>
      <c r="AR132" s="182"/>
    </row>
    <row r="133" spans="21:44">
      <c r="U133" s="768">
        <v>0</v>
      </c>
      <c r="V133" s="768">
        <v>0</v>
      </c>
      <c r="W133" s="768">
        <v>0</v>
      </c>
      <c r="X133" s="768">
        <v>0</v>
      </c>
      <c r="Y133" s="768">
        <v>0</v>
      </c>
      <c r="Z133" s="768">
        <v>0</v>
      </c>
      <c r="AA133" s="5"/>
      <c r="AM133" s="546"/>
      <c r="AN133" s="547"/>
      <c r="AO133" s="209"/>
      <c r="AP133" s="546"/>
      <c r="AQ133" s="547"/>
      <c r="AR133" s="558"/>
    </row>
    <row r="134" spans="21:44">
      <c r="U134" s="768">
        <v>0</v>
      </c>
      <c r="V134" s="768">
        <v>0</v>
      </c>
      <c r="W134" s="768">
        <v>0</v>
      </c>
      <c r="X134" s="768">
        <v>0</v>
      </c>
      <c r="Y134" s="768">
        <v>0</v>
      </c>
      <c r="Z134" s="768">
        <v>0</v>
      </c>
      <c r="AA134" s="5"/>
      <c r="AM134" s="163"/>
      <c r="AN134" s="164"/>
      <c r="AO134" s="209"/>
      <c r="AP134" s="163"/>
      <c r="AQ134" s="164"/>
      <c r="AR134" s="181"/>
    </row>
    <row r="135" spans="21:44">
      <c r="U135" s="768">
        <v>0</v>
      </c>
      <c r="V135" s="768">
        <v>0</v>
      </c>
      <c r="W135" s="768">
        <v>0</v>
      </c>
      <c r="X135" s="768">
        <v>0</v>
      </c>
      <c r="Y135" s="768">
        <v>0</v>
      </c>
      <c r="Z135" s="768">
        <v>0</v>
      </c>
      <c r="AA135" s="5"/>
      <c r="AM135" s="163"/>
      <c r="AN135" s="164"/>
      <c r="AO135" s="209"/>
      <c r="AP135" s="163"/>
      <c r="AQ135" s="164"/>
      <c r="AR135" s="181"/>
    </row>
    <row r="136" spans="21:44">
      <c r="U136" s="768">
        <v>0</v>
      </c>
      <c r="V136" s="768">
        <v>0</v>
      </c>
      <c r="W136" s="768">
        <v>0</v>
      </c>
      <c r="X136" s="768">
        <v>0</v>
      </c>
      <c r="Y136" s="768">
        <v>0</v>
      </c>
      <c r="Z136" s="768">
        <v>0</v>
      </c>
      <c r="AA136" s="5"/>
      <c r="AM136" s="169"/>
      <c r="AN136" s="170"/>
      <c r="AO136" s="209"/>
      <c r="AP136" s="169"/>
      <c r="AQ136" s="170"/>
      <c r="AR136" s="183"/>
    </row>
    <row r="137" spans="21:44">
      <c r="U137" s="768">
        <v>0</v>
      </c>
      <c r="V137" s="768">
        <v>0</v>
      </c>
      <c r="W137" s="768">
        <v>3</v>
      </c>
      <c r="X137" s="768">
        <v>0</v>
      </c>
      <c r="Y137" s="768">
        <v>0</v>
      </c>
      <c r="Z137" s="768">
        <v>0</v>
      </c>
      <c r="AA137" s="5"/>
      <c r="AM137" s="175"/>
      <c r="AN137" s="176"/>
      <c r="AO137" s="190"/>
      <c r="AP137" s="175"/>
      <c r="AQ137" s="176"/>
      <c r="AR137" s="186"/>
    </row>
    <row r="138" spans="21:44">
      <c r="U138" s="769">
        <v>4</v>
      </c>
      <c r="V138" s="769">
        <v>0</v>
      </c>
      <c r="W138" s="769">
        <v>3</v>
      </c>
      <c r="X138" s="769">
        <v>3</v>
      </c>
      <c r="Y138" s="769">
        <v>1</v>
      </c>
      <c r="Z138" s="769">
        <v>1</v>
      </c>
      <c r="AA138" s="5"/>
      <c r="AM138" s="552">
        <v>0</v>
      </c>
      <c r="AN138" s="553">
        <v>0</v>
      </c>
      <c r="AO138" s="553">
        <v>0</v>
      </c>
      <c r="AP138" s="552">
        <v>0</v>
      </c>
      <c r="AQ138" s="553">
        <v>0</v>
      </c>
      <c r="AR138" s="561">
        <v>0</v>
      </c>
    </row>
    <row r="139" spans="21:44" ht="13.5" thickBot="1">
      <c r="U139" s="769">
        <v>3020</v>
      </c>
      <c r="V139" s="769">
        <v>236</v>
      </c>
      <c r="W139" s="769">
        <v>219</v>
      </c>
      <c r="X139" s="769">
        <v>935</v>
      </c>
      <c r="Y139" s="769">
        <v>258</v>
      </c>
      <c r="Z139" s="769">
        <v>310</v>
      </c>
      <c r="AA139" s="5"/>
      <c r="AM139" s="554">
        <v>2738</v>
      </c>
      <c r="AN139" s="555">
        <v>141</v>
      </c>
      <c r="AO139" s="555">
        <v>91</v>
      </c>
      <c r="AP139" s="554">
        <v>520</v>
      </c>
      <c r="AQ139" s="555">
        <v>137</v>
      </c>
      <c r="AR139" s="562">
        <v>184</v>
      </c>
    </row>
    <row r="140" spans="21:44" ht="13.5" thickTop="1">
      <c r="AA140" s="5"/>
    </row>
    <row r="141" spans="21:44">
      <c r="AA141" s="5"/>
    </row>
    <row r="142" spans="21:44">
      <c r="AA142" s="5"/>
    </row>
  </sheetData>
  <mergeCells count="38">
    <mergeCell ref="BE8:BJ8"/>
    <mergeCell ref="U8:Z8"/>
    <mergeCell ref="AA8:AF8"/>
    <mergeCell ref="AG8:AL8"/>
    <mergeCell ref="AM8:AR8"/>
    <mergeCell ref="AS8:AX8"/>
    <mergeCell ref="AY8:BD8"/>
    <mergeCell ref="A9:A21"/>
    <mergeCell ref="A37:A49"/>
    <mergeCell ref="B37:B49"/>
    <mergeCell ref="C37:C39"/>
    <mergeCell ref="O8:T8"/>
    <mergeCell ref="C23:C25"/>
    <mergeCell ref="C26:C30"/>
    <mergeCell ref="C31:C35"/>
    <mergeCell ref="A23:A35"/>
    <mergeCell ref="B23:B35"/>
    <mergeCell ref="E6:I6"/>
    <mergeCell ref="C9:C11"/>
    <mergeCell ref="C12:C16"/>
    <mergeCell ref="C17:C21"/>
    <mergeCell ref="B9:B21"/>
    <mergeCell ref="C40:C44"/>
    <mergeCell ref="C45:C49"/>
    <mergeCell ref="B51:D51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  <mergeCell ref="A6:D7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3" firstPageNumber="0" orientation="landscape" horizontalDpi="300" verticalDpi="300" r:id="rId1"/>
  <headerFooter alignWithMargins="0"/>
  <ignoredErrors>
    <ignoredError sqref="E9:F21 J9:K21 M9:M21 E23:F35 J23:K35 M23:M35 E37:F49 J37:K49 M37:M49" unlockedFormula="1"/>
    <ignoredError sqref="H9:H20 G22 L22 I22 G36 L36 I36" formula="1"/>
    <ignoredError sqref="M22 J22:K22 E22:F22 H23:H36 H21:H22 H37:H49 M36 J36:K36 E36:F36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1" customWidth="1"/>
    <col min="4" max="4" width="18" style="1" customWidth="1"/>
    <col min="5" max="5" width="14.28515625" style="1" customWidth="1"/>
    <col min="6" max="6" width="13.42578125" style="1" customWidth="1"/>
    <col min="7" max="7" width="14.85546875" style="2" customWidth="1"/>
    <col min="8" max="9" width="13.85546875" style="1" customWidth="1"/>
    <col min="10" max="10" width="14.7109375" style="1" customWidth="1"/>
    <col min="11" max="11" width="14.28515625" style="1" customWidth="1"/>
    <col min="12" max="12" width="14.42578125" style="1" customWidth="1"/>
    <col min="13" max="13" width="18.5703125" style="1" customWidth="1"/>
    <col min="14" max="16384" width="9.140625" style="1"/>
  </cols>
  <sheetData>
    <row r="1" spans="1:13" ht="12.75" customHeight="1">
      <c r="A1" s="870" t="s">
        <v>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3" ht="12.75" customHeight="1">
      <c r="A2" s="870" t="s">
        <v>1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97" customFormat="1" ht="12.75" customHeight="1">
      <c r="A4" s="871" t="s">
        <v>273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13" s="197" customFormat="1" ht="12.75" customHeight="1" thickBot="1">
      <c r="A5" s="196"/>
      <c r="B5" s="196"/>
      <c r="C5" s="196"/>
      <c r="D5" s="196"/>
      <c r="E5" s="196"/>
      <c r="F5" s="196"/>
      <c r="G5" s="196"/>
      <c r="H5" s="196"/>
      <c r="I5" s="196"/>
      <c r="L5" s="959" t="str">
        <f>'[8]ANEXO I - TAB 1'!$L$5:$M$5</f>
        <v>POSIÇÃO: Agosto/2019</v>
      </c>
      <c r="M5" s="959"/>
    </row>
    <row r="6" spans="1:13" ht="12.75" customHeight="1" thickTop="1">
      <c r="A6" s="882" t="s">
        <v>3</v>
      </c>
      <c r="B6" s="883"/>
      <c r="C6" s="883"/>
      <c r="D6" s="884"/>
      <c r="E6" s="888" t="s">
        <v>4</v>
      </c>
      <c r="F6" s="889"/>
      <c r="G6" s="889"/>
      <c r="H6" s="889"/>
      <c r="I6" s="890"/>
      <c r="J6" s="872" t="s">
        <v>5</v>
      </c>
      <c r="K6" s="873"/>
      <c r="L6" s="874"/>
      <c r="M6" s="875" t="s">
        <v>6</v>
      </c>
    </row>
    <row r="7" spans="1:13" ht="21" customHeight="1">
      <c r="A7" s="885"/>
      <c r="B7" s="886"/>
      <c r="C7" s="886"/>
      <c r="D7" s="887"/>
      <c r="E7" s="877" t="s">
        <v>7</v>
      </c>
      <c r="F7" s="878"/>
      <c r="G7" s="878"/>
      <c r="H7" s="878" t="s">
        <v>8</v>
      </c>
      <c r="I7" s="879" t="s">
        <v>9</v>
      </c>
      <c r="J7" s="877" t="s">
        <v>10</v>
      </c>
      <c r="K7" s="878" t="s">
        <v>11</v>
      </c>
      <c r="L7" s="880" t="s">
        <v>9</v>
      </c>
      <c r="M7" s="960"/>
    </row>
    <row r="8" spans="1:13" ht="44.45" customHeight="1">
      <c r="A8" s="154" t="s">
        <v>155</v>
      </c>
      <c r="B8" s="155" t="s">
        <v>156</v>
      </c>
      <c r="C8" s="155" t="s">
        <v>12</v>
      </c>
      <c r="D8" s="150" t="s">
        <v>13</v>
      </c>
      <c r="E8" s="154" t="s">
        <v>14</v>
      </c>
      <c r="F8" s="155" t="s">
        <v>15</v>
      </c>
      <c r="G8" s="149" t="s">
        <v>16</v>
      </c>
      <c r="H8" s="878"/>
      <c r="I8" s="879"/>
      <c r="J8" s="877"/>
      <c r="K8" s="878"/>
      <c r="L8" s="880"/>
      <c r="M8" s="960"/>
    </row>
    <row r="9" spans="1:13" s="5" customFormat="1" ht="12.75" customHeight="1">
      <c r="A9" s="894" t="s">
        <v>150</v>
      </c>
      <c r="B9" s="892" t="s">
        <v>154</v>
      </c>
      <c r="C9" s="891" t="s">
        <v>151</v>
      </c>
      <c r="D9" s="159">
        <v>13</v>
      </c>
      <c r="E9" s="160">
        <f>'[8]ANEXO I - TAB 1'!E9</f>
        <v>115</v>
      </c>
      <c r="F9" s="160">
        <f>'[8]ANEXO I - TAB 1'!F9</f>
        <v>0</v>
      </c>
      <c r="G9" s="211">
        <f t="shared" ref="G9:G21" si="0">E9+F9</f>
        <v>115</v>
      </c>
      <c r="H9" s="207"/>
      <c r="I9" s="211">
        <f t="shared" ref="I9:I21" si="1">G9+H9</f>
        <v>115</v>
      </c>
      <c r="J9" s="160">
        <f>'[8]ANEXO I - TAB 1'!J9</f>
        <v>48</v>
      </c>
      <c r="K9" s="160">
        <f>'[8]ANEXO I - TAB 1'!K9</f>
        <v>3</v>
      </c>
      <c r="L9" s="223">
        <f t="shared" ref="L9:L21" si="2">J9+K9</f>
        <v>51</v>
      </c>
      <c r="M9" s="160">
        <f>'[8]ANEXO I - TAB 1'!M9</f>
        <v>3</v>
      </c>
    </row>
    <row r="10" spans="1:13" s="5" customFormat="1" ht="12.75" customHeight="1">
      <c r="A10" s="895"/>
      <c r="B10" s="893"/>
      <c r="C10" s="865"/>
      <c r="D10" s="162">
        <v>12</v>
      </c>
      <c r="E10" s="160">
        <f>'[8]ANEXO I - TAB 1'!E10</f>
        <v>0</v>
      </c>
      <c r="F10" s="160">
        <f>'[8]ANEXO I - TAB 1'!F10</f>
        <v>0</v>
      </c>
      <c r="G10" s="212">
        <f t="shared" si="0"/>
        <v>0</v>
      </c>
      <c r="H10" s="208"/>
      <c r="I10" s="212">
        <f t="shared" si="1"/>
        <v>0</v>
      </c>
      <c r="J10" s="160">
        <f>'[8]ANEXO I - TAB 1'!J10</f>
        <v>0</v>
      </c>
      <c r="K10" s="160">
        <f>'[8]ANEXO I - TAB 1'!K10</f>
        <v>0</v>
      </c>
      <c r="L10" s="224">
        <f t="shared" si="2"/>
        <v>0</v>
      </c>
      <c r="M10" s="160">
        <f>'[8]ANEXO I - TAB 1'!M10</f>
        <v>0</v>
      </c>
    </row>
    <row r="11" spans="1:13" s="5" customFormat="1" ht="12.75" customHeight="1">
      <c r="A11" s="895"/>
      <c r="B11" s="893"/>
      <c r="C11" s="866"/>
      <c r="D11" s="165">
        <v>11</v>
      </c>
      <c r="E11" s="160">
        <f>'[8]ANEXO I - TAB 1'!E11</f>
        <v>3</v>
      </c>
      <c r="F11" s="160">
        <f>'[8]ANEXO I - TAB 1'!F11</f>
        <v>0</v>
      </c>
      <c r="G11" s="213">
        <f t="shared" si="0"/>
        <v>3</v>
      </c>
      <c r="H11" s="208"/>
      <c r="I11" s="213">
        <f t="shared" si="1"/>
        <v>3</v>
      </c>
      <c r="J11" s="160">
        <f>'[8]ANEXO I - TAB 1'!J11</f>
        <v>0</v>
      </c>
      <c r="K11" s="160">
        <f>'[8]ANEXO I - TAB 1'!K11</f>
        <v>0</v>
      </c>
      <c r="L11" s="225">
        <f t="shared" si="2"/>
        <v>0</v>
      </c>
      <c r="M11" s="160">
        <f>'[8]ANEXO I - TAB 1'!M11</f>
        <v>0</v>
      </c>
    </row>
    <row r="12" spans="1:13" s="5" customFormat="1" ht="12.75" customHeight="1">
      <c r="A12" s="895"/>
      <c r="B12" s="893"/>
      <c r="C12" s="864" t="s">
        <v>152</v>
      </c>
      <c r="D12" s="159">
        <v>10</v>
      </c>
      <c r="E12" s="160">
        <f>'[8]ANEXO I - TAB 1'!E12</f>
        <v>0</v>
      </c>
      <c r="F12" s="160">
        <f>'[8]ANEXO I - TAB 1'!F12</f>
        <v>0</v>
      </c>
      <c r="G12" s="211">
        <f t="shared" si="0"/>
        <v>0</v>
      </c>
      <c r="H12" s="208"/>
      <c r="I12" s="211">
        <f t="shared" si="1"/>
        <v>0</v>
      </c>
      <c r="J12" s="160">
        <f>'[8]ANEXO I - TAB 1'!J12</f>
        <v>0</v>
      </c>
      <c r="K12" s="160">
        <f>'[8]ANEXO I - TAB 1'!K12</f>
        <v>0</v>
      </c>
      <c r="L12" s="223">
        <f t="shared" si="2"/>
        <v>0</v>
      </c>
      <c r="M12" s="160">
        <f>'[8]ANEXO I - TAB 1'!M12</f>
        <v>0</v>
      </c>
    </row>
    <row r="13" spans="1:13" s="5" customFormat="1" ht="12.75" customHeight="1">
      <c r="A13" s="895"/>
      <c r="B13" s="893"/>
      <c r="C13" s="865"/>
      <c r="D13" s="162">
        <v>9</v>
      </c>
      <c r="E13" s="160">
        <f>'[8]ANEXO I - TAB 1'!E13</f>
        <v>3</v>
      </c>
      <c r="F13" s="160">
        <f>'[8]ANEXO I - TAB 1'!F13</f>
        <v>0</v>
      </c>
      <c r="G13" s="212">
        <f t="shared" si="0"/>
        <v>3</v>
      </c>
      <c r="H13" s="208"/>
      <c r="I13" s="212">
        <f t="shared" si="1"/>
        <v>3</v>
      </c>
      <c r="J13" s="160">
        <f>'[8]ANEXO I - TAB 1'!J13</f>
        <v>0</v>
      </c>
      <c r="K13" s="160">
        <f>'[8]ANEXO I - TAB 1'!K13</f>
        <v>0</v>
      </c>
      <c r="L13" s="224">
        <f t="shared" si="2"/>
        <v>0</v>
      </c>
      <c r="M13" s="160">
        <f>'[8]ANEXO I - TAB 1'!M13</f>
        <v>0</v>
      </c>
    </row>
    <row r="14" spans="1:13" s="5" customFormat="1" ht="12.75" customHeight="1">
      <c r="A14" s="895"/>
      <c r="B14" s="893"/>
      <c r="C14" s="865"/>
      <c r="D14" s="162">
        <v>8</v>
      </c>
      <c r="E14" s="160">
        <f>'[8]ANEXO I - TAB 1'!E14</f>
        <v>4</v>
      </c>
      <c r="F14" s="160">
        <f>'[8]ANEXO I - TAB 1'!F14</f>
        <v>0</v>
      </c>
      <c r="G14" s="212">
        <f t="shared" si="0"/>
        <v>4</v>
      </c>
      <c r="H14" s="208"/>
      <c r="I14" s="212">
        <f t="shared" si="1"/>
        <v>4</v>
      </c>
      <c r="J14" s="160">
        <f>'[8]ANEXO I - TAB 1'!J14</f>
        <v>0</v>
      </c>
      <c r="K14" s="160">
        <f>'[8]ANEXO I - TAB 1'!K14</f>
        <v>0</v>
      </c>
      <c r="L14" s="224">
        <f t="shared" si="2"/>
        <v>0</v>
      </c>
      <c r="M14" s="160">
        <f>'[8]ANEXO I - TAB 1'!M14</f>
        <v>0</v>
      </c>
    </row>
    <row r="15" spans="1:13" s="5" customFormat="1" ht="12.75" customHeight="1">
      <c r="A15" s="895"/>
      <c r="B15" s="893"/>
      <c r="C15" s="865"/>
      <c r="D15" s="168">
        <v>7</v>
      </c>
      <c r="E15" s="160">
        <f>'[8]ANEXO I - TAB 1'!E15</f>
        <v>2</v>
      </c>
      <c r="F15" s="160">
        <f>'[8]ANEXO I - TAB 1'!F15</f>
        <v>0</v>
      </c>
      <c r="G15" s="214">
        <f t="shared" si="0"/>
        <v>2</v>
      </c>
      <c r="H15" s="208"/>
      <c r="I15" s="214">
        <f t="shared" si="1"/>
        <v>2</v>
      </c>
      <c r="J15" s="160">
        <f>'[8]ANEXO I - TAB 1'!J15</f>
        <v>0</v>
      </c>
      <c r="K15" s="160">
        <f>'[8]ANEXO I - TAB 1'!K15</f>
        <v>0</v>
      </c>
      <c r="L15" s="226">
        <f t="shared" si="2"/>
        <v>0</v>
      </c>
      <c r="M15" s="160">
        <f>'[8]ANEXO I - TAB 1'!M15</f>
        <v>0</v>
      </c>
    </row>
    <row r="16" spans="1:13" s="5" customFormat="1" ht="12.75" customHeight="1">
      <c r="A16" s="895"/>
      <c r="B16" s="893"/>
      <c r="C16" s="866"/>
      <c r="D16" s="165">
        <v>6</v>
      </c>
      <c r="E16" s="160">
        <f>'[8]ANEXO I - TAB 1'!E16</f>
        <v>0</v>
      </c>
      <c r="F16" s="160">
        <f>'[8]ANEXO I - TAB 1'!F16</f>
        <v>0</v>
      </c>
      <c r="G16" s="213">
        <f t="shared" si="0"/>
        <v>0</v>
      </c>
      <c r="H16" s="208"/>
      <c r="I16" s="213">
        <f t="shared" si="1"/>
        <v>0</v>
      </c>
      <c r="J16" s="160">
        <f>'[8]ANEXO I - TAB 1'!J16</f>
        <v>0</v>
      </c>
      <c r="K16" s="160">
        <f>'[8]ANEXO I - TAB 1'!K16</f>
        <v>0</v>
      </c>
      <c r="L16" s="225">
        <f t="shared" si="2"/>
        <v>0</v>
      </c>
      <c r="M16" s="160">
        <f>'[8]ANEXO I - TAB 1'!M16</f>
        <v>0</v>
      </c>
    </row>
    <row r="17" spans="1:13" s="5" customFormat="1" ht="12.75" customHeight="1">
      <c r="A17" s="895"/>
      <c r="B17" s="893"/>
      <c r="C17" s="864" t="s">
        <v>153</v>
      </c>
      <c r="D17" s="159">
        <v>5</v>
      </c>
      <c r="E17" s="160">
        <f>'[8]ANEXO I - TAB 1'!E17</f>
        <v>0</v>
      </c>
      <c r="F17" s="160">
        <f>'[8]ANEXO I - TAB 1'!F17</f>
        <v>0</v>
      </c>
      <c r="G17" s="211">
        <f t="shared" si="0"/>
        <v>0</v>
      </c>
      <c r="H17" s="208"/>
      <c r="I17" s="211">
        <f t="shared" si="1"/>
        <v>0</v>
      </c>
      <c r="J17" s="160">
        <f>'[8]ANEXO I - TAB 1'!J17</f>
        <v>0</v>
      </c>
      <c r="K17" s="160">
        <f>'[8]ANEXO I - TAB 1'!K17</f>
        <v>0</v>
      </c>
      <c r="L17" s="223">
        <f t="shared" si="2"/>
        <v>0</v>
      </c>
      <c r="M17" s="160">
        <f>'[8]ANEXO I - TAB 1'!M17</f>
        <v>0</v>
      </c>
    </row>
    <row r="18" spans="1:13" s="5" customFormat="1" ht="12.75" customHeight="1">
      <c r="A18" s="895"/>
      <c r="B18" s="893"/>
      <c r="C18" s="865"/>
      <c r="D18" s="162">
        <v>4</v>
      </c>
      <c r="E18" s="160">
        <f>'[8]ANEXO I - TAB 1'!E18</f>
        <v>1</v>
      </c>
      <c r="F18" s="160">
        <f>'[8]ANEXO I - TAB 1'!F18</f>
        <v>0</v>
      </c>
      <c r="G18" s="212">
        <f t="shared" si="0"/>
        <v>1</v>
      </c>
      <c r="H18" s="208"/>
      <c r="I18" s="212">
        <f t="shared" si="1"/>
        <v>1</v>
      </c>
      <c r="J18" s="160">
        <f>'[8]ANEXO I - TAB 1'!J18</f>
        <v>0</v>
      </c>
      <c r="K18" s="160">
        <f>'[8]ANEXO I - TAB 1'!K18</f>
        <v>0</v>
      </c>
      <c r="L18" s="224">
        <f t="shared" si="2"/>
        <v>0</v>
      </c>
      <c r="M18" s="160">
        <f>'[8]ANEXO I - TAB 1'!M18</f>
        <v>0</v>
      </c>
    </row>
    <row r="19" spans="1:13" s="5" customFormat="1" ht="12.75" customHeight="1">
      <c r="A19" s="895"/>
      <c r="B19" s="893"/>
      <c r="C19" s="865"/>
      <c r="D19" s="162">
        <v>3</v>
      </c>
      <c r="E19" s="160">
        <f>'[8]ANEXO I - TAB 1'!E19</f>
        <v>0</v>
      </c>
      <c r="F19" s="160">
        <f>'[8]ANEXO I - TAB 1'!F19</f>
        <v>2</v>
      </c>
      <c r="G19" s="212">
        <f t="shared" si="0"/>
        <v>2</v>
      </c>
      <c r="H19" s="208"/>
      <c r="I19" s="212">
        <f t="shared" si="1"/>
        <v>2</v>
      </c>
      <c r="J19" s="160">
        <f>'[8]ANEXO I - TAB 1'!J19</f>
        <v>0</v>
      </c>
      <c r="K19" s="160">
        <f>'[8]ANEXO I - TAB 1'!K19</f>
        <v>0</v>
      </c>
      <c r="L19" s="224">
        <f t="shared" si="2"/>
        <v>0</v>
      </c>
      <c r="M19" s="160">
        <f>'[8]ANEXO I - TAB 1'!M19</f>
        <v>0</v>
      </c>
    </row>
    <row r="20" spans="1:13" s="5" customFormat="1" ht="12.75" customHeight="1">
      <c r="A20" s="895"/>
      <c r="B20" s="893"/>
      <c r="C20" s="865"/>
      <c r="D20" s="162">
        <v>2</v>
      </c>
      <c r="E20" s="160">
        <f>'[8]ANEXO I - TAB 1'!E20</f>
        <v>0</v>
      </c>
      <c r="F20" s="160">
        <f>'[8]ANEXO I - TAB 1'!F20</f>
        <v>0</v>
      </c>
      <c r="G20" s="214">
        <f t="shared" si="0"/>
        <v>0</v>
      </c>
      <c r="H20" s="208"/>
      <c r="I20" s="214">
        <f t="shared" si="1"/>
        <v>0</v>
      </c>
      <c r="J20" s="160">
        <f>'[8]ANEXO I - TAB 1'!J20</f>
        <v>0</v>
      </c>
      <c r="K20" s="160">
        <f>'[8]ANEXO I - TAB 1'!K20</f>
        <v>0</v>
      </c>
      <c r="L20" s="226">
        <f t="shared" si="2"/>
        <v>0</v>
      </c>
      <c r="M20" s="160">
        <f>'[8]ANEXO I - TAB 1'!M20</f>
        <v>0</v>
      </c>
    </row>
    <row r="21" spans="1:13" s="5" customFormat="1" ht="12.75" customHeight="1">
      <c r="A21" s="895"/>
      <c r="B21" s="893"/>
      <c r="C21" s="865"/>
      <c r="D21" s="168">
        <v>1</v>
      </c>
      <c r="E21" s="160">
        <f>'[8]ANEXO I - TAB 1'!E21</f>
        <v>0</v>
      </c>
      <c r="F21" s="160">
        <f>'[8]ANEXO I - TAB 1'!F21</f>
        <v>11</v>
      </c>
      <c r="G21" s="215">
        <f t="shared" si="0"/>
        <v>11</v>
      </c>
      <c r="H21" s="160">
        <f>'[8]ANEXO I - TAB 1'!H21</f>
        <v>4</v>
      </c>
      <c r="I21" s="215">
        <f t="shared" si="1"/>
        <v>15</v>
      </c>
      <c r="J21" s="160">
        <f>'[8]ANEXO I - TAB 1'!J21</f>
        <v>0</v>
      </c>
      <c r="K21" s="160">
        <f>'[8]ANEXO I - TAB 1'!K21</f>
        <v>0</v>
      </c>
      <c r="L21" s="227">
        <f t="shared" si="2"/>
        <v>0</v>
      </c>
      <c r="M21" s="160">
        <f>'[8]ANEXO I - TAB 1'!M21</f>
        <v>0</v>
      </c>
    </row>
    <row r="22" spans="1:13" s="11" customFormat="1" ht="12.75" customHeight="1">
      <c r="A22" s="158"/>
      <c r="B22" s="234"/>
      <c r="C22" s="235"/>
      <c r="D22" s="236" t="s">
        <v>193</v>
      </c>
      <c r="E22" s="237">
        <f t="shared" ref="E22:M22" si="3">SUM(E9:E21)</f>
        <v>128</v>
      </c>
      <c r="F22" s="216">
        <f t="shared" si="3"/>
        <v>13</v>
      </c>
      <c r="G22" s="216">
        <f t="shared" si="3"/>
        <v>141</v>
      </c>
      <c r="H22" s="220">
        <f t="shared" si="3"/>
        <v>4</v>
      </c>
      <c r="I22" s="216">
        <f t="shared" si="3"/>
        <v>145</v>
      </c>
      <c r="J22" s="237">
        <f t="shared" si="3"/>
        <v>48</v>
      </c>
      <c r="K22" s="216">
        <f t="shared" si="3"/>
        <v>3</v>
      </c>
      <c r="L22" s="228">
        <f t="shared" si="3"/>
        <v>51</v>
      </c>
      <c r="M22" s="238">
        <f t="shared" si="3"/>
        <v>3</v>
      </c>
    </row>
    <row r="23" spans="1:13" s="5" customFormat="1" ht="12.75" customHeight="1">
      <c r="A23" s="894" t="s">
        <v>167</v>
      </c>
      <c r="B23" s="892" t="s">
        <v>168</v>
      </c>
      <c r="C23" s="891" t="s">
        <v>151</v>
      </c>
      <c r="D23" s="177">
        <v>13</v>
      </c>
      <c r="E23" s="160">
        <f>'[8]ANEXO I - TAB 1'!E23</f>
        <v>292</v>
      </c>
      <c r="F23" s="160">
        <f>'[8]ANEXO I - TAB 1'!F23</f>
        <v>0</v>
      </c>
      <c r="G23" s="217">
        <f t="shared" ref="G23:G35" si="4">E23+F23</f>
        <v>292</v>
      </c>
      <c r="H23" s="207"/>
      <c r="I23" s="217">
        <f t="shared" ref="I23:I35" si="5">G23+H23</f>
        <v>292</v>
      </c>
      <c r="J23" s="160">
        <f>'[8]ANEXO I - TAB 1'!J23</f>
        <v>77</v>
      </c>
      <c r="K23" s="160">
        <f>'[8]ANEXO I - TAB 1'!K23</f>
        <v>13</v>
      </c>
      <c r="L23" s="229">
        <f t="shared" ref="L23:L35" si="6">J23+K23</f>
        <v>90</v>
      </c>
      <c r="M23" s="160">
        <f>'[8]ANEXO I - TAB 1'!M23</f>
        <v>20</v>
      </c>
    </row>
    <row r="24" spans="1:13" s="5" customFormat="1" ht="12.75" customHeight="1">
      <c r="A24" s="895"/>
      <c r="B24" s="893"/>
      <c r="C24" s="865"/>
      <c r="D24" s="178">
        <v>12</v>
      </c>
      <c r="E24" s="160">
        <f>'[8]ANEXO I - TAB 1'!E24</f>
        <v>0</v>
      </c>
      <c r="F24" s="160">
        <f>'[8]ANEXO I - TAB 1'!F24</f>
        <v>0</v>
      </c>
      <c r="G24" s="218">
        <f t="shared" si="4"/>
        <v>0</v>
      </c>
      <c r="H24" s="208"/>
      <c r="I24" s="218">
        <f t="shared" si="5"/>
        <v>0</v>
      </c>
      <c r="J24" s="160">
        <f>'[8]ANEXO I - TAB 1'!J24</f>
        <v>0</v>
      </c>
      <c r="K24" s="160">
        <f>'[8]ANEXO I - TAB 1'!K24</f>
        <v>0</v>
      </c>
      <c r="L24" s="230">
        <f t="shared" si="6"/>
        <v>0</v>
      </c>
      <c r="M24" s="160">
        <f>'[8]ANEXO I - TAB 1'!M24</f>
        <v>0</v>
      </c>
    </row>
    <row r="25" spans="1:13" s="5" customFormat="1" ht="12.75" customHeight="1">
      <c r="A25" s="895"/>
      <c r="B25" s="893"/>
      <c r="C25" s="866"/>
      <c r="D25" s="179">
        <v>11</v>
      </c>
      <c r="E25" s="160">
        <f>'[8]ANEXO I - TAB 1'!E25</f>
        <v>8</v>
      </c>
      <c r="F25" s="160">
        <f>'[8]ANEXO I - TAB 1'!F25</f>
        <v>0</v>
      </c>
      <c r="G25" s="215">
        <f t="shared" si="4"/>
        <v>8</v>
      </c>
      <c r="H25" s="208"/>
      <c r="I25" s="215">
        <f t="shared" si="5"/>
        <v>8</v>
      </c>
      <c r="J25" s="160">
        <f>'[8]ANEXO I - TAB 1'!J25</f>
        <v>0</v>
      </c>
      <c r="K25" s="160">
        <f>'[8]ANEXO I - TAB 1'!K25</f>
        <v>0</v>
      </c>
      <c r="L25" s="227">
        <f t="shared" si="6"/>
        <v>0</v>
      </c>
      <c r="M25" s="160">
        <f>'[8]ANEXO I - TAB 1'!M25</f>
        <v>0</v>
      </c>
    </row>
    <row r="26" spans="1:13" s="5" customFormat="1" ht="12.75" customHeight="1">
      <c r="A26" s="895"/>
      <c r="B26" s="893"/>
      <c r="C26" s="864" t="s">
        <v>152</v>
      </c>
      <c r="D26" s="177">
        <v>10</v>
      </c>
      <c r="E26" s="160">
        <f>'[8]ANEXO I - TAB 1'!E26</f>
        <v>2</v>
      </c>
      <c r="F26" s="160">
        <f>'[8]ANEXO I - TAB 1'!F26</f>
        <v>0</v>
      </c>
      <c r="G26" s="217">
        <f t="shared" si="4"/>
        <v>2</v>
      </c>
      <c r="H26" s="208"/>
      <c r="I26" s="217">
        <f t="shared" si="5"/>
        <v>2</v>
      </c>
      <c r="J26" s="160">
        <f>'[8]ANEXO I - TAB 1'!J26</f>
        <v>0</v>
      </c>
      <c r="K26" s="160">
        <f>'[8]ANEXO I - TAB 1'!K26</f>
        <v>0</v>
      </c>
      <c r="L26" s="229">
        <f t="shared" si="6"/>
        <v>0</v>
      </c>
      <c r="M26" s="160">
        <f>'[8]ANEXO I - TAB 1'!M26</f>
        <v>0</v>
      </c>
    </row>
    <row r="27" spans="1:13" s="5" customFormat="1" ht="12.75" customHeight="1">
      <c r="A27" s="895"/>
      <c r="B27" s="893"/>
      <c r="C27" s="865"/>
      <c r="D27" s="178">
        <v>9</v>
      </c>
      <c r="E27" s="160">
        <f>'[8]ANEXO I - TAB 1'!E27</f>
        <v>1</v>
      </c>
      <c r="F27" s="160">
        <f>'[8]ANEXO I - TAB 1'!F27</f>
        <v>0</v>
      </c>
      <c r="G27" s="218">
        <f t="shared" si="4"/>
        <v>1</v>
      </c>
      <c r="H27" s="208"/>
      <c r="I27" s="218">
        <f t="shared" si="5"/>
        <v>1</v>
      </c>
      <c r="J27" s="160">
        <f>'[8]ANEXO I - TAB 1'!J27</f>
        <v>0</v>
      </c>
      <c r="K27" s="160">
        <f>'[8]ANEXO I - TAB 1'!K27</f>
        <v>1</v>
      </c>
      <c r="L27" s="230">
        <f t="shared" si="6"/>
        <v>1</v>
      </c>
      <c r="M27" s="160">
        <f>'[8]ANEXO I - TAB 1'!M27</f>
        <v>1</v>
      </c>
    </row>
    <row r="28" spans="1:13" s="5" customFormat="1" ht="12.75" customHeight="1">
      <c r="A28" s="895"/>
      <c r="B28" s="893"/>
      <c r="C28" s="865"/>
      <c r="D28" s="178">
        <v>8</v>
      </c>
      <c r="E28" s="160">
        <f>'[8]ANEXO I - TAB 1'!E28</f>
        <v>3</v>
      </c>
      <c r="F28" s="160">
        <f>'[8]ANEXO I - TAB 1'!F28</f>
        <v>0</v>
      </c>
      <c r="G28" s="218">
        <f t="shared" si="4"/>
        <v>3</v>
      </c>
      <c r="H28" s="208"/>
      <c r="I28" s="218">
        <f t="shared" si="5"/>
        <v>3</v>
      </c>
      <c r="J28" s="160">
        <f>'[8]ANEXO I - TAB 1'!J28</f>
        <v>0</v>
      </c>
      <c r="K28" s="160">
        <f>'[8]ANEXO I - TAB 1'!K28</f>
        <v>0</v>
      </c>
      <c r="L28" s="230">
        <f t="shared" si="6"/>
        <v>0</v>
      </c>
      <c r="M28" s="160">
        <f>'[8]ANEXO I - TAB 1'!M28</f>
        <v>0</v>
      </c>
    </row>
    <row r="29" spans="1:13" s="5" customFormat="1" ht="12.75" customHeight="1">
      <c r="A29" s="895"/>
      <c r="B29" s="893"/>
      <c r="C29" s="865"/>
      <c r="D29" s="178">
        <v>7</v>
      </c>
      <c r="E29" s="160">
        <f>'[8]ANEXO I - TAB 1'!E29</f>
        <v>8</v>
      </c>
      <c r="F29" s="160">
        <f>'[8]ANEXO I - TAB 1'!F29</f>
        <v>0</v>
      </c>
      <c r="G29" s="218">
        <f t="shared" si="4"/>
        <v>8</v>
      </c>
      <c r="H29" s="208"/>
      <c r="I29" s="218">
        <f t="shared" si="5"/>
        <v>8</v>
      </c>
      <c r="J29" s="160">
        <f>'[8]ANEXO I - TAB 1'!J29</f>
        <v>0</v>
      </c>
      <c r="K29" s="160">
        <f>'[8]ANEXO I - TAB 1'!K29</f>
        <v>0</v>
      </c>
      <c r="L29" s="230">
        <f t="shared" si="6"/>
        <v>0</v>
      </c>
      <c r="M29" s="160">
        <f>'[8]ANEXO I - TAB 1'!M29</f>
        <v>0</v>
      </c>
    </row>
    <row r="30" spans="1:13" s="5" customFormat="1" ht="12.75" customHeight="1">
      <c r="A30" s="895"/>
      <c r="B30" s="893"/>
      <c r="C30" s="866"/>
      <c r="D30" s="179">
        <v>6</v>
      </c>
      <c r="E30" s="160">
        <f>'[8]ANEXO I - TAB 1'!E30</f>
        <v>8</v>
      </c>
      <c r="F30" s="160">
        <f>'[8]ANEXO I - TAB 1'!F30</f>
        <v>0</v>
      </c>
      <c r="G30" s="215">
        <f t="shared" si="4"/>
        <v>8</v>
      </c>
      <c r="H30" s="208"/>
      <c r="I30" s="215">
        <f t="shared" si="5"/>
        <v>8</v>
      </c>
      <c r="J30" s="160">
        <f>'[8]ANEXO I - TAB 1'!J30</f>
        <v>0</v>
      </c>
      <c r="K30" s="160">
        <f>'[8]ANEXO I - TAB 1'!K30</f>
        <v>0</v>
      </c>
      <c r="L30" s="227">
        <f t="shared" si="6"/>
        <v>0</v>
      </c>
      <c r="M30" s="160">
        <f>'[8]ANEXO I - TAB 1'!M30</f>
        <v>0</v>
      </c>
    </row>
    <row r="31" spans="1:13" s="5" customFormat="1" ht="12.75" customHeight="1">
      <c r="A31" s="895"/>
      <c r="B31" s="893"/>
      <c r="C31" s="864" t="s">
        <v>153</v>
      </c>
      <c r="D31" s="177">
        <v>5</v>
      </c>
      <c r="E31" s="160">
        <f>'[8]ANEXO I - TAB 1'!E31</f>
        <v>4</v>
      </c>
      <c r="F31" s="160">
        <f>'[8]ANEXO I - TAB 1'!F31</f>
        <v>0</v>
      </c>
      <c r="G31" s="217">
        <f t="shared" si="4"/>
        <v>4</v>
      </c>
      <c r="H31" s="208"/>
      <c r="I31" s="217">
        <f t="shared" si="5"/>
        <v>4</v>
      </c>
      <c r="J31" s="160">
        <f>'[8]ANEXO I - TAB 1'!J31</f>
        <v>0</v>
      </c>
      <c r="K31" s="160">
        <f>'[8]ANEXO I - TAB 1'!K31</f>
        <v>0</v>
      </c>
      <c r="L31" s="229">
        <f t="shared" si="6"/>
        <v>0</v>
      </c>
      <c r="M31" s="160">
        <f>'[8]ANEXO I - TAB 1'!M31</f>
        <v>0</v>
      </c>
    </row>
    <row r="32" spans="1:13" s="5" customFormat="1" ht="12.75" customHeight="1">
      <c r="A32" s="895"/>
      <c r="B32" s="893"/>
      <c r="C32" s="865"/>
      <c r="D32" s="178">
        <v>4</v>
      </c>
      <c r="E32" s="160">
        <f>'[8]ANEXO I - TAB 1'!E32</f>
        <v>6</v>
      </c>
      <c r="F32" s="160">
        <f>'[8]ANEXO I - TAB 1'!F32</f>
        <v>0</v>
      </c>
      <c r="G32" s="218">
        <f t="shared" si="4"/>
        <v>6</v>
      </c>
      <c r="H32" s="208"/>
      <c r="I32" s="218">
        <f t="shared" si="5"/>
        <v>6</v>
      </c>
      <c r="J32" s="160">
        <f>'[8]ANEXO I - TAB 1'!J32</f>
        <v>0</v>
      </c>
      <c r="K32" s="160">
        <f>'[8]ANEXO I - TAB 1'!K32</f>
        <v>0</v>
      </c>
      <c r="L32" s="230">
        <f t="shared" si="6"/>
        <v>0</v>
      </c>
      <c r="M32" s="160">
        <f>'[8]ANEXO I - TAB 1'!M32</f>
        <v>0</v>
      </c>
    </row>
    <row r="33" spans="1:13" s="5" customFormat="1" ht="12.75" customHeight="1">
      <c r="A33" s="895"/>
      <c r="B33" s="893"/>
      <c r="C33" s="865"/>
      <c r="D33" s="178">
        <v>3</v>
      </c>
      <c r="E33" s="160">
        <f>'[8]ANEXO I - TAB 1'!E33</f>
        <v>0</v>
      </c>
      <c r="F33" s="160">
        <f>'[8]ANEXO I - TAB 1'!F33</f>
        <v>22</v>
      </c>
      <c r="G33" s="218">
        <f t="shared" si="4"/>
        <v>22</v>
      </c>
      <c r="H33" s="208"/>
      <c r="I33" s="218">
        <f t="shared" si="5"/>
        <v>22</v>
      </c>
      <c r="J33" s="160">
        <f>'[8]ANEXO I - TAB 1'!J33</f>
        <v>0</v>
      </c>
      <c r="K33" s="160">
        <f>'[8]ANEXO I - TAB 1'!K33</f>
        <v>0</v>
      </c>
      <c r="L33" s="230">
        <f t="shared" si="6"/>
        <v>0</v>
      </c>
      <c r="M33" s="160">
        <f>'[8]ANEXO I - TAB 1'!M33</f>
        <v>0</v>
      </c>
    </row>
    <row r="34" spans="1:13" s="5" customFormat="1" ht="12.75" customHeight="1">
      <c r="A34" s="895"/>
      <c r="B34" s="893"/>
      <c r="C34" s="865"/>
      <c r="D34" s="178">
        <v>2</v>
      </c>
      <c r="E34" s="160">
        <f>'[8]ANEXO I - TAB 1'!E34</f>
        <v>0</v>
      </c>
      <c r="F34" s="160">
        <f>'[8]ANEXO I - TAB 1'!F34</f>
        <v>0</v>
      </c>
      <c r="G34" s="219">
        <f t="shared" si="4"/>
        <v>0</v>
      </c>
      <c r="H34" s="209"/>
      <c r="I34" s="219">
        <f t="shared" si="5"/>
        <v>0</v>
      </c>
      <c r="J34" s="160">
        <f>'[8]ANEXO I - TAB 1'!J34</f>
        <v>0</v>
      </c>
      <c r="K34" s="160">
        <f>'[8]ANEXO I - TAB 1'!K34</f>
        <v>1</v>
      </c>
      <c r="L34" s="231">
        <f t="shared" si="6"/>
        <v>1</v>
      </c>
      <c r="M34" s="160">
        <f>'[8]ANEXO I - TAB 1'!M34</f>
        <v>1</v>
      </c>
    </row>
    <row r="35" spans="1:13" s="5" customFormat="1" ht="12.75" customHeight="1">
      <c r="A35" s="895"/>
      <c r="B35" s="893"/>
      <c r="C35" s="867"/>
      <c r="D35" s="179">
        <v>1</v>
      </c>
      <c r="E35" s="160">
        <f>'[8]ANEXO I - TAB 1'!E35</f>
        <v>0</v>
      </c>
      <c r="F35" s="160">
        <f>'[8]ANEXO I - TAB 1'!F35</f>
        <v>5</v>
      </c>
      <c r="G35" s="215">
        <f t="shared" si="4"/>
        <v>5</v>
      </c>
      <c r="H35" s="160">
        <f>'[8]ANEXO I - TAB 1'!H35</f>
        <v>21</v>
      </c>
      <c r="I35" s="215">
        <f t="shared" si="5"/>
        <v>26</v>
      </c>
      <c r="J35" s="160">
        <f>'[8]ANEXO I - TAB 1'!J35</f>
        <v>0</v>
      </c>
      <c r="K35" s="160">
        <f>'[8]ANEXO I - TAB 1'!K35</f>
        <v>0</v>
      </c>
      <c r="L35" s="227">
        <f t="shared" si="6"/>
        <v>0</v>
      </c>
      <c r="M35" s="160">
        <f>'[8]ANEXO I - TAB 1'!M35</f>
        <v>0</v>
      </c>
    </row>
    <row r="36" spans="1:13" s="11" customFormat="1" ht="12.75" customHeight="1">
      <c r="A36" s="158"/>
      <c r="B36" s="234"/>
      <c r="C36" s="235"/>
      <c r="D36" s="236" t="s">
        <v>193</v>
      </c>
      <c r="E36" s="237">
        <f t="shared" ref="E36:M36" si="7">SUM(E23:E35)</f>
        <v>332</v>
      </c>
      <c r="F36" s="216">
        <f t="shared" si="7"/>
        <v>27</v>
      </c>
      <c r="G36" s="216">
        <f t="shared" si="7"/>
        <v>359</v>
      </c>
      <c r="H36" s="220">
        <f t="shared" si="7"/>
        <v>21</v>
      </c>
      <c r="I36" s="216">
        <f t="shared" si="7"/>
        <v>380</v>
      </c>
      <c r="J36" s="237">
        <f t="shared" si="7"/>
        <v>77</v>
      </c>
      <c r="K36" s="216">
        <f t="shared" si="7"/>
        <v>15</v>
      </c>
      <c r="L36" s="228">
        <f t="shared" si="7"/>
        <v>92</v>
      </c>
      <c r="M36" s="238">
        <f t="shared" si="7"/>
        <v>22</v>
      </c>
    </row>
    <row r="37" spans="1:13" s="5" customFormat="1" ht="12.75" customHeight="1">
      <c r="A37" s="894" t="s">
        <v>169</v>
      </c>
      <c r="B37" s="892" t="s">
        <v>170</v>
      </c>
      <c r="C37" s="891" t="s">
        <v>151</v>
      </c>
      <c r="D37" s="159">
        <v>13</v>
      </c>
      <c r="E37" s="160">
        <f>'[8]ANEXO I - TAB 1'!E37</f>
        <v>0</v>
      </c>
      <c r="F37" s="160">
        <f>'[8]ANEXO I - TAB 1'!F37</f>
        <v>0</v>
      </c>
      <c r="G37" s="211">
        <f t="shared" ref="G37:G49" si="8">E37+F37</f>
        <v>0</v>
      </c>
      <c r="H37" s="210"/>
      <c r="I37" s="211">
        <f t="shared" ref="I37:I49" si="9">G37+H37</f>
        <v>0</v>
      </c>
      <c r="J37" s="160">
        <f>'[8]ANEXO I - TAB 1'!J37</f>
        <v>0</v>
      </c>
      <c r="K37" s="160">
        <f>'[8]ANEXO I - TAB 1'!K37</f>
        <v>0</v>
      </c>
      <c r="L37" s="223">
        <f t="shared" ref="L37:L49" si="10">J37+K37</f>
        <v>0</v>
      </c>
      <c r="M37" s="160">
        <f>'[8]ANEXO I - TAB 1'!M37</f>
        <v>0</v>
      </c>
    </row>
    <row r="38" spans="1:13" s="5" customFormat="1" ht="12.75" customHeight="1">
      <c r="A38" s="895"/>
      <c r="B38" s="893"/>
      <c r="C38" s="865"/>
      <c r="D38" s="162">
        <v>12</v>
      </c>
      <c r="E38" s="160">
        <f>'[8]ANEXO I - TAB 1'!E38</f>
        <v>0</v>
      </c>
      <c r="F38" s="160">
        <f>'[8]ANEXO I - TAB 1'!F38</f>
        <v>0</v>
      </c>
      <c r="G38" s="212">
        <f t="shared" si="8"/>
        <v>0</v>
      </c>
      <c r="H38" s="209"/>
      <c r="I38" s="212">
        <f t="shared" si="9"/>
        <v>0</v>
      </c>
      <c r="J38" s="160">
        <f>'[8]ANEXO I - TAB 1'!J38</f>
        <v>0</v>
      </c>
      <c r="K38" s="160">
        <f>'[8]ANEXO I - TAB 1'!K38</f>
        <v>0</v>
      </c>
      <c r="L38" s="224">
        <f t="shared" si="10"/>
        <v>0</v>
      </c>
      <c r="M38" s="160">
        <f>'[8]ANEXO I - TAB 1'!M38</f>
        <v>0</v>
      </c>
    </row>
    <row r="39" spans="1:13" s="5" customFormat="1" ht="12.75" customHeight="1">
      <c r="A39" s="895"/>
      <c r="B39" s="893"/>
      <c r="C39" s="866"/>
      <c r="D39" s="165">
        <v>11</v>
      </c>
      <c r="E39" s="160">
        <f>'[8]ANEXO I - TAB 1'!E39</f>
        <v>0</v>
      </c>
      <c r="F39" s="160">
        <f>'[8]ANEXO I - TAB 1'!F39</f>
        <v>0</v>
      </c>
      <c r="G39" s="213">
        <f t="shared" si="8"/>
        <v>0</v>
      </c>
      <c r="H39" s="209"/>
      <c r="I39" s="213">
        <f t="shared" si="9"/>
        <v>0</v>
      </c>
      <c r="J39" s="160">
        <f>'[8]ANEXO I - TAB 1'!J39</f>
        <v>0</v>
      </c>
      <c r="K39" s="160">
        <f>'[8]ANEXO I - TAB 1'!K39</f>
        <v>0</v>
      </c>
      <c r="L39" s="225">
        <f t="shared" si="10"/>
        <v>0</v>
      </c>
      <c r="M39" s="160">
        <f>'[8]ANEXO I - TAB 1'!M39</f>
        <v>0</v>
      </c>
    </row>
    <row r="40" spans="1:13" s="5" customFormat="1" ht="12.75" customHeight="1">
      <c r="A40" s="895"/>
      <c r="B40" s="893"/>
      <c r="C40" s="864" t="s">
        <v>152</v>
      </c>
      <c r="D40" s="159">
        <v>10</v>
      </c>
      <c r="E40" s="160">
        <f>'[8]ANEXO I - TAB 1'!E40</f>
        <v>0</v>
      </c>
      <c r="F40" s="160">
        <f>'[8]ANEXO I - TAB 1'!F40</f>
        <v>0</v>
      </c>
      <c r="G40" s="211">
        <f t="shared" si="8"/>
        <v>0</v>
      </c>
      <c r="H40" s="209"/>
      <c r="I40" s="211">
        <f t="shared" si="9"/>
        <v>0</v>
      </c>
      <c r="J40" s="160">
        <f>'[8]ANEXO I - TAB 1'!J40</f>
        <v>0</v>
      </c>
      <c r="K40" s="160">
        <f>'[8]ANEXO I - TAB 1'!K40</f>
        <v>0</v>
      </c>
      <c r="L40" s="223">
        <f t="shared" si="10"/>
        <v>0</v>
      </c>
      <c r="M40" s="160">
        <f>'[8]ANEXO I - TAB 1'!M40</f>
        <v>0</v>
      </c>
    </row>
    <row r="41" spans="1:13" s="5" customFormat="1" ht="12.75" customHeight="1">
      <c r="A41" s="895"/>
      <c r="B41" s="893"/>
      <c r="C41" s="865"/>
      <c r="D41" s="162">
        <v>9</v>
      </c>
      <c r="E41" s="160">
        <f>'[8]ANEXO I - TAB 1'!E41</f>
        <v>0</v>
      </c>
      <c r="F41" s="160">
        <f>'[8]ANEXO I - TAB 1'!F41</f>
        <v>0</v>
      </c>
      <c r="G41" s="212">
        <f t="shared" si="8"/>
        <v>0</v>
      </c>
      <c r="H41" s="209"/>
      <c r="I41" s="212">
        <f t="shared" si="9"/>
        <v>0</v>
      </c>
      <c r="J41" s="160">
        <f>'[8]ANEXO I - TAB 1'!J41</f>
        <v>0</v>
      </c>
      <c r="K41" s="160">
        <f>'[8]ANEXO I - TAB 1'!K41</f>
        <v>0</v>
      </c>
      <c r="L41" s="224">
        <f t="shared" si="10"/>
        <v>0</v>
      </c>
      <c r="M41" s="160">
        <f>'[8]ANEXO I - TAB 1'!M41</f>
        <v>0</v>
      </c>
    </row>
    <row r="42" spans="1:13" s="5" customFormat="1" ht="12.75" customHeight="1">
      <c r="A42" s="895"/>
      <c r="B42" s="893"/>
      <c r="C42" s="865"/>
      <c r="D42" s="162">
        <v>8</v>
      </c>
      <c r="E42" s="160">
        <f>'[8]ANEXO I - TAB 1'!E42</f>
        <v>0</v>
      </c>
      <c r="F42" s="160">
        <f>'[8]ANEXO I - TAB 1'!F42</f>
        <v>0</v>
      </c>
      <c r="G42" s="212">
        <f t="shared" si="8"/>
        <v>0</v>
      </c>
      <c r="H42" s="209"/>
      <c r="I42" s="212">
        <f t="shared" si="9"/>
        <v>0</v>
      </c>
      <c r="J42" s="160">
        <f>'[8]ANEXO I - TAB 1'!J42</f>
        <v>0</v>
      </c>
      <c r="K42" s="160">
        <f>'[8]ANEXO I - TAB 1'!K42</f>
        <v>0</v>
      </c>
      <c r="L42" s="224">
        <f t="shared" si="10"/>
        <v>0</v>
      </c>
      <c r="M42" s="160">
        <f>'[8]ANEXO I - TAB 1'!M42</f>
        <v>0</v>
      </c>
    </row>
    <row r="43" spans="1:13" s="5" customFormat="1" ht="12.75" customHeight="1">
      <c r="A43" s="895"/>
      <c r="B43" s="893"/>
      <c r="C43" s="865"/>
      <c r="D43" s="162">
        <v>7</v>
      </c>
      <c r="E43" s="160">
        <f>'[8]ANEXO I - TAB 1'!E43</f>
        <v>0</v>
      </c>
      <c r="F43" s="160">
        <f>'[8]ANEXO I - TAB 1'!F43</f>
        <v>0</v>
      </c>
      <c r="G43" s="212">
        <f t="shared" si="8"/>
        <v>0</v>
      </c>
      <c r="H43" s="209"/>
      <c r="I43" s="212">
        <f t="shared" si="9"/>
        <v>0</v>
      </c>
      <c r="J43" s="160">
        <f>'[8]ANEXO I - TAB 1'!J43</f>
        <v>0</v>
      </c>
      <c r="K43" s="160">
        <f>'[8]ANEXO I - TAB 1'!K43</f>
        <v>0</v>
      </c>
      <c r="L43" s="224">
        <f t="shared" si="10"/>
        <v>0</v>
      </c>
      <c r="M43" s="160">
        <f>'[8]ANEXO I - TAB 1'!M43</f>
        <v>0</v>
      </c>
    </row>
    <row r="44" spans="1:13" s="5" customFormat="1" ht="12.75" customHeight="1">
      <c r="A44" s="895"/>
      <c r="B44" s="893"/>
      <c r="C44" s="866"/>
      <c r="D44" s="165">
        <v>6</v>
      </c>
      <c r="E44" s="160">
        <f>'[8]ANEXO I - TAB 1'!E44</f>
        <v>0</v>
      </c>
      <c r="F44" s="160">
        <f>'[8]ANEXO I - TAB 1'!F44</f>
        <v>0</v>
      </c>
      <c r="G44" s="213">
        <f t="shared" si="8"/>
        <v>0</v>
      </c>
      <c r="H44" s="209"/>
      <c r="I44" s="213">
        <f t="shared" si="9"/>
        <v>0</v>
      </c>
      <c r="J44" s="160">
        <f>'[8]ANEXO I - TAB 1'!J44</f>
        <v>0</v>
      </c>
      <c r="K44" s="160">
        <f>'[8]ANEXO I - TAB 1'!K44</f>
        <v>0</v>
      </c>
      <c r="L44" s="225">
        <f t="shared" si="10"/>
        <v>0</v>
      </c>
      <c r="M44" s="160">
        <f>'[8]ANEXO I - TAB 1'!M44</f>
        <v>0</v>
      </c>
    </row>
    <row r="45" spans="1:13" s="5" customFormat="1" ht="12.75" customHeight="1">
      <c r="A45" s="895"/>
      <c r="B45" s="893"/>
      <c r="C45" s="864" t="s">
        <v>153</v>
      </c>
      <c r="D45" s="159">
        <v>5</v>
      </c>
      <c r="E45" s="160">
        <f>'[8]ANEXO I - TAB 1'!E45</f>
        <v>0</v>
      </c>
      <c r="F45" s="160">
        <f>'[8]ANEXO I - TAB 1'!F45</f>
        <v>0</v>
      </c>
      <c r="G45" s="211">
        <f t="shared" si="8"/>
        <v>0</v>
      </c>
      <c r="H45" s="209"/>
      <c r="I45" s="211">
        <f t="shared" si="9"/>
        <v>0</v>
      </c>
      <c r="J45" s="160">
        <f>'[8]ANEXO I - TAB 1'!J45</f>
        <v>0</v>
      </c>
      <c r="K45" s="160">
        <f>'[8]ANEXO I - TAB 1'!K45</f>
        <v>0</v>
      </c>
      <c r="L45" s="223">
        <f t="shared" si="10"/>
        <v>0</v>
      </c>
      <c r="M45" s="160">
        <f>'[8]ANEXO I - TAB 1'!M45</f>
        <v>0</v>
      </c>
    </row>
    <row r="46" spans="1:13" s="5" customFormat="1" ht="12.75" customHeight="1">
      <c r="A46" s="895"/>
      <c r="B46" s="893"/>
      <c r="C46" s="865"/>
      <c r="D46" s="162">
        <v>4</v>
      </c>
      <c r="E46" s="160">
        <f>'[8]ANEXO I - TAB 1'!E46</f>
        <v>0</v>
      </c>
      <c r="F46" s="160">
        <f>'[8]ANEXO I - TAB 1'!F46</f>
        <v>0</v>
      </c>
      <c r="G46" s="212">
        <f t="shared" si="8"/>
        <v>0</v>
      </c>
      <c r="H46" s="209"/>
      <c r="I46" s="212">
        <f t="shared" si="9"/>
        <v>0</v>
      </c>
      <c r="J46" s="160">
        <f>'[8]ANEXO I - TAB 1'!J46</f>
        <v>0</v>
      </c>
      <c r="K46" s="160">
        <f>'[8]ANEXO I - TAB 1'!K46</f>
        <v>0</v>
      </c>
      <c r="L46" s="224">
        <f t="shared" si="10"/>
        <v>0</v>
      </c>
      <c r="M46" s="160">
        <f>'[8]ANEXO I - TAB 1'!M46</f>
        <v>0</v>
      </c>
    </row>
    <row r="47" spans="1:13" s="5" customFormat="1" ht="12.75" customHeight="1">
      <c r="A47" s="895"/>
      <c r="B47" s="893"/>
      <c r="C47" s="865"/>
      <c r="D47" s="162">
        <v>3</v>
      </c>
      <c r="E47" s="160">
        <f>'[8]ANEXO I - TAB 1'!E47</f>
        <v>0</v>
      </c>
      <c r="F47" s="160">
        <f>'[8]ANEXO I - TAB 1'!F47</f>
        <v>0</v>
      </c>
      <c r="G47" s="212">
        <f t="shared" si="8"/>
        <v>0</v>
      </c>
      <c r="H47" s="209"/>
      <c r="I47" s="212">
        <f t="shared" si="9"/>
        <v>0</v>
      </c>
      <c r="J47" s="160">
        <f>'[8]ANEXO I - TAB 1'!J47</f>
        <v>0</v>
      </c>
      <c r="K47" s="160">
        <f>'[8]ANEXO I - TAB 1'!K47</f>
        <v>0</v>
      </c>
      <c r="L47" s="224">
        <f t="shared" si="10"/>
        <v>0</v>
      </c>
      <c r="M47" s="160">
        <f>'[8]ANEXO I - TAB 1'!M47</f>
        <v>0</v>
      </c>
    </row>
    <row r="48" spans="1:13" s="5" customFormat="1" ht="12.75" customHeight="1">
      <c r="A48" s="895"/>
      <c r="B48" s="893"/>
      <c r="C48" s="865"/>
      <c r="D48" s="162">
        <v>2</v>
      </c>
      <c r="E48" s="160">
        <f>'[8]ANEXO I - TAB 1'!E48</f>
        <v>0</v>
      </c>
      <c r="F48" s="160">
        <f>'[8]ANEXO I - TAB 1'!F48</f>
        <v>0</v>
      </c>
      <c r="G48" s="214">
        <f t="shared" si="8"/>
        <v>0</v>
      </c>
      <c r="H48" s="209"/>
      <c r="I48" s="214">
        <f t="shared" si="9"/>
        <v>0</v>
      </c>
      <c r="J48" s="160">
        <f>'[8]ANEXO I - TAB 1'!J48</f>
        <v>0</v>
      </c>
      <c r="K48" s="160">
        <f>'[8]ANEXO I - TAB 1'!K48</f>
        <v>0</v>
      </c>
      <c r="L48" s="226">
        <f t="shared" si="10"/>
        <v>0</v>
      </c>
      <c r="M48" s="160">
        <f>'[8]ANEXO I - TAB 1'!M48</f>
        <v>0</v>
      </c>
    </row>
    <row r="49" spans="1:13" s="5" customFormat="1" ht="12.75" customHeight="1">
      <c r="A49" s="895"/>
      <c r="B49" s="893"/>
      <c r="C49" s="867"/>
      <c r="D49" s="165">
        <v>1</v>
      </c>
      <c r="E49" s="160">
        <f>'[8]ANEXO I - TAB 1'!E49</f>
        <v>0</v>
      </c>
      <c r="F49" s="160">
        <f>'[8]ANEXO I - TAB 1'!F49</f>
        <v>0</v>
      </c>
      <c r="G49" s="215">
        <f t="shared" si="8"/>
        <v>0</v>
      </c>
      <c r="H49" s="160">
        <f>'[8]ANEXO I - TAB 1'!H49</f>
        <v>0</v>
      </c>
      <c r="I49" s="215">
        <f t="shared" si="9"/>
        <v>0</v>
      </c>
      <c r="J49" s="160">
        <f>'[8]ANEXO I - TAB 1'!J49</f>
        <v>0</v>
      </c>
      <c r="K49" s="160">
        <f>'[8]ANEXO I - TAB 1'!K49</f>
        <v>0</v>
      </c>
      <c r="L49" s="227">
        <f t="shared" si="10"/>
        <v>0</v>
      </c>
      <c r="M49" s="160">
        <f>'[8]ANEXO I - TAB 1'!M49</f>
        <v>0</v>
      </c>
    </row>
    <row r="50" spans="1:13" s="11" customFormat="1" ht="12.75" customHeight="1">
      <c r="A50" s="239"/>
      <c r="B50" s="234"/>
      <c r="C50" s="235"/>
      <c r="D50" s="240" t="s">
        <v>193</v>
      </c>
      <c r="E50" s="241">
        <f t="shared" ref="E50:M50" si="11">SUM(E37:E49)</f>
        <v>0</v>
      </c>
      <c r="F50" s="220">
        <f t="shared" si="11"/>
        <v>0</v>
      </c>
      <c r="G50" s="220">
        <f t="shared" si="11"/>
        <v>0</v>
      </c>
      <c r="H50" s="220">
        <f t="shared" si="11"/>
        <v>0</v>
      </c>
      <c r="I50" s="220">
        <f t="shared" si="11"/>
        <v>0</v>
      </c>
      <c r="J50" s="241">
        <f t="shared" si="11"/>
        <v>0</v>
      </c>
      <c r="K50" s="220">
        <f t="shared" si="11"/>
        <v>0</v>
      </c>
      <c r="L50" s="232">
        <f t="shared" si="11"/>
        <v>0</v>
      </c>
      <c r="M50" s="242">
        <f t="shared" si="11"/>
        <v>0</v>
      </c>
    </row>
    <row r="51" spans="1:13" s="11" customFormat="1" ht="12.75" customHeight="1" thickBot="1">
      <c r="A51" s="245"/>
      <c r="B51" s="868" t="s">
        <v>17</v>
      </c>
      <c r="C51" s="868"/>
      <c r="D51" s="869"/>
      <c r="E51" s="243">
        <f t="shared" ref="E51:M51" si="12">E22+E36+E50</f>
        <v>460</v>
      </c>
      <c r="F51" s="221">
        <f t="shared" si="12"/>
        <v>40</v>
      </c>
      <c r="G51" s="221">
        <f t="shared" si="12"/>
        <v>500</v>
      </c>
      <c r="H51" s="221">
        <f t="shared" si="12"/>
        <v>25</v>
      </c>
      <c r="I51" s="222">
        <f t="shared" si="12"/>
        <v>525</v>
      </c>
      <c r="J51" s="243">
        <f t="shared" si="12"/>
        <v>125</v>
      </c>
      <c r="K51" s="221">
        <f t="shared" si="12"/>
        <v>18</v>
      </c>
      <c r="L51" s="233">
        <f t="shared" si="12"/>
        <v>143</v>
      </c>
      <c r="M51" s="244">
        <f t="shared" si="12"/>
        <v>25</v>
      </c>
    </row>
    <row r="52" spans="1:13" ht="13.5" thickTop="1">
      <c r="A52" s="198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32" customWidth="1"/>
    <col min="2" max="2" width="4.42578125" style="432" customWidth="1"/>
    <col min="3" max="4" width="4.140625" style="432" customWidth="1"/>
    <col min="5" max="5" width="6.28515625" style="432" customWidth="1"/>
    <col min="6" max="10" width="10.7109375" style="432" customWidth="1"/>
    <col min="11" max="11" width="11.42578125" style="432" bestFit="1" customWidth="1"/>
    <col min="12" max="13" width="10.7109375" style="432" customWidth="1"/>
    <col min="14" max="14" width="11.42578125" style="432" customWidth="1"/>
    <col min="15" max="16384" width="9.140625" style="432"/>
  </cols>
  <sheetData>
    <row r="1" spans="1:18">
      <c r="B1" s="433" t="s">
        <v>224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8">
      <c r="B2" s="433" t="s">
        <v>274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8">
      <c r="B3" s="433" t="s">
        <v>275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1:18">
      <c r="B4" s="433" t="s">
        <v>276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8">
      <c r="B5" s="434" t="s">
        <v>277</v>
      </c>
      <c r="C5" s="433"/>
      <c r="D5" s="433"/>
      <c r="E5" s="433"/>
      <c r="F5" s="433"/>
      <c r="G5" s="433"/>
      <c r="H5" s="433"/>
      <c r="K5" s="433"/>
      <c r="L5" s="433"/>
      <c r="M5" s="433"/>
      <c r="N5" s="433"/>
    </row>
    <row r="6" spans="1:18"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</row>
    <row r="7" spans="1:18">
      <c r="B7" s="1000" t="s">
        <v>278</v>
      </c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</row>
    <row r="8" spans="1:18">
      <c r="B8" s="434" t="s">
        <v>233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</row>
    <row r="9" spans="1:18" ht="21" customHeight="1">
      <c r="B9" s="1001" t="s">
        <v>234</v>
      </c>
      <c r="C9" s="1001"/>
      <c r="D9" s="1001"/>
      <c r="E9" s="1001"/>
      <c r="F9" s="1001" t="s">
        <v>235</v>
      </c>
      <c r="G9" s="1001"/>
      <c r="H9" s="1001"/>
      <c r="I9" s="1001"/>
      <c r="J9" s="1001"/>
      <c r="K9" s="1001" t="s">
        <v>236</v>
      </c>
      <c r="L9" s="1001"/>
      <c r="M9" s="1001"/>
      <c r="N9" s="1001"/>
      <c r="R9" s="435"/>
    </row>
    <row r="10" spans="1:18" ht="15.75" customHeight="1">
      <c r="B10" s="1001"/>
      <c r="C10" s="1001"/>
      <c r="D10" s="1001"/>
      <c r="E10" s="1001"/>
      <c r="F10" s="1001" t="s">
        <v>237</v>
      </c>
      <c r="G10" s="1001"/>
      <c r="H10" s="1001"/>
      <c r="I10" s="1001" t="s">
        <v>238</v>
      </c>
      <c r="J10" s="1001" t="s">
        <v>193</v>
      </c>
      <c r="K10" s="1001" t="s">
        <v>239</v>
      </c>
      <c r="L10" s="1001" t="s">
        <v>240</v>
      </c>
      <c r="M10" s="1001" t="s">
        <v>193</v>
      </c>
      <c r="N10" s="1001" t="s">
        <v>241</v>
      </c>
    </row>
    <row r="11" spans="1:18" ht="26.25" customHeight="1">
      <c r="B11" s="1001"/>
      <c r="C11" s="1001"/>
      <c r="D11" s="1001"/>
      <c r="E11" s="1001"/>
      <c r="F11" s="436" t="s">
        <v>242</v>
      </c>
      <c r="G11" s="436" t="s">
        <v>243</v>
      </c>
      <c r="H11" s="436" t="s">
        <v>244</v>
      </c>
      <c r="I11" s="1001"/>
      <c r="J11" s="1001"/>
      <c r="K11" s="1001"/>
      <c r="L11" s="1001"/>
      <c r="M11" s="1001"/>
      <c r="N11" s="1001"/>
    </row>
    <row r="12" spans="1:18">
      <c r="A12" s="437"/>
      <c r="B12" s="438"/>
      <c r="C12" s="439"/>
      <c r="D12" s="440"/>
      <c r="E12" s="441">
        <v>13</v>
      </c>
      <c r="F12" s="442">
        <v>20</v>
      </c>
      <c r="G12" s="442">
        <v>0</v>
      </c>
      <c r="H12" s="442">
        <f>F12+G12</f>
        <v>20</v>
      </c>
      <c r="I12" s="442">
        <v>0</v>
      </c>
      <c r="J12" s="442">
        <f>H12+I12</f>
        <v>20</v>
      </c>
      <c r="K12" s="443">
        <v>15</v>
      </c>
      <c r="L12" s="443">
        <v>0</v>
      </c>
      <c r="M12" s="444">
        <f>K12+L12</f>
        <v>15</v>
      </c>
      <c r="N12" s="443">
        <v>0</v>
      </c>
    </row>
    <row r="13" spans="1:18">
      <c r="A13" s="437"/>
      <c r="B13" s="445" t="s">
        <v>153</v>
      </c>
      <c r="C13" s="446" t="s">
        <v>151</v>
      </c>
      <c r="D13" s="440"/>
      <c r="E13" s="441">
        <v>12</v>
      </c>
      <c r="F13" s="442">
        <v>0</v>
      </c>
      <c r="G13" s="442">
        <v>0</v>
      </c>
      <c r="H13" s="442">
        <f t="shared" ref="H13:H24" si="0">F13+G13</f>
        <v>0</v>
      </c>
      <c r="I13" s="442">
        <v>0</v>
      </c>
      <c r="J13" s="442">
        <f t="shared" ref="H13:J52" si="1">H13+I13</f>
        <v>0</v>
      </c>
      <c r="K13" s="443">
        <v>0</v>
      </c>
      <c r="L13" s="443">
        <v>0</v>
      </c>
      <c r="M13" s="444">
        <f t="shared" ref="M13:M24" si="2">K13+L13</f>
        <v>0</v>
      </c>
      <c r="N13" s="443">
        <v>0</v>
      </c>
    </row>
    <row r="14" spans="1:18">
      <c r="A14" s="437"/>
      <c r="B14" s="445" t="s">
        <v>245</v>
      </c>
      <c r="C14" s="447"/>
      <c r="D14" s="448" t="s">
        <v>246</v>
      </c>
      <c r="E14" s="441">
        <v>11</v>
      </c>
      <c r="F14" s="442">
        <v>1</v>
      </c>
      <c r="G14" s="442">
        <v>0</v>
      </c>
      <c r="H14" s="442">
        <f t="shared" si="0"/>
        <v>1</v>
      </c>
      <c r="I14" s="442">
        <v>0</v>
      </c>
      <c r="J14" s="442">
        <f t="shared" si="1"/>
        <v>1</v>
      </c>
      <c r="K14" s="443">
        <v>0</v>
      </c>
      <c r="L14" s="443">
        <v>0</v>
      </c>
      <c r="M14" s="444">
        <f t="shared" si="2"/>
        <v>0</v>
      </c>
      <c r="N14" s="443">
        <v>0</v>
      </c>
    </row>
    <row r="15" spans="1:18">
      <c r="A15" s="437"/>
      <c r="B15" s="445" t="s">
        <v>153</v>
      </c>
      <c r="C15" s="446"/>
      <c r="D15" s="448" t="s">
        <v>247</v>
      </c>
      <c r="E15" s="441">
        <v>10</v>
      </c>
      <c r="F15" s="442">
        <v>0</v>
      </c>
      <c r="G15" s="442">
        <v>0</v>
      </c>
      <c r="H15" s="442">
        <f t="shared" si="0"/>
        <v>0</v>
      </c>
      <c r="I15" s="442">
        <v>0</v>
      </c>
      <c r="J15" s="442">
        <f t="shared" si="1"/>
        <v>0</v>
      </c>
      <c r="K15" s="443">
        <v>0</v>
      </c>
      <c r="L15" s="443">
        <v>0</v>
      </c>
      <c r="M15" s="444">
        <f t="shared" si="2"/>
        <v>0</v>
      </c>
      <c r="N15" s="443">
        <v>0</v>
      </c>
    </row>
    <row r="16" spans="1:18">
      <c r="A16" s="437"/>
      <c r="B16" s="445" t="s">
        <v>248</v>
      </c>
      <c r="C16" s="446"/>
      <c r="D16" s="448" t="s">
        <v>249</v>
      </c>
      <c r="E16" s="441">
        <v>9</v>
      </c>
      <c r="F16" s="442">
        <v>0</v>
      </c>
      <c r="G16" s="442">
        <v>0</v>
      </c>
      <c r="H16" s="442">
        <f t="shared" si="0"/>
        <v>0</v>
      </c>
      <c r="I16" s="442">
        <v>0</v>
      </c>
      <c r="J16" s="442">
        <f t="shared" si="1"/>
        <v>0</v>
      </c>
      <c r="K16" s="443">
        <v>0</v>
      </c>
      <c r="L16" s="443">
        <v>0</v>
      </c>
      <c r="M16" s="444">
        <f t="shared" si="2"/>
        <v>0</v>
      </c>
      <c r="N16" s="443">
        <v>0</v>
      </c>
    </row>
    <row r="17" spans="1:14">
      <c r="A17" s="437"/>
      <c r="B17" s="445" t="s">
        <v>250</v>
      </c>
      <c r="C17" s="446" t="s">
        <v>152</v>
      </c>
      <c r="D17" s="448" t="s">
        <v>231</v>
      </c>
      <c r="E17" s="441">
        <v>8</v>
      </c>
      <c r="F17" s="442">
        <v>1</v>
      </c>
      <c r="G17" s="442">
        <v>0</v>
      </c>
      <c r="H17" s="442">
        <f t="shared" si="0"/>
        <v>1</v>
      </c>
      <c r="I17" s="442">
        <v>0</v>
      </c>
      <c r="J17" s="442">
        <f t="shared" si="1"/>
        <v>1</v>
      </c>
      <c r="K17" s="443">
        <v>0</v>
      </c>
      <c r="L17" s="443">
        <v>0</v>
      </c>
      <c r="M17" s="444">
        <f t="shared" si="2"/>
        <v>0</v>
      </c>
      <c r="N17" s="443">
        <v>0</v>
      </c>
    </row>
    <row r="18" spans="1:14">
      <c r="A18" s="437"/>
      <c r="B18" s="445" t="s">
        <v>246</v>
      </c>
      <c r="C18" s="446"/>
      <c r="D18" s="448" t="s">
        <v>251</v>
      </c>
      <c r="E18" s="441">
        <v>7</v>
      </c>
      <c r="F18" s="442">
        <v>4</v>
      </c>
      <c r="G18" s="442">
        <v>0</v>
      </c>
      <c r="H18" s="442">
        <f t="shared" si="0"/>
        <v>4</v>
      </c>
      <c r="I18" s="442">
        <v>0</v>
      </c>
      <c r="J18" s="442">
        <f t="shared" si="1"/>
        <v>4</v>
      </c>
      <c r="K18" s="443">
        <v>0</v>
      </c>
      <c r="L18" s="443">
        <v>0</v>
      </c>
      <c r="M18" s="444">
        <f t="shared" si="2"/>
        <v>0</v>
      </c>
      <c r="N18" s="443">
        <v>0</v>
      </c>
    </row>
    <row r="19" spans="1:14">
      <c r="A19" s="437"/>
      <c r="B19" s="445" t="s">
        <v>252</v>
      </c>
      <c r="C19" s="447"/>
      <c r="D19" s="448" t="s">
        <v>250</v>
      </c>
      <c r="E19" s="441">
        <v>6</v>
      </c>
      <c r="F19" s="442">
        <v>0</v>
      </c>
      <c r="G19" s="442">
        <v>0</v>
      </c>
      <c r="H19" s="442">
        <f t="shared" si="0"/>
        <v>0</v>
      </c>
      <c r="I19" s="442">
        <v>0</v>
      </c>
      <c r="J19" s="442">
        <f t="shared" si="1"/>
        <v>0</v>
      </c>
      <c r="K19" s="443">
        <v>0</v>
      </c>
      <c r="L19" s="443">
        <v>0</v>
      </c>
      <c r="M19" s="444">
        <f t="shared" si="2"/>
        <v>0</v>
      </c>
      <c r="N19" s="443">
        <v>0</v>
      </c>
    </row>
    <row r="20" spans="1:14">
      <c r="A20" s="437"/>
      <c r="B20" s="445" t="s">
        <v>153</v>
      </c>
      <c r="C20" s="446"/>
      <c r="D20" s="448" t="s">
        <v>253</v>
      </c>
      <c r="E20" s="441">
        <v>5</v>
      </c>
      <c r="F20" s="442">
        <v>4</v>
      </c>
      <c r="G20" s="442">
        <v>0</v>
      </c>
      <c r="H20" s="442">
        <f t="shared" si="0"/>
        <v>4</v>
      </c>
      <c r="I20" s="442">
        <v>0</v>
      </c>
      <c r="J20" s="442">
        <f t="shared" si="1"/>
        <v>4</v>
      </c>
      <c r="K20" s="443">
        <v>0</v>
      </c>
      <c r="L20" s="443">
        <v>0</v>
      </c>
      <c r="M20" s="444">
        <f t="shared" si="2"/>
        <v>0</v>
      </c>
      <c r="N20" s="443">
        <v>0</v>
      </c>
    </row>
    <row r="21" spans="1:14">
      <c r="A21" s="437"/>
      <c r="B21" s="445"/>
      <c r="C21" s="446"/>
      <c r="D21" s="448" t="s">
        <v>251</v>
      </c>
      <c r="E21" s="441">
        <v>4</v>
      </c>
      <c r="F21" s="442">
        <v>0</v>
      </c>
      <c r="G21" s="442">
        <v>0</v>
      </c>
      <c r="H21" s="442">
        <f t="shared" si="0"/>
        <v>0</v>
      </c>
      <c r="I21" s="442">
        <v>0</v>
      </c>
      <c r="J21" s="442">
        <f t="shared" si="1"/>
        <v>0</v>
      </c>
      <c r="K21" s="443">
        <v>0</v>
      </c>
      <c r="L21" s="443">
        <v>0</v>
      </c>
      <c r="M21" s="444">
        <f t="shared" si="2"/>
        <v>0</v>
      </c>
      <c r="N21" s="443">
        <v>0</v>
      </c>
    </row>
    <row r="22" spans="1:14">
      <c r="A22" s="437"/>
      <c r="B22" s="445"/>
      <c r="C22" s="446" t="s">
        <v>153</v>
      </c>
      <c r="D22" s="440"/>
      <c r="E22" s="441">
        <v>3</v>
      </c>
      <c r="F22" s="442">
        <v>0</v>
      </c>
      <c r="G22" s="442">
        <v>3</v>
      </c>
      <c r="H22" s="442">
        <f t="shared" si="0"/>
        <v>3</v>
      </c>
      <c r="I22" s="442">
        <v>0</v>
      </c>
      <c r="J22" s="442">
        <f t="shared" si="1"/>
        <v>3</v>
      </c>
      <c r="K22" s="443">
        <v>0</v>
      </c>
      <c r="L22" s="443">
        <v>0</v>
      </c>
      <c r="M22" s="444">
        <f t="shared" si="2"/>
        <v>0</v>
      </c>
      <c r="N22" s="443">
        <v>0</v>
      </c>
    </row>
    <row r="23" spans="1:14">
      <c r="A23" s="437"/>
      <c r="B23" s="445"/>
      <c r="C23" s="446"/>
      <c r="D23" s="440"/>
      <c r="E23" s="441">
        <v>2</v>
      </c>
      <c r="F23" s="442">
        <v>0</v>
      </c>
      <c r="G23" s="442">
        <v>0</v>
      </c>
      <c r="H23" s="442">
        <f t="shared" si="0"/>
        <v>0</v>
      </c>
      <c r="I23" s="442">
        <v>0</v>
      </c>
      <c r="J23" s="442">
        <f t="shared" si="1"/>
        <v>0</v>
      </c>
      <c r="K23" s="443">
        <v>0</v>
      </c>
      <c r="L23" s="443">
        <v>0</v>
      </c>
      <c r="M23" s="444">
        <f t="shared" si="2"/>
        <v>0</v>
      </c>
      <c r="N23" s="443">
        <v>0</v>
      </c>
    </row>
    <row r="24" spans="1:14">
      <c r="A24" s="437"/>
      <c r="B24" s="449"/>
      <c r="C24" s="447"/>
      <c r="D24" s="440"/>
      <c r="E24" s="438">
        <v>1</v>
      </c>
      <c r="F24" s="442">
        <v>0</v>
      </c>
      <c r="G24" s="442">
        <v>3</v>
      </c>
      <c r="H24" s="442">
        <f t="shared" si="0"/>
        <v>3</v>
      </c>
      <c r="I24" s="442">
        <v>2</v>
      </c>
      <c r="J24" s="442">
        <f t="shared" si="1"/>
        <v>5</v>
      </c>
      <c r="K24" s="443">
        <v>0</v>
      </c>
      <c r="L24" s="443">
        <v>0</v>
      </c>
      <c r="M24" s="444">
        <f t="shared" si="2"/>
        <v>0</v>
      </c>
      <c r="N24" s="443">
        <v>0</v>
      </c>
    </row>
    <row r="25" spans="1:14">
      <c r="A25" s="437"/>
      <c r="B25" s="1002" t="s">
        <v>254</v>
      </c>
      <c r="C25" s="1003"/>
      <c r="D25" s="1003"/>
      <c r="E25" s="1004"/>
      <c r="F25" s="442">
        <f t="shared" ref="F25:N25" si="3">SUM(F12:F24)</f>
        <v>30</v>
      </c>
      <c r="G25" s="442">
        <f t="shared" si="3"/>
        <v>6</v>
      </c>
      <c r="H25" s="450">
        <f t="shared" si="3"/>
        <v>36</v>
      </c>
      <c r="I25" s="442">
        <f t="shared" si="3"/>
        <v>2</v>
      </c>
      <c r="J25" s="450">
        <f t="shared" si="3"/>
        <v>38</v>
      </c>
      <c r="K25" s="451">
        <f t="shared" si="3"/>
        <v>15</v>
      </c>
      <c r="L25" s="451">
        <f t="shared" si="3"/>
        <v>0</v>
      </c>
      <c r="M25" s="442">
        <f t="shared" si="3"/>
        <v>15</v>
      </c>
      <c r="N25" s="442">
        <f t="shared" si="3"/>
        <v>0</v>
      </c>
    </row>
    <row r="26" spans="1:14">
      <c r="A26" s="437"/>
      <c r="B26" s="445"/>
      <c r="C26" s="445"/>
      <c r="D26" s="452"/>
      <c r="E26" s="449">
        <v>13</v>
      </c>
      <c r="F26" s="442">
        <v>105</v>
      </c>
      <c r="G26" s="442">
        <v>0</v>
      </c>
      <c r="H26" s="442">
        <f>F26+G26</f>
        <v>105</v>
      </c>
      <c r="I26" s="442">
        <v>0</v>
      </c>
      <c r="J26" s="442">
        <f t="shared" si="1"/>
        <v>105</v>
      </c>
      <c r="K26" s="443">
        <v>46</v>
      </c>
      <c r="L26" s="443">
        <v>5</v>
      </c>
      <c r="M26" s="443">
        <f>K26+L26</f>
        <v>51</v>
      </c>
      <c r="N26" s="443">
        <v>5</v>
      </c>
    </row>
    <row r="27" spans="1:14">
      <c r="A27" s="437"/>
      <c r="B27" s="445"/>
      <c r="C27" s="445" t="s">
        <v>151</v>
      </c>
      <c r="D27" s="452"/>
      <c r="E27" s="441">
        <v>12</v>
      </c>
      <c r="F27" s="442">
        <v>2</v>
      </c>
      <c r="G27" s="442">
        <v>0</v>
      </c>
      <c r="H27" s="442">
        <f t="shared" ref="H27:H52" si="4">F27+G27</f>
        <v>2</v>
      </c>
      <c r="I27" s="442">
        <v>0</v>
      </c>
      <c r="J27" s="442">
        <f t="shared" si="1"/>
        <v>2</v>
      </c>
      <c r="K27" s="443">
        <v>0</v>
      </c>
      <c r="L27" s="443">
        <v>0</v>
      </c>
      <c r="M27" s="443">
        <f t="shared" ref="M27:M38" si="5">K27+L27</f>
        <v>0</v>
      </c>
      <c r="N27" s="443">
        <v>0</v>
      </c>
    </row>
    <row r="28" spans="1:14">
      <c r="A28" s="437"/>
      <c r="B28" s="445" t="s">
        <v>252</v>
      </c>
      <c r="C28" s="449"/>
      <c r="D28" s="452"/>
      <c r="E28" s="441">
        <v>11</v>
      </c>
      <c r="F28" s="442">
        <v>0</v>
      </c>
      <c r="G28" s="442">
        <v>0</v>
      </c>
      <c r="H28" s="442">
        <f t="shared" si="4"/>
        <v>0</v>
      </c>
      <c r="I28" s="442">
        <v>0</v>
      </c>
      <c r="J28" s="442">
        <f t="shared" si="1"/>
        <v>0</v>
      </c>
      <c r="K28" s="443">
        <v>0</v>
      </c>
      <c r="L28" s="443">
        <v>0</v>
      </c>
      <c r="M28" s="443">
        <f t="shared" si="5"/>
        <v>0</v>
      </c>
      <c r="N28" s="443">
        <v>0</v>
      </c>
    </row>
    <row r="29" spans="1:14">
      <c r="A29" s="437"/>
      <c r="B29" s="445" t="s">
        <v>255</v>
      </c>
      <c r="C29" s="445"/>
      <c r="D29" s="452" t="s">
        <v>256</v>
      </c>
      <c r="E29" s="441">
        <v>10</v>
      </c>
      <c r="F29" s="442">
        <v>3</v>
      </c>
      <c r="G29" s="442">
        <v>0</v>
      </c>
      <c r="H29" s="442">
        <f t="shared" si="4"/>
        <v>3</v>
      </c>
      <c r="I29" s="442">
        <v>0</v>
      </c>
      <c r="J29" s="442">
        <f t="shared" si="1"/>
        <v>3</v>
      </c>
      <c r="K29" s="443">
        <v>0</v>
      </c>
      <c r="L29" s="443">
        <v>0</v>
      </c>
      <c r="M29" s="443">
        <f t="shared" si="5"/>
        <v>0</v>
      </c>
      <c r="N29" s="443">
        <v>0</v>
      </c>
    </row>
    <row r="30" spans="1:14">
      <c r="A30" s="437"/>
      <c r="B30" s="445" t="s">
        <v>151</v>
      </c>
      <c r="C30" s="445"/>
      <c r="D30" s="452" t="s">
        <v>255</v>
      </c>
      <c r="E30" s="441">
        <v>9</v>
      </c>
      <c r="F30" s="442">
        <v>3</v>
      </c>
      <c r="G30" s="442">
        <v>0</v>
      </c>
      <c r="H30" s="442">
        <f t="shared" si="4"/>
        <v>3</v>
      </c>
      <c r="I30" s="442">
        <v>0</v>
      </c>
      <c r="J30" s="442">
        <f t="shared" si="1"/>
        <v>3</v>
      </c>
      <c r="K30" s="443">
        <v>0</v>
      </c>
      <c r="L30" s="443">
        <v>0</v>
      </c>
      <c r="M30" s="443">
        <f t="shared" si="5"/>
        <v>0</v>
      </c>
      <c r="N30" s="443">
        <v>0</v>
      </c>
    </row>
    <row r="31" spans="1:14">
      <c r="A31" s="437"/>
      <c r="B31" s="445" t="s">
        <v>245</v>
      </c>
      <c r="C31" s="445" t="s">
        <v>152</v>
      </c>
      <c r="D31" s="452" t="s">
        <v>257</v>
      </c>
      <c r="E31" s="441">
        <v>8</v>
      </c>
      <c r="F31" s="442">
        <v>0</v>
      </c>
      <c r="G31" s="442">
        <v>0</v>
      </c>
      <c r="H31" s="442">
        <f t="shared" si="4"/>
        <v>0</v>
      </c>
      <c r="I31" s="442">
        <v>0</v>
      </c>
      <c r="J31" s="442">
        <f t="shared" si="1"/>
        <v>0</v>
      </c>
      <c r="K31" s="443">
        <v>0</v>
      </c>
      <c r="L31" s="443">
        <v>0</v>
      </c>
      <c r="M31" s="443">
        <f t="shared" si="5"/>
        <v>0</v>
      </c>
      <c r="N31" s="443">
        <v>0</v>
      </c>
    </row>
    <row r="32" spans="1:14">
      <c r="A32" s="437"/>
      <c r="B32" s="445" t="s">
        <v>250</v>
      </c>
      <c r="C32" s="445"/>
      <c r="D32" s="452" t="s">
        <v>250</v>
      </c>
      <c r="E32" s="441">
        <v>7</v>
      </c>
      <c r="F32" s="442">
        <v>5</v>
      </c>
      <c r="G32" s="442">
        <v>0</v>
      </c>
      <c r="H32" s="442">
        <f t="shared" si="4"/>
        <v>5</v>
      </c>
      <c r="I32" s="442">
        <v>0</v>
      </c>
      <c r="J32" s="442">
        <f t="shared" si="1"/>
        <v>5</v>
      </c>
      <c r="K32" s="443">
        <v>0</v>
      </c>
      <c r="L32" s="443">
        <v>0</v>
      </c>
      <c r="M32" s="443">
        <f t="shared" si="5"/>
        <v>0</v>
      </c>
      <c r="N32" s="443">
        <v>0</v>
      </c>
    </row>
    <row r="33" spans="1:15">
      <c r="A33" s="437"/>
      <c r="B33" s="445" t="s">
        <v>151</v>
      </c>
      <c r="C33" s="445"/>
      <c r="D33" s="452" t="s">
        <v>253</v>
      </c>
      <c r="E33" s="441">
        <v>6</v>
      </c>
      <c r="F33" s="442">
        <v>1</v>
      </c>
      <c r="G33" s="442">
        <v>0</v>
      </c>
      <c r="H33" s="442">
        <f t="shared" si="4"/>
        <v>1</v>
      </c>
      <c r="I33" s="442">
        <v>0</v>
      </c>
      <c r="J33" s="442">
        <f t="shared" si="1"/>
        <v>1</v>
      </c>
      <c r="K33" s="443">
        <v>0</v>
      </c>
      <c r="L33" s="443">
        <v>0</v>
      </c>
      <c r="M33" s="443">
        <f t="shared" si="5"/>
        <v>0</v>
      </c>
      <c r="N33" s="443">
        <v>0</v>
      </c>
    </row>
    <row r="34" spans="1:15">
      <c r="A34" s="437"/>
      <c r="B34" s="445" t="s">
        <v>253</v>
      </c>
      <c r="C34" s="438"/>
      <c r="D34" s="452"/>
      <c r="E34" s="441">
        <v>5</v>
      </c>
      <c r="F34" s="442">
        <v>2</v>
      </c>
      <c r="G34" s="442">
        <v>0</v>
      </c>
      <c r="H34" s="442">
        <f t="shared" si="4"/>
        <v>2</v>
      </c>
      <c r="I34" s="442">
        <v>0</v>
      </c>
      <c r="J34" s="442">
        <f t="shared" si="1"/>
        <v>2</v>
      </c>
      <c r="K34" s="443">
        <v>0</v>
      </c>
      <c r="L34" s="443">
        <v>0</v>
      </c>
      <c r="M34" s="443">
        <f t="shared" si="5"/>
        <v>0</v>
      </c>
      <c r="N34" s="443">
        <v>0</v>
      </c>
    </row>
    <row r="35" spans="1:15">
      <c r="A35" s="437"/>
      <c r="B35" s="445"/>
      <c r="C35" s="445"/>
      <c r="D35" s="452"/>
      <c r="E35" s="441">
        <v>4</v>
      </c>
      <c r="F35" s="442">
        <v>2</v>
      </c>
      <c r="G35" s="442">
        <v>0</v>
      </c>
      <c r="H35" s="442">
        <f t="shared" si="4"/>
        <v>2</v>
      </c>
      <c r="I35" s="442">
        <v>0</v>
      </c>
      <c r="J35" s="442">
        <f t="shared" si="1"/>
        <v>2</v>
      </c>
      <c r="K35" s="443">
        <v>0</v>
      </c>
      <c r="L35" s="443">
        <v>0</v>
      </c>
      <c r="M35" s="443">
        <f t="shared" si="5"/>
        <v>0</v>
      </c>
      <c r="N35" s="443">
        <v>0</v>
      </c>
    </row>
    <row r="36" spans="1:15">
      <c r="A36" s="437"/>
      <c r="B36" s="445"/>
      <c r="C36" s="445" t="s">
        <v>153</v>
      </c>
      <c r="D36" s="452"/>
      <c r="E36" s="441">
        <v>3</v>
      </c>
      <c r="F36" s="442">
        <v>0</v>
      </c>
      <c r="G36" s="442">
        <v>6</v>
      </c>
      <c r="H36" s="442">
        <f t="shared" si="4"/>
        <v>6</v>
      </c>
      <c r="I36" s="442">
        <v>0</v>
      </c>
      <c r="J36" s="442">
        <f t="shared" si="1"/>
        <v>6</v>
      </c>
      <c r="K36" s="443">
        <v>0</v>
      </c>
      <c r="L36" s="443">
        <v>0</v>
      </c>
      <c r="M36" s="443">
        <f t="shared" si="5"/>
        <v>0</v>
      </c>
      <c r="N36" s="443">
        <v>0</v>
      </c>
    </row>
    <row r="37" spans="1:15">
      <c r="A37" s="437"/>
      <c r="B37" s="445"/>
      <c r="C37" s="445"/>
      <c r="D37" s="452"/>
      <c r="E37" s="441">
        <v>2</v>
      </c>
      <c r="F37" s="442">
        <v>0</v>
      </c>
      <c r="G37" s="442">
        <v>2</v>
      </c>
      <c r="H37" s="442">
        <f t="shared" si="4"/>
        <v>2</v>
      </c>
      <c r="I37" s="442">
        <v>0</v>
      </c>
      <c r="J37" s="442">
        <f t="shared" si="1"/>
        <v>2</v>
      </c>
      <c r="K37" s="443">
        <v>0</v>
      </c>
      <c r="L37" s="443">
        <v>0</v>
      </c>
      <c r="M37" s="443">
        <f t="shared" si="5"/>
        <v>0</v>
      </c>
      <c r="N37" s="443">
        <v>0</v>
      </c>
    </row>
    <row r="38" spans="1:15">
      <c r="A38" s="437"/>
      <c r="B38" s="449"/>
      <c r="C38" s="449"/>
      <c r="D38" s="452"/>
      <c r="E38" s="438">
        <v>1</v>
      </c>
      <c r="F38" s="442">
        <v>0</v>
      </c>
      <c r="G38" s="442">
        <v>18</v>
      </c>
      <c r="H38" s="442">
        <f t="shared" si="1"/>
        <v>18</v>
      </c>
      <c r="I38" s="442">
        <v>9</v>
      </c>
      <c r="J38" s="442">
        <f t="shared" si="1"/>
        <v>27</v>
      </c>
      <c r="K38" s="443">
        <v>0</v>
      </c>
      <c r="L38" s="443">
        <v>0</v>
      </c>
      <c r="M38" s="443">
        <f t="shared" si="5"/>
        <v>0</v>
      </c>
      <c r="N38" s="443">
        <v>0</v>
      </c>
    </row>
    <row r="39" spans="1:15">
      <c r="A39" s="437"/>
      <c r="B39" s="1002" t="s">
        <v>258</v>
      </c>
      <c r="C39" s="1003"/>
      <c r="D39" s="1003"/>
      <c r="E39" s="1003"/>
      <c r="F39" s="451">
        <f t="shared" ref="F39:N39" si="6">SUM(F26:F38)</f>
        <v>123</v>
      </c>
      <c r="G39" s="442">
        <f t="shared" si="6"/>
        <v>26</v>
      </c>
      <c r="H39" s="442">
        <f>F39+G39</f>
        <v>149</v>
      </c>
      <c r="I39" s="453">
        <f t="shared" si="6"/>
        <v>9</v>
      </c>
      <c r="J39" s="442">
        <f>H39+I39</f>
        <v>158</v>
      </c>
      <c r="K39" s="450">
        <f t="shared" si="6"/>
        <v>46</v>
      </c>
      <c r="L39" s="442">
        <f t="shared" si="6"/>
        <v>5</v>
      </c>
      <c r="M39" s="450">
        <f t="shared" si="6"/>
        <v>51</v>
      </c>
      <c r="N39" s="451">
        <f t="shared" si="6"/>
        <v>5</v>
      </c>
      <c r="O39" s="454"/>
    </row>
    <row r="40" spans="1:15">
      <c r="A40" s="437"/>
      <c r="B40" s="438"/>
      <c r="C40" s="438"/>
      <c r="D40" s="455"/>
      <c r="E40" s="441">
        <v>13</v>
      </c>
      <c r="F40" s="442">
        <v>0</v>
      </c>
      <c r="G40" s="442">
        <v>0</v>
      </c>
      <c r="H40" s="442">
        <f t="shared" si="4"/>
        <v>0</v>
      </c>
      <c r="I40" s="442">
        <v>0</v>
      </c>
      <c r="J40" s="442">
        <f t="shared" si="1"/>
        <v>0</v>
      </c>
      <c r="K40" s="443">
        <v>0</v>
      </c>
      <c r="L40" s="443">
        <v>0</v>
      </c>
      <c r="M40" s="443">
        <f>K40+L40</f>
        <v>0</v>
      </c>
      <c r="N40" s="443">
        <v>0</v>
      </c>
    </row>
    <row r="41" spans="1:15">
      <c r="A41" s="437"/>
      <c r="B41" s="445" t="s">
        <v>153</v>
      </c>
      <c r="C41" s="445" t="s">
        <v>151</v>
      </c>
      <c r="D41" s="452" t="s">
        <v>259</v>
      </c>
      <c r="E41" s="441">
        <v>12</v>
      </c>
      <c r="F41" s="442">
        <v>0</v>
      </c>
      <c r="G41" s="442">
        <v>0</v>
      </c>
      <c r="H41" s="442">
        <f t="shared" si="4"/>
        <v>0</v>
      </c>
      <c r="I41" s="442">
        <v>0</v>
      </c>
      <c r="J41" s="442">
        <f t="shared" si="1"/>
        <v>0</v>
      </c>
      <c r="K41" s="443">
        <v>0</v>
      </c>
      <c r="L41" s="443">
        <v>0</v>
      </c>
      <c r="M41" s="443">
        <f t="shared" ref="M41:M52" si="7">K41+L41</f>
        <v>0</v>
      </c>
      <c r="N41" s="443">
        <v>0</v>
      </c>
    </row>
    <row r="42" spans="1:15">
      <c r="A42" s="437"/>
      <c r="B42" s="445" t="s">
        <v>247</v>
      </c>
      <c r="C42" s="445"/>
      <c r="D42" s="452" t="s">
        <v>247</v>
      </c>
      <c r="E42" s="441">
        <v>11</v>
      </c>
      <c r="F42" s="442">
        <v>0</v>
      </c>
      <c r="G42" s="442">
        <v>0</v>
      </c>
      <c r="H42" s="442">
        <f t="shared" si="4"/>
        <v>0</v>
      </c>
      <c r="I42" s="442">
        <v>0</v>
      </c>
      <c r="J42" s="442">
        <f t="shared" si="1"/>
        <v>0</v>
      </c>
      <c r="K42" s="443">
        <v>0</v>
      </c>
      <c r="L42" s="443">
        <v>0</v>
      </c>
      <c r="M42" s="443">
        <f t="shared" si="7"/>
        <v>0</v>
      </c>
      <c r="N42" s="443">
        <v>0</v>
      </c>
    </row>
    <row r="43" spans="1:15">
      <c r="A43" s="437"/>
      <c r="B43" s="445" t="s">
        <v>260</v>
      </c>
      <c r="C43" s="438"/>
      <c r="D43" s="452" t="s">
        <v>245</v>
      </c>
      <c r="E43" s="441">
        <v>10</v>
      </c>
      <c r="F43" s="442">
        <v>0</v>
      </c>
      <c r="G43" s="442">
        <v>0</v>
      </c>
      <c r="H43" s="442">
        <f t="shared" si="4"/>
        <v>0</v>
      </c>
      <c r="I43" s="442">
        <v>0</v>
      </c>
      <c r="J43" s="442">
        <f t="shared" si="1"/>
        <v>0</v>
      </c>
      <c r="K43" s="443">
        <v>0</v>
      </c>
      <c r="L43" s="443">
        <v>0</v>
      </c>
      <c r="M43" s="443">
        <f t="shared" si="7"/>
        <v>0</v>
      </c>
      <c r="N43" s="443">
        <v>0</v>
      </c>
    </row>
    <row r="44" spans="1:15">
      <c r="A44" s="437"/>
      <c r="B44" s="445" t="s">
        <v>250</v>
      </c>
      <c r="C44" s="445"/>
      <c r="D44" s="452" t="s">
        <v>257</v>
      </c>
      <c r="E44" s="441">
        <v>9</v>
      </c>
      <c r="F44" s="442">
        <v>0</v>
      </c>
      <c r="G44" s="442">
        <v>0</v>
      </c>
      <c r="H44" s="442">
        <f t="shared" si="4"/>
        <v>0</v>
      </c>
      <c r="I44" s="442">
        <v>0</v>
      </c>
      <c r="J44" s="442">
        <f t="shared" si="1"/>
        <v>0</v>
      </c>
      <c r="K44" s="443">
        <v>0</v>
      </c>
      <c r="L44" s="443">
        <v>0</v>
      </c>
      <c r="M44" s="443">
        <f t="shared" si="7"/>
        <v>0</v>
      </c>
      <c r="N44" s="443">
        <v>0</v>
      </c>
    </row>
    <row r="45" spans="1:15">
      <c r="A45" s="437"/>
      <c r="B45" s="445" t="s">
        <v>248</v>
      </c>
      <c r="C45" s="445" t="s">
        <v>152</v>
      </c>
      <c r="D45" s="452" t="s">
        <v>153</v>
      </c>
      <c r="E45" s="441">
        <v>8</v>
      </c>
      <c r="F45" s="442">
        <v>0</v>
      </c>
      <c r="G45" s="442">
        <v>0</v>
      </c>
      <c r="H45" s="442">
        <f t="shared" si="4"/>
        <v>0</v>
      </c>
      <c r="I45" s="442">
        <v>0</v>
      </c>
      <c r="J45" s="442">
        <f t="shared" si="1"/>
        <v>0</v>
      </c>
      <c r="K45" s="443">
        <v>0</v>
      </c>
      <c r="L45" s="443">
        <v>0</v>
      </c>
      <c r="M45" s="443">
        <f t="shared" si="7"/>
        <v>0</v>
      </c>
      <c r="N45" s="443">
        <v>0</v>
      </c>
    </row>
    <row r="46" spans="1:15">
      <c r="A46" s="437"/>
      <c r="B46" s="445" t="s">
        <v>250</v>
      </c>
      <c r="C46" s="445"/>
      <c r="D46" s="452" t="s">
        <v>256</v>
      </c>
      <c r="E46" s="441">
        <v>7</v>
      </c>
      <c r="F46" s="442">
        <v>0</v>
      </c>
      <c r="G46" s="442">
        <v>0</v>
      </c>
      <c r="H46" s="442">
        <f t="shared" si="4"/>
        <v>0</v>
      </c>
      <c r="I46" s="442">
        <v>0</v>
      </c>
      <c r="J46" s="442">
        <f t="shared" si="1"/>
        <v>0</v>
      </c>
      <c r="K46" s="443">
        <v>0</v>
      </c>
      <c r="L46" s="443">
        <v>0</v>
      </c>
      <c r="M46" s="443">
        <f t="shared" si="7"/>
        <v>0</v>
      </c>
      <c r="N46" s="443">
        <v>0</v>
      </c>
    </row>
    <row r="47" spans="1:15">
      <c r="A47" s="437"/>
      <c r="B47" s="445" t="s">
        <v>153</v>
      </c>
      <c r="C47" s="445"/>
      <c r="D47" s="452" t="s">
        <v>231</v>
      </c>
      <c r="E47" s="441">
        <v>6</v>
      </c>
      <c r="F47" s="442">
        <v>0</v>
      </c>
      <c r="G47" s="442">
        <v>0</v>
      </c>
      <c r="H47" s="442">
        <f t="shared" si="4"/>
        <v>0</v>
      </c>
      <c r="I47" s="442">
        <v>0</v>
      </c>
      <c r="J47" s="442">
        <f t="shared" si="1"/>
        <v>0</v>
      </c>
      <c r="K47" s="443">
        <v>0</v>
      </c>
      <c r="L47" s="443">
        <v>0</v>
      </c>
      <c r="M47" s="443">
        <f t="shared" si="7"/>
        <v>0</v>
      </c>
      <c r="N47" s="443">
        <v>0</v>
      </c>
    </row>
    <row r="48" spans="1:15">
      <c r="A48" s="437"/>
      <c r="B48" s="445" t="s">
        <v>251</v>
      </c>
      <c r="C48" s="438"/>
      <c r="D48" s="452" t="s">
        <v>245</v>
      </c>
      <c r="E48" s="441">
        <v>5</v>
      </c>
      <c r="F48" s="442">
        <v>0</v>
      </c>
      <c r="G48" s="442">
        <v>0</v>
      </c>
      <c r="H48" s="442">
        <f t="shared" si="4"/>
        <v>0</v>
      </c>
      <c r="I48" s="442">
        <v>0</v>
      </c>
      <c r="J48" s="442">
        <f t="shared" si="1"/>
        <v>0</v>
      </c>
      <c r="K48" s="443">
        <v>0</v>
      </c>
      <c r="L48" s="443">
        <v>0</v>
      </c>
      <c r="M48" s="443">
        <f t="shared" si="7"/>
        <v>0</v>
      </c>
      <c r="N48" s="443">
        <v>0</v>
      </c>
    </row>
    <row r="49" spans="1:14">
      <c r="A49" s="437"/>
      <c r="B49" s="445"/>
      <c r="C49" s="445"/>
      <c r="D49" s="452" t="s">
        <v>252</v>
      </c>
      <c r="E49" s="441">
        <v>4</v>
      </c>
      <c r="F49" s="442">
        <v>0</v>
      </c>
      <c r="G49" s="442">
        <v>0</v>
      </c>
      <c r="H49" s="442">
        <f t="shared" si="4"/>
        <v>0</v>
      </c>
      <c r="I49" s="442">
        <v>0</v>
      </c>
      <c r="J49" s="442">
        <f t="shared" si="1"/>
        <v>0</v>
      </c>
      <c r="K49" s="443">
        <v>0</v>
      </c>
      <c r="L49" s="443">
        <v>0</v>
      </c>
      <c r="M49" s="443">
        <f t="shared" si="7"/>
        <v>0</v>
      </c>
      <c r="N49" s="443">
        <v>0</v>
      </c>
    </row>
    <row r="50" spans="1:14">
      <c r="A50" s="437"/>
      <c r="B50" s="445"/>
      <c r="C50" s="445" t="s">
        <v>153</v>
      </c>
      <c r="D50" s="452" t="s">
        <v>153</v>
      </c>
      <c r="E50" s="441">
        <v>3</v>
      </c>
      <c r="F50" s="442">
        <v>0</v>
      </c>
      <c r="G50" s="442">
        <v>0</v>
      </c>
      <c r="H50" s="442">
        <f t="shared" si="4"/>
        <v>0</v>
      </c>
      <c r="I50" s="442">
        <v>0</v>
      </c>
      <c r="J50" s="442">
        <f t="shared" si="1"/>
        <v>0</v>
      </c>
      <c r="K50" s="443">
        <v>0</v>
      </c>
      <c r="L50" s="443">
        <v>0</v>
      </c>
      <c r="M50" s="443">
        <f t="shared" si="7"/>
        <v>0</v>
      </c>
      <c r="N50" s="443">
        <v>0</v>
      </c>
    </row>
    <row r="51" spans="1:14">
      <c r="A51" s="437"/>
      <c r="B51" s="445"/>
      <c r="C51" s="445"/>
      <c r="D51" s="452" t="s">
        <v>248</v>
      </c>
      <c r="E51" s="441">
        <v>2</v>
      </c>
      <c r="F51" s="442">
        <v>0</v>
      </c>
      <c r="G51" s="442">
        <v>0</v>
      </c>
      <c r="H51" s="442">
        <f t="shared" si="4"/>
        <v>0</v>
      </c>
      <c r="I51" s="442">
        <v>0</v>
      </c>
      <c r="J51" s="442">
        <f t="shared" si="1"/>
        <v>0</v>
      </c>
      <c r="K51" s="443">
        <v>0</v>
      </c>
      <c r="L51" s="443">
        <v>0</v>
      </c>
      <c r="M51" s="443">
        <f t="shared" si="7"/>
        <v>0</v>
      </c>
      <c r="N51" s="443">
        <v>0</v>
      </c>
    </row>
    <row r="52" spans="1:14">
      <c r="A52" s="437"/>
      <c r="B52" s="449"/>
      <c r="C52" s="452"/>
      <c r="D52" s="449"/>
      <c r="E52" s="438">
        <v>1</v>
      </c>
      <c r="F52" s="456">
        <v>0</v>
      </c>
      <c r="G52" s="456">
        <v>0</v>
      </c>
      <c r="H52" s="456">
        <f t="shared" si="4"/>
        <v>0</v>
      </c>
      <c r="I52" s="456">
        <v>0</v>
      </c>
      <c r="J52" s="456">
        <f t="shared" si="1"/>
        <v>0</v>
      </c>
      <c r="K52" s="457">
        <v>0</v>
      </c>
      <c r="L52" s="457">
        <v>0</v>
      </c>
      <c r="M52" s="457">
        <f t="shared" si="7"/>
        <v>0</v>
      </c>
      <c r="N52" s="457">
        <v>0</v>
      </c>
    </row>
    <row r="53" spans="1:14">
      <c r="B53" s="1005" t="s">
        <v>261</v>
      </c>
      <c r="C53" s="1005"/>
      <c r="D53" s="1005"/>
      <c r="E53" s="1005"/>
      <c r="F53" s="442">
        <f t="shared" ref="F53:N53" si="8">SUM(F40:F52)</f>
        <v>0</v>
      </c>
      <c r="G53" s="442">
        <f t="shared" si="8"/>
        <v>0</v>
      </c>
      <c r="H53" s="442">
        <f t="shared" si="8"/>
        <v>0</v>
      </c>
      <c r="I53" s="442">
        <f t="shared" si="8"/>
        <v>0</v>
      </c>
      <c r="J53" s="442">
        <f t="shared" si="8"/>
        <v>0</v>
      </c>
      <c r="K53" s="442">
        <f t="shared" si="8"/>
        <v>0</v>
      </c>
      <c r="L53" s="442">
        <f t="shared" si="8"/>
        <v>0</v>
      </c>
      <c r="M53" s="442">
        <f t="shared" si="8"/>
        <v>0</v>
      </c>
      <c r="N53" s="442">
        <f t="shared" si="8"/>
        <v>0</v>
      </c>
    </row>
    <row r="54" spans="1:14">
      <c r="B54" s="1002" t="s">
        <v>262</v>
      </c>
      <c r="C54" s="1003"/>
      <c r="D54" s="1003"/>
      <c r="E54" s="1004"/>
      <c r="F54" s="442">
        <v>0</v>
      </c>
      <c r="G54" s="442">
        <v>0</v>
      </c>
      <c r="H54" s="442">
        <v>0</v>
      </c>
      <c r="I54" s="442">
        <v>0</v>
      </c>
      <c r="J54" s="442">
        <v>0</v>
      </c>
      <c r="K54" s="442">
        <v>0</v>
      </c>
      <c r="L54" s="442">
        <v>0</v>
      </c>
      <c r="M54" s="442">
        <v>0</v>
      </c>
      <c r="N54" s="442">
        <v>0</v>
      </c>
    </row>
    <row r="55" spans="1:14">
      <c r="B55" s="999" t="s">
        <v>17</v>
      </c>
      <c r="C55" s="999"/>
      <c r="D55" s="999"/>
      <c r="E55" s="999"/>
      <c r="F55" s="458">
        <f t="shared" ref="F55:J55" si="9">+F25+F39+F53+F54</f>
        <v>153</v>
      </c>
      <c r="G55" s="458">
        <f t="shared" si="9"/>
        <v>32</v>
      </c>
      <c r="H55" s="458">
        <f t="shared" si="9"/>
        <v>185</v>
      </c>
      <c r="I55" s="458">
        <f t="shared" si="9"/>
        <v>11</v>
      </c>
      <c r="J55" s="458">
        <f t="shared" si="9"/>
        <v>196</v>
      </c>
      <c r="K55" s="458">
        <f>+K25+K39+K53+K54</f>
        <v>61</v>
      </c>
      <c r="L55" s="458">
        <f t="shared" ref="L55:N55" si="10">+L25+L39+L53+L54</f>
        <v>5</v>
      </c>
      <c r="M55" s="458">
        <f t="shared" si="10"/>
        <v>66</v>
      </c>
      <c r="N55" s="458">
        <f t="shared" si="10"/>
        <v>5</v>
      </c>
    </row>
    <row r="56" spans="1:14"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>
      <c r="B57" s="433" t="s">
        <v>279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</row>
    <row r="58" spans="1:14">
      <c r="B58" s="459"/>
    </row>
    <row r="59" spans="1:14">
      <c r="B59" s="459"/>
    </row>
    <row r="60" spans="1:14">
      <c r="B60" s="459"/>
    </row>
    <row r="61" spans="1:14">
      <c r="B61" s="459"/>
    </row>
    <row r="62" spans="1:14">
      <c r="B62" s="459"/>
    </row>
    <row r="63" spans="1:14">
      <c r="B63" s="459"/>
    </row>
    <row r="64" spans="1:14">
      <c r="B64" s="459"/>
    </row>
    <row r="65" spans="2:4">
      <c r="B65" s="459"/>
    </row>
    <row r="66" spans="2:4">
      <c r="B66" s="460"/>
    </row>
    <row r="67" spans="2:4">
      <c r="C67" s="460"/>
      <c r="D67" s="460"/>
    </row>
    <row r="68" spans="2:4">
      <c r="C68" s="460"/>
      <c r="D68" s="460"/>
    </row>
    <row r="69" spans="2:4">
      <c r="C69" s="460"/>
      <c r="D69" s="460"/>
    </row>
    <row r="70" spans="2:4">
      <c r="C70" s="460"/>
      <c r="D70" s="460"/>
    </row>
    <row r="71" spans="2:4">
      <c r="C71" s="460"/>
      <c r="D71" s="460"/>
    </row>
    <row r="72" spans="2:4">
      <c r="C72" s="460"/>
      <c r="D72" s="460"/>
    </row>
    <row r="73" spans="2:4">
      <c r="C73" s="460"/>
    </row>
    <row r="74" spans="2:4">
      <c r="C74" s="460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X40"/>
  <sheetViews>
    <sheetView showGridLines="0" view="pageBreakPreview" zoomScale="140" zoomScaleNormal="100" zoomScaleSheetLayoutView="14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A8"/>
    </sheetView>
  </sheetViews>
  <sheetFormatPr defaultColWidth="9.140625" defaultRowHeight="12.75" outlineLevelRow="1"/>
  <cols>
    <col min="1" max="1" width="36.7109375" style="1" customWidth="1"/>
    <col min="2" max="2" width="12.28515625" style="1" customWidth="1"/>
    <col min="3" max="4" width="11.7109375" style="1" customWidth="1"/>
    <col min="5" max="5" width="15.140625" style="1" customWidth="1"/>
    <col min="6" max="6" width="14.28515625" style="1" customWidth="1"/>
    <col min="7" max="7" width="11.7109375" style="1" customWidth="1"/>
    <col min="8" max="8" width="17.42578125" style="1" customWidth="1"/>
    <col min="9" max="9" width="2.7109375" style="1" customWidth="1"/>
    <col min="10" max="11" width="4.85546875" style="1" hidden="1" customWidth="1"/>
    <col min="12" max="13" width="3.85546875" style="1" hidden="1" customWidth="1"/>
    <col min="14" max="14" width="5.42578125" style="1" hidden="1" customWidth="1"/>
    <col min="15" max="15" width="4" style="1" hidden="1" customWidth="1"/>
    <col min="16" max="19" width="3" style="1" hidden="1" customWidth="1"/>
    <col min="20" max="21" width="4" style="1" hidden="1" customWidth="1"/>
    <col min="22" max="24" width="3" style="1" hidden="1" customWidth="1"/>
    <col min="25" max="25" width="4.85546875" style="1" hidden="1" customWidth="1"/>
    <col min="26" max="29" width="3.85546875" style="1" hidden="1" customWidth="1"/>
    <col min="30" max="30" width="4" style="1" hidden="1" customWidth="1"/>
    <col min="31" max="34" width="3" style="1" hidden="1" customWidth="1"/>
    <col min="35" max="38" width="1.85546875" style="1" hidden="1" customWidth="1"/>
    <col min="39" max="39" width="2.28515625" style="1" hidden="1" customWidth="1"/>
    <col min="40" max="40" width="3.5703125" style="1" hidden="1" customWidth="1"/>
    <col min="41" max="45" width="2.7109375" style="1" hidden="1" customWidth="1"/>
    <col min="46" max="46" width="6.5703125" style="1" hidden="1" customWidth="1"/>
    <col min="47" max="48" width="5.140625" style="1" hidden="1" customWidth="1"/>
    <col min="49" max="49" width="4.140625" style="1" hidden="1" customWidth="1"/>
    <col min="50" max="50" width="5.140625" style="1" hidden="1" customWidth="1"/>
    <col min="51" max="75" width="4.5703125" style="1" customWidth="1"/>
    <col min="76" max="16384" width="9.140625" style="1"/>
  </cols>
  <sheetData>
    <row r="1" spans="1:50" ht="12.75" customHeight="1">
      <c r="A1" s="870" t="s">
        <v>0</v>
      </c>
      <c r="B1" s="870"/>
      <c r="C1" s="870"/>
      <c r="D1" s="870"/>
      <c r="E1" s="870"/>
      <c r="F1" s="870"/>
      <c r="G1" s="870"/>
      <c r="H1" s="870"/>
    </row>
    <row r="2" spans="1:50" ht="12.75" customHeight="1">
      <c r="A2" s="870" t="s">
        <v>19</v>
      </c>
      <c r="B2" s="870"/>
      <c r="C2" s="870"/>
      <c r="D2" s="870"/>
      <c r="E2" s="870"/>
      <c r="F2" s="870"/>
      <c r="G2" s="870"/>
      <c r="H2" s="870"/>
    </row>
    <row r="3" spans="1:50" ht="12.75" customHeight="1">
      <c r="A3" s="3"/>
      <c r="B3" s="3"/>
      <c r="C3" s="3"/>
      <c r="D3" s="3"/>
      <c r="E3" s="3"/>
      <c r="F3" s="3"/>
      <c r="G3" s="3"/>
      <c r="H3" s="3"/>
    </row>
    <row r="4" spans="1:50" ht="12.75" customHeight="1">
      <c r="A4" s="871" t="str">
        <f>'ANEXO I - TAB 1'!A4:M4</f>
        <v>PODER/ÓRGÃO/UNIDADE: JUSTIÇA FEDERAL</v>
      </c>
      <c r="B4" s="871"/>
      <c r="C4" s="871"/>
      <c r="D4" s="871"/>
      <c r="E4" s="871"/>
      <c r="F4" s="871"/>
      <c r="G4" s="871"/>
      <c r="H4" s="871"/>
    </row>
    <row r="5" spans="1:50" ht="12.75" customHeight="1" thickBot="1">
      <c r="A5" s="812" t="s">
        <v>364</v>
      </c>
      <c r="B5" s="544"/>
      <c r="C5" s="544"/>
      <c r="D5" s="544"/>
      <c r="E5" s="545"/>
      <c r="F5" s="545"/>
      <c r="G5" s="881" t="str">
        <f>'ANEXO I - TAB 1'!L5</f>
        <v>POSIÇÃO: ABRIL/2024</v>
      </c>
      <c r="H5" s="881"/>
      <c r="J5" s="1015" t="s">
        <v>289</v>
      </c>
      <c r="K5" s="1015"/>
      <c r="L5" s="1015"/>
      <c r="M5" s="1015"/>
      <c r="N5" s="1015"/>
      <c r="O5" s="1016" t="s">
        <v>283</v>
      </c>
      <c r="P5" s="1016"/>
      <c r="Q5" s="1016"/>
      <c r="R5" s="1016"/>
      <c r="S5" s="1016"/>
      <c r="T5" s="1015" t="s">
        <v>286</v>
      </c>
      <c r="U5" s="1015"/>
      <c r="V5" s="1015"/>
      <c r="W5" s="1015"/>
      <c r="X5" s="1015"/>
      <c r="Y5" s="1016" t="s">
        <v>287</v>
      </c>
      <c r="Z5" s="1016"/>
      <c r="AA5" s="1016"/>
      <c r="AB5" s="1016"/>
      <c r="AC5" s="1016"/>
      <c r="AD5" s="1015" t="s">
        <v>288</v>
      </c>
      <c r="AE5" s="1015"/>
      <c r="AF5" s="1015"/>
      <c r="AG5" s="1015"/>
      <c r="AH5" s="1015"/>
      <c r="AI5" s="1013" t="s">
        <v>199</v>
      </c>
      <c r="AJ5" s="1013"/>
      <c r="AK5" s="1013"/>
      <c r="AL5" s="1013"/>
      <c r="AM5" s="1013"/>
      <c r="AN5" s="1017" t="s">
        <v>301</v>
      </c>
      <c r="AO5" s="1018"/>
      <c r="AP5" s="1018"/>
      <c r="AQ5" s="1018"/>
      <c r="AR5" s="1019"/>
      <c r="AS5" s="590"/>
      <c r="AT5" s="1014" t="s">
        <v>9</v>
      </c>
      <c r="AU5" s="1014"/>
      <c r="AV5" s="1014"/>
      <c r="AW5" s="1014"/>
      <c r="AX5" s="1014"/>
    </row>
    <row r="6" spans="1:50" ht="12.75" customHeight="1" thickTop="1">
      <c r="A6" s="1006" t="s">
        <v>3</v>
      </c>
      <c r="B6" s="1007" t="s">
        <v>4</v>
      </c>
      <c r="C6" s="1008"/>
      <c r="D6" s="1009"/>
      <c r="E6" s="1007" t="s">
        <v>5</v>
      </c>
      <c r="F6" s="1008"/>
      <c r="G6" s="1009"/>
      <c r="H6" s="1010" t="s">
        <v>20</v>
      </c>
      <c r="J6" s="586">
        <v>43</v>
      </c>
      <c r="K6" s="587">
        <v>0</v>
      </c>
      <c r="L6" s="588">
        <v>30</v>
      </c>
      <c r="M6" s="587">
        <v>5</v>
      </c>
      <c r="N6" s="589">
        <v>5</v>
      </c>
      <c r="O6" s="740">
        <f>O11+O16</f>
        <v>33</v>
      </c>
      <c r="P6" s="740">
        <f t="shared" ref="P6:S6" si="0">P11+P16</f>
        <v>2</v>
      </c>
      <c r="Q6" s="740">
        <f t="shared" si="0"/>
        <v>25</v>
      </c>
      <c r="R6" s="740">
        <f t="shared" si="0"/>
        <v>8</v>
      </c>
      <c r="S6" s="740">
        <f t="shared" si="0"/>
        <v>12</v>
      </c>
      <c r="T6" s="740">
        <v>49</v>
      </c>
      <c r="U6" s="740">
        <v>6</v>
      </c>
      <c r="V6" s="740">
        <v>34</v>
      </c>
      <c r="W6" s="740">
        <v>7</v>
      </c>
      <c r="X6" s="740">
        <v>8</v>
      </c>
      <c r="Y6" s="573">
        <v>39</v>
      </c>
      <c r="Z6" s="574">
        <v>0</v>
      </c>
      <c r="AA6" s="575">
        <v>27</v>
      </c>
      <c r="AB6" s="574">
        <v>11</v>
      </c>
      <c r="AC6" s="574">
        <v>12</v>
      </c>
      <c r="AD6" s="740">
        <f>AD11+AD16</f>
        <v>24</v>
      </c>
      <c r="AE6" s="740">
        <f t="shared" ref="AE6:AH6" si="1">AE11+AE16</f>
        <v>0</v>
      </c>
      <c r="AF6" s="740">
        <f t="shared" si="1"/>
        <v>8</v>
      </c>
      <c r="AG6" s="740">
        <f t="shared" si="1"/>
        <v>8</v>
      </c>
      <c r="AH6" s="740">
        <f t="shared" si="1"/>
        <v>12</v>
      </c>
      <c r="AI6" s="524"/>
      <c r="AJ6" s="524"/>
      <c r="AK6" s="524"/>
      <c r="AL6" s="524"/>
      <c r="AM6" s="524"/>
      <c r="AN6" s="524">
        <v>18</v>
      </c>
      <c r="AO6" s="524">
        <v>0</v>
      </c>
      <c r="AP6" s="524"/>
      <c r="AQ6" s="524"/>
      <c r="AR6" s="524"/>
      <c r="AT6" s="526">
        <f>J6+O6+T6+Y6+AD6+AI6+AN6</f>
        <v>206</v>
      </c>
      <c r="AU6" s="526">
        <f>K6+P6+U6+Z6+AE6+AJ6+AO6</f>
        <v>8</v>
      </c>
      <c r="AV6" s="526">
        <f>L6+Q6+V6+AA6+AF6+AK6+AP6</f>
        <v>124</v>
      </c>
      <c r="AW6" s="526">
        <f>M6+R6+W6+AB6+AG6+AL6+AQ6</f>
        <v>39</v>
      </c>
      <c r="AX6" s="526">
        <f>N6+S6+X6+AC6+AH6+AM6+AR6</f>
        <v>49</v>
      </c>
    </row>
    <row r="7" spans="1:50" ht="12.75" customHeight="1">
      <c r="A7" s="1006"/>
      <c r="B7" s="1007" t="s">
        <v>7</v>
      </c>
      <c r="C7" s="1008" t="s">
        <v>8</v>
      </c>
      <c r="D7" s="1009" t="s">
        <v>9</v>
      </c>
      <c r="E7" s="1011" t="s">
        <v>179</v>
      </c>
      <c r="F7" s="1008" t="s">
        <v>11</v>
      </c>
      <c r="G7" s="1012" t="s">
        <v>9</v>
      </c>
      <c r="H7" s="1010"/>
      <c r="J7" s="586">
        <v>263</v>
      </c>
      <c r="K7" s="587">
        <v>5</v>
      </c>
      <c r="L7" s="588">
        <v>33</v>
      </c>
      <c r="M7" s="587">
        <v>11</v>
      </c>
      <c r="N7" s="589">
        <v>13</v>
      </c>
      <c r="O7" s="740">
        <f t="shared" ref="O7:S9" si="2">O12+O17</f>
        <v>179</v>
      </c>
      <c r="P7" s="740">
        <f t="shared" si="2"/>
        <v>0</v>
      </c>
      <c r="Q7" s="740">
        <f t="shared" si="2"/>
        <v>16</v>
      </c>
      <c r="R7" s="740">
        <f t="shared" si="2"/>
        <v>12</v>
      </c>
      <c r="S7" s="740">
        <f t="shared" si="2"/>
        <v>20</v>
      </c>
      <c r="T7" s="740">
        <v>262</v>
      </c>
      <c r="U7" s="740">
        <v>9</v>
      </c>
      <c r="V7" s="740">
        <v>35</v>
      </c>
      <c r="W7" s="740">
        <v>7</v>
      </c>
      <c r="X7" s="740">
        <v>7</v>
      </c>
      <c r="Y7" s="573">
        <v>229</v>
      </c>
      <c r="Z7" s="574">
        <v>4</v>
      </c>
      <c r="AA7" s="575">
        <v>30</v>
      </c>
      <c r="AB7" s="574">
        <v>5</v>
      </c>
      <c r="AC7" s="574">
        <v>7</v>
      </c>
      <c r="AD7" s="740">
        <f t="shared" ref="AD7:AH7" si="3">AD12+AD17</f>
        <v>157</v>
      </c>
      <c r="AE7" s="740">
        <f t="shared" si="3"/>
        <v>0</v>
      </c>
      <c r="AF7" s="740">
        <f t="shared" si="3"/>
        <v>12</v>
      </c>
      <c r="AG7" s="740">
        <f t="shared" si="3"/>
        <v>9</v>
      </c>
      <c r="AH7" s="740">
        <f t="shared" si="3"/>
        <v>10</v>
      </c>
      <c r="AI7" s="524"/>
      <c r="AJ7" s="524"/>
      <c r="AK7" s="524"/>
      <c r="AL7" s="524"/>
      <c r="AM7" s="524"/>
      <c r="AN7" s="524">
        <v>95</v>
      </c>
      <c r="AO7" s="524">
        <v>6</v>
      </c>
      <c r="AP7" s="524">
        <v>21</v>
      </c>
      <c r="AQ7" s="524">
        <v>9</v>
      </c>
      <c r="AR7" s="524">
        <v>10</v>
      </c>
      <c r="AT7" s="526">
        <f t="shared" ref="AT7:AT9" si="4">J7+O7+T7+Y7+AD7+AI7+AN7</f>
        <v>1185</v>
      </c>
      <c r="AU7" s="526">
        <f t="shared" ref="AU7:AU9" si="5">K7+P7+U7+Z7+AE7+AJ7+AO7</f>
        <v>24</v>
      </c>
      <c r="AV7" s="526">
        <f t="shared" ref="AV7:AV9" si="6">L7+Q7+V7+AA7+AF7+AK7+AP7</f>
        <v>147</v>
      </c>
      <c r="AW7" s="526">
        <f t="shared" ref="AW7:AW9" si="7">M7+R7+W7+AB7+AG7+AL7+AQ7</f>
        <v>53</v>
      </c>
      <c r="AX7" s="526">
        <f>N7+S7+X7+AC7+AH7+AM7+AR7</f>
        <v>67</v>
      </c>
    </row>
    <row r="8" spans="1:50">
      <c r="A8" s="1006"/>
      <c r="B8" s="1007"/>
      <c r="C8" s="1008"/>
      <c r="D8" s="1009"/>
      <c r="E8" s="1011"/>
      <c r="F8" s="1008"/>
      <c r="G8" s="1012"/>
      <c r="H8" s="1010"/>
      <c r="J8" s="586">
        <v>77</v>
      </c>
      <c r="K8" s="587">
        <v>95</v>
      </c>
      <c r="L8" s="588">
        <v>1</v>
      </c>
      <c r="M8" s="587">
        <v>3</v>
      </c>
      <c r="N8" s="589">
        <v>3</v>
      </c>
      <c r="O8" s="740">
        <f t="shared" si="2"/>
        <v>83</v>
      </c>
      <c r="P8" s="740">
        <f t="shared" si="2"/>
        <v>57</v>
      </c>
      <c r="Q8" s="740">
        <f t="shared" si="2"/>
        <v>0</v>
      </c>
      <c r="R8" s="740">
        <f t="shared" si="2"/>
        <v>0</v>
      </c>
      <c r="S8" s="740">
        <f t="shared" si="2"/>
        <v>0</v>
      </c>
      <c r="T8" s="740">
        <v>86</v>
      </c>
      <c r="U8" s="740">
        <v>117</v>
      </c>
      <c r="V8" s="740">
        <v>0</v>
      </c>
      <c r="W8" s="740">
        <v>0</v>
      </c>
      <c r="X8" s="740"/>
      <c r="Y8" s="573">
        <v>176</v>
      </c>
      <c r="Z8" s="574">
        <v>7</v>
      </c>
      <c r="AA8" s="575">
        <v>1</v>
      </c>
      <c r="AB8" s="574">
        <v>1</v>
      </c>
      <c r="AC8" s="574">
        <v>1</v>
      </c>
      <c r="AD8" s="740">
        <f t="shared" ref="AD8:AH8" si="8">AD13+AD18</f>
        <v>52</v>
      </c>
      <c r="AE8" s="740">
        <f t="shared" si="8"/>
        <v>65</v>
      </c>
      <c r="AF8" s="740">
        <f t="shared" si="8"/>
        <v>0</v>
      </c>
      <c r="AG8" s="740">
        <f t="shared" si="8"/>
        <v>0</v>
      </c>
      <c r="AH8" s="740">
        <f t="shared" si="8"/>
        <v>0</v>
      </c>
      <c r="AI8" s="524"/>
      <c r="AJ8" s="524"/>
      <c r="AK8" s="524"/>
      <c r="AL8" s="524"/>
      <c r="AM8" s="524"/>
      <c r="AN8" s="524">
        <v>57</v>
      </c>
      <c r="AO8" s="524">
        <v>26</v>
      </c>
      <c r="AP8" s="524">
        <v>2</v>
      </c>
      <c r="AQ8" s="524"/>
      <c r="AR8" s="524"/>
      <c r="AT8" s="526">
        <f t="shared" si="4"/>
        <v>531</v>
      </c>
      <c r="AU8" s="526">
        <f t="shared" si="5"/>
        <v>367</v>
      </c>
      <c r="AV8" s="526">
        <f t="shared" si="6"/>
        <v>4</v>
      </c>
      <c r="AW8" s="526">
        <f t="shared" si="7"/>
        <v>4</v>
      </c>
      <c r="AX8" s="526">
        <f>N8+S8+X8+AC8+AH8+AM8+AR8</f>
        <v>4</v>
      </c>
    </row>
    <row r="9" spans="1:50" ht="12.75" customHeight="1">
      <c r="A9" s="152" t="s">
        <v>176</v>
      </c>
      <c r="B9" s="192">
        <f>AT6</f>
        <v>206</v>
      </c>
      <c r="C9" s="193">
        <f t="shared" ref="C9:C11" si="9">AU6</f>
        <v>8</v>
      </c>
      <c r="D9" s="12">
        <f>B9+C9</f>
        <v>214</v>
      </c>
      <c r="E9" s="194">
        <f>AV6</f>
        <v>124</v>
      </c>
      <c r="F9" s="193">
        <f t="shared" ref="F9:F11" si="10">AW6</f>
        <v>39</v>
      </c>
      <c r="G9" s="127">
        <f>E9+F9</f>
        <v>163</v>
      </c>
      <c r="H9" s="195">
        <f>AX6</f>
        <v>49</v>
      </c>
      <c r="J9" s="525">
        <f>SUM(J6:J8)</f>
        <v>383</v>
      </c>
      <c r="K9" s="525">
        <f t="shared" ref="K9:N9" si="11">SUM(K6:K8)</f>
        <v>100</v>
      </c>
      <c r="L9" s="525">
        <f t="shared" si="11"/>
        <v>64</v>
      </c>
      <c r="M9" s="525">
        <f t="shared" si="11"/>
        <v>19</v>
      </c>
      <c r="N9" s="525">
        <f t="shared" si="11"/>
        <v>21</v>
      </c>
      <c r="O9" s="740">
        <f t="shared" si="2"/>
        <v>295</v>
      </c>
      <c r="P9" s="740">
        <f t="shared" si="2"/>
        <v>59</v>
      </c>
      <c r="Q9" s="740">
        <f t="shared" si="2"/>
        <v>41</v>
      </c>
      <c r="R9" s="740">
        <f t="shared" si="2"/>
        <v>20</v>
      </c>
      <c r="S9" s="740">
        <f t="shared" si="2"/>
        <v>32</v>
      </c>
      <c r="T9" s="740">
        <v>397</v>
      </c>
      <c r="U9" s="740">
        <v>132</v>
      </c>
      <c r="V9" s="740">
        <v>69</v>
      </c>
      <c r="W9" s="740">
        <v>14</v>
      </c>
      <c r="X9" s="740">
        <v>15</v>
      </c>
      <c r="Y9" s="741">
        <v>444</v>
      </c>
      <c r="Z9" s="742">
        <v>11</v>
      </c>
      <c r="AA9" s="743">
        <v>58</v>
      </c>
      <c r="AB9" s="742">
        <v>17</v>
      </c>
      <c r="AC9" s="742">
        <v>20</v>
      </c>
      <c r="AD9" s="740">
        <f t="shared" ref="AD9:AH9" si="12">AD14+AD19</f>
        <v>233</v>
      </c>
      <c r="AE9" s="740">
        <f t="shared" si="12"/>
        <v>65</v>
      </c>
      <c r="AF9" s="740">
        <f t="shared" si="12"/>
        <v>20</v>
      </c>
      <c r="AG9" s="740">
        <f t="shared" si="12"/>
        <v>17</v>
      </c>
      <c r="AH9" s="740">
        <f t="shared" si="12"/>
        <v>22</v>
      </c>
      <c r="AI9" s="524"/>
      <c r="AJ9" s="524"/>
      <c r="AK9" s="524"/>
      <c r="AL9" s="524"/>
      <c r="AM9" s="524"/>
      <c r="AN9" s="744">
        <v>170</v>
      </c>
      <c r="AO9" s="744">
        <v>32</v>
      </c>
      <c r="AP9" s="744">
        <v>23</v>
      </c>
      <c r="AQ9" s="744">
        <v>9</v>
      </c>
      <c r="AR9" s="744">
        <v>10</v>
      </c>
      <c r="AT9" s="526">
        <f t="shared" si="4"/>
        <v>1922</v>
      </c>
      <c r="AU9" s="526">
        <f t="shared" si="5"/>
        <v>399</v>
      </c>
      <c r="AV9" s="526">
        <f t="shared" si="6"/>
        <v>275</v>
      </c>
      <c r="AW9" s="526">
        <f t="shared" si="7"/>
        <v>96</v>
      </c>
      <c r="AX9" s="526">
        <f>N9+S9+X9+AC9+AH9+AM9+AR9</f>
        <v>120</v>
      </c>
    </row>
    <row r="10" spans="1:50" ht="12.75" customHeight="1">
      <c r="A10" s="152" t="s">
        <v>177</v>
      </c>
      <c r="B10" s="192">
        <f t="shared" ref="B10" si="13">AT7</f>
        <v>1185</v>
      </c>
      <c r="C10" s="193">
        <f t="shared" si="9"/>
        <v>24</v>
      </c>
      <c r="D10" s="12">
        <f t="shared" ref="D10:D11" si="14">B10+C10</f>
        <v>1209</v>
      </c>
      <c r="E10" s="194">
        <f t="shared" ref="E10:E11" si="15">AV7</f>
        <v>147</v>
      </c>
      <c r="F10" s="193">
        <f t="shared" si="10"/>
        <v>53</v>
      </c>
      <c r="G10" s="127">
        <f>E10+F10</f>
        <v>200</v>
      </c>
      <c r="H10" s="195">
        <f t="shared" ref="H10:H11" si="16">AX7</f>
        <v>67</v>
      </c>
    </row>
    <row r="11" spans="1:50" ht="12.75" customHeight="1">
      <c r="A11" s="152" t="s">
        <v>190</v>
      </c>
      <c r="B11" s="192">
        <f>AT8</f>
        <v>531</v>
      </c>
      <c r="C11" s="193">
        <f t="shared" si="9"/>
        <v>367</v>
      </c>
      <c r="D11" s="12">
        <f t="shared" si="14"/>
        <v>898</v>
      </c>
      <c r="E11" s="194">
        <f t="shared" si="15"/>
        <v>4</v>
      </c>
      <c r="F11" s="193">
        <f t="shared" si="10"/>
        <v>4</v>
      </c>
      <c r="G11" s="127">
        <f>E11+F11</f>
        <v>8</v>
      </c>
      <c r="H11" s="195">
        <f t="shared" si="16"/>
        <v>4</v>
      </c>
      <c r="N11" s="1" t="s">
        <v>300</v>
      </c>
      <c r="O11" s="568">
        <v>33</v>
      </c>
      <c r="P11" s="568">
        <v>2</v>
      </c>
      <c r="Q11" s="568">
        <v>25</v>
      </c>
      <c r="R11" s="568">
        <v>8</v>
      </c>
      <c r="S11" s="568">
        <v>12</v>
      </c>
      <c r="AD11" s="569">
        <v>24</v>
      </c>
      <c r="AE11" s="569">
        <v>0</v>
      </c>
      <c r="AF11" s="569">
        <v>8</v>
      </c>
      <c r="AG11" s="569">
        <v>8</v>
      </c>
      <c r="AH11" s="569">
        <v>12</v>
      </c>
    </row>
    <row r="12" spans="1:50" s="13" customFormat="1">
      <c r="A12" s="99" t="s">
        <v>17</v>
      </c>
      <c r="B12" s="125">
        <f t="shared" ref="B12:H12" si="17">SUM(B9:B11)</f>
        <v>1922</v>
      </c>
      <c r="C12" s="109">
        <f t="shared" si="17"/>
        <v>399</v>
      </c>
      <c r="D12" s="126">
        <f t="shared" si="17"/>
        <v>2321</v>
      </c>
      <c r="E12" s="124">
        <f t="shared" si="17"/>
        <v>275</v>
      </c>
      <c r="F12" s="109">
        <f t="shared" si="17"/>
        <v>96</v>
      </c>
      <c r="G12" s="108">
        <f t="shared" si="17"/>
        <v>371</v>
      </c>
      <c r="H12" s="151">
        <f t="shared" si="17"/>
        <v>120</v>
      </c>
      <c r="N12" s="1"/>
      <c r="O12" s="568"/>
      <c r="P12" s="568"/>
      <c r="Q12" s="568"/>
      <c r="R12" s="568"/>
      <c r="S12" s="568"/>
      <c r="T12" s="1"/>
      <c r="U12" s="1"/>
      <c r="V12" s="1"/>
      <c r="W12" s="1"/>
      <c r="X12" s="1"/>
      <c r="AD12" s="568"/>
      <c r="AE12" s="568"/>
      <c r="AF12" s="568"/>
      <c r="AG12" s="568"/>
      <c r="AH12" s="568"/>
    </row>
    <row r="13" spans="1:50">
      <c r="A13" s="198" t="s">
        <v>200</v>
      </c>
      <c r="O13" s="569"/>
      <c r="P13" s="569"/>
      <c r="Q13" s="569"/>
      <c r="R13" s="569"/>
      <c r="S13" s="569"/>
      <c r="AD13" s="569"/>
      <c r="AE13" s="569"/>
      <c r="AF13" s="569"/>
      <c r="AG13" s="569"/>
      <c r="AH13" s="569"/>
    </row>
    <row r="14" spans="1:50" outlineLevel="1">
      <c r="A14" s="76"/>
      <c r="O14" s="572">
        <f>SUM(O11:O13)</f>
        <v>33</v>
      </c>
      <c r="P14" s="572">
        <f t="shared" ref="P14:S14" si="18">SUM(P11:P13)</f>
        <v>2</v>
      </c>
      <c r="Q14" s="572">
        <f t="shared" si="18"/>
        <v>25</v>
      </c>
      <c r="R14" s="572">
        <f t="shared" si="18"/>
        <v>8</v>
      </c>
      <c r="S14" s="572">
        <f t="shared" si="18"/>
        <v>12</v>
      </c>
      <c r="AD14" s="572">
        <f>SUM(AD11:AD13)</f>
        <v>24</v>
      </c>
      <c r="AE14" s="572">
        <f t="shared" ref="AE14" si="19">SUM(AE11:AE13)</f>
        <v>0</v>
      </c>
      <c r="AF14" s="572">
        <v>8</v>
      </c>
      <c r="AG14" s="572">
        <v>8</v>
      </c>
      <c r="AH14" s="572">
        <v>12</v>
      </c>
    </row>
    <row r="15" spans="1:50" outlineLevel="1">
      <c r="A15" s="76"/>
      <c r="C15" s="253"/>
    </row>
    <row r="16" spans="1:50" outlineLevel="1">
      <c r="A16" s="76"/>
      <c r="N16" s="1" t="s">
        <v>299</v>
      </c>
      <c r="O16" s="569"/>
      <c r="P16" s="569"/>
      <c r="Q16" s="569"/>
      <c r="R16" s="569"/>
      <c r="S16" s="569"/>
      <c r="AD16" s="569"/>
      <c r="AE16" s="569"/>
      <c r="AF16" s="569"/>
      <c r="AG16" s="569"/>
      <c r="AH16" s="569"/>
    </row>
    <row r="17" spans="1:34" outlineLevel="1">
      <c r="A17" s="76"/>
      <c r="O17" s="569">
        <v>179</v>
      </c>
      <c r="P17" s="569">
        <v>0</v>
      </c>
      <c r="Q17" s="569">
        <v>16</v>
      </c>
      <c r="R17" s="569">
        <v>12</v>
      </c>
      <c r="S17" s="569">
        <v>20</v>
      </c>
      <c r="AD17" s="568">
        <v>157</v>
      </c>
      <c r="AE17" s="568"/>
      <c r="AF17" s="568">
        <v>12</v>
      </c>
      <c r="AG17" s="568">
        <v>9</v>
      </c>
      <c r="AH17" s="568">
        <v>10</v>
      </c>
    </row>
    <row r="18" spans="1:34" outlineLevel="1">
      <c r="A18" s="76"/>
      <c r="O18" s="569">
        <v>83</v>
      </c>
      <c r="P18" s="569">
        <v>57</v>
      </c>
      <c r="Q18" s="569">
        <v>0</v>
      </c>
      <c r="R18" s="569">
        <v>0</v>
      </c>
      <c r="S18" s="569">
        <v>0</v>
      </c>
      <c r="AD18" s="569">
        <v>52</v>
      </c>
      <c r="AE18" s="569">
        <v>65</v>
      </c>
      <c r="AF18" s="569">
        <v>0</v>
      </c>
      <c r="AG18" s="569">
        <v>0</v>
      </c>
      <c r="AH18" s="569">
        <v>0</v>
      </c>
    </row>
    <row r="19" spans="1:34" ht="12.75" customHeight="1" outlineLevel="1">
      <c r="A19" s="76"/>
      <c r="O19" s="570">
        <f>SUM(O16:O18)</f>
        <v>262</v>
      </c>
      <c r="P19" s="570">
        <f t="shared" ref="P19:S19" si="20">SUM(P16:P18)</f>
        <v>57</v>
      </c>
      <c r="Q19" s="570">
        <f t="shared" si="20"/>
        <v>16</v>
      </c>
      <c r="R19" s="570">
        <f t="shared" si="20"/>
        <v>12</v>
      </c>
      <c r="S19" s="570">
        <f t="shared" si="20"/>
        <v>20</v>
      </c>
      <c r="AD19" s="572">
        <f>SUM(AD16:AD18)</f>
        <v>209</v>
      </c>
      <c r="AE19" s="572">
        <f t="shared" ref="AE19" si="21">SUM(AE16:AE18)</f>
        <v>65</v>
      </c>
      <c r="AF19" s="572">
        <f t="shared" ref="AF19" si="22">SUM(AF16:AF18)</f>
        <v>12</v>
      </c>
      <c r="AG19" s="572">
        <f t="shared" ref="AG19" si="23">SUM(AG16:AG18)</f>
        <v>9</v>
      </c>
      <c r="AH19" s="572">
        <f t="shared" ref="AH19" si="24">SUM(AH16:AH18)</f>
        <v>10</v>
      </c>
    </row>
    <row r="20" spans="1:34" ht="12.75" customHeight="1" outlineLevel="1"/>
    <row r="21" spans="1:34" outlineLevel="1">
      <c r="B21" s="253"/>
      <c r="C21" s="253"/>
      <c r="D21" s="253"/>
      <c r="E21" s="253"/>
      <c r="F21" s="253"/>
      <c r="G21" s="253"/>
      <c r="H21" s="253"/>
    </row>
    <row r="24" spans="1:34" ht="12.75" hidden="1" customHeight="1"/>
    <row r="25" spans="1:34" ht="12.75" hidden="1" customHeight="1"/>
    <row r="26" spans="1:34" ht="12.75" hidden="1" customHeight="1">
      <c r="A26" s="1" t="s">
        <v>295</v>
      </c>
      <c r="B26" s="1">
        <v>577</v>
      </c>
      <c r="C26" s="1">
        <v>113</v>
      </c>
      <c r="D26" s="1">
        <v>690</v>
      </c>
      <c r="E26" s="1">
        <v>73</v>
      </c>
      <c r="F26" s="1">
        <v>28</v>
      </c>
      <c r="G26" s="1">
        <v>101</v>
      </c>
      <c r="H26" s="1">
        <v>35</v>
      </c>
    </row>
    <row r="27" spans="1:34" ht="12.75" hidden="1" customHeight="1">
      <c r="A27" s="1" t="s">
        <v>295</v>
      </c>
    </row>
    <row r="28" spans="1:34" ht="12.75" hidden="1" customHeight="1">
      <c r="A28" s="1" t="s">
        <v>218</v>
      </c>
    </row>
    <row r="29" spans="1:34" ht="12.75" hidden="1" customHeight="1">
      <c r="A29" s="1" t="s">
        <v>218</v>
      </c>
      <c r="B29" s="1">
        <v>271</v>
      </c>
      <c r="C29" s="1">
        <v>57</v>
      </c>
      <c r="D29" s="1">
        <v>328</v>
      </c>
      <c r="E29" s="1">
        <v>16</v>
      </c>
      <c r="F29" s="1">
        <v>10</v>
      </c>
      <c r="G29" s="1">
        <v>26</v>
      </c>
      <c r="H29" s="1">
        <v>15</v>
      </c>
    </row>
    <row r="30" spans="1:34" ht="12.75" hidden="1" customHeight="1">
      <c r="A30" s="1" t="s">
        <v>218</v>
      </c>
      <c r="B30" s="1">
        <v>27</v>
      </c>
      <c r="C30" s="1">
        <v>0</v>
      </c>
      <c r="D30" s="1">
        <v>27</v>
      </c>
      <c r="E30" s="1">
        <v>24</v>
      </c>
      <c r="F30" s="1">
        <v>5</v>
      </c>
      <c r="G30" s="1">
        <v>29</v>
      </c>
      <c r="H30" s="1">
        <v>9</v>
      </c>
    </row>
    <row r="31" spans="1:34" ht="12.75" hidden="1" customHeight="1">
      <c r="A31" s="1" t="s">
        <v>217</v>
      </c>
      <c r="B31" s="1">
        <v>41</v>
      </c>
      <c r="C31" s="1">
        <v>2</v>
      </c>
      <c r="D31" s="1">
        <v>43</v>
      </c>
      <c r="E31" s="1">
        <v>26</v>
      </c>
      <c r="F31" s="1">
        <v>7</v>
      </c>
      <c r="G31" s="1">
        <v>33</v>
      </c>
      <c r="H31" s="1">
        <v>11</v>
      </c>
    </row>
    <row r="32" spans="1:34" ht="12.75" hidden="1" customHeight="1">
      <c r="A32" s="1" t="s">
        <v>217</v>
      </c>
      <c r="B32" s="533">
        <v>366</v>
      </c>
      <c r="C32" s="534">
        <v>122</v>
      </c>
      <c r="D32" s="535">
        <v>488</v>
      </c>
      <c r="E32" s="536">
        <v>25</v>
      </c>
      <c r="F32" s="534">
        <v>11</v>
      </c>
      <c r="G32" s="537">
        <v>36</v>
      </c>
      <c r="H32" s="538">
        <v>13</v>
      </c>
    </row>
    <row r="33" spans="1:13" ht="12.75" hidden="1" customHeight="1">
      <c r="A33" s="1" t="s">
        <v>216</v>
      </c>
      <c r="B33" s="1">
        <v>424</v>
      </c>
      <c r="C33" s="1">
        <v>33</v>
      </c>
      <c r="D33" s="1">
        <v>457</v>
      </c>
      <c r="E33" s="1">
        <v>46</v>
      </c>
      <c r="F33" s="1">
        <v>15</v>
      </c>
      <c r="G33" s="1">
        <v>61</v>
      </c>
      <c r="H33" s="1">
        <v>18</v>
      </c>
    </row>
    <row r="34" spans="1:13" ht="12.75" hidden="1" customHeight="1">
      <c r="A34" s="1" t="s">
        <v>215</v>
      </c>
      <c r="B34" s="1">
        <v>212</v>
      </c>
      <c r="C34" s="1">
        <v>72</v>
      </c>
      <c r="D34" s="1">
        <v>284</v>
      </c>
      <c r="E34" s="1">
        <v>10</v>
      </c>
      <c r="F34" s="1">
        <v>6</v>
      </c>
      <c r="G34" s="1">
        <v>16</v>
      </c>
      <c r="H34" s="1">
        <v>6</v>
      </c>
    </row>
    <row r="35" spans="1:13" ht="12.75" hidden="1" customHeight="1">
      <c r="B35" s="1">
        <v>15</v>
      </c>
      <c r="C35" s="1">
        <v>0</v>
      </c>
      <c r="D35" s="1">
        <v>15</v>
      </c>
      <c r="E35" s="1">
        <v>11</v>
      </c>
      <c r="F35" s="1">
        <v>4</v>
      </c>
      <c r="G35" s="1">
        <v>15</v>
      </c>
      <c r="H35" s="1">
        <v>4</v>
      </c>
    </row>
    <row r="36" spans="1:13" ht="12.75" hidden="1" customHeight="1">
      <c r="A36" s="1" t="s">
        <v>296</v>
      </c>
      <c r="B36" s="533">
        <f>SUM(B26:B35)</f>
        <v>1933</v>
      </c>
      <c r="C36" s="533">
        <f t="shared" ref="C36:H36" si="25">SUM(C26:C35)</f>
        <v>399</v>
      </c>
      <c r="D36" s="533">
        <f t="shared" si="25"/>
        <v>2332</v>
      </c>
      <c r="E36" s="533">
        <f t="shared" si="25"/>
        <v>231</v>
      </c>
      <c r="F36" s="533">
        <f t="shared" si="25"/>
        <v>86</v>
      </c>
      <c r="G36" s="533">
        <f t="shared" si="25"/>
        <v>317</v>
      </c>
      <c r="H36" s="533">
        <f t="shared" si="25"/>
        <v>111</v>
      </c>
      <c r="J36" s="1">
        <v>574</v>
      </c>
      <c r="K36" s="1">
        <v>116</v>
      </c>
      <c r="L36" s="1">
        <v>76</v>
      </c>
      <c r="M36" s="1">
        <v>28</v>
      </c>
    </row>
    <row r="37" spans="1:13" hidden="1">
      <c r="B37" s="253">
        <f>B12-B36</f>
        <v>-11</v>
      </c>
      <c r="C37" s="253">
        <f t="shared" ref="C37:H37" si="26">C12-C36</f>
        <v>0</v>
      </c>
      <c r="D37" s="253">
        <f t="shared" si="26"/>
        <v>-11</v>
      </c>
      <c r="E37" s="253">
        <f t="shared" si="26"/>
        <v>44</v>
      </c>
      <c r="F37" s="253">
        <f t="shared" si="26"/>
        <v>10</v>
      </c>
      <c r="G37" s="253">
        <f t="shared" si="26"/>
        <v>54</v>
      </c>
      <c r="H37" s="253">
        <f t="shared" si="26"/>
        <v>9</v>
      </c>
    </row>
    <row r="38" spans="1:13" hidden="1"/>
    <row r="39" spans="1:13" hidden="1"/>
    <row r="40" spans="1:13" hidden="1"/>
  </sheetData>
  <mergeCells count="22">
    <mergeCell ref="AI5:AM5"/>
    <mergeCell ref="AT5:AX5"/>
    <mergeCell ref="J5:N5"/>
    <mergeCell ref="O5:S5"/>
    <mergeCell ref="T5:X5"/>
    <mergeCell ref="Y5:AC5"/>
    <mergeCell ref="AD5:AH5"/>
    <mergeCell ref="AN5:AR5"/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r:id="rId1"/>
  <headerFooter alignWithMargins="0"/>
  <ignoredErrors>
    <ignoredError sqref="B9:C11 E9:F11 H9:H11 G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5" customWidth="1"/>
    <col min="2" max="2" width="73.28515625" style="5" customWidth="1"/>
    <col min="3" max="3" width="15.140625" style="14" customWidth="1"/>
    <col min="4" max="4" width="15.140625" style="5" customWidth="1"/>
    <col min="5" max="5" width="15.140625" style="15" customWidth="1"/>
    <col min="6" max="6" width="13.5703125" style="14" customWidth="1"/>
    <col min="7" max="7" width="15.42578125" style="5" customWidth="1"/>
    <col min="8" max="8" width="12.28515625" style="16" customWidth="1"/>
    <col min="9" max="9" width="15.140625" style="5" customWidth="1"/>
    <col min="10" max="16384" width="9.140625" style="5"/>
  </cols>
  <sheetData>
    <row r="1" spans="1:11" ht="12.75" customHeight="1">
      <c r="A1" s="870" t="s">
        <v>0</v>
      </c>
      <c r="B1" s="870"/>
      <c r="C1" s="870"/>
      <c r="D1" s="870"/>
      <c r="E1" s="870"/>
      <c r="F1" s="870"/>
      <c r="G1" s="870"/>
      <c r="H1" s="870"/>
      <c r="I1" s="870"/>
      <c r="J1" s="11"/>
      <c r="K1" s="11"/>
    </row>
    <row r="2" spans="1:11" ht="12.75" customHeight="1">
      <c r="A2" s="870" t="s">
        <v>21</v>
      </c>
      <c r="B2" s="870"/>
      <c r="C2" s="870"/>
      <c r="D2" s="870"/>
      <c r="E2" s="870"/>
      <c r="F2" s="870"/>
      <c r="G2" s="870"/>
      <c r="H2" s="870"/>
      <c r="I2" s="870"/>
      <c r="J2" s="11"/>
      <c r="K2" s="11"/>
    </row>
    <row r="3" spans="1:11" ht="12.75" customHeight="1">
      <c r="A3" s="3"/>
      <c r="B3" s="3"/>
      <c r="C3" s="3"/>
      <c r="D3" s="3"/>
      <c r="E3" s="17"/>
      <c r="F3" s="3"/>
      <c r="G3" s="3"/>
      <c r="H3" s="3"/>
      <c r="I3" s="3"/>
      <c r="J3" s="3"/>
      <c r="K3" s="3"/>
    </row>
    <row r="4" spans="1:11" ht="12.75" customHeight="1">
      <c r="A4" s="1021" t="s">
        <v>144</v>
      </c>
      <c r="B4" s="1021"/>
      <c r="C4" s="1021"/>
      <c r="D4" s="1021"/>
      <c r="E4" s="1021"/>
      <c r="F4" s="1021"/>
      <c r="G4" s="1021"/>
      <c r="H4" s="1021"/>
      <c r="I4" s="1021"/>
      <c r="J4" s="11"/>
      <c r="K4" s="11"/>
    </row>
    <row r="5" spans="1:11" ht="13.5" customHeight="1">
      <c r="A5" s="18"/>
      <c r="B5" s="18"/>
      <c r="C5" s="18"/>
      <c r="D5" s="18"/>
      <c r="E5" s="17"/>
      <c r="F5" s="5"/>
      <c r="H5" s="1022" t="s">
        <v>2</v>
      </c>
      <c r="I5" s="1022"/>
    </row>
    <row r="6" spans="1:11" s="3" customFormat="1" ht="15.75" customHeight="1">
      <c r="A6" s="1006" t="s">
        <v>22</v>
      </c>
      <c r="B6" s="1012"/>
      <c r="C6" s="1010" t="s">
        <v>23</v>
      </c>
      <c r="D6" s="1010"/>
      <c r="E6" s="1010"/>
      <c r="F6" s="1020" t="s">
        <v>5</v>
      </c>
      <c r="G6" s="1020"/>
      <c r="H6" s="1020"/>
      <c r="I6" s="1020" t="s">
        <v>24</v>
      </c>
    </row>
    <row r="7" spans="1:11" s="3" customFormat="1" ht="25.5">
      <c r="A7" s="104" t="s">
        <v>25</v>
      </c>
      <c r="B7" s="103" t="s">
        <v>26</v>
      </c>
      <c r="C7" s="117" t="s">
        <v>7</v>
      </c>
      <c r="D7" s="102" t="s">
        <v>8</v>
      </c>
      <c r="E7" s="118" t="s">
        <v>9</v>
      </c>
      <c r="F7" s="117" t="s">
        <v>27</v>
      </c>
      <c r="G7" s="102" t="s">
        <v>11</v>
      </c>
      <c r="H7" s="98" t="s">
        <v>9</v>
      </c>
      <c r="I7" s="1020"/>
    </row>
    <row r="8" spans="1:11" ht="13.5" customHeight="1" thickBot="1">
      <c r="A8" s="1025" t="s">
        <v>28</v>
      </c>
      <c r="B8" s="1026"/>
      <c r="C8" s="19"/>
      <c r="D8" s="20"/>
      <c r="E8" s="21">
        <f>SUM(C8:D8)</f>
        <v>0</v>
      </c>
      <c r="F8" s="19"/>
      <c r="G8" s="22"/>
      <c r="H8" s="23">
        <f>F8+G8</f>
        <v>0</v>
      </c>
      <c r="I8" s="24"/>
    </row>
    <row r="9" spans="1:11" ht="15" customHeight="1">
      <c r="A9" s="1027" t="s">
        <v>29</v>
      </c>
      <c r="B9" s="129" t="s">
        <v>30</v>
      </c>
      <c r="C9" s="25"/>
      <c r="D9" s="26"/>
      <c r="E9" s="27">
        <f t="shared" ref="E9:E34" si="0">SUM(C9:D9)</f>
        <v>0</v>
      </c>
      <c r="F9" s="25"/>
      <c r="G9" s="28"/>
      <c r="H9" s="29">
        <f t="shared" ref="H9:H34" si="1">F9+G9</f>
        <v>0</v>
      </c>
      <c r="I9" s="30"/>
      <c r="K9" s="31"/>
    </row>
    <row r="10" spans="1:11" ht="15">
      <c r="A10" s="1027"/>
      <c r="B10" s="130" t="s">
        <v>31</v>
      </c>
      <c r="C10" s="32"/>
      <c r="D10" s="33"/>
      <c r="E10" s="34">
        <f t="shared" si="0"/>
        <v>0</v>
      </c>
      <c r="F10" s="32"/>
      <c r="G10" s="35"/>
      <c r="H10" s="36">
        <f t="shared" si="1"/>
        <v>0</v>
      </c>
      <c r="I10" s="37"/>
      <c r="K10" s="31"/>
    </row>
    <row r="11" spans="1:11" ht="15">
      <c r="A11" s="1027"/>
      <c r="B11" s="131" t="s">
        <v>32</v>
      </c>
      <c r="C11" s="38"/>
      <c r="D11" s="39"/>
      <c r="E11" s="40">
        <f t="shared" si="0"/>
        <v>0</v>
      </c>
      <c r="F11" s="38"/>
      <c r="G11" s="41"/>
      <c r="H11" s="42">
        <f t="shared" si="1"/>
        <v>0</v>
      </c>
      <c r="I11" s="43"/>
      <c r="K11" s="31"/>
    </row>
    <row r="12" spans="1:11" ht="15" customHeight="1">
      <c r="A12" s="1023" t="s">
        <v>33</v>
      </c>
      <c r="B12" s="132" t="s">
        <v>34</v>
      </c>
      <c r="C12" s="44"/>
      <c r="D12" s="45"/>
      <c r="E12" s="46">
        <f t="shared" si="0"/>
        <v>0</v>
      </c>
      <c r="F12" s="44"/>
      <c r="G12" s="47"/>
      <c r="H12" s="48">
        <f t="shared" si="1"/>
        <v>0</v>
      </c>
      <c r="I12" s="49"/>
      <c r="K12" s="31"/>
    </row>
    <row r="13" spans="1:11" ht="15">
      <c r="A13" s="1023"/>
      <c r="B13" s="130" t="s">
        <v>35</v>
      </c>
      <c r="C13" s="32"/>
      <c r="D13" s="33"/>
      <c r="E13" s="34">
        <f t="shared" si="0"/>
        <v>0</v>
      </c>
      <c r="F13" s="32"/>
      <c r="G13" s="35"/>
      <c r="H13" s="36">
        <f t="shared" si="1"/>
        <v>0</v>
      </c>
      <c r="I13" s="37"/>
      <c r="K13" s="31"/>
    </row>
    <row r="14" spans="1:11" ht="15">
      <c r="A14" s="1023"/>
      <c r="B14" s="131" t="s">
        <v>36</v>
      </c>
      <c r="C14" s="38"/>
      <c r="D14" s="39"/>
      <c r="E14" s="40">
        <f t="shared" si="0"/>
        <v>0</v>
      </c>
      <c r="F14" s="38"/>
      <c r="G14" s="41"/>
      <c r="H14" s="42">
        <f t="shared" si="1"/>
        <v>0</v>
      </c>
      <c r="I14" s="43"/>
      <c r="K14" s="31"/>
    </row>
    <row r="15" spans="1:11" ht="15">
      <c r="A15" s="128" t="s">
        <v>37</v>
      </c>
      <c r="B15" s="133" t="s">
        <v>38</v>
      </c>
      <c r="C15" s="50"/>
      <c r="D15" s="51"/>
      <c r="E15" s="52">
        <f t="shared" si="0"/>
        <v>0</v>
      </c>
      <c r="F15" s="50"/>
      <c r="G15" s="53"/>
      <c r="H15" s="54">
        <f t="shared" si="1"/>
        <v>0</v>
      </c>
      <c r="I15" s="55"/>
      <c r="K15" s="31"/>
    </row>
    <row r="16" spans="1:11" ht="22.5" customHeight="1">
      <c r="A16" s="1023" t="s">
        <v>39</v>
      </c>
      <c r="B16" s="132" t="s">
        <v>40</v>
      </c>
      <c r="C16" s="44"/>
      <c r="D16" s="45"/>
      <c r="E16" s="46">
        <f t="shared" si="0"/>
        <v>0</v>
      </c>
      <c r="F16" s="44"/>
      <c r="G16" s="47"/>
      <c r="H16" s="48">
        <f t="shared" si="1"/>
        <v>0</v>
      </c>
      <c r="I16" s="49"/>
      <c r="K16" s="31"/>
    </row>
    <row r="17" spans="1:11" ht="15">
      <c r="A17" s="1023"/>
      <c r="B17" s="131" t="s">
        <v>41</v>
      </c>
      <c r="C17" s="38"/>
      <c r="D17" s="39"/>
      <c r="E17" s="40">
        <f t="shared" si="0"/>
        <v>0</v>
      </c>
      <c r="F17" s="38"/>
      <c r="G17" s="41"/>
      <c r="H17" s="42">
        <f t="shared" si="1"/>
        <v>0</v>
      </c>
      <c r="I17" s="43"/>
      <c r="K17" s="31"/>
    </row>
    <row r="18" spans="1:11" ht="15" customHeight="1">
      <c r="A18" s="1023" t="s">
        <v>42</v>
      </c>
      <c r="B18" s="132" t="s">
        <v>43</v>
      </c>
      <c r="C18" s="44"/>
      <c r="D18" s="45"/>
      <c r="E18" s="46">
        <f t="shared" si="0"/>
        <v>0</v>
      </c>
      <c r="F18" s="44"/>
      <c r="G18" s="47"/>
      <c r="H18" s="48">
        <f t="shared" si="1"/>
        <v>0</v>
      </c>
      <c r="I18" s="49"/>
      <c r="K18" s="31"/>
    </row>
    <row r="19" spans="1:11" ht="15">
      <c r="A19" s="1023"/>
      <c r="B19" s="130" t="s">
        <v>44</v>
      </c>
      <c r="C19" s="56"/>
      <c r="D19" s="57"/>
      <c r="E19" s="58">
        <f t="shared" si="0"/>
        <v>0</v>
      </c>
      <c r="F19" s="56"/>
      <c r="G19" s="59"/>
      <c r="H19" s="60">
        <f t="shared" si="1"/>
        <v>0</v>
      </c>
      <c r="I19" s="61"/>
      <c r="K19" s="31"/>
    </row>
    <row r="20" spans="1:11" ht="25.5">
      <c r="A20" s="1023"/>
      <c r="B20" s="130" t="s">
        <v>45</v>
      </c>
      <c r="C20" s="32"/>
      <c r="D20" s="33"/>
      <c r="E20" s="58">
        <f t="shared" si="0"/>
        <v>0</v>
      </c>
      <c r="F20" s="32"/>
      <c r="G20" s="35"/>
      <c r="H20" s="60">
        <f t="shared" si="1"/>
        <v>0</v>
      </c>
      <c r="I20" s="37"/>
      <c r="K20" s="31"/>
    </row>
    <row r="21" spans="1:11" ht="25.5">
      <c r="A21" s="1023"/>
      <c r="B21" s="130" t="s">
        <v>46</v>
      </c>
      <c r="C21" s="32"/>
      <c r="D21" s="33"/>
      <c r="E21" s="58">
        <f t="shared" si="0"/>
        <v>0</v>
      </c>
      <c r="F21" s="32"/>
      <c r="G21" s="35"/>
      <c r="H21" s="60">
        <f t="shared" si="1"/>
        <v>0</v>
      </c>
      <c r="I21" s="37"/>
      <c r="K21" s="31"/>
    </row>
    <row r="22" spans="1:11" ht="15">
      <c r="A22" s="1023"/>
      <c r="B22" s="130" t="s">
        <v>47</v>
      </c>
      <c r="C22" s="32"/>
      <c r="D22" s="33"/>
      <c r="E22" s="58">
        <f t="shared" si="0"/>
        <v>0</v>
      </c>
      <c r="F22" s="32"/>
      <c r="G22" s="35"/>
      <c r="H22" s="60">
        <f t="shared" si="1"/>
        <v>0</v>
      </c>
      <c r="I22" s="37"/>
      <c r="K22" s="31"/>
    </row>
    <row r="23" spans="1:11" ht="15">
      <c r="A23" s="1023"/>
      <c r="B23" s="131" t="s">
        <v>48</v>
      </c>
      <c r="C23" s="38"/>
      <c r="D23" s="39"/>
      <c r="E23" s="62">
        <f t="shared" si="0"/>
        <v>0</v>
      </c>
      <c r="F23" s="38"/>
      <c r="G23" s="41"/>
      <c r="H23" s="60">
        <f t="shared" si="1"/>
        <v>0</v>
      </c>
      <c r="I23" s="43"/>
      <c r="K23" s="31"/>
    </row>
    <row r="24" spans="1:11" ht="15" customHeight="1">
      <c r="A24" s="1023" t="s">
        <v>49</v>
      </c>
      <c r="B24" s="132" t="s">
        <v>50</v>
      </c>
      <c r="C24" s="44"/>
      <c r="D24" s="45"/>
      <c r="E24" s="63">
        <f t="shared" si="0"/>
        <v>0</v>
      </c>
      <c r="F24" s="44"/>
      <c r="G24" s="47"/>
      <c r="H24" s="48">
        <f t="shared" si="1"/>
        <v>0</v>
      </c>
      <c r="I24" s="49"/>
      <c r="K24" s="31"/>
    </row>
    <row r="25" spans="1:11" ht="15">
      <c r="A25" s="1023"/>
      <c r="B25" s="130" t="s">
        <v>51</v>
      </c>
      <c r="C25" s="32"/>
      <c r="D25" s="33"/>
      <c r="E25" s="58">
        <f t="shared" si="0"/>
        <v>0</v>
      </c>
      <c r="F25" s="32"/>
      <c r="G25" s="35"/>
      <c r="H25" s="60">
        <f t="shared" si="1"/>
        <v>0</v>
      </c>
      <c r="I25" s="37"/>
      <c r="K25" s="31"/>
    </row>
    <row r="26" spans="1:11" ht="15">
      <c r="A26" s="1023"/>
      <c r="B26" s="130" t="s">
        <v>52</v>
      </c>
      <c r="C26" s="32"/>
      <c r="D26" s="33"/>
      <c r="E26" s="58">
        <f t="shared" si="0"/>
        <v>0</v>
      </c>
      <c r="F26" s="32"/>
      <c r="G26" s="35"/>
      <c r="H26" s="60">
        <f t="shared" si="1"/>
        <v>0</v>
      </c>
      <c r="I26" s="37"/>
      <c r="K26" s="31"/>
    </row>
    <row r="27" spans="1:11" ht="15">
      <c r="A27" s="1023"/>
      <c r="B27" s="130" t="s">
        <v>53</v>
      </c>
      <c r="C27" s="32"/>
      <c r="D27" s="33"/>
      <c r="E27" s="58">
        <f t="shared" si="0"/>
        <v>0</v>
      </c>
      <c r="F27" s="32"/>
      <c r="G27" s="35"/>
      <c r="H27" s="60">
        <f t="shared" si="1"/>
        <v>0</v>
      </c>
      <c r="I27" s="37"/>
      <c r="K27" s="31"/>
    </row>
    <row r="28" spans="1:11" ht="15">
      <c r="A28" s="1023"/>
      <c r="B28" s="130" t="s">
        <v>54</v>
      </c>
      <c r="C28" s="32"/>
      <c r="D28" s="33"/>
      <c r="E28" s="58">
        <f t="shared" si="0"/>
        <v>0</v>
      </c>
      <c r="F28" s="32"/>
      <c r="G28" s="35"/>
      <c r="H28" s="60">
        <f t="shared" si="1"/>
        <v>0</v>
      </c>
      <c r="I28" s="37"/>
      <c r="K28" s="31"/>
    </row>
    <row r="29" spans="1:11" ht="15">
      <c r="A29" s="1023"/>
      <c r="B29" s="131" t="s">
        <v>55</v>
      </c>
      <c r="C29" s="38"/>
      <c r="D29" s="39"/>
      <c r="E29" s="62">
        <f t="shared" si="0"/>
        <v>0</v>
      </c>
      <c r="F29" s="38"/>
      <c r="G29" s="41"/>
      <c r="H29" s="60">
        <f t="shared" si="1"/>
        <v>0</v>
      </c>
      <c r="I29" s="43"/>
      <c r="K29" s="31"/>
    </row>
    <row r="30" spans="1:11" ht="15" customHeight="1">
      <c r="A30" s="1024" t="s">
        <v>56</v>
      </c>
      <c r="B30" s="132" t="s">
        <v>57</v>
      </c>
      <c r="C30" s="44"/>
      <c r="D30" s="45"/>
      <c r="E30" s="63">
        <f t="shared" si="0"/>
        <v>0</v>
      </c>
      <c r="F30" s="44"/>
      <c r="G30" s="47"/>
      <c r="H30" s="48">
        <f t="shared" si="1"/>
        <v>0</v>
      </c>
      <c r="I30" s="49"/>
      <c r="K30" s="31"/>
    </row>
    <row r="31" spans="1:11" ht="15">
      <c r="A31" s="1024"/>
      <c r="B31" s="130" t="s">
        <v>58</v>
      </c>
      <c r="C31" s="32"/>
      <c r="D31" s="33"/>
      <c r="E31" s="58">
        <f t="shared" si="0"/>
        <v>0</v>
      </c>
      <c r="F31" s="32"/>
      <c r="G31" s="35"/>
      <c r="H31" s="60">
        <f t="shared" si="1"/>
        <v>0</v>
      </c>
      <c r="I31" s="37"/>
      <c r="K31" s="31"/>
    </row>
    <row r="32" spans="1:11" ht="25.5">
      <c r="A32" s="1024"/>
      <c r="B32" s="130" t="s">
        <v>59</v>
      </c>
      <c r="C32" s="32"/>
      <c r="D32" s="33"/>
      <c r="E32" s="58">
        <f t="shared" si="0"/>
        <v>0</v>
      </c>
      <c r="F32" s="32"/>
      <c r="G32" s="35"/>
      <c r="H32" s="60">
        <f t="shared" si="1"/>
        <v>0</v>
      </c>
      <c r="I32" s="37"/>
      <c r="K32" s="31"/>
    </row>
    <row r="33" spans="1:11" ht="25.5">
      <c r="A33" s="1024"/>
      <c r="B33" s="130" t="s">
        <v>60</v>
      </c>
      <c r="C33" s="32"/>
      <c r="D33" s="33"/>
      <c r="E33" s="58">
        <f t="shared" si="0"/>
        <v>0</v>
      </c>
      <c r="F33" s="32"/>
      <c r="G33" s="35"/>
      <c r="H33" s="60">
        <f t="shared" si="1"/>
        <v>0</v>
      </c>
      <c r="I33" s="37"/>
      <c r="K33" s="31"/>
    </row>
    <row r="34" spans="1:11" ht="25.5">
      <c r="A34" s="1024"/>
      <c r="B34" s="134" t="s">
        <v>61</v>
      </c>
      <c r="C34" s="64"/>
      <c r="D34" s="65"/>
      <c r="E34" s="66">
        <f t="shared" si="0"/>
        <v>0</v>
      </c>
      <c r="F34" s="64"/>
      <c r="G34" s="67"/>
      <c r="H34" s="68">
        <f t="shared" si="1"/>
        <v>0</v>
      </c>
      <c r="I34" s="69"/>
      <c r="K34" s="31"/>
    </row>
    <row r="35" spans="1:11" ht="17.25" customHeight="1">
      <c r="A35" s="1011" t="s">
        <v>17</v>
      </c>
      <c r="B35" s="1009"/>
      <c r="C35" s="119">
        <f>SUM(C8:C34)</f>
        <v>0</v>
      </c>
      <c r="D35" s="120">
        <f t="shared" ref="D35:I35" si="2">SUM(D9:D34)</f>
        <v>0</v>
      </c>
      <c r="E35" s="121">
        <f t="shared" si="2"/>
        <v>0</v>
      </c>
      <c r="F35" s="119">
        <f t="shared" si="2"/>
        <v>0</v>
      </c>
      <c r="G35" s="122">
        <f t="shared" si="2"/>
        <v>0</v>
      </c>
      <c r="H35" s="122">
        <f t="shared" si="2"/>
        <v>0</v>
      </c>
      <c r="I35" s="123">
        <f t="shared" si="2"/>
        <v>0</v>
      </c>
    </row>
    <row r="36" spans="1:11">
      <c r="A36" s="70" t="s">
        <v>18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X55"/>
  <sheetViews>
    <sheetView showGridLines="0" view="pageBreakPreview" zoomScale="85" zoomScaleNormal="80" zoomScaleSheetLayoutView="85" workbookViewId="0">
      <selection activeCell="F7" sqref="F7:W7"/>
    </sheetView>
  </sheetViews>
  <sheetFormatPr defaultColWidth="9.140625" defaultRowHeight="12.75"/>
  <cols>
    <col min="1" max="1" width="12.85546875" style="1" customWidth="1"/>
    <col min="2" max="2" width="11" style="1" customWidth="1"/>
    <col min="3" max="3" width="9.140625" style="1" customWidth="1"/>
    <col min="4" max="4" width="12.7109375" style="1" customWidth="1"/>
    <col min="5" max="6" width="15.28515625" style="1" customWidth="1"/>
    <col min="7" max="12" width="9.85546875" style="1" customWidth="1"/>
    <col min="13" max="13" width="12.7109375" style="1" customWidth="1"/>
    <col min="14" max="14" width="10.7109375" style="1" customWidth="1"/>
    <col min="15" max="15" width="11.85546875" style="1" customWidth="1"/>
    <col min="16" max="21" width="9.85546875" style="1" customWidth="1"/>
    <col min="22" max="22" width="12.28515625" style="1" customWidth="1"/>
    <col min="23" max="23" width="11.5703125" style="1" customWidth="1"/>
    <col min="24" max="16384" width="9.140625" style="1"/>
  </cols>
  <sheetData>
    <row r="1" spans="1:24" ht="12.75" customHeight="1">
      <c r="A1" s="870" t="s">
        <v>62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</row>
    <row r="2" spans="1:24" ht="12.75" customHeight="1">
      <c r="A2" s="870" t="s">
        <v>63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</row>
    <row r="3" spans="1:24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customHeight="1">
      <c r="A4" s="1028" t="s">
        <v>350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8"/>
      <c r="S4" s="1028"/>
      <c r="T4" s="1028"/>
      <c r="U4" s="1028"/>
      <c r="V4" s="1028"/>
      <c r="W4" s="1028"/>
      <c r="X4" s="1028"/>
    </row>
    <row r="5" spans="1:24" s="649" customFormat="1" ht="12.75" customHeight="1">
      <c r="A5" s="647" t="s">
        <v>348</v>
      </c>
      <c r="B5" s="648">
        <v>45323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</row>
    <row r="6" spans="1:24" s="649" customFormat="1" ht="13.5" thickBot="1"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52"/>
      <c r="W6" s="652">
        <v>1</v>
      </c>
    </row>
    <row r="7" spans="1:24" s="706" customFormat="1" ht="21.75" customHeight="1" thickBot="1">
      <c r="A7" s="1041" t="s">
        <v>3</v>
      </c>
      <c r="B7" s="1042"/>
      <c r="C7" s="1042"/>
      <c r="D7" s="1043"/>
      <c r="E7" s="1044" t="s">
        <v>158</v>
      </c>
      <c r="F7" s="1047" t="s">
        <v>65</v>
      </c>
      <c r="G7" s="1048"/>
      <c r="H7" s="1048"/>
      <c r="I7" s="1048"/>
      <c r="J7" s="1048"/>
      <c r="K7" s="1048"/>
      <c r="L7" s="1048"/>
      <c r="M7" s="1048"/>
      <c r="N7" s="1048"/>
      <c r="O7" s="1048"/>
      <c r="P7" s="1048"/>
      <c r="Q7" s="1048"/>
      <c r="R7" s="1048"/>
      <c r="S7" s="1048"/>
      <c r="T7" s="1048"/>
      <c r="U7" s="1048"/>
      <c r="V7" s="1048"/>
      <c r="W7" s="1049"/>
    </row>
    <row r="8" spans="1:24" s="706" customFormat="1" ht="21.75" customHeight="1" thickBot="1">
      <c r="A8" s="1050" t="s">
        <v>155</v>
      </c>
      <c r="B8" s="1053" t="s">
        <v>156</v>
      </c>
      <c r="C8" s="1053" t="s">
        <v>12</v>
      </c>
      <c r="D8" s="1053" t="s">
        <v>157</v>
      </c>
      <c r="E8" s="1045"/>
      <c r="F8" s="1078" t="s">
        <v>4</v>
      </c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80"/>
      <c r="R8" s="1081" t="s">
        <v>66</v>
      </c>
      <c r="S8" s="1082"/>
      <c r="T8" s="1082"/>
      <c r="U8" s="1082"/>
      <c r="V8" s="1082"/>
      <c r="W8" s="1083"/>
    </row>
    <row r="9" spans="1:24" s="706" customFormat="1" ht="17.25" customHeight="1" thickBot="1">
      <c r="A9" s="1051"/>
      <c r="B9" s="1054"/>
      <c r="C9" s="1054"/>
      <c r="D9" s="1054"/>
      <c r="E9" s="1045"/>
      <c r="F9" s="1084" t="s">
        <v>67</v>
      </c>
      <c r="G9" s="1084"/>
      <c r="H9" s="1085"/>
      <c r="I9" s="1086" t="s">
        <v>68</v>
      </c>
      <c r="J9" s="1087"/>
      <c r="K9" s="1087"/>
      <c r="L9" s="1087"/>
      <c r="M9" s="1087"/>
      <c r="N9" s="1087"/>
      <c r="O9" s="1087"/>
      <c r="P9" s="1087"/>
      <c r="Q9" s="1088"/>
      <c r="R9" s="1089" t="s">
        <v>67</v>
      </c>
      <c r="S9" s="1090"/>
      <c r="T9" s="1091"/>
      <c r="U9" s="1092" t="s">
        <v>68</v>
      </c>
      <c r="V9" s="1092"/>
      <c r="W9" s="1093"/>
    </row>
    <row r="10" spans="1:24" s="706" customFormat="1" ht="26.25" customHeight="1" thickBot="1">
      <c r="A10" s="1051"/>
      <c r="B10" s="1054"/>
      <c r="C10" s="1054"/>
      <c r="D10" s="1054"/>
      <c r="E10" s="1046"/>
      <c r="F10" s="1094" t="s">
        <v>365</v>
      </c>
      <c r="G10" s="1033" t="s">
        <v>160</v>
      </c>
      <c r="H10" s="1033" t="s">
        <v>9</v>
      </c>
      <c r="I10" s="1035" t="s">
        <v>161</v>
      </c>
      <c r="J10" s="1036"/>
      <c r="K10" s="1036"/>
      <c r="L10" s="1036"/>
      <c r="M10" s="1036"/>
      <c r="N10" s="1036"/>
      <c r="O10" s="1037"/>
      <c r="P10" s="1029" t="s">
        <v>174</v>
      </c>
      <c r="Q10" s="1029" t="s">
        <v>175</v>
      </c>
      <c r="R10" s="1032" t="s">
        <v>220</v>
      </c>
      <c r="S10" s="1032" t="s">
        <v>160</v>
      </c>
      <c r="T10" s="1032" t="s">
        <v>9</v>
      </c>
      <c r="U10" s="1096" t="s">
        <v>161</v>
      </c>
      <c r="V10" s="1097"/>
      <c r="W10" s="1098"/>
    </row>
    <row r="11" spans="1:24" s="706" customFormat="1" ht="26.25" customHeight="1" thickBot="1">
      <c r="A11" s="1051"/>
      <c r="B11" s="1054"/>
      <c r="C11" s="1054"/>
      <c r="D11" s="1054"/>
      <c r="E11" s="1038" t="s">
        <v>159</v>
      </c>
      <c r="F11" s="1033"/>
      <c r="G11" s="1033"/>
      <c r="H11" s="1033"/>
      <c r="I11" s="1034" t="s">
        <v>162</v>
      </c>
      <c r="J11" s="1040"/>
      <c r="K11" s="1040"/>
      <c r="L11" s="653" t="s">
        <v>284</v>
      </c>
      <c r="M11" s="653" t="s">
        <v>165</v>
      </c>
      <c r="N11" s="653" t="s">
        <v>163</v>
      </c>
      <c r="O11" s="653" t="s">
        <v>164</v>
      </c>
      <c r="P11" s="1030"/>
      <c r="Q11" s="1030"/>
      <c r="R11" s="1033"/>
      <c r="S11" s="1033"/>
      <c r="T11" s="1033"/>
      <c r="U11" s="654" t="s">
        <v>165</v>
      </c>
      <c r="V11" s="654" t="s">
        <v>163</v>
      </c>
      <c r="W11" s="655" t="s">
        <v>164</v>
      </c>
    </row>
    <row r="12" spans="1:24" s="706" customFormat="1" ht="28.5" customHeight="1" thickBot="1">
      <c r="A12" s="1052"/>
      <c r="B12" s="1055"/>
      <c r="C12" s="1055"/>
      <c r="D12" s="1055"/>
      <c r="E12" s="1039"/>
      <c r="F12" s="1095"/>
      <c r="G12" s="1095"/>
      <c r="H12" s="1095"/>
      <c r="I12" s="656" t="s">
        <v>171</v>
      </c>
      <c r="J12" s="656" t="s">
        <v>172</v>
      </c>
      <c r="K12" s="656" t="s">
        <v>173</v>
      </c>
      <c r="L12" s="656">
        <v>0.05</v>
      </c>
      <c r="M12" s="815" t="s">
        <v>166</v>
      </c>
      <c r="N12" s="656">
        <v>0.1</v>
      </c>
      <c r="O12" s="657">
        <v>0.125</v>
      </c>
      <c r="P12" s="1031"/>
      <c r="Q12" s="1031"/>
      <c r="R12" s="1034"/>
      <c r="S12" s="1034"/>
      <c r="T12" s="1034"/>
      <c r="U12" s="658" t="s">
        <v>166</v>
      </c>
      <c r="V12" s="659">
        <v>0.1</v>
      </c>
      <c r="W12" s="660">
        <v>0.125</v>
      </c>
    </row>
    <row r="13" spans="1:24" s="649" customFormat="1" ht="12.75" customHeight="1">
      <c r="A13" s="1056" t="s">
        <v>150</v>
      </c>
      <c r="B13" s="1058" t="s">
        <v>154</v>
      </c>
      <c r="C13" s="1060" t="s">
        <v>151</v>
      </c>
      <c r="D13" s="661">
        <v>13</v>
      </c>
      <c r="E13" s="664">
        <v>8755.43</v>
      </c>
      <c r="F13" s="664">
        <v>12257.6</v>
      </c>
      <c r="G13" s="663"/>
      <c r="H13" s="664">
        <v>21013.03</v>
      </c>
      <c r="I13" s="664">
        <v>87.554299999999998</v>
      </c>
      <c r="J13" s="664">
        <v>175.1086</v>
      </c>
      <c r="K13" s="664">
        <v>262.66289999999998</v>
      </c>
      <c r="L13" s="664">
        <v>0</v>
      </c>
      <c r="M13" s="664">
        <v>656.65724999999998</v>
      </c>
      <c r="N13" s="664">
        <v>875.54300000000012</v>
      </c>
      <c r="O13" s="664">
        <v>1094.42875</v>
      </c>
      <c r="P13" s="664">
        <v>3064.4004999999997</v>
      </c>
      <c r="Q13" s="664">
        <v>0</v>
      </c>
      <c r="R13" s="662">
        <v>12257.6</v>
      </c>
      <c r="S13" s="664">
        <v>0</v>
      </c>
      <c r="T13" s="664">
        <v>21013.03</v>
      </c>
      <c r="U13" s="664">
        <v>656.65724999999998</v>
      </c>
      <c r="V13" s="664">
        <v>875.54300000000012</v>
      </c>
      <c r="W13" s="665">
        <v>1094.42875</v>
      </c>
    </row>
    <row r="14" spans="1:24" s="649" customFormat="1" ht="12.75" customHeight="1">
      <c r="A14" s="1057"/>
      <c r="B14" s="1059"/>
      <c r="C14" s="1061"/>
      <c r="D14" s="666">
        <v>12</v>
      </c>
      <c r="E14" s="669">
        <v>8500.42</v>
      </c>
      <c r="F14" s="669">
        <v>11900.59</v>
      </c>
      <c r="G14" s="668"/>
      <c r="H14" s="669">
        <v>20401.010000000002</v>
      </c>
      <c r="I14" s="669">
        <v>85.004199999999997</v>
      </c>
      <c r="J14" s="669">
        <v>170.00839999999999</v>
      </c>
      <c r="K14" s="669">
        <v>255.01259999999999</v>
      </c>
      <c r="L14" s="669">
        <v>0</v>
      </c>
      <c r="M14" s="669">
        <v>637.53149999999994</v>
      </c>
      <c r="N14" s="669">
        <v>850.04200000000003</v>
      </c>
      <c r="O14" s="669">
        <v>1062.5525</v>
      </c>
      <c r="P14" s="669">
        <v>2975.1469999999999</v>
      </c>
      <c r="Q14" s="669">
        <v>0</v>
      </c>
      <c r="R14" s="667">
        <v>11900.59</v>
      </c>
      <c r="S14" s="669">
        <v>0</v>
      </c>
      <c r="T14" s="669">
        <v>20401.010000000002</v>
      </c>
      <c r="U14" s="669">
        <v>637.53149999999994</v>
      </c>
      <c r="V14" s="669">
        <v>850.04200000000003</v>
      </c>
      <c r="W14" s="670">
        <v>1062.5525</v>
      </c>
    </row>
    <row r="15" spans="1:24" s="649" customFormat="1" ht="12.75" customHeight="1">
      <c r="A15" s="1057"/>
      <c r="B15" s="1059"/>
      <c r="C15" s="1062"/>
      <c r="D15" s="671">
        <v>11</v>
      </c>
      <c r="E15" s="674">
        <v>8252.83</v>
      </c>
      <c r="F15" s="674">
        <v>11553.96</v>
      </c>
      <c r="G15" s="673"/>
      <c r="H15" s="674">
        <v>19806.79</v>
      </c>
      <c r="I15" s="674">
        <v>82.528300000000002</v>
      </c>
      <c r="J15" s="674">
        <v>165.0566</v>
      </c>
      <c r="K15" s="674">
        <v>247.58489999999998</v>
      </c>
      <c r="L15" s="674">
        <v>0</v>
      </c>
      <c r="M15" s="674">
        <v>618.96224999999993</v>
      </c>
      <c r="N15" s="674">
        <v>825.28300000000002</v>
      </c>
      <c r="O15" s="674">
        <v>1031.60375</v>
      </c>
      <c r="P15" s="674">
        <v>2888.4904999999999</v>
      </c>
      <c r="Q15" s="674">
        <v>0</v>
      </c>
      <c r="R15" s="672">
        <v>11553.96</v>
      </c>
      <c r="S15" s="674">
        <v>0</v>
      </c>
      <c r="T15" s="674">
        <v>19806.79</v>
      </c>
      <c r="U15" s="674">
        <v>618.96224999999993</v>
      </c>
      <c r="V15" s="674">
        <v>825.28300000000002</v>
      </c>
      <c r="W15" s="675">
        <v>1031.60375</v>
      </c>
    </row>
    <row r="16" spans="1:24" s="649" customFormat="1" ht="12.75" customHeight="1">
      <c r="A16" s="1057"/>
      <c r="B16" s="1059"/>
      <c r="C16" s="1063" t="s">
        <v>152</v>
      </c>
      <c r="D16" s="676">
        <v>10</v>
      </c>
      <c r="E16" s="679">
        <v>8012.46</v>
      </c>
      <c r="F16" s="679">
        <v>11217.44</v>
      </c>
      <c r="G16" s="678"/>
      <c r="H16" s="679">
        <v>19229.900000000001</v>
      </c>
      <c r="I16" s="679">
        <v>80.124600000000001</v>
      </c>
      <c r="J16" s="679">
        <v>160.2492</v>
      </c>
      <c r="K16" s="679">
        <v>240.37379999999999</v>
      </c>
      <c r="L16" s="679">
        <v>0</v>
      </c>
      <c r="M16" s="679">
        <v>600.93449999999996</v>
      </c>
      <c r="N16" s="679">
        <v>801.24600000000009</v>
      </c>
      <c r="O16" s="679">
        <v>1001.5575</v>
      </c>
      <c r="P16" s="679">
        <v>2804.3609999999999</v>
      </c>
      <c r="Q16" s="679">
        <v>0</v>
      </c>
      <c r="R16" s="677">
        <v>11217.44</v>
      </c>
      <c r="S16" s="679">
        <v>0</v>
      </c>
      <c r="T16" s="679">
        <v>19229.900000000001</v>
      </c>
      <c r="U16" s="679">
        <v>600.93449999999996</v>
      </c>
      <c r="V16" s="679">
        <v>801.24600000000009</v>
      </c>
      <c r="W16" s="680">
        <v>1001.5575</v>
      </c>
    </row>
    <row r="17" spans="1:23" s="649" customFormat="1" ht="12.75" customHeight="1">
      <c r="A17" s="1057"/>
      <c r="B17" s="1059"/>
      <c r="C17" s="1061"/>
      <c r="D17" s="666">
        <v>9</v>
      </c>
      <c r="E17" s="669">
        <v>7779.09</v>
      </c>
      <c r="F17" s="669">
        <v>10890.73</v>
      </c>
      <c r="G17" s="668"/>
      <c r="H17" s="669">
        <v>18669.82</v>
      </c>
      <c r="I17" s="669">
        <v>77.790900000000008</v>
      </c>
      <c r="J17" s="669">
        <v>155.58180000000002</v>
      </c>
      <c r="K17" s="669">
        <v>233.37270000000001</v>
      </c>
      <c r="L17" s="669">
        <v>0</v>
      </c>
      <c r="M17" s="669">
        <v>583.43174999999997</v>
      </c>
      <c r="N17" s="669">
        <v>777.90900000000011</v>
      </c>
      <c r="O17" s="669">
        <v>972.38625000000002</v>
      </c>
      <c r="P17" s="669">
        <v>2722.6814999999997</v>
      </c>
      <c r="Q17" s="669">
        <v>0</v>
      </c>
      <c r="R17" s="667">
        <v>10890.73</v>
      </c>
      <c r="S17" s="669">
        <v>0</v>
      </c>
      <c r="T17" s="669">
        <v>18669.82</v>
      </c>
      <c r="U17" s="669">
        <v>583.43174999999997</v>
      </c>
      <c r="V17" s="669">
        <v>777.90900000000011</v>
      </c>
      <c r="W17" s="670">
        <v>972.38625000000002</v>
      </c>
    </row>
    <row r="18" spans="1:23" s="649" customFormat="1" ht="12.75" customHeight="1">
      <c r="A18" s="1057"/>
      <c r="B18" s="1059"/>
      <c r="C18" s="1061"/>
      <c r="D18" s="666">
        <v>8</v>
      </c>
      <c r="E18" s="669">
        <v>7359.59</v>
      </c>
      <c r="F18" s="669">
        <v>10303.43</v>
      </c>
      <c r="G18" s="668"/>
      <c r="H18" s="669">
        <v>17663.02</v>
      </c>
      <c r="I18" s="669">
        <v>73.5959</v>
      </c>
      <c r="J18" s="669">
        <v>147.1918</v>
      </c>
      <c r="K18" s="669">
        <v>220.7877</v>
      </c>
      <c r="L18" s="669">
        <v>0</v>
      </c>
      <c r="M18" s="669">
        <v>551.96924999999999</v>
      </c>
      <c r="N18" s="669">
        <v>735.95900000000006</v>
      </c>
      <c r="O18" s="669">
        <v>919.94875000000002</v>
      </c>
      <c r="P18" s="669">
        <v>2575.8564999999999</v>
      </c>
      <c r="Q18" s="669">
        <v>0</v>
      </c>
      <c r="R18" s="667">
        <v>10303.43</v>
      </c>
      <c r="S18" s="669">
        <v>0</v>
      </c>
      <c r="T18" s="669">
        <v>17663.02</v>
      </c>
      <c r="U18" s="669">
        <v>551.96924999999999</v>
      </c>
      <c r="V18" s="669">
        <v>735.95900000000006</v>
      </c>
      <c r="W18" s="670">
        <v>919.94875000000002</v>
      </c>
    </row>
    <row r="19" spans="1:23" s="649" customFormat="1" ht="12.75" customHeight="1">
      <c r="A19" s="1057"/>
      <c r="B19" s="1059"/>
      <c r="C19" s="1061"/>
      <c r="D19" s="666">
        <v>7</v>
      </c>
      <c r="E19" s="669">
        <v>7145.23</v>
      </c>
      <c r="F19" s="669">
        <v>10003.32</v>
      </c>
      <c r="G19" s="668"/>
      <c r="H19" s="669">
        <v>17148.55</v>
      </c>
      <c r="I19" s="669">
        <v>71.452299999999994</v>
      </c>
      <c r="J19" s="669">
        <v>142.90459999999999</v>
      </c>
      <c r="K19" s="669">
        <v>214.35689999999997</v>
      </c>
      <c r="L19" s="669">
        <v>0</v>
      </c>
      <c r="M19" s="669">
        <v>535.89224999999999</v>
      </c>
      <c r="N19" s="669">
        <v>714.52300000000002</v>
      </c>
      <c r="O19" s="669">
        <v>893.15374999999995</v>
      </c>
      <c r="P19" s="669">
        <v>2500.8304999999996</v>
      </c>
      <c r="Q19" s="669">
        <v>0</v>
      </c>
      <c r="R19" s="667">
        <v>10003.32</v>
      </c>
      <c r="S19" s="669">
        <v>0</v>
      </c>
      <c r="T19" s="669">
        <v>17148.55</v>
      </c>
      <c r="U19" s="669">
        <v>535.89224999999999</v>
      </c>
      <c r="V19" s="669">
        <v>714.52300000000002</v>
      </c>
      <c r="W19" s="670">
        <v>893.15374999999995</v>
      </c>
    </row>
    <row r="20" spans="1:23" s="649" customFormat="1" ht="12.75" customHeight="1">
      <c r="A20" s="1057"/>
      <c r="B20" s="1059"/>
      <c r="C20" s="1064"/>
      <c r="D20" s="671">
        <v>6</v>
      </c>
      <c r="E20" s="674">
        <v>6937.12</v>
      </c>
      <c r="F20" s="674">
        <v>9711.9699999999993</v>
      </c>
      <c r="G20" s="673"/>
      <c r="H20" s="674">
        <v>16649.09</v>
      </c>
      <c r="I20" s="674">
        <v>69.371200000000002</v>
      </c>
      <c r="J20" s="674">
        <v>138.7424</v>
      </c>
      <c r="K20" s="674">
        <v>208.11359999999999</v>
      </c>
      <c r="L20" s="674">
        <v>0</v>
      </c>
      <c r="M20" s="674">
        <v>520.28399999999999</v>
      </c>
      <c r="N20" s="674">
        <v>693.71199999999999</v>
      </c>
      <c r="O20" s="674">
        <v>867.14</v>
      </c>
      <c r="P20" s="674">
        <v>2427.9919999999997</v>
      </c>
      <c r="Q20" s="674">
        <v>0</v>
      </c>
      <c r="R20" s="672">
        <v>9711.9699999999993</v>
      </c>
      <c r="S20" s="674">
        <v>0</v>
      </c>
      <c r="T20" s="674">
        <v>16649.09</v>
      </c>
      <c r="U20" s="674">
        <v>520.28399999999999</v>
      </c>
      <c r="V20" s="674">
        <v>693.71199999999999</v>
      </c>
      <c r="W20" s="675">
        <v>867.14</v>
      </c>
    </row>
    <row r="21" spans="1:23" s="649" customFormat="1" ht="12.75" customHeight="1">
      <c r="A21" s="1057"/>
      <c r="B21" s="1059"/>
      <c r="C21" s="1065" t="s">
        <v>153</v>
      </c>
      <c r="D21" s="676">
        <v>5</v>
      </c>
      <c r="E21" s="681">
        <v>6735.06</v>
      </c>
      <c r="F21" s="681">
        <v>9429.08</v>
      </c>
      <c r="G21" s="678"/>
      <c r="H21" s="681">
        <v>16164.14</v>
      </c>
      <c r="I21" s="681">
        <v>67.3506</v>
      </c>
      <c r="J21" s="681">
        <v>134.7012</v>
      </c>
      <c r="K21" s="681">
        <v>202.05180000000001</v>
      </c>
      <c r="L21" s="681">
        <v>0</v>
      </c>
      <c r="M21" s="681">
        <v>505.12950000000001</v>
      </c>
      <c r="N21" s="681">
        <v>673.50600000000009</v>
      </c>
      <c r="O21" s="681">
        <v>841.88250000000005</v>
      </c>
      <c r="P21" s="681">
        <v>2357.2710000000002</v>
      </c>
      <c r="Q21" s="681">
        <v>0</v>
      </c>
      <c r="R21" s="677">
        <v>9429.08</v>
      </c>
      <c r="S21" s="681">
        <v>0</v>
      </c>
      <c r="T21" s="681">
        <v>16164.14</v>
      </c>
      <c r="U21" s="681">
        <v>505.12950000000001</v>
      </c>
      <c r="V21" s="681">
        <v>673.50600000000009</v>
      </c>
      <c r="W21" s="680">
        <v>841.88250000000005</v>
      </c>
    </row>
    <row r="22" spans="1:23" s="649" customFormat="1" ht="12.75" customHeight="1">
      <c r="A22" s="1057"/>
      <c r="B22" s="1059"/>
      <c r="C22" s="1061"/>
      <c r="D22" s="666">
        <v>4</v>
      </c>
      <c r="E22" s="669">
        <v>6538.91</v>
      </c>
      <c r="F22" s="669">
        <v>9154.4699999999993</v>
      </c>
      <c r="G22" s="668"/>
      <c r="H22" s="669">
        <v>15693.38</v>
      </c>
      <c r="I22" s="669">
        <v>65.389099999999999</v>
      </c>
      <c r="J22" s="669">
        <v>130.7782</v>
      </c>
      <c r="K22" s="669">
        <v>196.16729999999998</v>
      </c>
      <c r="L22" s="669">
        <v>0</v>
      </c>
      <c r="M22" s="669">
        <v>490.41824999999994</v>
      </c>
      <c r="N22" s="669">
        <v>653.89100000000008</v>
      </c>
      <c r="O22" s="669">
        <v>817.36374999999998</v>
      </c>
      <c r="P22" s="669">
        <v>2288.6184999999996</v>
      </c>
      <c r="Q22" s="669">
        <v>0</v>
      </c>
      <c r="R22" s="667">
        <v>9154.4699999999993</v>
      </c>
      <c r="S22" s="669">
        <v>0</v>
      </c>
      <c r="T22" s="669">
        <v>15693.38</v>
      </c>
      <c r="U22" s="669">
        <v>490.41824999999994</v>
      </c>
      <c r="V22" s="669">
        <v>653.89100000000008</v>
      </c>
      <c r="W22" s="670">
        <v>817.36374999999998</v>
      </c>
    </row>
    <row r="23" spans="1:23" s="649" customFormat="1" ht="12.75" customHeight="1">
      <c r="A23" s="1057"/>
      <c r="B23" s="1059"/>
      <c r="C23" s="1061"/>
      <c r="D23" s="666">
        <v>3</v>
      </c>
      <c r="E23" s="669">
        <v>6186.28</v>
      </c>
      <c r="F23" s="669">
        <v>8660.7900000000009</v>
      </c>
      <c r="G23" s="668"/>
      <c r="H23" s="669">
        <v>14847.07</v>
      </c>
      <c r="I23" s="669">
        <v>61.8628</v>
      </c>
      <c r="J23" s="669">
        <v>123.7256</v>
      </c>
      <c r="K23" s="669">
        <v>185.58839999999998</v>
      </c>
      <c r="L23" s="669">
        <v>0</v>
      </c>
      <c r="M23" s="669">
        <v>463.97099999999995</v>
      </c>
      <c r="N23" s="669">
        <v>618.62800000000004</v>
      </c>
      <c r="O23" s="669">
        <v>773.28499999999997</v>
      </c>
      <c r="P23" s="669">
        <v>2165.1979999999999</v>
      </c>
      <c r="Q23" s="669">
        <v>0</v>
      </c>
      <c r="R23" s="667">
        <v>8660.7900000000009</v>
      </c>
      <c r="S23" s="669">
        <v>0</v>
      </c>
      <c r="T23" s="669">
        <v>14847.07</v>
      </c>
      <c r="U23" s="669">
        <v>463.97099999999995</v>
      </c>
      <c r="V23" s="669">
        <v>618.62800000000004</v>
      </c>
      <c r="W23" s="670">
        <v>773.28499999999997</v>
      </c>
    </row>
    <row r="24" spans="1:23" s="649" customFormat="1" ht="12.75" customHeight="1">
      <c r="A24" s="1057"/>
      <c r="B24" s="1059"/>
      <c r="C24" s="1061"/>
      <c r="D24" s="666">
        <v>2</v>
      </c>
      <c r="E24" s="669">
        <v>6006.09</v>
      </c>
      <c r="F24" s="669">
        <v>8408.5300000000007</v>
      </c>
      <c r="G24" s="668"/>
      <c r="H24" s="669">
        <v>14414.62</v>
      </c>
      <c r="I24" s="669">
        <v>60.060900000000004</v>
      </c>
      <c r="J24" s="669">
        <v>120.12180000000001</v>
      </c>
      <c r="K24" s="669">
        <v>180.18270000000001</v>
      </c>
      <c r="L24" s="669">
        <v>0</v>
      </c>
      <c r="M24" s="669">
        <v>450.45675</v>
      </c>
      <c r="N24" s="669">
        <v>600.60900000000004</v>
      </c>
      <c r="O24" s="669">
        <v>750.76125000000002</v>
      </c>
      <c r="P24" s="669">
        <v>2102.1315</v>
      </c>
      <c r="Q24" s="669">
        <v>0</v>
      </c>
      <c r="R24" s="667">
        <v>8408.5300000000007</v>
      </c>
      <c r="S24" s="669">
        <v>0</v>
      </c>
      <c r="T24" s="669">
        <v>14414.62</v>
      </c>
      <c r="U24" s="669">
        <v>450.45675</v>
      </c>
      <c r="V24" s="669">
        <v>600.60900000000004</v>
      </c>
      <c r="W24" s="670">
        <v>750.76125000000002</v>
      </c>
    </row>
    <row r="25" spans="1:23" s="649" customFormat="1" ht="12.75" customHeight="1" thickBot="1">
      <c r="A25" s="1057"/>
      <c r="B25" s="1059"/>
      <c r="C25" s="1062"/>
      <c r="D25" s="682">
        <v>1</v>
      </c>
      <c r="E25" s="684">
        <v>5831.16</v>
      </c>
      <c r="F25" s="684">
        <v>8163.62</v>
      </c>
      <c r="G25" s="684"/>
      <c r="H25" s="684">
        <v>13994.779999999999</v>
      </c>
      <c r="I25" s="684">
        <v>58.311599999999999</v>
      </c>
      <c r="J25" s="684">
        <v>116.6232</v>
      </c>
      <c r="K25" s="684">
        <v>174.9348</v>
      </c>
      <c r="L25" s="684">
        <v>0</v>
      </c>
      <c r="M25" s="684">
        <v>437.33699999999999</v>
      </c>
      <c r="N25" s="684">
        <v>583.11599999999999</v>
      </c>
      <c r="O25" s="684">
        <v>728.89499999999998</v>
      </c>
      <c r="P25" s="684">
        <v>2040.9059999999997</v>
      </c>
      <c r="Q25" s="684">
        <v>0</v>
      </c>
      <c r="R25" s="683">
        <v>8163.62</v>
      </c>
      <c r="S25" s="684">
        <v>0</v>
      </c>
      <c r="T25" s="684">
        <v>13994.779999999999</v>
      </c>
      <c r="U25" s="684">
        <v>437.33699999999999</v>
      </c>
      <c r="V25" s="684">
        <v>583.11599999999999</v>
      </c>
      <c r="W25" s="685">
        <v>728.89499999999998</v>
      </c>
    </row>
    <row r="26" spans="1:23" s="649" customFormat="1" ht="12.75" customHeight="1">
      <c r="A26" s="1066" t="s">
        <v>167</v>
      </c>
      <c r="B26" s="1067" t="s">
        <v>168</v>
      </c>
      <c r="C26" s="1068" t="s">
        <v>151</v>
      </c>
      <c r="D26" s="686">
        <v>13</v>
      </c>
      <c r="E26" s="679">
        <v>5336.35</v>
      </c>
      <c r="F26" s="679">
        <v>7470.89</v>
      </c>
      <c r="G26" s="678"/>
      <c r="H26" s="679">
        <v>12807.240000000002</v>
      </c>
      <c r="I26" s="679">
        <v>53.363500000000002</v>
      </c>
      <c r="J26" s="679">
        <v>106.727</v>
      </c>
      <c r="K26" s="679">
        <v>160.09049999999999</v>
      </c>
      <c r="L26" s="679">
        <v>266.81750000000005</v>
      </c>
      <c r="M26" s="679">
        <v>400.22624999999999</v>
      </c>
      <c r="N26" s="679">
        <v>533.6350000000001</v>
      </c>
      <c r="O26" s="679">
        <v>667.04375000000005</v>
      </c>
      <c r="P26" s="679"/>
      <c r="Q26" s="679">
        <v>1867.7225000000001</v>
      </c>
      <c r="R26" s="678">
        <v>7470.89</v>
      </c>
      <c r="S26" s="679">
        <v>0</v>
      </c>
      <c r="T26" s="679">
        <v>12807.240000000002</v>
      </c>
      <c r="U26" s="679">
        <v>400.22624999999999</v>
      </c>
      <c r="V26" s="678">
        <v>533.6350000000001</v>
      </c>
      <c r="W26" s="687">
        <v>667.04375000000005</v>
      </c>
    </row>
    <row r="27" spans="1:23" s="649" customFormat="1" ht="12.75" customHeight="1">
      <c r="A27" s="1057"/>
      <c r="B27" s="1059"/>
      <c r="C27" s="1061"/>
      <c r="D27" s="688">
        <v>12</v>
      </c>
      <c r="E27" s="669">
        <v>5180.92</v>
      </c>
      <c r="F27" s="669">
        <v>7253.29</v>
      </c>
      <c r="G27" s="668"/>
      <c r="H27" s="669">
        <v>12434.21</v>
      </c>
      <c r="I27" s="669">
        <v>51.809200000000004</v>
      </c>
      <c r="J27" s="669">
        <v>103.61840000000001</v>
      </c>
      <c r="K27" s="669">
        <v>155.42759999999998</v>
      </c>
      <c r="L27" s="669">
        <v>259.04599999999999</v>
      </c>
      <c r="M27" s="669">
        <v>388.56900000000002</v>
      </c>
      <c r="N27" s="669">
        <v>518.09199999999998</v>
      </c>
      <c r="O27" s="669">
        <v>647.61500000000001</v>
      </c>
      <c r="P27" s="669"/>
      <c r="Q27" s="669">
        <v>1813.3219999999999</v>
      </c>
      <c r="R27" s="668">
        <v>7253.29</v>
      </c>
      <c r="S27" s="669">
        <v>0</v>
      </c>
      <c r="T27" s="669">
        <v>12434.21</v>
      </c>
      <c r="U27" s="669">
        <v>388.56900000000002</v>
      </c>
      <c r="V27" s="668">
        <v>518.09199999999998</v>
      </c>
      <c r="W27" s="689">
        <v>647.61500000000001</v>
      </c>
    </row>
    <row r="28" spans="1:23" s="649" customFormat="1" ht="12.75" customHeight="1">
      <c r="A28" s="1057"/>
      <c r="B28" s="1059"/>
      <c r="C28" s="1062"/>
      <c r="D28" s="690">
        <v>11</v>
      </c>
      <c r="E28" s="674">
        <v>5030.0200000000004</v>
      </c>
      <c r="F28" s="674">
        <v>7042.03</v>
      </c>
      <c r="G28" s="674"/>
      <c r="H28" s="674">
        <v>12072.05</v>
      </c>
      <c r="I28" s="674">
        <v>50.300200000000004</v>
      </c>
      <c r="J28" s="674">
        <v>100.60040000000001</v>
      </c>
      <c r="K28" s="674">
        <v>150.9006</v>
      </c>
      <c r="L28" s="674">
        <v>251.50100000000003</v>
      </c>
      <c r="M28" s="674">
        <v>377.25150000000002</v>
      </c>
      <c r="N28" s="674">
        <v>503.00200000000007</v>
      </c>
      <c r="O28" s="674">
        <v>628.75250000000005</v>
      </c>
      <c r="P28" s="674"/>
      <c r="Q28" s="674">
        <v>1760.5070000000001</v>
      </c>
      <c r="R28" s="674">
        <v>7042.03</v>
      </c>
      <c r="S28" s="674">
        <v>0</v>
      </c>
      <c r="T28" s="674">
        <v>12072.05</v>
      </c>
      <c r="U28" s="674">
        <v>377.25150000000002</v>
      </c>
      <c r="V28" s="674">
        <v>503.00200000000007</v>
      </c>
      <c r="W28" s="675">
        <v>628.75250000000005</v>
      </c>
    </row>
    <row r="29" spans="1:23" s="649" customFormat="1" ht="12.75" customHeight="1">
      <c r="A29" s="1057"/>
      <c r="B29" s="1059"/>
      <c r="C29" s="1063" t="s">
        <v>152</v>
      </c>
      <c r="D29" s="686">
        <v>10</v>
      </c>
      <c r="E29" s="679">
        <v>4883.5200000000004</v>
      </c>
      <c r="F29" s="679">
        <v>6836.93</v>
      </c>
      <c r="G29" s="678"/>
      <c r="H29" s="679">
        <v>11720.45</v>
      </c>
      <c r="I29" s="679">
        <v>48.835200000000007</v>
      </c>
      <c r="J29" s="679">
        <v>97.670400000000015</v>
      </c>
      <c r="K29" s="679">
        <v>146.50560000000002</v>
      </c>
      <c r="L29" s="679">
        <v>244.17600000000004</v>
      </c>
      <c r="M29" s="679">
        <v>366.26400000000001</v>
      </c>
      <c r="N29" s="679">
        <v>488.35200000000009</v>
      </c>
      <c r="O29" s="679">
        <v>610.44000000000005</v>
      </c>
      <c r="P29" s="679"/>
      <c r="Q29" s="679">
        <v>1709.232</v>
      </c>
      <c r="R29" s="678">
        <v>6836.93</v>
      </c>
      <c r="S29" s="679">
        <v>0</v>
      </c>
      <c r="T29" s="679">
        <v>11720.45</v>
      </c>
      <c r="U29" s="679">
        <v>366.26400000000001</v>
      </c>
      <c r="V29" s="678">
        <v>488.35200000000009</v>
      </c>
      <c r="W29" s="687">
        <v>610.44000000000005</v>
      </c>
    </row>
    <row r="30" spans="1:23" s="649" customFormat="1" ht="12.75" customHeight="1">
      <c r="A30" s="1057"/>
      <c r="B30" s="1059"/>
      <c r="C30" s="1061"/>
      <c r="D30" s="688">
        <v>9</v>
      </c>
      <c r="E30" s="669">
        <v>4741.26</v>
      </c>
      <c r="F30" s="669">
        <v>6637.76</v>
      </c>
      <c r="G30" s="668"/>
      <c r="H30" s="669">
        <v>11379.02</v>
      </c>
      <c r="I30" s="669">
        <v>47.412600000000005</v>
      </c>
      <c r="J30" s="669">
        <v>94.825200000000009</v>
      </c>
      <c r="K30" s="669">
        <v>142.23779999999999</v>
      </c>
      <c r="L30" s="669">
        <v>237.06300000000002</v>
      </c>
      <c r="M30" s="669">
        <v>355.59449999999998</v>
      </c>
      <c r="N30" s="669">
        <v>474.12600000000003</v>
      </c>
      <c r="O30" s="669">
        <v>592.65750000000003</v>
      </c>
      <c r="P30" s="669"/>
      <c r="Q30" s="669">
        <v>1659.441</v>
      </c>
      <c r="R30" s="668">
        <v>6637.76</v>
      </c>
      <c r="S30" s="669">
        <v>0</v>
      </c>
      <c r="T30" s="669">
        <v>11379.02</v>
      </c>
      <c r="U30" s="669">
        <v>355.59449999999998</v>
      </c>
      <c r="V30" s="668">
        <v>474.12600000000003</v>
      </c>
      <c r="W30" s="689">
        <v>592.65750000000003</v>
      </c>
    </row>
    <row r="31" spans="1:23" s="649" customFormat="1" ht="12.75" customHeight="1">
      <c r="A31" s="1057"/>
      <c r="B31" s="1059"/>
      <c r="C31" s="1061"/>
      <c r="D31" s="688">
        <v>8</v>
      </c>
      <c r="E31" s="669">
        <v>4485.59</v>
      </c>
      <c r="F31" s="669">
        <v>6279.83</v>
      </c>
      <c r="G31" s="668"/>
      <c r="H31" s="669">
        <v>10765.42</v>
      </c>
      <c r="I31" s="669">
        <v>44.855900000000005</v>
      </c>
      <c r="J31" s="669">
        <v>89.711800000000011</v>
      </c>
      <c r="K31" s="669">
        <v>134.5677</v>
      </c>
      <c r="L31" s="669">
        <v>224.27950000000001</v>
      </c>
      <c r="M31" s="669">
        <v>336.41924999999998</v>
      </c>
      <c r="N31" s="669">
        <v>448.55900000000003</v>
      </c>
      <c r="O31" s="669">
        <v>560.69875000000002</v>
      </c>
      <c r="P31" s="669"/>
      <c r="Q31" s="669">
        <v>1569.9565</v>
      </c>
      <c r="R31" s="668">
        <v>6279.83</v>
      </c>
      <c r="S31" s="669">
        <v>0</v>
      </c>
      <c r="T31" s="669">
        <v>10765.42</v>
      </c>
      <c r="U31" s="669">
        <v>336.41924999999998</v>
      </c>
      <c r="V31" s="668">
        <v>448.55900000000003</v>
      </c>
      <c r="W31" s="689">
        <v>560.69875000000002</v>
      </c>
    </row>
    <row r="32" spans="1:23" s="649" customFormat="1" ht="12.75" customHeight="1">
      <c r="A32" s="1057"/>
      <c r="B32" s="1059"/>
      <c r="C32" s="1061"/>
      <c r="D32" s="688">
        <v>7</v>
      </c>
      <c r="E32" s="669">
        <v>4354.9399999999996</v>
      </c>
      <c r="F32" s="669">
        <v>6096.92</v>
      </c>
      <c r="G32" s="668"/>
      <c r="H32" s="669">
        <v>10451.86</v>
      </c>
      <c r="I32" s="669">
        <v>43.549399999999999</v>
      </c>
      <c r="J32" s="669">
        <v>87.098799999999997</v>
      </c>
      <c r="K32" s="669">
        <v>130.64819999999997</v>
      </c>
      <c r="L32" s="669">
        <v>217.74699999999999</v>
      </c>
      <c r="M32" s="669">
        <v>326.62049999999994</v>
      </c>
      <c r="N32" s="669">
        <v>435.49399999999997</v>
      </c>
      <c r="O32" s="669">
        <v>544.36749999999995</v>
      </c>
      <c r="P32" s="669"/>
      <c r="Q32" s="669">
        <v>1524.2289999999998</v>
      </c>
      <c r="R32" s="668">
        <v>6096.92</v>
      </c>
      <c r="S32" s="669">
        <v>0</v>
      </c>
      <c r="T32" s="669">
        <v>10451.86</v>
      </c>
      <c r="U32" s="669">
        <v>326.62049999999994</v>
      </c>
      <c r="V32" s="668">
        <v>435.49399999999997</v>
      </c>
      <c r="W32" s="689">
        <v>544.36749999999995</v>
      </c>
    </row>
    <row r="33" spans="1:23" s="649" customFormat="1" ht="12.75" customHeight="1">
      <c r="A33" s="1057"/>
      <c r="B33" s="1059"/>
      <c r="C33" s="1064"/>
      <c r="D33" s="690">
        <v>6</v>
      </c>
      <c r="E33" s="674">
        <v>4228.1099999999997</v>
      </c>
      <c r="F33" s="674">
        <v>5919.35</v>
      </c>
      <c r="G33" s="674"/>
      <c r="H33" s="674">
        <v>10147.459999999999</v>
      </c>
      <c r="I33" s="674">
        <v>42.281099999999995</v>
      </c>
      <c r="J33" s="674">
        <v>84.56219999999999</v>
      </c>
      <c r="K33" s="674">
        <v>126.84329999999999</v>
      </c>
      <c r="L33" s="674">
        <v>211.40549999999999</v>
      </c>
      <c r="M33" s="674">
        <v>317.10824999999994</v>
      </c>
      <c r="N33" s="674">
        <v>422.81099999999998</v>
      </c>
      <c r="O33" s="674">
        <v>528.51374999999996</v>
      </c>
      <c r="P33" s="674"/>
      <c r="Q33" s="674">
        <v>1479.8384999999998</v>
      </c>
      <c r="R33" s="674">
        <v>5919.35</v>
      </c>
      <c r="S33" s="674">
        <v>0</v>
      </c>
      <c r="T33" s="674">
        <v>10147.459999999999</v>
      </c>
      <c r="U33" s="674">
        <v>317.10824999999994</v>
      </c>
      <c r="V33" s="674">
        <v>422.81099999999998</v>
      </c>
      <c r="W33" s="675">
        <v>528.51374999999996</v>
      </c>
    </row>
    <row r="34" spans="1:23" s="649" customFormat="1" ht="12.75" customHeight="1">
      <c r="A34" s="1057"/>
      <c r="B34" s="1059"/>
      <c r="C34" s="1063" t="s">
        <v>153</v>
      </c>
      <c r="D34" s="686">
        <v>5</v>
      </c>
      <c r="E34" s="681">
        <v>4104.96</v>
      </c>
      <c r="F34" s="681">
        <v>5746.94</v>
      </c>
      <c r="G34" s="678"/>
      <c r="H34" s="681">
        <v>9851.9</v>
      </c>
      <c r="I34" s="681">
        <v>41.049599999999998</v>
      </c>
      <c r="J34" s="681">
        <v>82.099199999999996</v>
      </c>
      <c r="K34" s="681">
        <v>123.14879999999999</v>
      </c>
      <c r="L34" s="681">
        <v>205.24800000000002</v>
      </c>
      <c r="M34" s="681">
        <v>307.87200000000001</v>
      </c>
      <c r="N34" s="681">
        <v>410.49600000000004</v>
      </c>
      <c r="O34" s="681">
        <v>513.12</v>
      </c>
      <c r="P34" s="681"/>
      <c r="Q34" s="681">
        <v>1436.7359999999999</v>
      </c>
      <c r="R34" s="678">
        <v>5746.94</v>
      </c>
      <c r="S34" s="681">
        <v>0</v>
      </c>
      <c r="T34" s="681">
        <v>9851.9</v>
      </c>
      <c r="U34" s="681">
        <v>307.87200000000001</v>
      </c>
      <c r="V34" s="678">
        <v>410.49600000000004</v>
      </c>
      <c r="W34" s="687">
        <v>513.12</v>
      </c>
    </row>
    <row r="35" spans="1:23" s="649" customFormat="1" ht="12.75" customHeight="1">
      <c r="A35" s="1057"/>
      <c r="B35" s="1059"/>
      <c r="C35" s="1061"/>
      <c r="D35" s="688">
        <v>4</v>
      </c>
      <c r="E35" s="669">
        <v>3985.39</v>
      </c>
      <c r="F35" s="669">
        <v>5579.55</v>
      </c>
      <c r="G35" s="668"/>
      <c r="H35" s="669">
        <v>9564.94</v>
      </c>
      <c r="I35" s="669">
        <v>39.853900000000003</v>
      </c>
      <c r="J35" s="669">
        <v>79.707800000000006</v>
      </c>
      <c r="K35" s="669">
        <v>119.56169999999999</v>
      </c>
      <c r="L35" s="669">
        <v>199.26949999999999</v>
      </c>
      <c r="M35" s="669">
        <v>298.90424999999999</v>
      </c>
      <c r="N35" s="669">
        <v>398.53899999999999</v>
      </c>
      <c r="O35" s="669">
        <v>498.17374999999998</v>
      </c>
      <c r="P35" s="669"/>
      <c r="Q35" s="669">
        <v>1394.8864999999998</v>
      </c>
      <c r="R35" s="668">
        <v>5579.55</v>
      </c>
      <c r="S35" s="669">
        <v>0</v>
      </c>
      <c r="T35" s="669">
        <v>9564.94</v>
      </c>
      <c r="U35" s="669">
        <v>298.90424999999999</v>
      </c>
      <c r="V35" s="668">
        <v>398.53899999999999</v>
      </c>
      <c r="W35" s="689">
        <v>498.17374999999998</v>
      </c>
    </row>
    <row r="36" spans="1:23" s="649" customFormat="1" ht="12.75" customHeight="1">
      <c r="A36" s="1057"/>
      <c r="B36" s="1059"/>
      <c r="C36" s="1061"/>
      <c r="D36" s="688">
        <v>3</v>
      </c>
      <c r="E36" s="669">
        <v>3770.47</v>
      </c>
      <c r="F36" s="669">
        <v>5278.66</v>
      </c>
      <c r="G36" s="668"/>
      <c r="H36" s="669">
        <v>9049.1299999999992</v>
      </c>
      <c r="I36" s="669">
        <v>37.704699999999995</v>
      </c>
      <c r="J36" s="669">
        <v>75.409399999999991</v>
      </c>
      <c r="K36" s="669">
        <v>113.11409999999999</v>
      </c>
      <c r="L36" s="669">
        <v>188.52350000000001</v>
      </c>
      <c r="M36" s="669">
        <v>282.78524999999996</v>
      </c>
      <c r="N36" s="669">
        <v>377.04700000000003</v>
      </c>
      <c r="O36" s="669">
        <v>471.30874999999997</v>
      </c>
      <c r="P36" s="669"/>
      <c r="Q36" s="669">
        <v>1319.6644999999999</v>
      </c>
      <c r="R36" s="668">
        <v>5278.66</v>
      </c>
      <c r="S36" s="669">
        <v>0</v>
      </c>
      <c r="T36" s="669">
        <v>9049.1299999999992</v>
      </c>
      <c r="U36" s="669">
        <v>282.78524999999996</v>
      </c>
      <c r="V36" s="668">
        <v>377.04700000000003</v>
      </c>
      <c r="W36" s="689">
        <v>471.30874999999997</v>
      </c>
    </row>
    <row r="37" spans="1:23" s="649" customFormat="1" ht="12.75" customHeight="1">
      <c r="A37" s="1057"/>
      <c r="B37" s="1059"/>
      <c r="C37" s="1061"/>
      <c r="D37" s="688">
        <v>2</v>
      </c>
      <c r="E37" s="669">
        <v>3660.66</v>
      </c>
      <c r="F37" s="669">
        <v>5124.92</v>
      </c>
      <c r="G37" s="668"/>
      <c r="H37" s="669">
        <v>8785.58</v>
      </c>
      <c r="I37" s="669">
        <v>36.6066</v>
      </c>
      <c r="J37" s="669">
        <v>73.213200000000001</v>
      </c>
      <c r="K37" s="669">
        <v>109.81979999999999</v>
      </c>
      <c r="L37" s="669">
        <v>183.03300000000002</v>
      </c>
      <c r="M37" s="669">
        <v>274.54949999999997</v>
      </c>
      <c r="N37" s="669">
        <v>366.06600000000003</v>
      </c>
      <c r="O37" s="669">
        <v>457.58249999999998</v>
      </c>
      <c r="P37" s="669"/>
      <c r="Q37" s="669">
        <v>1281.2309999999998</v>
      </c>
      <c r="R37" s="668">
        <v>5124.92</v>
      </c>
      <c r="S37" s="669">
        <v>0</v>
      </c>
      <c r="T37" s="669">
        <v>8785.58</v>
      </c>
      <c r="U37" s="669">
        <v>274.54949999999997</v>
      </c>
      <c r="V37" s="668">
        <v>366.06600000000003</v>
      </c>
      <c r="W37" s="689">
        <v>457.58249999999998</v>
      </c>
    </row>
    <row r="38" spans="1:23" s="649" customFormat="1" ht="12.75" customHeight="1" thickBot="1">
      <c r="A38" s="1057"/>
      <c r="B38" s="1059"/>
      <c r="C38" s="1064"/>
      <c r="D38" s="691">
        <v>1</v>
      </c>
      <c r="E38" s="684">
        <v>3554.02</v>
      </c>
      <c r="F38" s="684">
        <v>4975.63</v>
      </c>
      <c r="G38" s="684"/>
      <c r="H38" s="684">
        <v>8529.65</v>
      </c>
      <c r="I38" s="684">
        <v>35.540199999999999</v>
      </c>
      <c r="J38" s="684">
        <v>71.080399999999997</v>
      </c>
      <c r="K38" s="684">
        <v>106.6206</v>
      </c>
      <c r="L38" s="684">
        <v>177.70100000000002</v>
      </c>
      <c r="M38" s="684">
        <v>266.55149999999998</v>
      </c>
      <c r="N38" s="684">
        <v>355.40200000000004</v>
      </c>
      <c r="O38" s="684">
        <v>444.2525</v>
      </c>
      <c r="P38" s="684"/>
      <c r="Q38" s="684">
        <v>1243.9069999999999</v>
      </c>
      <c r="R38" s="684">
        <v>4975.63</v>
      </c>
      <c r="S38" s="684">
        <v>0</v>
      </c>
      <c r="T38" s="684">
        <v>8529.65</v>
      </c>
      <c r="U38" s="684">
        <v>266.55149999999998</v>
      </c>
      <c r="V38" s="684">
        <v>355.40200000000004</v>
      </c>
      <c r="W38" s="685">
        <v>444.2525</v>
      </c>
    </row>
    <row r="39" spans="1:23" s="649" customFormat="1" ht="12.75" customHeight="1">
      <c r="A39" s="1066" t="s">
        <v>169</v>
      </c>
      <c r="B39" s="1067" t="s">
        <v>170</v>
      </c>
      <c r="C39" s="1070" t="s">
        <v>151</v>
      </c>
      <c r="D39" s="676">
        <v>13</v>
      </c>
      <c r="E39" s="679">
        <v>3160.38</v>
      </c>
      <c r="F39" s="679">
        <v>4424.53</v>
      </c>
      <c r="G39" s="678"/>
      <c r="H39" s="679">
        <v>7584.91</v>
      </c>
      <c r="I39" s="679">
        <v>31.603800000000003</v>
      </c>
      <c r="J39" s="679">
        <v>63.207600000000006</v>
      </c>
      <c r="K39" s="679">
        <v>94.811400000000006</v>
      </c>
      <c r="L39" s="679">
        <v>0</v>
      </c>
      <c r="M39" s="679">
        <v>237.02850000000001</v>
      </c>
      <c r="N39" s="679">
        <v>316.03800000000001</v>
      </c>
      <c r="O39" s="679">
        <v>395.04750000000001</v>
      </c>
      <c r="P39" s="679"/>
      <c r="Q39" s="679"/>
      <c r="R39" s="677">
        <v>4424.53</v>
      </c>
      <c r="S39" s="679">
        <v>0</v>
      </c>
      <c r="T39" s="679">
        <v>7584.91</v>
      </c>
      <c r="U39" s="679">
        <v>237.02850000000001</v>
      </c>
      <c r="V39" s="669">
        <v>316.03800000000001</v>
      </c>
      <c r="W39" s="670">
        <v>395.04750000000001</v>
      </c>
    </row>
    <row r="40" spans="1:23" s="649" customFormat="1" ht="12.75" customHeight="1">
      <c r="A40" s="1057"/>
      <c r="B40" s="1059"/>
      <c r="C40" s="1071"/>
      <c r="D40" s="666">
        <v>12</v>
      </c>
      <c r="E40" s="669">
        <v>3024.31</v>
      </c>
      <c r="F40" s="669">
        <v>4234.03</v>
      </c>
      <c r="G40" s="668"/>
      <c r="H40" s="669">
        <v>7258.34</v>
      </c>
      <c r="I40" s="669">
        <v>30.243099999999998</v>
      </c>
      <c r="J40" s="669">
        <v>60.486199999999997</v>
      </c>
      <c r="K40" s="669">
        <v>90.729299999999995</v>
      </c>
      <c r="L40" s="669">
        <v>0</v>
      </c>
      <c r="M40" s="669">
        <v>226.82325</v>
      </c>
      <c r="N40" s="669">
        <v>302.43099999999998</v>
      </c>
      <c r="O40" s="669">
        <v>378.03874999999999</v>
      </c>
      <c r="P40" s="669"/>
      <c r="Q40" s="669"/>
      <c r="R40" s="667">
        <v>4234.03</v>
      </c>
      <c r="S40" s="669">
        <v>0</v>
      </c>
      <c r="T40" s="669">
        <v>7258.34</v>
      </c>
      <c r="U40" s="669">
        <v>226.82325</v>
      </c>
      <c r="V40" s="669">
        <v>302.43099999999998</v>
      </c>
      <c r="W40" s="670">
        <v>378.03874999999999</v>
      </c>
    </row>
    <row r="41" spans="1:23" s="649" customFormat="1" ht="12.75" customHeight="1">
      <c r="A41" s="1057"/>
      <c r="B41" s="1059"/>
      <c r="C41" s="1072"/>
      <c r="D41" s="671">
        <v>11</v>
      </c>
      <c r="E41" s="674">
        <v>2894.07</v>
      </c>
      <c r="F41" s="674">
        <v>4051.7</v>
      </c>
      <c r="G41" s="673"/>
      <c r="H41" s="674">
        <v>6945.77</v>
      </c>
      <c r="I41" s="674">
        <v>28.940700000000003</v>
      </c>
      <c r="J41" s="674">
        <v>57.881400000000006</v>
      </c>
      <c r="K41" s="674">
        <v>86.822100000000006</v>
      </c>
      <c r="L41" s="674">
        <v>0</v>
      </c>
      <c r="M41" s="674">
        <v>217.05525</v>
      </c>
      <c r="N41" s="674">
        <v>289.40700000000004</v>
      </c>
      <c r="O41" s="674">
        <v>361.75875000000002</v>
      </c>
      <c r="P41" s="674"/>
      <c r="Q41" s="674"/>
      <c r="R41" s="672">
        <v>4051.7</v>
      </c>
      <c r="S41" s="674">
        <v>0</v>
      </c>
      <c r="T41" s="674">
        <v>6945.77</v>
      </c>
      <c r="U41" s="674">
        <v>217.05525</v>
      </c>
      <c r="V41" s="674">
        <v>289.40700000000004</v>
      </c>
      <c r="W41" s="675">
        <v>361.75875000000002</v>
      </c>
    </row>
    <row r="42" spans="1:23" s="649" customFormat="1" ht="12.75" customHeight="1">
      <c r="A42" s="1057"/>
      <c r="B42" s="1059"/>
      <c r="C42" s="1073" t="s">
        <v>152</v>
      </c>
      <c r="D42" s="676">
        <v>10</v>
      </c>
      <c r="E42" s="679">
        <v>2769.45</v>
      </c>
      <c r="F42" s="679">
        <v>3877.23</v>
      </c>
      <c r="G42" s="678"/>
      <c r="H42" s="679">
        <v>6646.68</v>
      </c>
      <c r="I42" s="679">
        <v>27.694499999999998</v>
      </c>
      <c r="J42" s="679">
        <v>55.388999999999996</v>
      </c>
      <c r="K42" s="679">
        <v>83.083499999999987</v>
      </c>
      <c r="L42" s="679">
        <v>0</v>
      </c>
      <c r="M42" s="679">
        <v>207.70874999999998</v>
      </c>
      <c r="N42" s="679">
        <v>276.94499999999999</v>
      </c>
      <c r="O42" s="679">
        <v>346.18124999999998</v>
      </c>
      <c r="P42" s="679"/>
      <c r="Q42" s="679"/>
      <c r="R42" s="677">
        <v>3877.23</v>
      </c>
      <c r="S42" s="679">
        <v>0</v>
      </c>
      <c r="T42" s="679">
        <v>6646.68</v>
      </c>
      <c r="U42" s="679">
        <v>207.70874999999998</v>
      </c>
      <c r="V42" s="679">
        <v>276.94499999999999</v>
      </c>
      <c r="W42" s="680">
        <v>346.18124999999998</v>
      </c>
    </row>
    <row r="43" spans="1:23" s="649" customFormat="1" ht="12.75" customHeight="1">
      <c r="A43" s="1057"/>
      <c r="B43" s="1059"/>
      <c r="C43" s="1074"/>
      <c r="D43" s="666">
        <v>9</v>
      </c>
      <c r="E43" s="669">
        <v>2650.18</v>
      </c>
      <c r="F43" s="669">
        <v>3710.25</v>
      </c>
      <c r="G43" s="668"/>
      <c r="H43" s="669">
        <v>6360.43</v>
      </c>
      <c r="I43" s="669">
        <v>26.501799999999999</v>
      </c>
      <c r="J43" s="669">
        <v>53.003599999999999</v>
      </c>
      <c r="K43" s="669">
        <v>79.505399999999995</v>
      </c>
      <c r="L43" s="669">
        <v>0</v>
      </c>
      <c r="M43" s="669">
        <v>198.76349999999999</v>
      </c>
      <c r="N43" s="669">
        <v>265.01799999999997</v>
      </c>
      <c r="O43" s="669">
        <v>331.27249999999998</v>
      </c>
      <c r="P43" s="669"/>
      <c r="Q43" s="669"/>
      <c r="R43" s="667">
        <v>3710.25</v>
      </c>
      <c r="S43" s="669">
        <v>0</v>
      </c>
      <c r="T43" s="669">
        <v>6360.43</v>
      </c>
      <c r="U43" s="669">
        <v>198.76349999999999</v>
      </c>
      <c r="V43" s="669">
        <v>265.01799999999997</v>
      </c>
      <c r="W43" s="670">
        <v>331.27249999999998</v>
      </c>
    </row>
    <row r="44" spans="1:23" s="649" customFormat="1" ht="12.75" customHeight="1">
      <c r="A44" s="1057"/>
      <c r="B44" s="1059"/>
      <c r="C44" s="1074"/>
      <c r="D44" s="666">
        <v>8</v>
      </c>
      <c r="E44" s="669">
        <v>2507.2600000000002</v>
      </c>
      <c r="F44" s="669">
        <v>3510.16</v>
      </c>
      <c r="G44" s="668"/>
      <c r="H44" s="669">
        <v>6017.42</v>
      </c>
      <c r="I44" s="669">
        <v>25.072600000000001</v>
      </c>
      <c r="J44" s="669">
        <v>50.145200000000003</v>
      </c>
      <c r="K44" s="669">
        <v>75.217799999999997</v>
      </c>
      <c r="L44" s="669">
        <v>0</v>
      </c>
      <c r="M44" s="669">
        <v>188.0445</v>
      </c>
      <c r="N44" s="669">
        <v>250.72600000000003</v>
      </c>
      <c r="O44" s="669">
        <v>313.40750000000003</v>
      </c>
      <c r="P44" s="669"/>
      <c r="Q44" s="669"/>
      <c r="R44" s="667">
        <v>3510.16</v>
      </c>
      <c r="S44" s="669">
        <v>0</v>
      </c>
      <c r="T44" s="669">
        <v>6017.42</v>
      </c>
      <c r="U44" s="669">
        <v>188.0445</v>
      </c>
      <c r="V44" s="669">
        <v>250.72600000000003</v>
      </c>
      <c r="W44" s="670">
        <v>313.40750000000003</v>
      </c>
    </row>
    <row r="45" spans="1:23" s="649" customFormat="1" ht="12.75" customHeight="1">
      <c r="A45" s="1057"/>
      <c r="B45" s="1059"/>
      <c r="C45" s="1074"/>
      <c r="D45" s="666">
        <v>7</v>
      </c>
      <c r="E45" s="669">
        <v>2399.3000000000002</v>
      </c>
      <c r="F45" s="669">
        <v>3359.02</v>
      </c>
      <c r="G45" s="668"/>
      <c r="H45" s="669">
        <v>5758.32</v>
      </c>
      <c r="I45" s="669">
        <v>23.993000000000002</v>
      </c>
      <c r="J45" s="669">
        <v>47.986000000000004</v>
      </c>
      <c r="K45" s="669">
        <v>71.978999999999999</v>
      </c>
      <c r="L45" s="669">
        <v>0</v>
      </c>
      <c r="M45" s="669">
        <v>179.94750000000002</v>
      </c>
      <c r="N45" s="669">
        <v>239.93000000000004</v>
      </c>
      <c r="O45" s="669">
        <v>299.91250000000002</v>
      </c>
      <c r="P45" s="669"/>
      <c r="Q45" s="669"/>
      <c r="R45" s="667">
        <v>3359.02</v>
      </c>
      <c r="S45" s="669">
        <v>0</v>
      </c>
      <c r="T45" s="669">
        <v>5758.32</v>
      </c>
      <c r="U45" s="669">
        <v>179.94750000000002</v>
      </c>
      <c r="V45" s="669">
        <v>239.93000000000004</v>
      </c>
      <c r="W45" s="670">
        <v>299.91250000000002</v>
      </c>
    </row>
    <row r="46" spans="1:23" s="649" customFormat="1" ht="12.75" customHeight="1">
      <c r="A46" s="1057"/>
      <c r="B46" s="1059"/>
      <c r="C46" s="1075"/>
      <c r="D46" s="671">
        <v>6</v>
      </c>
      <c r="E46" s="674">
        <v>2295.9899999999998</v>
      </c>
      <c r="F46" s="674">
        <v>3214.39</v>
      </c>
      <c r="G46" s="673"/>
      <c r="H46" s="674">
        <v>5510.3799999999992</v>
      </c>
      <c r="I46" s="674">
        <v>22.959899999999998</v>
      </c>
      <c r="J46" s="674">
        <v>45.919799999999995</v>
      </c>
      <c r="K46" s="674">
        <v>68.879699999999985</v>
      </c>
      <c r="L46" s="674">
        <v>0</v>
      </c>
      <c r="M46" s="674">
        <v>172.19924999999998</v>
      </c>
      <c r="N46" s="674">
        <v>229.59899999999999</v>
      </c>
      <c r="O46" s="674">
        <v>286.99874999999997</v>
      </c>
      <c r="P46" s="674"/>
      <c r="Q46" s="674"/>
      <c r="R46" s="672">
        <v>3214.39</v>
      </c>
      <c r="S46" s="674">
        <v>0</v>
      </c>
      <c r="T46" s="674">
        <v>5510.3799999999992</v>
      </c>
      <c r="U46" s="674">
        <v>172.19924999999998</v>
      </c>
      <c r="V46" s="674">
        <v>229.59899999999999</v>
      </c>
      <c r="W46" s="675">
        <v>286.99874999999997</v>
      </c>
    </row>
    <row r="47" spans="1:23" s="649" customFormat="1" ht="12.75" customHeight="1">
      <c r="A47" s="1057"/>
      <c r="B47" s="1059"/>
      <c r="C47" s="1076" t="s">
        <v>153</v>
      </c>
      <c r="D47" s="692">
        <v>5</v>
      </c>
      <c r="E47" s="681">
        <v>2197.12</v>
      </c>
      <c r="F47" s="681">
        <v>3075.97</v>
      </c>
      <c r="G47" s="694"/>
      <c r="H47" s="681">
        <v>5273.09</v>
      </c>
      <c r="I47" s="681">
        <v>21.9712</v>
      </c>
      <c r="J47" s="681">
        <v>43.942399999999999</v>
      </c>
      <c r="K47" s="681">
        <v>65.913599999999988</v>
      </c>
      <c r="L47" s="681">
        <v>0</v>
      </c>
      <c r="M47" s="681">
        <v>164.78399999999999</v>
      </c>
      <c r="N47" s="681">
        <v>219.71199999999999</v>
      </c>
      <c r="O47" s="681">
        <v>274.64</v>
      </c>
      <c r="P47" s="681"/>
      <c r="Q47" s="681"/>
      <c r="R47" s="693">
        <v>3075.97</v>
      </c>
      <c r="S47" s="681">
        <v>0</v>
      </c>
      <c r="T47" s="681">
        <v>5273.09</v>
      </c>
      <c r="U47" s="681">
        <v>164.78399999999999</v>
      </c>
      <c r="V47" s="681">
        <v>219.71199999999999</v>
      </c>
      <c r="W47" s="695">
        <v>274.64</v>
      </c>
    </row>
    <row r="48" spans="1:23" s="649" customFormat="1" ht="12.75" customHeight="1">
      <c r="A48" s="1057"/>
      <c r="B48" s="1059"/>
      <c r="C48" s="1074"/>
      <c r="D48" s="666">
        <v>4</v>
      </c>
      <c r="E48" s="669">
        <v>2102.5</v>
      </c>
      <c r="F48" s="669">
        <v>2943.5</v>
      </c>
      <c r="G48" s="668"/>
      <c r="H48" s="669">
        <v>5046</v>
      </c>
      <c r="I48" s="669">
        <v>21.025000000000002</v>
      </c>
      <c r="J48" s="669">
        <v>42.050000000000004</v>
      </c>
      <c r="K48" s="669">
        <v>63.074999999999996</v>
      </c>
      <c r="L48" s="669">
        <v>0</v>
      </c>
      <c r="M48" s="669">
        <v>157.6875</v>
      </c>
      <c r="N48" s="669">
        <v>210.25</v>
      </c>
      <c r="O48" s="669">
        <v>262.8125</v>
      </c>
      <c r="P48" s="669"/>
      <c r="Q48" s="669"/>
      <c r="R48" s="667">
        <v>2943.5</v>
      </c>
      <c r="S48" s="669">
        <v>0</v>
      </c>
      <c r="T48" s="669">
        <v>5046</v>
      </c>
      <c r="U48" s="669">
        <v>157.6875</v>
      </c>
      <c r="V48" s="669">
        <v>210.25</v>
      </c>
      <c r="W48" s="670">
        <v>262.8125</v>
      </c>
    </row>
    <row r="49" spans="1:23" s="649" customFormat="1" ht="12.75" customHeight="1">
      <c r="A49" s="1057"/>
      <c r="B49" s="1059"/>
      <c r="C49" s="1074"/>
      <c r="D49" s="666">
        <v>3</v>
      </c>
      <c r="E49" s="669">
        <v>1989.12</v>
      </c>
      <c r="F49" s="669">
        <v>2784.77</v>
      </c>
      <c r="G49" s="668"/>
      <c r="H49" s="669">
        <v>4773.8899999999994</v>
      </c>
      <c r="I49" s="669">
        <v>19.891199999999998</v>
      </c>
      <c r="J49" s="669">
        <v>39.782399999999996</v>
      </c>
      <c r="K49" s="669">
        <v>59.673599999999993</v>
      </c>
      <c r="L49" s="669">
        <v>0</v>
      </c>
      <c r="M49" s="669">
        <v>149.184</v>
      </c>
      <c r="N49" s="669">
        <v>198.91200000000001</v>
      </c>
      <c r="O49" s="669">
        <v>248.64</v>
      </c>
      <c r="P49" s="669"/>
      <c r="Q49" s="669"/>
      <c r="R49" s="667">
        <v>2784.77</v>
      </c>
      <c r="S49" s="669">
        <v>0</v>
      </c>
      <c r="T49" s="669">
        <v>4773.8899999999994</v>
      </c>
      <c r="U49" s="669">
        <v>149.184</v>
      </c>
      <c r="V49" s="669">
        <v>198.91200000000001</v>
      </c>
      <c r="W49" s="670">
        <v>248.64</v>
      </c>
    </row>
    <row r="50" spans="1:23" s="649" customFormat="1" ht="12.75" customHeight="1">
      <c r="A50" s="1057"/>
      <c r="B50" s="1059"/>
      <c r="C50" s="1074"/>
      <c r="D50" s="666">
        <v>2</v>
      </c>
      <c r="E50" s="669">
        <v>1903.46</v>
      </c>
      <c r="F50" s="669">
        <v>2664.84</v>
      </c>
      <c r="G50" s="668"/>
      <c r="H50" s="669">
        <v>4568.3</v>
      </c>
      <c r="I50" s="669">
        <v>19.034600000000001</v>
      </c>
      <c r="J50" s="669">
        <v>38.069200000000002</v>
      </c>
      <c r="K50" s="669">
        <v>57.1038</v>
      </c>
      <c r="L50" s="669">
        <v>0</v>
      </c>
      <c r="M50" s="669">
        <v>142.7595</v>
      </c>
      <c r="N50" s="669">
        <v>190.346</v>
      </c>
      <c r="O50" s="669">
        <v>237.9325</v>
      </c>
      <c r="P50" s="669"/>
      <c r="Q50" s="669"/>
      <c r="R50" s="667">
        <v>2664.84</v>
      </c>
      <c r="S50" s="669">
        <v>0</v>
      </c>
      <c r="T50" s="669">
        <v>4568.3</v>
      </c>
      <c r="U50" s="669">
        <v>142.7595</v>
      </c>
      <c r="V50" s="669">
        <v>190.346</v>
      </c>
      <c r="W50" s="670">
        <v>237.9325</v>
      </c>
    </row>
    <row r="51" spans="1:23" s="649" customFormat="1" ht="12.75" customHeight="1" thickBot="1">
      <c r="A51" s="1057"/>
      <c r="B51" s="1069"/>
      <c r="C51" s="1077"/>
      <c r="D51" s="682">
        <v>1</v>
      </c>
      <c r="E51" s="684">
        <v>1821.49</v>
      </c>
      <c r="F51" s="684">
        <v>2550.09</v>
      </c>
      <c r="G51" s="684"/>
      <c r="H51" s="684">
        <v>4371.58</v>
      </c>
      <c r="I51" s="684">
        <v>18.2149</v>
      </c>
      <c r="J51" s="684">
        <v>36.4298</v>
      </c>
      <c r="K51" s="684">
        <v>54.6447</v>
      </c>
      <c r="L51" s="684">
        <v>0</v>
      </c>
      <c r="M51" s="684">
        <v>136.61175</v>
      </c>
      <c r="N51" s="684">
        <v>182.149</v>
      </c>
      <c r="O51" s="684">
        <v>227.68625</v>
      </c>
      <c r="P51" s="684"/>
      <c r="Q51" s="684"/>
      <c r="R51" s="683">
        <v>2550.09</v>
      </c>
      <c r="S51" s="684">
        <v>0</v>
      </c>
      <c r="T51" s="684">
        <v>4371.58</v>
      </c>
      <c r="U51" s="684">
        <v>136.61175</v>
      </c>
      <c r="V51" s="684">
        <v>182.149</v>
      </c>
      <c r="W51" s="685">
        <v>227.68625</v>
      </c>
    </row>
    <row r="52" spans="1:23" s="649" customFormat="1" ht="12.75" customHeight="1" thickBot="1">
      <c r="A52" s="696"/>
      <c r="B52" s="697"/>
      <c r="C52" s="698"/>
      <c r="D52" s="699"/>
      <c r="E52" s="700"/>
      <c r="F52" s="701"/>
      <c r="G52" s="702"/>
      <c r="H52" s="702"/>
      <c r="I52" s="702"/>
      <c r="J52" s="702"/>
      <c r="K52" s="702"/>
      <c r="L52" s="702"/>
      <c r="M52" s="702"/>
      <c r="N52" s="702"/>
      <c r="O52" s="703"/>
      <c r="P52" s="704"/>
      <c r="Q52" s="704"/>
      <c r="R52" s="701"/>
      <c r="S52" s="701"/>
      <c r="T52" s="701"/>
      <c r="U52" s="701"/>
      <c r="V52" s="702"/>
      <c r="W52" s="705"/>
    </row>
    <row r="53" spans="1:23" s="649" customFormat="1" ht="13.5" thickTop="1">
      <c r="A53" s="707" t="s">
        <v>349</v>
      </c>
    </row>
    <row r="54" spans="1:23" s="649" customFormat="1" ht="12.75" customHeight="1">
      <c r="A54" s="708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708"/>
      <c r="U54" s="708"/>
      <c r="V54" s="708"/>
    </row>
    <row r="55" spans="1:23" s="649" customFormat="1" ht="15" customHeight="1">
      <c r="A55" s="707"/>
      <c r="B55" s="707"/>
      <c r="C55" s="707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707"/>
      <c r="T55" s="707"/>
      <c r="U55" s="707"/>
      <c r="V55" s="707"/>
    </row>
  </sheetData>
  <mergeCells count="43">
    <mergeCell ref="C8:C12"/>
    <mergeCell ref="D8:D12"/>
    <mergeCell ref="F8:Q8"/>
    <mergeCell ref="R8:W8"/>
    <mergeCell ref="F9:H9"/>
    <mergeCell ref="I9:Q9"/>
    <mergeCell ref="R9:T9"/>
    <mergeCell ref="U9:W9"/>
    <mergeCell ref="F10:F12"/>
    <mergeCell ref="G10:G12"/>
    <mergeCell ref="H10:H12"/>
    <mergeCell ref="U10:W10"/>
    <mergeCell ref="A39:A51"/>
    <mergeCell ref="B39:B51"/>
    <mergeCell ref="C39:C41"/>
    <mergeCell ref="C42:C46"/>
    <mergeCell ref="C47:C51"/>
    <mergeCell ref="A26:A38"/>
    <mergeCell ref="B26:B38"/>
    <mergeCell ref="C26:C28"/>
    <mergeCell ref="C29:C33"/>
    <mergeCell ref="C34:C38"/>
    <mergeCell ref="A13:A25"/>
    <mergeCell ref="B13:B25"/>
    <mergeCell ref="C13:C15"/>
    <mergeCell ref="C16:C20"/>
    <mergeCell ref="C21:C25"/>
    <mergeCell ref="A1:X1"/>
    <mergeCell ref="A2:X2"/>
    <mergeCell ref="A4:X4"/>
    <mergeCell ref="P10:P12"/>
    <mergeCell ref="Q10:Q12"/>
    <mergeCell ref="R10:R12"/>
    <mergeCell ref="S10:S12"/>
    <mergeCell ref="T10:T12"/>
    <mergeCell ref="I10:O10"/>
    <mergeCell ref="E11:E12"/>
    <mergeCell ref="I11:K11"/>
    <mergeCell ref="A7:D7"/>
    <mergeCell ref="E7:E10"/>
    <mergeCell ref="F7:W7"/>
    <mergeCell ref="A8:A12"/>
    <mergeCell ref="B8:B12"/>
  </mergeCells>
  <pageMargins left="0.59027777777777779" right="0.19652777777777777" top="0.39374999999999999" bottom="0.39374999999999999" header="0.51180555555555551" footer="0.51180555555555551"/>
  <pageSetup paperSize="9" scale="54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1" customWidth="1"/>
    <col min="3" max="3" width="7.85546875" style="1" customWidth="1"/>
    <col min="4" max="4" width="10.5703125" style="1" customWidth="1"/>
    <col min="5" max="5" width="12.85546875" style="1" customWidth="1"/>
    <col min="6" max="6" width="11.28515625" style="1" customWidth="1"/>
    <col min="7" max="7" width="7" style="1" customWidth="1"/>
    <col min="8" max="8" width="11.5703125" style="1" customWidth="1"/>
    <col min="9" max="9" width="8.7109375" style="1" customWidth="1"/>
    <col min="10" max="10" width="10.85546875" style="1" customWidth="1"/>
    <col min="11" max="11" width="11" style="1" customWidth="1"/>
    <col min="12" max="12" width="7.5703125" style="1" customWidth="1"/>
    <col min="13" max="13" width="13.5703125" style="1" customWidth="1"/>
    <col min="14" max="14" width="10.7109375" style="1" customWidth="1"/>
    <col min="15" max="15" width="10.85546875" style="1" customWidth="1"/>
    <col min="16" max="16" width="8.7109375" style="1" customWidth="1"/>
    <col min="17" max="17" width="8.5703125" style="1" customWidth="1"/>
    <col min="18" max="18" width="8.7109375" style="1" customWidth="1"/>
    <col min="19" max="16384" width="9.140625" style="1"/>
  </cols>
  <sheetData>
    <row r="1" spans="1:18" ht="12.75" customHeight="1">
      <c r="A1" s="870" t="s">
        <v>62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</row>
    <row r="2" spans="1:18" s="5" customFormat="1" ht="12.75" customHeight="1">
      <c r="A2" s="870" t="s">
        <v>21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</row>
    <row r="3" spans="1:18">
      <c r="A3" s="4"/>
      <c r="B3" s="4"/>
    </row>
    <row r="4" spans="1:18" ht="12.75" customHeight="1">
      <c r="A4" s="1028" t="s">
        <v>144</v>
      </c>
      <c r="B4" s="1028"/>
      <c r="C4" s="1028"/>
    </row>
    <row r="5" spans="1:18" ht="12.75" customHeight="1">
      <c r="A5" s="1099" t="s">
        <v>64</v>
      </c>
      <c r="B5" s="1099"/>
      <c r="C5" s="4"/>
    </row>
    <row r="6" spans="1:18" ht="13.5" customHeight="1">
      <c r="P6" s="71"/>
      <c r="Q6" s="76"/>
      <c r="R6" s="71">
        <v>1</v>
      </c>
    </row>
    <row r="7" spans="1:18" s="13" customFormat="1" ht="12.75" customHeight="1" thickBot="1">
      <c r="A7" s="1011" t="s">
        <v>22</v>
      </c>
      <c r="B7" s="1008"/>
      <c r="C7" s="1109" t="s">
        <v>71</v>
      </c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  <c r="R7" s="1110"/>
    </row>
    <row r="8" spans="1:18" s="13" customFormat="1" ht="25.5" customHeight="1" thickTop="1">
      <c r="A8" s="1107"/>
      <c r="B8" s="1108"/>
      <c r="C8" s="1102" t="s">
        <v>72</v>
      </c>
      <c r="D8" s="1101" t="s">
        <v>73</v>
      </c>
      <c r="E8" s="1101" t="s">
        <v>74</v>
      </c>
      <c r="F8" s="1101" t="s">
        <v>75</v>
      </c>
      <c r="G8" s="1100" t="s">
        <v>76</v>
      </c>
      <c r="H8" s="1100"/>
      <c r="I8" s="1100"/>
      <c r="J8" s="1100"/>
      <c r="K8" s="1100"/>
      <c r="L8" s="1100"/>
      <c r="M8" s="1101" t="s">
        <v>77</v>
      </c>
      <c r="N8" s="1100" t="s">
        <v>78</v>
      </c>
      <c r="O8" s="1100"/>
      <c r="P8" s="1100" t="s">
        <v>79</v>
      </c>
      <c r="Q8" s="1100"/>
      <c r="R8" s="1103" t="s">
        <v>9</v>
      </c>
    </row>
    <row r="9" spans="1:18" s="13" customFormat="1" ht="31.5">
      <c r="A9" s="135" t="s">
        <v>25</v>
      </c>
      <c r="B9" s="102" t="s">
        <v>26</v>
      </c>
      <c r="C9" s="1102"/>
      <c r="D9" s="1101"/>
      <c r="E9" s="1101"/>
      <c r="F9" s="1101"/>
      <c r="G9" s="105" t="s">
        <v>80</v>
      </c>
      <c r="H9" s="105" t="s">
        <v>81</v>
      </c>
      <c r="I9" s="105" t="s">
        <v>82</v>
      </c>
      <c r="J9" s="105" t="s">
        <v>83</v>
      </c>
      <c r="K9" s="105" t="s">
        <v>84</v>
      </c>
      <c r="L9" s="105" t="s">
        <v>85</v>
      </c>
      <c r="M9" s="1101"/>
      <c r="N9" s="105" t="s">
        <v>86</v>
      </c>
      <c r="O9" s="105" t="s">
        <v>87</v>
      </c>
      <c r="P9" s="105" t="s">
        <v>88</v>
      </c>
      <c r="Q9" s="105" t="s">
        <v>89</v>
      </c>
      <c r="R9" s="1103"/>
    </row>
    <row r="10" spans="1:18" ht="13.5" customHeight="1" thickBot="1">
      <c r="A10" s="1025" t="s">
        <v>28</v>
      </c>
      <c r="B10" s="1106"/>
      <c r="C10" s="13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>
        <f>SUM(C10:Q10)</f>
        <v>0</v>
      </c>
    </row>
    <row r="11" spans="1:18" ht="12.75" customHeight="1">
      <c r="A11" s="1027" t="s">
        <v>29</v>
      </c>
      <c r="B11" s="137" t="s">
        <v>30</v>
      </c>
      <c r="C11" s="13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>
        <f t="shared" ref="R11:R36" si="0">SUM(C11:Q11)</f>
        <v>0</v>
      </c>
    </row>
    <row r="12" spans="1:18">
      <c r="A12" s="1027"/>
      <c r="B12" s="139" t="s">
        <v>31</v>
      </c>
      <c r="C12" s="14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>
        <f t="shared" si="0"/>
        <v>0</v>
      </c>
    </row>
    <row r="13" spans="1:18">
      <c r="A13" s="1027"/>
      <c r="B13" s="141" t="s">
        <v>32</v>
      </c>
      <c r="C13" s="14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>
        <f t="shared" si="0"/>
        <v>0</v>
      </c>
    </row>
    <row r="14" spans="1:18" ht="12.75" customHeight="1">
      <c r="A14" s="1023" t="s">
        <v>33</v>
      </c>
      <c r="B14" s="137" t="s">
        <v>34</v>
      </c>
      <c r="C14" s="13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>
        <f t="shared" si="0"/>
        <v>0</v>
      </c>
    </row>
    <row r="15" spans="1:18">
      <c r="A15" s="1023"/>
      <c r="B15" s="139" t="s">
        <v>35</v>
      </c>
      <c r="C15" s="14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>
        <f t="shared" si="0"/>
        <v>0</v>
      </c>
    </row>
    <row r="16" spans="1:18">
      <c r="A16" s="1023"/>
      <c r="B16" s="141" t="s">
        <v>36</v>
      </c>
      <c r="C16" s="14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>
        <f t="shared" si="0"/>
        <v>0</v>
      </c>
    </row>
    <row r="17" spans="1:18">
      <c r="A17" s="128" t="s">
        <v>37</v>
      </c>
      <c r="B17" s="143" t="s">
        <v>38</v>
      </c>
      <c r="C17" s="14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>
        <f t="shared" si="0"/>
        <v>0</v>
      </c>
    </row>
    <row r="18" spans="1:18" ht="12.75" customHeight="1">
      <c r="A18" s="1023" t="s">
        <v>39</v>
      </c>
      <c r="B18" s="137" t="s">
        <v>40</v>
      </c>
      <c r="C18" s="13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>
        <f t="shared" si="0"/>
        <v>0</v>
      </c>
    </row>
    <row r="19" spans="1:18">
      <c r="A19" s="1023"/>
      <c r="B19" s="141" t="s">
        <v>41</v>
      </c>
      <c r="C19" s="14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>
        <f t="shared" si="0"/>
        <v>0</v>
      </c>
    </row>
    <row r="20" spans="1:18" ht="12.75" customHeight="1">
      <c r="A20" s="1023" t="s">
        <v>42</v>
      </c>
      <c r="B20" s="137" t="s">
        <v>43</v>
      </c>
      <c r="C20" s="13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>
        <f t="shared" si="0"/>
        <v>0</v>
      </c>
    </row>
    <row r="21" spans="1:18" ht="25.5">
      <c r="A21" s="1023"/>
      <c r="B21" s="139" t="s">
        <v>44</v>
      </c>
      <c r="C21" s="14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>
        <f t="shared" si="0"/>
        <v>0</v>
      </c>
    </row>
    <row r="22" spans="1:18" ht="38.25">
      <c r="A22" s="1023"/>
      <c r="B22" s="139" t="s">
        <v>45</v>
      </c>
      <c r="C22" s="14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>
        <f t="shared" si="0"/>
        <v>0</v>
      </c>
    </row>
    <row r="23" spans="1:18" ht="38.25">
      <c r="A23" s="1023"/>
      <c r="B23" s="139" t="s">
        <v>46</v>
      </c>
      <c r="C23" s="14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>
        <f t="shared" si="0"/>
        <v>0</v>
      </c>
    </row>
    <row r="24" spans="1:18" ht="25.5">
      <c r="A24" s="1023"/>
      <c r="B24" s="139" t="s">
        <v>47</v>
      </c>
      <c r="C24" s="14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>
        <f t="shared" si="0"/>
        <v>0</v>
      </c>
    </row>
    <row r="25" spans="1:18">
      <c r="A25" s="1023"/>
      <c r="B25" s="141" t="s">
        <v>48</v>
      </c>
      <c r="C25" s="14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>
        <f t="shared" si="0"/>
        <v>0</v>
      </c>
    </row>
    <row r="26" spans="1:18" ht="12.75" customHeight="1">
      <c r="A26" s="1024" t="s">
        <v>49</v>
      </c>
      <c r="B26" s="137" t="s">
        <v>50</v>
      </c>
      <c r="C26" s="13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>
        <f t="shared" si="0"/>
        <v>0</v>
      </c>
    </row>
    <row r="27" spans="1:18">
      <c r="A27" s="1024"/>
      <c r="B27" s="139" t="s">
        <v>51</v>
      </c>
      <c r="C27" s="14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>
        <f t="shared" si="0"/>
        <v>0</v>
      </c>
    </row>
    <row r="28" spans="1:18">
      <c r="A28" s="1024"/>
      <c r="B28" s="139" t="s">
        <v>52</v>
      </c>
      <c r="C28" s="14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>
        <f t="shared" si="0"/>
        <v>0</v>
      </c>
    </row>
    <row r="29" spans="1:18">
      <c r="A29" s="1024"/>
      <c r="B29" s="139" t="s">
        <v>53</v>
      </c>
      <c r="C29" s="14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>
        <f t="shared" si="0"/>
        <v>0</v>
      </c>
    </row>
    <row r="30" spans="1:18">
      <c r="A30" s="1024"/>
      <c r="B30" s="139" t="s">
        <v>54</v>
      </c>
      <c r="C30" s="14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>
        <f t="shared" si="0"/>
        <v>0</v>
      </c>
    </row>
    <row r="31" spans="1:18">
      <c r="A31" s="1024"/>
      <c r="B31" s="145" t="s">
        <v>55</v>
      </c>
      <c r="C31" s="14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>
        <f t="shared" si="0"/>
        <v>0</v>
      </c>
    </row>
    <row r="32" spans="1:18" ht="12.75" customHeight="1">
      <c r="A32" s="1105" t="s">
        <v>56</v>
      </c>
      <c r="B32" s="137" t="s">
        <v>57</v>
      </c>
      <c r="C32" s="13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>
        <f t="shared" si="0"/>
        <v>0</v>
      </c>
    </row>
    <row r="33" spans="1:18">
      <c r="A33" s="1105"/>
      <c r="B33" s="139" t="s">
        <v>58</v>
      </c>
      <c r="C33" s="14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>
        <f t="shared" si="0"/>
        <v>0</v>
      </c>
    </row>
    <row r="34" spans="1:18" ht="51">
      <c r="A34" s="1105"/>
      <c r="B34" s="139" t="s">
        <v>59</v>
      </c>
      <c r="C34" s="14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>
        <f t="shared" si="0"/>
        <v>0</v>
      </c>
    </row>
    <row r="35" spans="1:18" ht="51">
      <c r="A35" s="1105"/>
      <c r="B35" s="139" t="s">
        <v>60</v>
      </c>
      <c r="C35" s="14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>
        <f t="shared" si="0"/>
        <v>0</v>
      </c>
    </row>
    <row r="36" spans="1:18" ht="38.25">
      <c r="A36" s="1105"/>
      <c r="B36" s="147" t="s">
        <v>61</v>
      </c>
      <c r="C36" s="14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>
        <f t="shared" si="0"/>
        <v>0</v>
      </c>
    </row>
    <row r="37" spans="1:18" s="75" customFormat="1" ht="11.25">
      <c r="A37" s="70" t="s">
        <v>90</v>
      </c>
      <c r="B37" s="91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s="75" customFormat="1" ht="11.25">
      <c r="A38" s="94" t="s">
        <v>69</v>
      </c>
      <c r="B38" s="91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1:18" s="75" customFormat="1" ht="12.75" customHeight="1">
      <c r="A39" s="1104" t="s">
        <v>145</v>
      </c>
      <c r="B39" s="1104"/>
      <c r="C39" s="1104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</row>
    <row r="40" spans="1:18" s="75" customFormat="1" ht="12.75" customHeight="1">
      <c r="A40" s="1104" t="s">
        <v>146</v>
      </c>
      <c r="B40" s="1104"/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</row>
    <row r="41" spans="1:18" s="75" customFormat="1" ht="12.75" customHeight="1">
      <c r="A41" s="1104" t="s">
        <v>91</v>
      </c>
      <c r="B41" s="1104"/>
      <c r="C41" s="1104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4"/>
      <c r="P41" s="1104"/>
      <c r="Q41" s="1104"/>
      <c r="R41" s="1104"/>
    </row>
    <row r="42" spans="1:18" s="75" customFormat="1" ht="12.75" customHeight="1">
      <c r="A42" s="1104" t="s">
        <v>92</v>
      </c>
      <c r="B42" s="1104"/>
      <c r="C42" s="1104"/>
      <c r="D42" s="1104"/>
      <c r="E42" s="1104"/>
      <c r="F42" s="1104"/>
      <c r="G42" s="1104"/>
      <c r="H42" s="1104"/>
      <c r="I42" s="1104"/>
      <c r="J42" s="1104"/>
      <c r="K42" s="1104"/>
      <c r="L42" s="1104"/>
      <c r="M42" s="1104"/>
      <c r="N42" s="1104"/>
      <c r="O42" s="1104"/>
      <c r="P42" s="1104"/>
      <c r="Q42" s="1104"/>
      <c r="R42" s="1104"/>
    </row>
    <row r="43" spans="1:18" s="75" customFormat="1" ht="12.75" customHeight="1">
      <c r="A43" s="1104" t="s">
        <v>93</v>
      </c>
      <c r="B43" s="1104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</row>
    <row r="44" spans="1:18" s="75" customFormat="1" ht="12.75" customHeight="1">
      <c r="A44" s="1104" t="s">
        <v>94</v>
      </c>
      <c r="B44" s="1104"/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</row>
    <row r="45" spans="1:18" s="75" customFormat="1" ht="12.75" customHeight="1">
      <c r="A45" s="1104" t="s">
        <v>95</v>
      </c>
      <c r="B45" s="1104"/>
      <c r="C45" s="1104"/>
      <c r="D45" s="1104"/>
      <c r="E45" s="1104"/>
      <c r="F45" s="1104"/>
      <c r="G45" s="1104"/>
      <c r="H45" s="1104"/>
      <c r="I45" s="1104"/>
      <c r="J45" s="1104"/>
      <c r="K45" s="1104"/>
      <c r="L45" s="1104"/>
      <c r="M45" s="1104"/>
      <c r="N45" s="1104"/>
      <c r="O45" s="1104"/>
      <c r="P45" s="1104"/>
      <c r="Q45" s="1104"/>
      <c r="R45" s="1104"/>
    </row>
    <row r="46" spans="1:18" s="75" customFormat="1" ht="12.75" customHeight="1">
      <c r="A46" s="1104" t="s">
        <v>96</v>
      </c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4"/>
      <c r="P46" s="1104"/>
      <c r="Q46" s="1104"/>
      <c r="R46" s="1104"/>
    </row>
    <row r="47" spans="1:18" s="75" customFormat="1" ht="12.75" customHeight="1">
      <c r="A47" s="1104" t="s">
        <v>97</v>
      </c>
      <c r="B47" s="1104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</row>
    <row r="48" spans="1:18" s="75" customFormat="1" ht="12.75" customHeight="1">
      <c r="A48" s="1104" t="s">
        <v>98</v>
      </c>
      <c r="B48" s="1104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35"/>
  <sheetViews>
    <sheetView showGridLines="0" view="pageBreakPreview" zoomScale="170" zoomScaleNormal="160" zoomScaleSheetLayoutView="170" workbookViewId="0">
      <selection activeCell="A47" sqref="A47"/>
    </sheetView>
  </sheetViews>
  <sheetFormatPr defaultColWidth="9.140625" defaultRowHeight="12.75"/>
  <cols>
    <col min="1" max="1" width="61.140625" style="73" customWidth="1"/>
    <col min="2" max="3" width="17" style="73" customWidth="1"/>
    <col min="4" max="16384" width="9.140625" style="73"/>
  </cols>
  <sheetData>
    <row r="1" spans="1:4" s="1" customFormat="1" ht="12.75" customHeight="1">
      <c r="A1" s="870" t="s">
        <v>62</v>
      </c>
      <c r="B1" s="870"/>
      <c r="C1" s="870"/>
      <c r="D1" s="11"/>
    </row>
    <row r="2" spans="1:4" s="1" customFormat="1" ht="12.75" customHeight="1">
      <c r="A2" s="870" t="s">
        <v>19</v>
      </c>
      <c r="B2" s="870"/>
      <c r="C2" s="870"/>
    </row>
    <row r="3" spans="1:4" s="1" customFormat="1" ht="12.75" customHeight="1">
      <c r="A3" s="3"/>
      <c r="B3" s="3"/>
      <c r="C3" s="3"/>
    </row>
    <row r="4" spans="1:4" s="1" customFormat="1" ht="12.75" customHeight="1">
      <c r="A4" s="871" t="s">
        <v>285</v>
      </c>
      <c r="B4" s="871"/>
      <c r="C4" s="871"/>
    </row>
    <row r="5" spans="1:4" s="1" customFormat="1">
      <c r="A5" s="515" t="s">
        <v>366</v>
      </c>
      <c r="B5" s="250"/>
      <c r="C5" s="516">
        <v>1</v>
      </c>
    </row>
    <row r="6" spans="1:4" s="1" customFormat="1" ht="12.75" customHeight="1">
      <c r="A6" s="1111" t="s">
        <v>3</v>
      </c>
      <c r="B6" s="1112" t="s">
        <v>70</v>
      </c>
      <c r="C6" s="1113"/>
    </row>
    <row r="7" spans="1:4" s="1" customFormat="1">
      <c r="A7" s="1111"/>
      <c r="B7" s="517" t="s">
        <v>4</v>
      </c>
      <c r="C7" s="518" t="s">
        <v>66</v>
      </c>
    </row>
    <row r="8" spans="1:4" s="1" customFormat="1" ht="12.75" customHeight="1">
      <c r="A8" s="519" t="s">
        <v>176</v>
      </c>
      <c r="B8" s="855">
        <v>39717.69</v>
      </c>
      <c r="C8" s="855">
        <v>39717.69</v>
      </c>
    </row>
    <row r="9" spans="1:4" s="1" customFormat="1" ht="12.75" customHeight="1">
      <c r="A9" s="519" t="s">
        <v>177</v>
      </c>
      <c r="B9" s="855">
        <v>37731.800000000003</v>
      </c>
      <c r="C9" s="855">
        <v>37731.800000000003</v>
      </c>
    </row>
    <row r="10" spans="1:4" s="1" customFormat="1" ht="12.75" customHeight="1">
      <c r="A10" s="519" t="s">
        <v>178</v>
      </c>
      <c r="B10" s="855">
        <v>35845.21</v>
      </c>
      <c r="C10" s="855">
        <v>35845.21</v>
      </c>
    </row>
    <row r="11" spans="1:4" s="1" customFormat="1" ht="12.75" hidden="1" customHeight="1">
      <c r="A11" s="520"/>
      <c r="B11" s="521"/>
      <c r="C11" s="521"/>
    </row>
    <row r="12" spans="1:4" s="1" customFormat="1" ht="12.75" hidden="1" customHeight="1">
      <c r="A12" s="520"/>
      <c r="B12" s="521"/>
      <c r="C12" s="521"/>
    </row>
    <row r="13" spans="1:4" s="1" customFormat="1" ht="12.75" hidden="1" customHeight="1">
      <c r="A13" s="520"/>
      <c r="B13" s="521"/>
      <c r="C13" s="521"/>
    </row>
    <row r="14" spans="1:4" s="1" customFormat="1" ht="12.75" hidden="1" customHeight="1">
      <c r="A14" s="520"/>
      <c r="B14" s="521"/>
      <c r="C14" s="521"/>
    </row>
    <row r="15" spans="1:4" s="1" customFormat="1" ht="12.75" hidden="1" customHeight="1">
      <c r="A15" s="520"/>
      <c r="B15" s="521"/>
      <c r="C15" s="521"/>
    </row>
    <row r="16" spans="1:4" s="1" customFormat="1" ht="12.75" hidden="1" customHeight="1">
      <c r="A16" s="520"/>
      <c r="B16" s="521"/>
      <c r="C16" s="521"/>
    </row>
    <row r="17" spans="1:3" s="1" customFormat="1" ht="12.75" hidden="1" customHeight="1">
      <c r="A17" s="520"/>
      <c r="B17" s="521"/>
      <c r="C17" s="521"/>
    </row>
    <row r="18" spans="1:3" s="1" customFormat="1" ht="12.75" hidden="1" customHeight="1">
      <c r="A18" s="520"/>
      <c r="B18" s="521"/>
      <c r="C18" s="521"/>
    </row>
    <row r="19" spans="1:3" s="1" customFormat="1" ht="12.75" hidden="1" customHeight="1">
      <c r="A19" s="520"/>
      <c r="B19" s="521"/>
      <c r="C19" s="521"/>
    </row>
    <row r="20" spans="1:3" s="1" customFormat="1" ht="12.75" hidden="1" customHeight="1">
      <c r="A20" s="520"/>
      <c r="B20" s="521"/>
      <c r="C20" s="521"/>
    </row>
    <row r="21" spans="1:3" s="1" customFormat="1" ht="12.75" hidden="1" customHeight="1">
      <c r="A21" s="520"/>
      <c r="B21" s="521"/>
      <c r="C21" s="521"/>
    </row>
    <row r="22" spans="1:3" s="1" customFormat="1" ht="12.75" hidden="1" customHeight="1">
      <c r="A22" s="520"/>
      <c r="B22" s="521"/>
      <c r="C22" s="521"/>
    </row>
    <row r="23" spans="1:3" s="1" customFormat="1" ht="12.75" hidden="1" customHeight="1">
      <c r="A23" s="520"/>
      <c r="B23" s="521"/>
      <c r="C23" s="521"/>
    </row>
    <row r="24" spans="1:3" s="1" customFormat="1" ht="12.75" hidden="1" customHeight="1">
      <c r="A24" s="520"/>
      <c r="B24" s="521"/>
      <c r="C24" s="521"/>
    </row>
    <row r="25" spans="1:3" s="1" customFormat="1" ht="12.75" hidden="1" customHeight="1">
      <c r="A25" s="520"/>
      <c r="B25" s="521"/>
      <c r="C25" s="521"/>
    </row>
    <row r="26" spans="1:3" s="1" customFormat="1" ht="12.75" hidden="1" customHeight="1">
      <c r="A26" s="520"/>
      <c r="B26" s="521"/>
      <c r="C26" s="521"/>
    </row>
    <row r="27" spans="1:3" s="1" customFormat="1" ht="12.75" hidden="1" customHeight="1">
      <c r="A27" s="520"/>
      <c r="B27" s="521"/>
      <c r="C27" s="521"/>
    </row>
    <row r="28" spans="1:3" s="1" customFormat="1" ht="12.75" hidden="1" customHeight="1">
      <c r="A28" s="520"/>
      <c r="B28" s="521"/>
      <c r="C28" s="521"/>
    </row>
    <row r="29" spans="1:3" s="1" customFormat="1" ht="12.75" hidden="1" customHeight="1">
      <c r="A29" s="520"/>
      <c r="B29" s="521"/>
      <c r="C29" s="521"/>
    </row>
    <row r="30" spans="1:3" s="1" customFormat="1" ht="12.75" hidden="1" customHeight="1">
      <c r="A30" s="520"/>
      <c r="B30" s="521"/>
      <c r="C30" s="521"/>
    </row>
    <row r="31" spans="1:3" s="1" customFormat="1" ht="12.75" hidden="1" customHeight="1">
      <c r="A31" s="520"/>
      <c r="B31" s="521"/>
      <c r="C31" s="521"/>
    </row>
    <row r="32" spans="1:3" s="1" customFormat="1">
      <c r="A32" s="856" t="s">
        <v>349</v>
      </c>
    </row>
    <row r="33" spans="1:11">
      <c r="A33" s="252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>
      <c r="A34" s="198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>
      <c r="A35" s="522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87"/>
  <sheetViews>
    <sheetView showGridLines="0" view="pageBreakPreview" zoomScale="160" zoomScaleNormal="100" zoomScaleSheetLayoutView="160" workbookViewId="0">
      <selection activeCell="A6" sqref="A6:A9"/>
    </sheetView>
  </sheetViews>
  <sheetFormatPr defaultColWidth="9.140625" defaultRowHeight="12.75" outlineLevelRow="1" outlineLevelCol="1"/>
  <cols>
    <col min="1" max="1" width="23.5703125" style="1" customWidth="1"/>
    <col min="2" max="2" width="14.140625" style="1" customWidth="1"/>
    <col min="3" max="3" width="12.42578125" style="1" customWidth="1"/>
    <col min="4" max="4" width="13.28515625" style="1" customWidth="1"/>
    <col min="5" max="5" width="16.28515625" style="1" customWidth="1"/>
    <col min="6" max="6" width="14.7109375" style="1" customWidth="1"/>
    <col min="7" max="7" width="7.28515625" style="1" bestFit="1" customWidth="1"/>
    <col min="8" max="8" width="1.85546875" style="1" hidden="1" customWidth="1" outlineLevel="1"/>
    <col min="9" max="9" width="6.28515625" style="1" hidden="1" customWidth="1" outlineLevel="1"/>
    <col min="10" max="10" width="3.28515625" style="1" hidden="1" customWidth="1" outlineLevel="1"/>
    <col min="11" max="11" width="3.85546875" style="1" hidden="1" customWidth="1" outlineLevel="1"/>
    <col min="12" max="12" width="5.42578125" style="1" hidden="1" customWidth="1" outlineLevel="1"/>
    <col min="13" max="13" width="6.28515625" style="1" hidden="1" customWidth="1" outlineLevel="1"/>
    <col min="14" max="14" width="3.28515625" style="1" hidden="1" customWidth="1" outlineLevel="1"/>
    <col min="15" max="15" width="3.85546875" style="1" hidden="1" customWidth="1" outlineLevel="1"/>
    <col min="16" max="16" width="4.85546875" style="1" hidden="1" customWidth="1" outlineLevel="1"/>
    <col min="17" max="17" width="6.28515625" style="1" hidden="1" customWidth="1" outlineLevel="1"/>
    <col min="18" max="18" width="3.28515625" style="1" hidden="1" customWidth="1" outlineLevel="1"/>
    <col min="19" max="19" width="3.85546875" style="1" hidden="1" customWidth="1" outlineLevel="1"/>
    <col min="20" max="20" width="4.85546875" style="1" hidden="1" customWidth="1" outlineLevel="1"/>
    <col min="21" max="21" width="6.28515625" style="1" hidden="1" customWidth="1" outlineLevel="1"/>
    <col min="22" max="23" width="3.28515625" style="1" hidden="1" customWidth="1" outlineLevel="1"/>
    <col min="24" max="24" width="3.85546875" style="1" hidden="1" customWidth="1" outlineLevel="1"/>
    <col min="25" max="25" width="6.28515625" style="1" hidden="1" customWidth="1" outlineLevel="1"/>
    <col min="26" max="26" width="3.28515625" style="1" hidden="1" customWidth="1" outlineLevel="1"/>
    <col min="27" max="27" width="3.85546875" style="1" hidden="1" customWidth="1" outlineLevel="1"/>
    <col min="28" max="28" width="4.85546875" style="1" hidden="1" customWidth="1" outlineLevel="1"/>
    <col min="29" max="29" width="5.28515625" style="1" hidden="1" customWidth="1" outlineLevel="1"/>
    <col min="30" max="30" width="4.85546875" style="1" hidden="1" customWidth="1" outlineLevel="1"/>
    <col min="31" max="31" width="4.28515625" style="1" hidden="1" customWidth="1" outlineLevel="1"/>
    <col min="32" max="32" width="3.140625" style="1" hidden="1" customWidth="1" outlineLevel="1"/>
    <col min="33" max="33" width="7" style="1" hidden="1" customWidth="1" outlineLevel="1"/>
    <col min="34" max="34" width="3.140625" style="1" hidden="1" customWidth="1" outlineLevel="1"/>
    <col min="35" max="35" width="4.28515625" style="1" hidden="1" customWidth="1" outlineLevel="1"/>
    <col min="36" max="36" width="4.85546875" style="1" hidden="1" customWidth="1" outlineLevel="1"/>
    <col min="37" max="37" width="7.28515625" style="1" hidden="1" customWidth="1" outlineLevel="1"/>
    <col min="38" max="38" width="3.85546875" style="1" hidden="1" customWidth="1" outlineLevel="1"/>
    <col min="39" max="40" width="4.85546875" style="1" hidden="1" customWidth="1" outlineLevel="1"/>
    <col min="41" max="42" width="4.7109375" style="1" hidden="1" customWidth="1" outlineLevel="1"/>
    <col min="43" max="43" width="4.7109375" style="1" customWidth="1" collapsed="1"/>
    <col min="44" max="57" width="4.7109375" style="1" customWidth="1"/>
    <col min="58" max="16384" width="9.140625" style="1"/>
  </cols>
  <sheetData>
    <row r="1" spans="1:40" ht="12.75" customHeight="1">
      <c r="A1" s="870" t="s">
        <v>99</v>
      </c>
      <c r="B1" s="870"/>
      <c r="C1" s="870"/>
      <c r="D1" s="870"/>
      <c r="E1" s="870"/>
      <c r="F1" s="870"/>
      <c r="G1" s="870"/>
    </row>
    <row r="2" spans="1:40" ht="12.75" customHeight="1">
      <c r="A2" s="870" t="s">
        <v>1</v>
      </c>
      <c r="B2" s="870"/>
      <c r="C2" s="870"/>
      <c r="D2" s="870"/>
      <c r="E2" s="870"/>
      <c r="F2" s="870"/>
      <c r="G2" s="870"/>
    </row>
    <row r="3" spans="1:40" s="197" customFormat="1" ht="12.75" customHeight="1">
      <c r="A3" s="200"/>
      <c r="B3" s="200"/>
      <c r="C3" s="200"/>
      <c r="D3" s="200"/>
      <c r="E3" s="200"/>
    </row>
    <row r="4" spans="1:40" s="197" customFormat="1" ht="12.75" customHeight="1">
      <c r="A4" s="871" t="str">
        <f>'ANEXO I - TAB 1'!A4:M4</f>
        <v>PODER/ÓRGÃO/UNIDADE: JUSTIÇA FEDERAL</v>
      </c>
      <c r="B4" s="871"/>
      <c r="C4" s="871"/>
      <c r="D4" s="871"/>
      <c r="E4" s="871"/>
      <c r="F4" s="871"/>
      <c r="G4" s="871"/>
    </row>
    <row r="5" spans="1:40" s="197" customFormat="1" ht="12.75" customHeight="1" thickBot="1">
      <c r="A5" s="814" t="s">
        <v>364</v>
      </c>
      <c r="B5" s="544"/>
      <c r="C5" s="545"/>
      <c r="D5" s="545"/>
      <c r="E5" s="545"/>
      <c r="F5" s="881" t="str">
        <f>'ANEXO I - TAB 1'!L5</f>
        <v>POSIÇÃO: ABRIL/2024</v>
      </c>
      <c r="G5" s="881"/>
    </row>
    <row r="6" spans="1:40" s="16" customFormat="1" ht="12.75" customHeight="1" thickTop="1">
      <c r="A6" s="1011" t="s">
        <v>100</v>
      </c>
      <c r="B6" s="1008" t="s">
        <v>101</v>
      </c>
      <c r="C6" s="1008"/>
      <c r="D6" s="1008"/>
      <c r="E6" s="1008"/>
      <c r="F6" s="1008"/>
      <c r="G6" s="1008"/>
      <c r="I6" s="1119" t="s">
        <v>290</v>
      </c>
      <c r="J6" s="1120"/>
      <c r="K6" s="1120"/>
      <c r="L6" s="1121"/>
      <c r="M6" s="1122" t="s">
        <v>291</v>
      </c>
      <c r="N6" s="1123"/>
      <c r="O6" s="1123"/>
      <c r="P6" s="1124"/>
      <c r="Q6" s="1115" t="s">
        <v>292</v>
      </c>
      <c r="R6" s="1116"/>
      <c r="S6" s="1116"/>
      <c r="T6" s="1116"/>
      <c r="U6" s="1114" t="s">
        <v>293</v>
      </c>
      <c r="V6" s="1114"/>
      <c r="W6" s="1114"/>
      <c r="X6" s="1114"/>
      <c r="Y6" s="1115" t="s">
        <v>294</v>
      </c>
      <c r="Z6" s="1116"/>
      <c r="AA6" s="1116"/>
      <c r="AB6" s="1116"/>
      <c r="AC6" s="1117" t="s">
        <v>199</v>
      </c>
      <c r="AD6" s="1117"/>
      <c r="AE6" s="1117"/>
      <c r="AF6" s="1117"/>
      <c r="AG6" s="1119" t="s">
        <v>301</v>
      </c>
      <c r="AH6" s="1120"/>
      <c r="AI6" s="1120"/>
      <c r="AJ6" s="1121"/>
      <c r="AK6" s="1118" t="s">
        <v>9</v>
      </c>
      <c r="AL6" s="1118"/>
      <c r="AM6" s="1118"/>
      <c r="AN6" s="1118"/>
    </row>
    <row r="7" spans="1:40" s="16" customFormat="1" ht="12.75" customHeight="1">
      <c r="A7" s="1011"/>
      <c r="B7" s="1008" t="s">
        <v>102</v>
      </c>
      <c r="C7" s="1008"/>
      <c r="D7" s="1008"/>
      <c r="E7" s="1008"/>
      <c r="F7" s="1008" t="s">
        <v>103</v>
      </c>
      <c r="G7" s="1008" t="s">
        <v>9</v>
      </c>
      <c r="I7" s="563"/>
      <c r="J7" s="563"/>
      <c r="K7" s="563"/>
      <c r="L7" s="563"/>
      <c r="M7" s="745">
        <f t="shared" ref="M7:M17" si="0">M65+M77</f>
        <v>1</v>
      </c>
      <c r="N7" s="745">
        <f t="shared" ref="N7:P7" si="1">N65+N77</f>
        <v>0</v>
      </c>
      <c r="O7" s="745">
        <f t="shared" si="1"/>
        <v>0</v>
      </c>
      <c r="P7" s="745">
        <f t="shared" si="1"/>
        <v>0</v>
      </c>
      <c r="Q7" s="746">
        <v>1</v>
      </c>
      <c r="R7" s="747"/>
      <c r="S7" s="747"/>
      <c r="T7" s="748"/>
      <c r="U7" s="579">
        <v>1</v>
      </c>
      <c r="V7" s="579">
        <v>0</v>
      </c>
      <c r="W7" s="579">
        <v>0</v>
      </c>
      <c r="X7" s="579">
        <v>0</v>
      </c>
      <c r="Y7" s="746">
        <f t="shared" ref="Y7:Y17" si="2">Y65+Y77</f>
        <v>0</v>
      </c>
      <c r="Z7" s="747">
        <f t="shared" ref="Z7:AB7" si="3">Z65+Z77</f>
        <v>0</v>
      </c>
      <c r="AA7" s="747">
        <f t="shared" si="3"/>
        <v>1</v>
      </c>
      <c r="AB7" s="748">
        <f t="shared" si="3"/>
        <v>0</v>
      </c>
      <c r="AC7" s="581">
        <v>1</v>
      </c>
      <c r="AD7" s="581">
        <v>0</v>
      </c>
      <c r="AE7" s="581">
        <v>1</v>
      </c>
      <c r="AF7" s="581">
        <v>0</v>
      </c>
      <c r="AG7" s="591">
        <v>1</v>
      </c>
      <c r="AH7" s="591">
        <v>0</v>
      </c>
      <c r="AI7" s="591">
        <v>0</v>
      </c>
      <c r="AJ7" s="591">
        <v>0</v>
      </c>
      <c r="AK7" s="527">
        <f>I7+M7+Q7+U7+Y7+AC7+AG7</f>
        <v>5</v>
      </c>
      <c r="AL7" s="527">
        <f t="shared" ref="AL7:AN7" si="4">J7+N7+R7+V7+Z7+AD7+AH7</f>
        <v>0</v>
      </c>
      <c r="AM7" s="527">
        <f t="shared" si="4"/>
        <v>2</v>
      </c>
      <c r="AN7" s="527">
        <f t="shared" si="4"/>
        <v>0</v>
      </c>
    </row>
    <row r="8" spans="1:40" s="16" customFormat="1" ht="13.5" customHeight="1">
      <c r="A8" s="1011"/>
      <c r="B8" s="1008" t="s">
        <v>104</v>
      </c>
      <c r="C8" s="1008"/>
      <c r="D8" s="1008" t="s">
        <v>105</v>
      </c>
      <c r="E8" s="1008" t="s">
        <v>16</v>
      </c>
      <c r="F8" s="1008"/>
      <c r="G8" s="1008"/>
      <c r="I8" s="563">
        <v>258</v>
      </c>
      <c r="J8" s="563">
        <v>2</v>
      </c>
      <c r="K8" s="563">
        <v>25</v>
      </c>
      <c r="L8" s="563">
        <v>4</v>
      </c>
      <c r="M8" s="745">
        <f t="shared" si="0"/>
        <v>168</v>
      </c>
      <c r="N8" s="745">
        <f t="shared" ref="N8:P16" si="5">N66+N78</f>
        <v>0</v>
      </c>
      <c r="O8" s="745">
        <f t="shared" si="5"/>
        <v>26</v>
      </c>
      <c r="P8" s="745">
        <f t="shared" si="5"/>
        <v>0</v>
      </c>
      <c r="Q8" s="746">
        <v>266</v>
      </c>
      <c r="R8" s="747"/>
      <c r="S8" s="747">
        <v>4</v>
      </c>
      <c r="T8" s="748">
        <v>11</v>
      </c>
      <c r="U8" s="579">
        <v>251</v>
      </c>
      <c r="V8" s="579">
        <v>0</v>
      </c>
      <c r="W8" s="579">
        <v>3</v>
      </c>
      <c r="X8" s="579">
        <v>0</v>
      </c>
      <c r="Y8" s="746">
        <f t="shared" si="2"/>
        <v>145</v>
      </c>
      <c r="Z8" s="747">
        <f t="shared" ref="Z8:AB16" si="6">Z66+Z78</f>
        <v>2</v>
      </c>
      <c r="AA8" s="747">
        <f t="shared" si="6"/>
        <v>18</v>
      </c>
      <c r="AB8" s="748">
        <f t="shared" si="6"/>
        <v>0</v>
      </c>
      <c r="AC8" s="581">
        <v>15</v>
      </c>
      <c r="AD8" s="581">
        <v>0</v>
      </c>
      <c r="AE8" s="581">
        <v>3</v>
      </c>
      <c r="AF8" s="581">
        <v>0</v>
      </c>
      <c r="AG8" s="591">
        <v>66</v>
      </c>
      <c r="AH8" s="591">
        <v>1</v>
      </c>
      <c r="AI8" s="591">
        <v>10</v>
      </c>
      <c r="AJ8" s="591">
        <v>0</v>
      </c>
      <c r="AK8" s="527">
        <f t="shared" ref="AK8:AK17" si="7">I8+M8+Q8+U8+Y8+AC8+AG8</f>
        <v>1169</v>
      </c>
      <c r="AL8" s="527">
        <f t="shared" ref="AL8:AL17" si="8">J8+N8+R8+V8+Z8+AD8+AH8</f>
        <v>5</v>
      </c>
      <c r="AM8" s="527">
        <f t="shared" ref="AM8:AM17" si="9">K8+O8+S8+W8+AA8+AE8+AI8</f>
        <v>89</v>
      </c>
      <c r="AN8" s="527">
        <f t="shared" ref="AN8:AN17" si="10">L8+P8+T8+X8+AB8+AF8+AJ8</f>
        <v>15</v>
      </c>
    </row>
    <row r="9" spans="1:40" s="5" customFormat="1" ht="12.75" customHeight="1">
      <c r="A9" s="1011"/>
      <c r="B9" s="112" t="s">
        <v>106</v>
      </c>
      <c r="C9" s="112" t="s">
        <v>107</v>
      </c>
      <c r="D9" s="1008"/>
      <c r="E9" s="1008"/>
      <c r="F9" s="1008"/>
      <c r="G9" s="1008"/>
      <c r="I9" s="563">
        <v>85</v>
      </c>
      <c r="J9" s="563">
        <v>1</v>
      </c>
      <c r="K9" s="563">
        <v>23</v>
      </c>
      <c r="L9" s="563">
        <v>4</v>
      </c>
      <c r="M9" s="745">
        <f t="shared" si="0"/>
        <v>92</v>
      </c>
      <c r="N9" s="745">
        <f t="shared" si="5"/>
        <v>0</v>
      </c>
      <c r="O9" s="745">
        <f t="shared" si="5"/>
        <v>15</v>
      </c>
      <c r="P9" s="745">
        <f t="shared" si="5"/>
        <v>2</v>
      </c>
      <c r="Q9" s="746">
        <v>87</v>
      </c>
      <c r="R9" s="747"/>
      <c r="S9" s="747">
        <v>9</v>
      </c>
      <c r="T9" s="748">
        <v>5</v>
      </c>
      <c r="U9" s="579">
        <v>65</v>
      </c>
      <c r="V9" s="579">
        <v>0</v>
      </c>
      <c r="W9" s="579">
        <v>3</v>
      </c>
      <c r="X9" s="579">
        <v>0</v>
      </c>
      <c r="Y9" s="746">
        <f t="shared" si="2"/>
        <v>43</v>
      </c>
      <c r="Z9" s="747">
        <f t="shared" si="6"/>
        <v>3</v>
      </c>
      <c r="AA9" s="747">
        <f t="shared" si="6"/>
        <v>12</v>
      </c>
      <c r="AB9" s="748">
        <f t="shared" si="6"/>
        <v>0</v>
      </c>
      <c r="AC9" s="581">
        <v>27</v>
      </c>
      <c r="AD9" s="581">
        <v>0</v>
      </c>
      <c r="AE9" s="581">
        <v>2</v>
      </c>
      <c r="AF9" s="581">
        <v>0</v>
      </c>
      <c r="AG9" s="591">
        <v>60</v>
      </c>
      <c r="AH9" s="591">
        <v>1</v>
      </c>
      <c r="AI9" s="591">
        <v>9</v>
      </c>
      <c r="AJ9" s="591">
        <v>0</v>
      </c>
      <c r="AK9" s="527">
        <f t="shared" si="7"/>
        <v>459</v>
      </c>
      <c r="AL9" s="527">
        <f t="shared" si="8"/>
        <v>5</v>
      </c>
      <c r="AM9" s="527">
        <f t="shared" si="9"/>
        <v>73</v>
      </c>
      <c r="AN9" s="527">
        <f t="shared" si="10"/>
        <v>11</v>
      </c>
    </row>
    <row r="10" spans="1:40" s="5" customFormat="1" ht="12.75" customHeight="1">
      <c r="A10" s="246" t="s">
        <v>180</v>
      </c>
      <c r="B10" s="199">
        <f>AK7</f>
        <v>5</v>
      </c>
      <c r="C10" s="199">
        <f t="shared" ref="C10:D10" si="11">AL7</f>
        <v>0</v>
      </c>
      <c r="D10" s="199">
        <f t="shared" si="11"/>
        <v>2</v>
      </c>
      <c r="E10" s="8">
        <f>SUM(B10:D10)</f>
        <v>7</v>
      </c>
      <c r="F10" s="199">
        <f>AN7</f>
        <v>0</v>
      </c>
      <c r="G10" s="8">
        <f t="shared" ref="G10:G38" si="12">E10+F10</f>
        <v>7</v>
      </c>
      <c r="I10" s="563">
        <v>96</v>
      </c>
      <c r="J10" s="563">
        <v>2</v>
      </c>
      <c r="K10" s="563">
        <v>25</v>
      </c>
      <c r="L10" s="563">
        <v>5</v>
      </c>
      <c r="M10" s="745">
        <f t="shared" si="0"/>
        <v>118</v>
      </c>
      <c r="N10" s="745">
        <f t="shared" si="5"/>
        <v>0</v>
      </c>
      <c r="O10" s="745">
        <f t="shared" si="5"/>
        <v>12</v>
      </c>
      <c r="P10" s="745">
        <f t="shared" si="5"/>
        <v>2</v>
      </c>
      <c r="Q10" s="746">
        <v>143</v>
      </c>
      <c r="R10" s="747"/>
      <c r="S10" s="747">
        <v>3</v>
      </c>
      <c r="T10" s="748">
        <v>70</v>
      </c>
      <c r="U10" s="579">
        <v>188</v>
      </c>
      <c r="V10" s="579">
        <v>0</v>
      </c>
      <c r="W10" s="579">
        <v>3</v>
      </c>
      <c r="X10" s="579">
        <v>0</v>
      </c>
      <c r="Y10" s="746">
        <f t="shared" si="2"/>
        <v>74</v>
      </c>
      <c r="Z10" s="747">
        <f t="shared" si="6"/>
        <v>1</v>
      </c>
      <c r="AA10" s="747">
        <f t="shared" si="6"/>
        <v>12</v>
      </c>
      <c r="AB10" s="748">
        <f t="shared" si="6"/>
        <v>2</v>
      </c>
      <c r="AC10" s="581">
        <v>28</v>
      </c>
      <c r="AD10" s="581">
        <v>0</v>
      </c>
      <c r="AE10" s="581">
        <v>7</v>
      </c>
      <c r="AF10" s="581">
        <v>0</v>
      </c>
      <c r="AG10" s="591">
        <v>54</v>
      </c>
      <c r="AH10" s="591">
        <v>1</v>
      </c>
      <c r="AI10" s="591">
        <v>14</v>
      </c>
      <c r="AJ10" s="591">
        <v>0</v>
      </c>
      <c r="AK10" s="527">
        <f t="shared" si="7"/>
        <v>701</v>
      </c>
      <c r="AL10" s="527">
        <f t="shared" si="8"/>
        <v>4</v>
      </c>
      <c r="AM10" s="527">
        <f t="shared" si="9"/>
        <v>76</v>
      </c>
      <c r="AN10" s="527">
        <f t="shared" si="10"/>
        <v>79</v>
      </c>
    </row>
    <row r="11" spans="1:40" s="5" customFormat="1" ht="12.75" customHeight="1">
      <c r="A11" s="246" t="s">
        <v>181</v>
      </c>
      <c r="B11" s="199">
        <f t="shared" ref="B11:D11" si="13">AK8</f>
        <v>1169</v>
      </c>
      <c r="C11" s="199">
        <f>AL8</f>
        <v>5</v>
      </c>
      <c r="D11" s="199">
        <f t="shared" si="13"/>
        <v>89</v>
      </c>
      <c r="E11" s="8">
        <f t="shared" ref="E11:E38" si="14">SUM(B11:D11)</f>
        <v>1263</v>
      </c>
      <c r="F11" s="199">
        <f t="shared" ref="F11:F19" si="15">AN8</f>
        <v>15</v>
      </c>
      <c r="G11" s="8">
        <f t="shared" si="12"/>
        <v>1278</v>
      </c>
      <c r="I11" s="563">
        <v>284</v>
      </c>
      <c r="J11" s="563"/>
      <c r="K11" s="563"/>
      <c r="L11" s="563">
        <v>9</v>
      </c>
      <c r="M11" s="745">
        <f t="shared" si="0"/>
        <v>180</v>
      </c>
      <c r="N11" s="745">
        <f t="shared" si="5"/>
        <v>0</v>
      </c>
      <c r="O11" s="745">
        <f t="shared" si="5"/>
        <v>0</v>
      </c>
      <c r="P11" s="745">
        <f t="shared" si="5"/>
        <v>2</v>
      </c>
      <c r="Q11" s="746">
        <v>117</v>
      </c>
      <c r="R11" s="747"/>
      <c r="S11" s="747"/>
      <c r="T11" s="748">
        <v>15</v>
      </c>
      <c r="U11" s="579">
        <v>105</v>
      </c>
      <c r="V11" s="579">
        <v>0</v>
      </c>
      <c r="W11" s="579">
        <v>0</v>
      </c>
      <c r="X11" s="579">
        <v>0</v>
      </c>
      <c r="Y11" s="746">
        <f t="shared" si="2"/>
        <v>123</v>
      </c>
      <c r="Z11" s="747">
        <f t="shared" si="6"/>
        <v>0</v>
      </c>
      <c r="AA11" s="747">
        <f t="shared" si="6"/>
        <v>0</v>
      </c>
      <c r="AB11" s="748">
        <f t="shared" si="6"/>
        <v>1</v>
      </c>
      <c r="AC11" s="581">
        <v>68</v>
      </c>
      <c r="AD11" s="581">
        <v>0</v>
      </c>
      <c r="AE11" s="582"/>
      <c r="AF11" s="581">
        <v>0</v>
      </c>
      <c r="AG11" s="591">
        <v>97</v>
      </c>
      <c r="AH11" s="591">
        <v>0</v>
      </c>
      <c r="AI11" s="591">
        <v>0</v>
      </c>
      <c r="AJ11" s="591">
        <v>0</v>
      </c>
      <c r="AK11" s="527">
        <f t="shared" si="7"/>
        <v>974</v>
      </c>
      <c r="AL11" s="527">
        <f t="shared" si="8"/>
        <v>0</v>
      </c>
      <c r="AM11" s="527">
        <f t="shared" si="9"/>
        <v>0</v>
      </c>
      <c r="AN11" s="527">
        <f t="shared" si="10"/>
        <v>27</v>
      </c>
    </row>
    <row r="12" spans="1:40" s="5" customFormat="1" ht="12.75" customHeight="1">
      <c r="A12" s="246" t="s">
        <v>182</v>
      </c>
      <c r="B12" s="199">
        <f t="shared" ref="B12:D12" si="16">AK9</f>
        <v>459</v>
      </c>
      <c r="C12" s="199">
        <f t="shared" si="16"/>
        <v>5</v>
      </c>
      <c r="D12" s="199">
        <f t="shared" si="16"/>
        <v>73</v>
      </c>
      <c r="E12" s="8">
        <f t="shared" si="14"/>
        <v>537</v>
      </c>
      <c r="F12" s="199">
        <f t="shared" si="15"/>
        <v>11</v>
      </c>
      <c r="G12" s="8">
        <f t="shared" si="12"/>
        <v>548</v>
      </c>
      <c r="I12" s="563">
        <v>2301</v>
      </c>
      <c r="J12" s="563"/>
      <c r="K12" s="563"/>
      <c r="L12" s="563">
        <v>73</v>
      </c>
      <c r="M12" s="745">
        <f t="shared" si="0"/>
        <v>953</v>
      </c>
      <c r="N12" s="745">
        <f t="shared" si="5"/>
        <v>0</v>
      </c>
      <c r="O12" s="745">
        <f t="shared" si="5"/>
        <v>0</v>
      </c>
      <c r="P12" s="745">
        <f t="shared" si="5"/>
        <v>19</v>
      </c>
      <c r="Q12" s="746">
        <v>1398</v>
      </c>
      <c r="R12" s="747"/>
      <c r="S12" s="747"/>
      <c r="T12" s="748">
        <v>31</v>
      </c>
      <c r="U12" s="579">
        <v>2133</v>
      </c>
      <c r="V12" s="579">
        <v>0</v>
      </c>
      <c r="W12" s="579">
        <v>0</v>
      </c>
      <c r="X12" s="579">
        <v>27</v>
      </c>
      <c r="Y12" s="746">
        <f t="shared" si="2"/>
        <v>1014</v>
      </c>
      <c r="Z12" s="747">
        <f t="shared" si="6"/>
        <v>0</v>
      </c>
      <c r="AA12" s="747">
        <f t="shared" si="6"/>
        <v>0</v>
      </c>
      <c r="AB12" s="748">
        <f t="shared" si="6"/>
        <v>15</v>
      </c>
      <c r="AC12" s="581">
        <v>15</v>
      </c>
      <c r="AD12" s="581">
        <v>0</v>
      </c>
      <c r="AE12" s="582"/>
      <c r="AF12" s="581">
        <v>0</v>
      </c>
      <c r="AG12" s="591">
        <v>640</v>
      </c>
      <c r="AH12" s="591">
        <v>0</v>
      </c>
      <c r="AI12" s="591">
        <v>0</v>
      </c>
      <c r="AJ12" s="591">
        <v>19</v>
      </c>
      <c r="AK12" s="527">
        <f t="shared" si="7"/>
        <v>8454</v>
      </c>
      <c r="AL12" s="527">
        <f t="shared" si="8"/>
        <v>0</v>
      </c>
      <c r="AM12" s="527">
        <f t="shared" si="9"/>
        <v>0</v>
      </c>
      <c r="AN12" s="527">
        <f t="shared" si="10"/>
        <v>184</v>
      </c>
    </row>
    <row r="13" spans="1:40" s="5" customFormat="1" ht="12.75" customHeight="1">
      <c r="A13" s="246" t="s">
        <v>183</v>
      </c>
      <c r="B13" s="199">
        <f t="shared" ref="B13:D13" si="17">AK10</f>
        <v>701</v>
      </c>
      <c r="C13" s="199">
        <f t="shared" si="17"/>
        <v>4</v>
      </c>
      <c r="D13" s="199">
        <f t="shared" si="17"/>
        <v>76</v>
      </c>
      <c r="E13" s="8">
        <f t="shared" si="14"/>
        <v>781</v>
      </c>
      <c r="F13" s="199">
        <f t="shared" si="15"/>
        <v>79</v>
      </c>
      <c r="G13" s="8">
        <f t="shared" si="12"/>
        <v>860</v>
      </c>
      <c r="I13" s="563">
        <v>317</v>
      </c>
      <c r="J13" s="563"/>
      <c r="K13" s="563"/>
      <c r="L13" s="563">
        <v>18</v>
      </c>
      <c r="M13" s="745">
        <f t="shared" si="0"/>
        <v>752</v>
      </c>
      <c r="N13" s="745">
        <f t="shared" si="5"/>
        <v>0</v>
      </c>
      <c r="O13" s="745">
        <f t="shared" si="5"/>
        <v>0</v>
      </c>
      <c r="P13" s="745">
        <f t="shared" si="5"/>
        <v>21</v>
      </c>
      <c r="Q13" s="746">
        <v>866</v>
      </c>
      <c r="R13" s="747"/>
      <c r="S13" s="747"/>
      <c r="T13" s="748">
        <v>23</v>
      </c>
      <c r="U13" s="579">
        <v>846</v>
      </c>
      <c r="V13" s="579">
        <v>0</v>
      </c>
      <c r="W13" s="579">
        <v>0</v>
      </c>
      <c r="X13" s="579">
        <v>16</v>
      </c>
      <c r="Y13" s="746">
        <f t="shared" si="2"/>
        <v>1183</v>
      </c>
      <c r="Z13" s="747">
        <f t="shared" si="6"/>
        <v>0</v>
      </c>
      <c r="AA13" s="747">
        <f t="shared" si="6"/>
        <v>0</v>
      </c>
      <c r="AB13" s="748">
        <f t="shared" si="6"/>
        <v>54</v>
      </c>
      <c r="AC13" s="581">
        <v>6</v>
      </c>
      <c r="AD13" s="581">
        <v>0</v>
      </c>
      <c r="AE13" s="582"/>
      <c r="AF13" s="581">
        <v>0</v>
      </c>
      <c r="AG13" s="591">
        <v>2</v>
      </c>
      <c r="AH13" s="591">
        <v>0</v>
      </c>
      <c r="AI13" s="591">
        <v>0</v>
      </c>
      <c r="AJ13" s="591">
        <v>0</v>
      </c>
      <c r="AK13" s="527">
        <f t="shared" si="7"/>
        <v>3972</v>
      </c>
      <c r="AL13" s="527">
        <f t="shared" si="8"/>
        <v>0</v>
      </c>
      <c r="AM13" s="527">
        <f t="shared" si="9"/>
        <v>0</v>
      </c>
      <c r="AN13" s="527">
        <f t="shared" si="10"/>
        <v>132</v>
      </c>
    </row>
    <row r="14" spans="1:40" s="5" customFormat="1" ht="12.75" customHeight="1">
      <c r="A14" s="246" t="s">
        <v>184</v>
      </c>
      <c r="B14" s="199">
        <f t="shared" ref="B14:D14" si="18">AK11</f>
        <v>974</v>
      </c>
      <c r="C14" s="199">
        <f t="shared" si="18"/>
        <v>0</v>
      </c>
      <c r="D14" s="199">
        <f t="shared" si="18"/>
        <v>0</v>
      </c>
      <c r="E14" s="8">
        <f t="shared" si="14"/>
        <v>974</v>
      </c>
      <c r="F14" s="199">
        <f t="shared" si="15"/>
        <v>27</v>
      </c>
      <c r="G14" s="8">
        <f t="shared" si="12"/>
        <v>1001</v>
      </c>
      <c r="I14" s="563">
        <v>615</v>
      </c>
      <c r="J14" s="563"/>
      <c r="K14" s="563"/>
      <c r="L14" s="563">
        <v>24</v>
      </c>
      <c r="M14" s="745">
        <f t="shared" si="0"/>
        <v>381</v>
      </c>
      <c r="N14" s="745">
        <f t="shared" si="5"/>
        <v>0</v>
      </c>
      <c r="O14" s="745">
        <f t="shared" si="5"/>
        <v>0</v>
      </c>
      <c r="P14" s="745">
        <f t="shared" si="5"/>
        <v>23</v>
      </c>
      <c r="Q14" s="746">
        <v>1357</v>
      </c>
      <c r="R14" s="747"/>
      <c r="S14" s="747"/>
      <c r="T14" s="748">
        <v>80</v>
      </c>
      <c r="U14" s="579">
        <v>304</v>
      </c>
      <c r="V14" s="579">
        <v>0</v>
      </c>
      <c r="W14" s="579">
        <v>0</v>
      </c>
      <c r="X14" s="579">
        <v>20</v>
      </c>
      <c r="Y14" s="746">
        <f t="shared" si="2"/>
        <v>357</v>
      </c>
      <c r="Z14" s="747">
        <f t="shared" si="6"/>
        <v>0</v>
      </c>
      <c r="AA14" s="747">
        <f t="shared" si="6"/>
        <v>0</v>
      </c>
      <c r="AB14" s="748">
        <f t="shared" si="6"/>
        <v>32</v>
      </c>
      <c r="AC14" s="581">
        <v>32</v>
      </c>
      <c r="AD14" s="581">
        <v>0</v>
      </c>
      <c r="AE14" s="582"/>
      <c r="AF14" s="581">
        <v>1</v>
      </c>
      <c r="AG14" s="591">
        <v>341</v>
      </c>
      <c r="AH14" s="591">
        <v>0</v>
      </c>
      <c r="AI14" s="591">
        <v>0</v>
      </c>
      <c r="AJ14" s="591">
        <v>26</v>
      </c>
      <c r="AK14" s="527">
        <f t="shared" si="7"/>
        <v>3387</v>
      </c>
      <c r="AL14" s="527">
        <f t="shared" si="8"/>
        <v>0</v>
      </c>
      <c r="AM14" s="527">
        <f t="shared" si="9"/>
        <v>0</v>
      </c>
      <c r="AN14" s="527">
        <f t="shared" si="10"/>
        <v>206</v>
      </c>
    </row>
    <row r="15" spans="1:40" s="5" customFormat="1" ht="12.75" customHeight="1">
      <c r="A15" s="246" t="s">
        <v>185</v>
      </c>
      <c r="B15" s="199">
        <f t="shared" ref="B15:D15" si="19">AK12</f>
        <v>8454</v>
      </c>
      <c r="C15" s="199">
        <f t="shared" si="19"/>
        <v>0</v>
      </c>
      <c r="D15" s="199">
        <f t="shared" si="19"/>
        <v>0</v>
      </c>
      <c r="E15" s="8">
        <f t="shared" si="14"/>
        <v>8454</v>
      </c>
      <c r="F15" s="199">
        <f t="shared" si="15"/>
        <v>184</v>
      </c>
      <c r="G15" s="8">
        <f t="shared" si="12"/>
        <v>8638</v>
      </c>
      <c r="I15" s="563">
        <v>712</v>
      </c>
      <c r="J15" s="563"/>
      <c r="K15" s="563"/>
      <c r="L15" s="563">
        <v>77</v>
      </c>
      <c r="M15" s="745">
        <f t="shared" si="0"/>
        <v>283</v>
      </c>
      <c r="N15" s="745">
        <f t="shared" si="5"/>
        <v>0</v>
      </c>
      <c r="O15" s="745">
        <f t="shared" si="5"/>
        <v>0</v>
      </c>
      <c r="P15" s="745">
        <f t="shared" si="5"/>
        <v>42</v>
      </c>
      <c r="Q15" s="746">
        <v>317</v>
      </c>
      <c r="R15" s="747"/>
      <c r="S15" s="747"/>
      <c r="T15" s="748">
        <v>71</v>
      </c>
      <c r="U15" s="579">
        <v>143</v>
      </c>
      <c r="V15" s="579">
        <v>0</v>
      </c>
      <c r="W15" s="579">
        <v>0</v>
      </c>
      <c r="X15" s="579">
        <v>26</v>
      </c>
      <c r="Y15" s="746">
        <f t="shared" si="2"/>
        <v>84</v>
      </c>
      <c r="Z15" s="747">
        <f t="shared" si="6"/>
        <v>0</v>
      </c>
      <c r="AA15" s="747">
        <f t="shared" si="6"/>
        <v>0</v>
      </c>
      <c r="AB15" s="748">
        <f t="shared" si="6"/>
        <v>22</v>
      </c>
      <c r="AC15" s="581">
        <v>4</v>
      </c>
      <c r="AD15" s="581">
        <v>0</v>
      </c>
      <c r="AE15" s="582"/>
      <c r="AF15" s="581">
        <v>1</v>
      </c>
      <c r="AG15" s="591">
        <v>182</v>
      </c>
      <c r="AH15" s="591">
        <v>0</v>
      </c>
      <c r="AI15" s="591">
        <v>0</v>
      </c>
      <c r="AJ15" s="591">
        <v>16</v>
      </c>
      <c r="AK15" s="527">
        <f t="shared" si="7"/>
        <v>1725</v>
      </c>
      <c r="AL15" s="527">
        <f t="shared" si="8"/>
        <v>0</v>
      </c>
      <c r="AM15" s="527">
        <f t="shared" si="9"/>
        <v>0</v>
      </c>
      <c r="AN15" s="527">
        <f t="shared" si="10"/>
        <v>255</v>
      </c>
    </row>
    <row r="16" spans="1:40" s="5" customFormat="1" ht="12.75" customHeight="1">
      <c r="A16" s="246" t="s">
        <v>186</v>
      </c>
      <c r="B16" s="199">
        <f t="shared" ref="B16:D16" si="20">AK13</f>
        <v>3972</v>
      </c>
      <c r="C16" s="199">
        <f t="shared" si="20"/>
        <v>0</v>
      </c>
      <c r="D16" s="199">
        <f t="shared" si="20"/>
        <v>0</v>
      </c>
      <c r="E16" s="8">
        <f t="shared" si="14"/>
        <v>3972</v>
      </c>
      <c r="F16" s="199">
        <f t="shared" si="15"/>
        <v>132</v>
      </c>
      <c r="G16" s="8">
        <f t="shared" si="12"/>
        <v>4104</v>
      </c>
      <c r="I16" s="563">
        <v>96</v>
      </c>
      <c r="J16" s="563"/>
      <c r="K16" s="563"/>
      <c r="L16" s="563">
        <v>14</v>
      </c>
      <c r="M16" s="745">
        <f t="shared" si="0"/>
        <v>130</v>
      </c>
      <c r="N16" s="745">
        <f t="shared" si="5"/>
        <v>0</v>
      </c>
      <c r="O16" s="745">
        <f t="shared" si="5"/>
        <v>0</v>
      </c>
      <c r="P16" s="745">
        <f t="shared" si="5"/>
        <v>10</v>
      </c>
      <c r="Q16" s="746">
        <v>11</v>
      </c>
      <c r="R16" s="747"/>
      <c r="S16" s="747"/>
      <c r="T16" s="748">
        <v>7</v>
      </c>
      <c r="U16" s="579">
        <v>0</v>
      </c>
      <c r="V16" s="579">
        <v>0</v>
      </c>
      <c r="W16" s="579">
        <v>0</v>
      </c>
      <c r="X16" s="579">
        <v>0</v>
      </c>
      <c r="Y16" s="746">
        <f t="shared" si="2"/>
        <v>1</v>
      </c>
      <c r="Z16" s="747">
        <f t="shared" si="6"/>
        <v>0</v>
      </c>
      <c r="AA16" s="747">
        <f t="shared" si="6"/>
        <v>0</v>
      </c>
      <c r="AB16" s="748">
        <f t="shared" si="6"/>
        <v>0</v>
      </c>
      <c r="AC16" s="581">
        <v>2</v>
      </c>
      <c r="AD16" s="581">
        <v>0</v>
      </c>
      <c r="AE16" s="582"/>
      <c r="AF16" s="581">
        <v>1</v>
      </c>
      <c r="AG16" s="591">
        <v>1</v>
      </c>
      <c r="AH16" s="591">
        <v>0</v>
      </c>
      <c r="AI16" s="591">
        <v>0</v>
      </c>
      <c r="AJ16" s="591">
        <v>0</v>
      </c>
      <c r="AK16" s="527">
        <f t="shared" si="7"/>
        <v>241</v>
      </c>
      <c r="AL16" s="527">
        <f t="shared" si="8"/>
        <v>0</v>
      </c>
      <c r="AM16" s="527">
        <f t="shared" si="9"/>
        <v>0</v>
      </c>
      <c r="AN16" s="527">
        <f t="shared" si="10"/>
        <v>32</v>
      </c>
    </row>
    <row r="17" spans="1:40" s="5" customFormat="1" ht="12.75" customHeight="1">
      <c r="A17" s="246" t="s">
        <v>187</v>
      </c>
      <c r="B17" s="199">
        <f t="shared" ref="B17:D17" si="21">AK14</f>
        <v>3387</v>
      </c>
      <c r="C17" s="199">
        <f t="shared" si="21"/>
        <v>0</v>
      </c>
      <c r="D17" s="199">
        <f t="shared" si="21"/>
        <v>0</v>
      </c>
      <c r="E17" s="8">
        <f t="shared" si="14"/>
        <v>3387</v>
      </c>
      <c r="F17" s="199">
        <f t="shared" si="15"/>
        <v>206</v>
      </c>
      <c r="G17" s="8">
        <f t="shared" si="12"/>
        <v>3593</v>
      </c>
      <c r="I17" s="542">
        <f>SUM(I7:I16)</f>
        <v>4764</v>
      </c>
      <c r="J17" s="542">
        <f>SUM(J7:J16)</f>
        <v>5</v>
      </c>
      <c r="K17" s="542">
        <f>SUM(K7:K16)</f>
        <v>73</v>
      </c>
      <c r="L17" s="576">
        <f>SUM(L7:L16)</f>
        <v>228</v>
      </c>
      <c r="M17" s="578">
        <f t="shared" si="0"/>
        <v>3058</v>
      </c>
      <c r="N17" s="578">
        <f t="shared" ref="N17:P17" si="22">N75+N87</f>
        <v>0</v>
      </c>
      <c r="O17" s="578">
        <f t="shared" si="22"/>
        <v>53</v>
      </c>
      <c r="P17" s="578">
        <f t="shared" si="22"/>
        <v>121</v>
      </c>
      <c r="Q17" s="577">
        <v>4563</v>
      </c>
      <c r="R17" s="542">
        <v>0</v>
      </c>
      <c r="S17" s="542">
        <v>16</v>
      </c>
      <c r="T17" s="576">
        <v>313</v>
      </c>
      <c r="U17" s="580">
        <v>4036</v>
      </c>
      <c r="V17" s="580">
        <v>0</v>
      </c>
      <c r="W17" s="580">
        <v>9</v>
      </c>
      <c r="X17" s="580">
        <v>89</v>
      </c>
      <c r="Y17" s="577">
        <f t="shared" si="2"/>
        <v>3024</v>
      </c>
      <c r="Z17" s="542">
        <f t="shared" ref="Z17:AB17" si="23">Z75+Z87</f>
        <v>6</v>
      </c>
      <c r="AA17" s="542">
        <f t="shared" si="23"/>
        <v>43</v>
      </c>
      <c r="AB17" s="576">
        <f t="shared" si="23"/>
        <v>126</v>
      </c>
      <c r="AC17" s="791">
        <v>198</v>
      </c>
      <c r="AD17" s="791">
        <v>0</v>
      </c>
      <c r="AE17" s="791">
        <v>13</v>
      </c>
      <c r="AF17" s="791">
        <v>3</v>
      </c>
      <c r="AG17" s="792">
        <v>1444</v>
      </c>
      <c r="AH17" s="792">
        <v>3</v>
      </c>
      <c r="AI17" s="792">
        <v>33</v>
      </c>
      <c r="AJ17" s="792">
        <v>61</v>
      </c>
      <c r="AK17" s="527">
        <f t="shared" si="7"/>
        <v>21087</v>
      </c>
      <c r="AL17" s="527">
        <f t="shared" si="8"/>
        <v>14</v>
      </c>
      <c r="AM17" s="527">
        <f t="shared" si="9"/>
        <v>240</v>
      </c>
      <c r="AN17" s="527">
        <f t="shared" si="10"/>
        <v>941</v>
      </c>
    </row>
    <row r="18" spans="1:40" s="5" customFormat="1" ht="12.75" customHeight="1">
      <c r="A18" s="246" t="s">
        <v>188</v>
      </c>
      <c r="B18" s="199">
        <f t="shared" ref="B18:D18" si="24">AK15</f>
        <v>1725</v>
      </c>
      <c r="C18" s="199">
        <f t="shared" si="24"/>
        <v>0</v>
      </c>
      <c r="D18" s="199">
        <f t="shared" si="24"/>
        <v>0</v>
      </c>
      <c r="E18" s="8">
        <f t="shared" si="14"/>
        <v>1725</v>
      </c>
      <c r="F18" s="199">
        <f t="shared" si="15"/>
        <v>255</v>
      </c>
      <c r="G18" s="8">
        <f t="shared" si="12"/>
        <v>1980</v>
      </c>
    </row>
    <row r="19" spans="1:40" s="5" customFormat="1">
      <c r="A19" s="246" t="s">
        <v>189</v>
      </c>
      <c r="B19" s="199">
        <f t="shared" ref="B19:D19" si="25">AK16</f>
        <v>241</v>
      </c>
      <c r="C19" s="199">
        <f t="shared" si="25"/>
        <v>0</v>
      </c>
      <c r="D19" s="199">
        <f t="shared" si="25"/>
        <v>0</v>
      </c>
      <c r="E19" s="8">
        <f t="shared" si="14"/>
        <v>241</v>
      </c>
      <c r="F19" s="199">
        <f t="shared" si="15"/>
        <v>32</v>
      </c>
      <c r="G19" s="8">
        <f t="shared" si="12"/>
        <v>273</v>
      </c>
    </row>
    <row r="20" spans="1:40" s="5" customFormat="1" hidden="1">
      <c r="A20" s="9"/>
      <c r="B20" s="199" t="e">
        <f>'[9]ANEXO III - TAB 1'!B20+'[10]ANEXO III - TAB 1'!B20+'[11]ANEXO III - TAB 1'!B20+'[12]ANEXO III - TAB 1'!B20+'[13]ANEXO III - TAB 1'!B20+'[14]ANEXO III - TAB 1'!B20</f>
        <v>#REF!</v>
      </c>
      <c r="C20" s="199" t="e">
        <f>'[9]ANEXO III - TAB 1'!C20+'[10]ANEXO III - TAB 1'!C20+'[11]ANEXO III - TAB 1'!C20+'[12]ANEXO III - TAB 1'!C20+'[13]ANEXO III - TAB 1'!C20+'[14]ANEXO III - TAB 1'!C20</f>
        <v>#REF!</v>
      </c>
      <c r="D20" s="199" t="e">
        <f>'[9]ANEXO III - TAB 1'!D20+'[10]ANEXO III - TAB 1'!D20+'[11]ANEXO III - TAB 1'!D20+'[12]ANEXO III - TAB 1'!D20+'[13]ANEXO III - TAB 1'!D20+'[14]ANEXO III - TAB 1'!D20</f>
        <v>#REF!</v>
      </c>
      <c r="E20" s="8" t="e">
        <f t="shared" si="14"/>
        <v>#REF!</v>
      </c>
      <c r="F20" s="199" t="e">
        <f>'[9]ANEXO III - TAB 1'!F20+'[10]ANEXO III - TAB 1'!F20+'[11]ANEXO III - TAB 1'!F20+'[12]ANEXO III - TAB 1'!F20+'[13]ANEXO III - TAB 1'!F20+'[14]ANEXO III - TAB 1'!F20</f>
        <v>#REF!</v>
      </c>
      <c r="G20" s="8" t="e">
        <f t="shared" si="12"/>
        <v>#REF!</v>
      </c>
    </row>
    <row r="21" spans="1:40" s="5" customFormat="1" hidden="1">
      <c r="A21" s="9"/>
      <c r="B21" s="199" t="e">
        <f>'[9]ANEXO III - TAB 1'!B21+'[10]ANEXO III - TAB 1'!B21+'[11]ANEXO III - TAB 1'!B21+'[12]ANEXO III - TAB 1'!B21+'[13]ANEXO III - TAB 1'!B21+'[14]ANEXO III - TAB 1'!B21</f>
        <v>#REF!</v>
      </c>
      <c r="C21" s="199" t="e">
        <f>'[9]ANEXO III - TAB 1'!C21+'[10]ANEXO III - TAB 1'!C21+'[11]ANEXO III - TAB 1'!C21+'[12]ANEXO III - TAB 1'!C21+'[13]ANEXO III - TAB 1'!C21+'[14]ANEXO III - TAB 1'!C21</f>
        <v>#REF!</v>
      </c>
      <c r="D21" s="199" t="e">
        <f>'[9]ANEXO III - TAB 1'!D21+'[10]ANEXO III - TAB 1'!D21+'[11]ANEXO III - TAB 1'!D21+'[12]ANEXO III - TAB 1'!D21+'[13]ANEXO III - TAB 1'!D21+'[14]ANEXO III - TAB 1'!D21</f>
        <v>#REF!</v>
      </c>
      <c r="E21" s="8" t="e">
        <f t="shared" si="14"/>
        <v>#REF!</v>
      </c>
      <c r="F21" s="199" t="e">
        <f>'[9]ANEXO III - TAB 1'!F21+'[10]ANEXO III - TAB 1'!F21+'[11]ANEXO III - TAB 1'!F21+'[12]ANEXO III - TAB 1'!F21+'[13]ANEXO III - TAB 1'!F21+'[14]ANEXO III - TAB 1'!F21</f>
        <v>#REF!</v>
      </c>
      <c r="G21" s="8" t="e">
        <f t="shared" si="12"/>
        <v>#REF!</v>
      </c>
    </row>
    <row r="22" spans="1:40" s="5" customFormat="1" hidden="1">
      <c r="A22" s="9"/>
      <c r="B22" s="199" t="e">
        <f>'[9]ANEXO III - TAB 1'!B22+'[10]ANEXO III - TAB 1'!B22+'[11]ANEXO III - TAB 1'!B22+'[12]ANEXO III - TAB 1'!B22+'[13]ANEXO III - TAB 1'!B22+'[14]ANEXO III - TAB 1'!B22</f>
        <v>#REF!</v>
      </c>
      <c r="C22" s="199" t="e">
        <f>'[9]ANEXO III - TAB 1'!C22+'[10]ANEXO III - TAB 1'!C22+'[11]ANEXO III - TAB 1'!C22+'[12]ANEXO III - TAB 1'!C22+'[13]ANEXO III - TAB 1'!C22+'[14]ANEXO III - TAB 1'!C22</f>
        <v>#REF!</v>
      </c>
      <c r="D22" s="199" t="e">
        <f>'[9]ANEXO III - TAB 1'!D22+'[10]ANEXO III - TAB 1'!D22+'[11]ANEXO III - TAB 1'!D22+'[12]ANEXO III - TAB 1'!D22+'[13]ANEXO III - TAB 1'!D22+'[14]ANEXO III - TAB 1'!D22</f>
        <v>#REF!</v>
      </c>
      <c r="E22" s="8" t="e">
        <f t="shared" si="14"/>
        <v>#REF!</v>
      </c>
      <c r="F22" s="199" t="e">
        <f>'[9]ANEXO III - TAB 1'!F22+'[10]ANEXO III - TAB 1'!F22+'[11]ANEXO III - TAB 1'!F22+'[12]ANEXO III - TAB 1'!F22+'[13]ANEXO III - TAB 1'!F22+'[14]ANEXO III - TAB 1'!F22</f>
        <v>#REF!</v>
      </c>
      <c r="G22" s="8" t="e">
        <f t="shared" si="12"/>
        <v>#REF!</v>
      </c>
    </row>
    <row r="23" spans="1:40" s="5" customFormat="1" hidden="1">
      <c r="A23" s="9"/>
      <c r="B23" s="199" t="e">
        <f>'[9]ANEXO III - TAB 1'!B23+'[10]ANEXO III - TAB 1'!B23+'[11]ANEXO III - TAB 1'!B23+'[12]ANEXO III - TAB 1'!B23+'[13]ANEXO III - TAB 1'!B23+'[14]ANEXO III - TAB 1'!B23</f>
        <v>#REF!</v>
      </c>
      <c r="C23" s="199" t="e">
        <f>'[9]ANEXO III - TAB 1'!C23+'[10]ANEXO III - TAB 1'!C23+'[11]ANEXO III - TAB 1'!C23+'[12]ANEXO III - TAB 1'!C23+'[13]ANEXO III - TAB 1'!C23+'[14]ANEXO III - TAB 1'!C23</f>
        <v>#REF!</v>
      </c>
      <c r="D23" s="199" t="e">
        <f>'[9]ANEXO III - TAB 1'!D23+'[10]ANEXO III - TAB 1'!D23+'[11]ANEXO III - TAB 1'!D23+'[12]ANEXO III - TAB 1'!D23+'[13]ANEXO III - TAB 1'!D23+'[14]ANEXO III - TAB 1'!D23</f>
        <v>#REF!</v>
      </c>
      <c r="E23" s="8" t="e">
        <f t="shared" si="14"/>
        <v>#REF!</v>
      </c>
      <c r="F23" s="199" t="e">
        <f>'[9]ANEXO III - TAB 1'!F23+'[10]ANEXO III - TAB 1'!F23+'[11]ANEXO III - TAB 1'!F23+'[12]ANEXO III - TAB 1'!F23+'[13]ANEXO III - TAB 1'!F23+'[14]ANEXO III - TAB 1'!F23</f>
        <v>#REF!</v>
      </c>
      <c r="G23" s="8" t="e">
        <f t="shared" si="12"/>
        <v>#REF!</v>
      </c>
    </row>
    <row r="24" spans="1:40" s="5" customFormat="1" hidden="1">
      <c r="A24" s="9"/>
      <c r="B24" s="199" t="e">
        <f>'[9]ANEXO III - TAB 1'!B24+'[10]ANEXO III - TAB 1'!B24+'[11]ANEXO III - TAB 1'!B24+'[12]ANEXO III - TAB 1'!B24+'[13]ANEXO III - TAB 1'!B24+'[14]ANEXO III - TAB 1'!B24</f>
        <v>#REF!</v>
      </c>
      <c r="C24" s="199" t="e">
        <f>'[9]ANEXO III - TAB 1'!C24+'[10]ANEXO III - TAB 1'!C24+'[11]ANEXO III - TAB 1'!C24+'[12]ANEXO III - TAB 1'!C24+'[13]ANEXO III - TAB 1'!C24+'[14]ANEXO III - TAB 1'!C24</f>
        <v>#REF!</v>
      </c>
      <c r="D24" s="199" t="e">
        <f>'[9]ANEXO III - TAB 1'!D24+'[10]ANEXO III - TAB 1'!D24+'[11]ANEXO III - TAB 1'!D24+'[12]ANEXO III - TAB 1'!D24+'[13]ANEXO III - TAB 1'!D24+'[14]ANEXO III - TAB 1'!D24</f>
        <v>#REF!</v>
      </c>
      <c r="E24" s="8" t="e">
        <f t="shared" si="14"/>
        <v>#REF!</v>
      </c>
      <c r="F24" s="199" t="e">
        <f>'[9]ANEXO III - TAB 1'!F24+'[10]ANEXO III - TAB 1'!F24+'[11]ANEXO III - TAB 1'!F24+'[12]ANEXO III - TAB 1'!F24+'[13]ANEXO III - TAB 1'!F24+'[14]ANEXO III - TAB 1'!F24</f>
        <v>#REF!</v>
      </c>
      <c r="G24" s="8" t="e">
        <f t="shared" si="12"/>
        <v>#REF!</v>
      </c>
    </row>
    <row r="25" spans="1:40" s="5" customFormat="1" hidden="1">
      <c r="A25" s="9"/>
      <c r="B25" s="199" t="e">
        <f>'[9]ANEXO III - TAB 1'!B25+'[10]ANEXO III - TAB 1'!B25+'[11]ANEXO III - TAB 1'!B25+'[12]ANEXO III - TAB 1'!B25+'[13]ANEXO III - TAB 1'!B25+'[14]ANEXO III - TAB 1'!B25</f>
        <v>#REF!</v>
      </c>
      <c r="C25" s="199" t="e">
        <f>'[9]ANEXO III - TAB 1'!C25+'[10]ANEXO III - TAB 1'!C25+'[11]ANEXO III - TAB 1'!C25+'[12]ANEXO III - TAB 1'!C25+'[13]ANEXO III - TAB 1'!C25+'[14]ANEXO III - TAB 1'!C25</f>
        <v>#REF!</v>
      </c>
      <c r="D25" s="199" t="e">
        <f>'[9]ANEXO III - TAB 1'!D25+'[10]ANEXO III - TAB 1'!D25+'[11]ANEXO III - TAB 1'!D25+'[12]ANEXO III - TAB 1'!D25+'[13]ANEXO III - TAB 1'!D25+'[14]ANEXO III - TAB 1'!D25</f>
        <v>#REF!</v>
      </c>
      <c r="E25" s="8" t="e">
        <f t="shared" si="14"/>
        <v>#REF!</v>
      </c>
      <c r="F25" s="199" t="e">
        <f>'[9]ANEXO III - TAB 1'!F25+'[10]ANEXO III - TAB 1'!F25+'[11]ANEXO III - TAB 1'!F25+'[12]ANEXO III - TAB 1'!F25+'[13]ANEXO III - TAB 1'!F25+'[14]ANEXO III - TAB 1'!F25</f>
        <v>#REF!</v>
      </c>
      <c r="G25" s="8" t="e">
        <f t="shared" si="12"/>
        <v>#REF!</v>
      </c>
    </row>
    <row r="26" spans="1:40" s="5" customFormat="1" hidden="1">
      <c r="A26" s="9"/>
      <c r="B26" s="199" t="e">
        <f>'[9]ANEXO III - TAB 1'!B26+'[10]ANEXO III - TAB 1'!B26+'[11]ANEXO III - TAB 1'!B26+'[12]ANEXO III - TAB 1'!B26+'[13]ANEXO III - TAB 1'!B26+'[14]ANEXO III - TAB 1'!B26</f>
        <v>#REF!</v>
      </c>
      <c r="C26" s="199" t="e">
        <f>'[9]ANEXO III - TAB 1'!C26+'[10]ANEXO III - TAB 1'!C26+'[11]ANEXO III - TAB 1'!C26+'[12]ANEXO III - TAB 1'!C26+'[13]ANEXO III - TAB 1'!C26+'[14]ANEXO III - TAB 1'!C26</f>
        <v>#REF!</v>
      </c>
      <c r="D26" s="199" t="e">
        <f>'[9]ANEXO III - TAB 1'!D26+'[10]ANEXO III - TAB 1'!D26+'[11]ANEXO III - TAB 1'!D26+'[12]ANEXO III - TAB 1'!D26+'[13]ANEXO III - TAB 1'!D26+'[14]ANEXO III - TAB 1'!D26</f>
        <v>#REF!</v>
      </c>
      <c r="E26" s="8" t="e">
        <f t="shared" si="14"/>
        <v>#REF!</v>
      </c>
      <c r="F26" s="199" t="e">
        <f>'[9]ANEXO III - TAB 1'!F26+'[10]ANEXO III - TAB 1'!F26+'[11]ANEXO III - TAB 1'!F26+'[12]ANEXO III - TAB 1'!F26+'[13]ANEXO III - TAB 1'!F26+'[14]ANEXO III - TAB 1'!F26</f>
        <v>#REF!</v>
      </c>
      <c r="G26" s="8" t="e">
        <f t="shared" si="12"/>
        <v>#REF!</v>
      </c>
    </row>
    <row r="27" spans="1:40" s="5" customFormat="1" hidden="1">
      <c r="A27" s="9"/>
      <c r="B27" s="199" t="e">
        <f>'[9]ANEXO III - TAB 1'!B27+'[10]ANEXO III - TAB 1'!B27+'[11]ANEXO III - TAB 1'!B27+'[12]ANEXO III - TAB 1'!B27+'[13]ANEXO III - TAB 1'!B27+'[14]ANEXO III - TAB 1'!B27</f>
        <v>#REF!</v>
      </c>
      <c r="C27" s="199" t="e">
        <f>'[9]ANEXO III - TAB 1'!C27+'[10]ANEXO III - TAB 1'!C27+'[11]ANEXO III - TAB 1'!C27+'[12]ANEXO III - TAB 1'!C27+'[13]ANEXO III - TAB 1'!C27+'[14]ANEXO III - TAB 1'!C27</f>
        <v>#REF!</v>
      </c>
      <c r="D27" s="199" t="e">
        <f>'[9]ANEXO III - TAB 1'!D27+'[10]ANEXO III - TAB 1'!D27+'[11]ANEXO III - TAB 1'!D27+'[12]ANEXO III - TAB 1'!D27+'[13]ANEXO III - TAB 1'!D27+'[14]ANEXO III - TAB 1'!D27</f>
        <v>#REF!</v>
      </c>
      <c r="E27" s="8" t="e">
        <f t="shared" si="14"/>
        <v>#REF!</v>
      </c>
      <c r="F27" s="199" t="e">
        <f>'[9]ANEXO III - TAB 1'!F27+'[10]ANEXO III - TAB 1'!F27+'[11]ANEXO III - TAB 1'!F27+'[12]ANEXO III - TAB 1'!F27+'[13]ANEXO III - TAB 1'!F27+'[14]ANEXO III - TAB 1'!F27</f>
        <v>#REF!</v>
      </c>
      <c r="G27" s="8" t="e">
        <f t="shared" si="12"/>
        <v>#REF!</v>
      </c>
    </row>
    <row r="28" spans="1:40" s="5" customFormat="1" hidden="1">
      <c r="A28" s="9"/>
      <c r="B28" s="199" t="e">
        <f>'[9]ANEXO III - TAB 1'!B28+'[10]ANEXO III - TAB 1'!B28+'[11]ANEXO III - TAB 1'!B28+'[12]ANEXO III - TAB 1'!B28+'[13]ANEXO III - TAB 1'!B28+'[14]ANEXO III - TAB 1'!B28</f>
        <v>#REF!</v>
      </c>
      <c r="C28" s="199" t="e">
        <f>'[9]ANEXO III - TAB 1'!C28+'[10]ANEXO III - TAB 1'!C28+'[11]ANEXO III - TAB 1'!C28+'[12]ANEXO III - TAB 1'!C28+'[13]ANEXO III - TAB 1'!C28+'[14]ANEXO III - TAB 1'!C28</f>
        <v>#REF!</v>
      </c>
      <c r="D28" s="199" t="e">
        <f>'[9]ANEXO III - TAB 1'!D28+'[10]ANEXO III - TAB 1'!D28+'[11]ANEXO III - TAB 1'!D28+'[12]ANEXO III - TAB 1'!D28+'[13]ANEXO III - TAB 1'!D28+'[14]ANEXO III - TAB 1'!D28</f>
        <v>#REF!</v>
      </c>
      <c r="E28" s="8" t="e">
        <f t="shared" si="14"/>
        <v>#REF!</v>
      </c>
      <c r="F28" s="199" t="e">
        <f>'[9]ANEXO III - TAB 1'!F28+'[10]ANEXO III - TAB 1'!F28+'[11]ANEXO III - TAB 1'!F28+'[12]ANEXO III - TAB 1'!F28+'[13]ANEXO III - TAB 1'!F28+'[14]ANEXO III - TAB 1'!F28</f>
        <v>#REF!</v>
      </c>
      <c r="G28" s="8" t="e">
        <f t="shared" si="12"/>
        <v>#REF!</v>
      </c>
    </row>
    <row r="29" spans="1:40" s="5" customFormat="1" hidden="1">
      <c r="A29" s="9"/>
      <c r="B29" s="199" t="e">
        <f>'[9]ANEXO III - TAB 1'!B29+'[10]ANEXO III - TAB 1'!B29+'[11]ANEXO III - TAB 1'!B29+'[12]ANEXO III - TAB 1'!B29+'[13]ANEXO III - TAB 1'!B29+'[14]ANEXO III - TAB 1'!B29</f>
        <v>#REF!</v>
      </c>
      <c r="C29" s="199" t="e">
        <f>'[9]ANEXO III - TAB 1'!C29+'[10]ANEXO III - TAB 1'!C29+'[11]ANEXO III - TAB 1'!C29+'[12]ANEXO III - TAB 1'!C29+'[13]ANEXO III - TAB 1'!C29+'[14]ANEXO III - TAB 1'!C29</f>
        <v>#REF!</v>
      </c>
      <c r="D29" s="199" t="e">
        <f>'[9]ANEXO III - TAB 1'!D29+'[10]ANEXO III - TAB 1'!D29+'[11]ANEXO III - TAB 1'!D29+'[12]ANEXO III - TAB 1'!D29+'[13]ANEXO III - TAB 1'!D29+'[14]ANEXO III - TAB 1'!D29</f>
        <v>#REF!</v>
      </c>
      <c r="E29" s="8" t="e">
        <f t="shared" si="14"/>
        <v>#REF!</v>
      </c>
      <c r="F29" s="199" t="e">
        <f>'[9]ANEXO III - TAB 1'!F29+'[10]ANEXO III - TAB 1'!F29+'[11]ANEXO III - TAB 1'!F29+'[12]ANEXO III - TAB 1'!F29+'[13]ANEXO III - TAB 1'!F29+'[14]ANEXO III - TAB 1'!F29</f>
        <v>#REF!</v>
      </c>
      <c r="G29" s="8" t="e">
        <f t="shared" si="12"/>
        <v>#REF!</v>
      </c>
    </row>
    <row r="30" spans="1:40" s="5" customFormat="1" hidden="1">
      <c r="A30" s="9"/>
      <c r="B30" s="199" t="e">
        <f>'[9]ANEXO III - TAB 1'!B30+'[10]ANEXO III - TAB 1'!B30+'[11]ANEXO III - TAB 1'!B30+'[12]ANEXO III - TAB 1'!B30+'[13]ANEXO III - TAB 1'!B30+'[14]ANEXO III - TAB 1'!B30</f>
        <v>#REF!</v>
      </c>
      <c r="C30" s="199" t="e">
        <f>'[9]ANEXO III - TAB 1'!C30+'[10]ANEXO III - TAB 1'!C30+'[11]ANEXO III - TAB 1'!C30+'[12]ANEXO III - TAB 1'!C30+'[13]ANEXO III - TAB 1'!C30+'[14]ANEXO III - TAB 1'!C30</f>
        <v>#REF!</v>
      </c>
      <c r="D30" s="199" t="e">
        <f>'[9]ANEXO III - TAB 1'!D30+'[10]ANEXO III - TAB 1'!D30+'[11]ANEXO III - TAB 1'!D30+'[12]ANEXO III - TAB 1'!D30+'[13]ANEXO III - TAB 1'!D30+'[14]ANEXO III - TAB 1'!D30</f>
        <v>#REF!</v>
      </c>
      <c r="E30" s="8" t="e">
        <f t="shared" si="14"/>
        <v>#REF!</v>
      </c>
      <c r="F30" s="199" t="e">
        <f>'[9]ANEXO III - TAB 1'!F30+'[10]ANEXO III - TAB 1'!F30+'[11]ANEXO III - TAB 1'!F30+'[12]ANEXO III - TAB 1'!F30+'[13]ANEXO III - TAB 1'!F30+'[14]ANEXO III - TAB 1'!F30</f>
        <v>#REF!</v>
      </c>
      <c r="G30" s="8" t="e">
        <f t="shared" si="12"/>
        <v>#REF!</v>
      </c>
    </row>
    <row r="31" spans="1:40" s="5" customFormat="1" hidden="1">
      <c r="A31" s="9"/>
      <c r="B31" s="199" t="e">
        <f>'[9]ANEXO III - TAB 1'!B31+'[10]ANEXO III - TAB 1'!B31+'[11]ANEXO III - TAB 1'!B31+'[12]ANEXO III - TAB 1'!B31+'[13]ANEXO III - TAB 1'!B31+'[14]ANEXO III - TAB 1'!B31</f>
        <v>#REF!</v>
      </c>
      <c r="C31" s="199" t="e">
        <f>'[9]ANEXO III - TAB 1'!C31+'[10]ANEXO III - TAB 1'!C31+'[11]ANEXO III - TAB 1'!C31+'[12]ANEXO III - TAB 1'!C31+'[13]ANEXO III - TAB 1'!C31+'[14]ANEXO III - TAB 1'!C31</f>
        <v>#REF!</v>
      </c>
      <c r="D31" s="199" t="e">
        <f>'[9]ANEXO III - TAB 1'!D31+'[10]ANEXO III - TAB 1'!D31+'[11]ANEXO III - TAB 1'!D31+'[12]ANEXO III - TAB 1'!D31+'[13]ANEXO III - TAB 1'!D31+'[14]ANEXO III - TAB 1'!D31</f>
        <v>#REF!</v>
      </c>
      <c r="E31" s="8" t="e">
        <f t="shared" si="14"/>
        <v>#REF!</v>
      </c>
      <c r="F31" s="199" t="e">
        <f>'[9]ANEXO III - TAB 1'!F31+'[10]ANEXO III - TAB 1'!F31+'[11]ANEXO III - TAB 1'!F31+'[12]ANEXO III - TAB 1'!F31+'[13]ANEXO III - TAB 1'!F31+'[14]ANEXO III - TAB 1'!F31</f>
        <v>#REF!</v>
      </c>
      <c r="G31" s="8" t="e">
        <f t="shared" si="12"/>
        <v>#REF!</v>
      </c>
    </row>
    <row r="32" spans="1:40" s="5" customFormat="1" hidden="1">
      <c r="A32" s="9"/>
      <c r="B32" s="199" t="e">
        <f>'[9]ANEXO III - TAB 1'!B32+'[10]ANEXO III - TAB 1'!B32+'[11]ANEXO III - TAB 1'!B32+'[12]ANEXO III - TAB 1'!B32+'[13]ANEXO III - TAB 1'!B32+'[14]ANEXO III - TAB 1'!B32</f>
        <v>#REF!</v>
      </c>
      <c r="C32" s="199" t="e">
        <f>'[9]ANEXO III - TAB 1'!C32+'[10]ANEXO III - TAB 1'!C32+'[11]ANEXO III - TAB 1'!C32+'[12]ANEXO III - TAB 1'!C32+'[13]ANEXO III - TAB 1'!C32+'[14]ANEXO III - TAB 1'!C32</f>
        <v>#REF!</v>
      </c>
      <c r="D32" s="199" t="e">
        <f>'[9]ANEXO III - TAB 1'!D32+'[10]ANEXO III - TAB 1'!D32+'[11]ANEXO III - TAB 1'!D32+'[12]ANEXO III - TAB 1'!D32+'[13]ANEXO III - TAB 1'!D32+'[14]ANEXO III - TAB 1'!D32</f>
        <v>#REF!</v>
      </c>
      <c r="E32" s="8" t="e">
        <f t="shared" si="14"/>
        <v>#REF!</v>
      </c>
      <c r="F32" s="199" t="e">
        <f>'[9]ANEXO III - TAB 1'!F32+'[10]ANEXO III - TAB 1'!F32+'[11]ANEXO III - TAB 1'!F32+'[12]ANEXO III - TAB 1'!F32+'[13]ANEXO III - TAB 1'!F32+'[14]ANEXO III - TAB 1'!F32</f>
        <v>#REF!</v>
      </c>
      <c r="G32" s="8" t="e">
        <f t="shared" si="12"/>
        <v>#REF!</v>
      </c>
    </row>
    <row r="33" spans="1:36" s="5" customFormat="1" hidden="1">
      <c r="A33" s="9"/>
      <c r="B33" s="199" t="e">
        <f>'[9]ANEXO III - TAB 1'!B33+'[10]ANEXO III - TAB 1'!B33+'[11]ANEXO III - TAB 1'!B33+'[12]ANEXO III - TAB 1'!B33+'[13]ANEXO III - TAB 1'!B33+'[14]ANEXO III - TAB 1'!B33</f>
        <v>#REF!</v>
      </c>
      <c r="C33" s="199" t="e">
        <f>'[9]ANEXO III - TAB 1'!C33+'[10]ANEXO III - TAB 1'!C33+'[11]ANEXO III - TAB 1'!C33+'[12]ANEXO III - TAB 1'!C33+'[13]ANEXO III - TAB 1'!C33+'[14]ANEXO III - TAB 1'!C33</f>
        <v>#REF!</v>
      </c>
      <c r="D33" s="199" t="e">
        <f>'[9]ANEXO III - TAB 1'!D33+'[10]ANEXO III - TAB 1'!D33+'[11]ANEXO III - TAB 1'!D33+'[12]ANEXO III - TAB 1'!D33+'[13]ANEXO III - TAB 1'!D33+'[14]ANEXO III - TAB 1'!D33</f>
        <v>#REF!</v>
      </c>
      <c r="E33" s="8" t="e">
        <f t="shared" si="14"/>
        <v>#REF!</v>
      </c>
      <c r="F33" s="199" t="e">
        <f>'[9]ANEXO III - TAB 1'!F33+'[10]ANEXO III - TAB 1'!F33+'[11]ANEXO III - TAB 1'!F33+'[12]ANEXO III - TAB 1'!F33+'[13]ANEXO III - TAB 1'!F33+'[14]ANEXO III - TAB 1'!F33</f>
        <v>#REF!</v>
      </c>
      <c r="G33" s="8" t="e">
        <f t="shared" si="12"/>
        <v>#REF!</v>
      </c>
    </row>
    <row r="34" spans="1:36" s="5" customFormat="1" hidden="1">
      <c r="A34" s="9"/>
      <c r="B34" s="199" t="e">
        <f>'[9]ANEXO III - TAB 1'!B34+'[10]ANEXO III - TAB 1'!B34+'[11]ANEXO III - TAB 1'!B34+'[12]ANEXO III - TAB 1'!B34+'[13]ANEXO III - TAB 1'!B34+'[14]ANEXO III - TAB 1'!B34</f>
        <v>#REF!</v>
      </c>
      <c r="C34" s="199" t="e">
        <f>'[9]ANEXO III - TAB 1'!C34+'[10]ANEXO III - TAB 1'!C34+'[11]ANEXO III - TAB 1'!C34+'[12]ANEXO III - TAB 1'!C34+'[13]ANEXO III - TAB 1'!C34+'[14]ANEXO III - TAB 1'!C34</f>
        <v>#REF!</v>
      </c>
      <c r="D34" s="199" t="e">
        <f>'[9]ANEXO III - TAB 1'!D34+'[10]ANEXO III - TAB 1'!D34+'[11]ANEXO III - TAB 1'!D34+'[12]ANEXO III - TAB 1'!D34+'[13]ANEXO III - TAB 1'!D34+'[14]ANEXO III - TAB 1'!D34</f>
        <v>#REF!</v>
      </c>
      <c r="E34" s="8" t="e">
        <f t="shared" si="14"/>
        <v>#REF!</v>
      </c>
      <c r="F34" s="199" t="e">
        <f>'[9]ANEXO III - TAB 1'!F34+'[10]ANEXO III - TAB 1'!F34+'[11]ANEXO III - TAB 1'!F34+'[12]ANEXO III - TAB 1'!F34+'[13]ANEXO III - TAB 1'!F34+'[14]ANEXO III - TAB 1'!F34</f>
        <v>#REF!</v>
      </c>
      <c r="G34" s="8" t="e">
        <f t="shared" si="12"/>
        <v>#REF!</v>
      </c>
    </row>
    <row r="35" spans="1:36" s="5" customFormat="1" hidden="1">
      <c r="A35" s="9"/>
      <c r="B35" s="199" t="e">
        <f>'[9]ANEXO III - TAB 1'!B35+'[10]ANEXO III - TAB 1'!B35+'[11]ANEXO III - TAB 1'!B35+'[12]ANEXO III - TAB 1'!B35+'[13]ANEXO III - TAB 1'!B35+'[14]ANEXO III - TAB 1'!B35</f>
        <v>#REF!</v>
      </c>
      <c r="C35" s="199" t="e">
        <f>'[9]ANEXO III - TAB 1'!C35+'[10]ANEXO III - TAB 1'!C35+'[11]ANEXO III - TAB 1'!C35+'[12]ANEXO III - TAB 1'!C35+'[13]ANEXO III - TAB 1'!C35+'[14]ANEXO III - TAB 1'!C35</f>
        <v>#REF!</v>
      </c>
      <c r="D35" s="199" t="e">
        <f>'[9]ANEXO III - TAB 1'!D35+'[10]ANEXO III - TAB 1'!D35+'[11]ANEXO III - TAB 1'!D35+'[12]ANEXO III - TAB 1'!D35+'[13]ANEXO III - TAB 1'!D35+'[14]ANEXO III - TAB 1'!D35</f>
        <v>#REF!</v>
      </c>
      <c r="E35" s="8" t="e">
        <f t="shared" si="14"/>
        <v>#REF!</v>
      </c>
      <c r="F35" s="199" t="e">
        <f>'[9]ANEXO III - TAB 1'!F35+'[10]ANEXO III - TAB 1'!F35+'[11]ANEXO III - TAB 1'!F35+'[12]ANEXO III - TAB 1'!F35+'[13]ANEXO III - TAB 1'!F35+'[14]ANEXO III - TAB 1'!F35</f>
        <v>#REF!</v>
      </c>
      <c r="G35" s="8" t="e">
        <f t="shared" si="12"/>
        <v>#REF!</v>
      </c>
    </row>
    <row r="36" spans="1:36" s="5" customFormat="1" hidden="1">
      <c r="A36" s="9"/>
      <c r="B36" s="199" t="e">
        <f>'[9]ANEXO III - TAB 1'!B36+'[10]ANEXO III - TAB 1'!B36+'[11]ANEXO III - TAB 1'!B36+'[12]ANEXO III - TAB 1'!B36+'[13]ANEXO III - TAB 1'!B36+'[14]ANEXO III - TAB 1'!B36</f>
        <v>#REF!</v>
      </c>
      <c r="C36" s="199" t="e">
        <f>'[9]ANEXO III - TAB 1'!C36+'[10]ANEXO III - TAB 1'!C36+'[11]ANEXO III - TAB 1'!C36+'[12]ANEXO III - TAB 1'!C36+'[13]ANEXO III - TAB 1'!C36+'[14]ANEXO III - TAB 1'!C36</f>
        <v>#REF!</v>
      </c>
      <c r="D36" s="199" t="e">
        <f>'[9]ANEXO III - TAB 1'!D36+'[10]ANEXO III - TAB 1'!D36+'[11]ANEXO III - TAB 1'!D36+'[12]ANEXO III - TAB 1'!D36+'[13]ANEXO III - TAB 1'!D36+'[14]ANEXO III - TAB 1'!D36</f>
        <v>#REF!</v>
      </c>
      <c r="E36" s="8" t="e">
        <f t="shared" si="14"/>
        <v>#REF!</v>
      </c>
      <c r="F36" s="199" t="e">
        <f>'[9]ANEXO III - TAB 1'!F36+'[10]ANEXO III - TAB 1'!F36+'[11]ANEXO III - TAB 1'!F36+'[12]ANEXO III - TAB 1'!F36+'[13]ANEXO III - TAB 1'!F36+'[14]ANEXO III - TAB 1'!F36</f>
        <v>#REF!</v>
      </c>
      <c r="G36" s="8" t="e">
        <f t="shared" si="12"/>
        <v>#REF!</v>
      </c>
      <c r="AG36" s="5">
        <v>1390</v>
      </c>
      <c r="AH36" s="5">
        <v>24</v>
      </c>
      <c r="AI36" s="5">
        <v>20</v>
      </c>
      <c r="AJ36" s="5">
        <v>1377</v>
      </c>
    </row>
    <row r="37" spans="1:36" s="5" customFormat="1" hidden="1">
      <c r="A37" s="9"/>
      <c r="B37" s="199" t="e">
        <f>'[9]ANEXO III - TAB 1'!B37+'[10]ANEXO III - TAB 1'!B37+'[11]ANEXO III - TAB 1'!B37+'[12]ANEXO III - TAB 1'!B37+'[13]ANEXO III - TAB 1'!B37+'[14]ANEXO III - TAB 1'!B37</f>
        <v>#REF!</v>
      </c>
      <c r="C37" s="199" t="e">
        <f>'[9]ANEXO III - TAB 1'!C37+'[10]ANEXO III - TAB 1'!C37+'[11]ANEXO III - TAB 1'!C37+'[12]ANEXO III - TAB 1'!C37+'[13]ANEXO III - TAB 1'!C37+'[14]ANEXO III - TAB 1'!C37</f>
        <v>#REF!</v>
      </c>
      <c r="D37" s="199" t="e">
        <f>'[9]ANEXO III - TAB 1'!D37+'[10]ANEXO III - TAB 1'!D37+'[11]ANEXO III - TAB 1'!D37+'[12]ANEXO III - TAB 1'!D37+'[13]ANEXO III - TAB 1'!D37+'[14]ANEXO III - TAB 1'!D37</f>
        <v>#REF!</v>
      </c>
      <c r="E37" s="8" t="e">
        <f t="shared" si="14"/>
        <v>#REF!</v>
      </c>
      <c r="F37" s="199" t="e">
        <f>'[9]ANEXO III - TAB 1'!F37+'[10]ANEXO III - TAB 1'!F37+'[11]ANEXO III - TAB 1'!F37+'[12]ANEXO III - TAB 1'!F37+'[13]ANEXO III - TAB 1'!F37+'[14]ANEXO III - TAB 1'!F37</f>
        <v>#REF!</v>
      </c>
      <c r="G37" s="8" t="e">
        <f t="shared" si="12"/>
        <v>#REF!</v>
      </c>
      <c r="M37" s="256"/>
    </row>
    <row r="38" spans="1:36" s="5" customFormat="1" hidden="1">
      <c r="A38" s="9"/>
      <c r="B38" s="199" t="e">
        <f>'[9]ANEXO III - TAB 1'!B38+'[10]ANEXO III - TAB 1'!B38+'[11]ANEXO III - TAB 1'!B38+'[12]ANEXO III - TAB 1'!B38+'[13]ANEXO III - TAB 1'!B38+'[14]ANEXO III - TAB 1'!B38</f>
        <v>#REF!</v>
      </c>
      <c r="C38" s="199" t="e">
        <f>'[9]ANEXO III - TAB 1'!C38+'[10]ANEXO III - TAB 1'!C38+'[11]ANEXO III - TAB 1'!C38+'[12]ANEXO III - TAB 1'!C38+'[13]ANEXO III - TAB 1'!C38+'[14]ANEXO III - TAB 1'!C38</f>
        <v>#REF!</v>
      </c>
      <c r="D38" s="199" t="e">
        <f>'[9]ANEXO III - TAB 1'!D38+'[10]ANEXO III - TAB 1'!D38+'[11]ANEXO III - TAB 1'!D38+'[12]ANEXO III - TAB 1'!D38+'[13]ANEXO III - TAB 1'!D38+'[14]ANEXO III - TAB 1'!D38</f>
        <v>#REF!</v>
      </c>
      <c r="E38" s="8" t="e">
        <f t="shared" si="14"/>
        <v>#REF!</v>
      </c>
      <c r="F38" s="199" t="e">
        <f>'[9]ANEXO III - TAB 1'!F38+'[10]ANEXO III - TAB 1'!F38+'[11]ANEXO III - TAB 1'!F38+'[12]ANEXO III - TAB 1'!F38+'[13]ANEXO III - TAB 1'!F38+'[14]ANEXO III - TAB 1'!F38</f>
        <v>#REF!</v>
      </c>
      <c r="G38" s="8" t="e">
        <f t="shared" si="12"/>
        <v>#REF!</v>
      </c>
      <c r="M38" s="197"/>
      <c r="N38" s="197"/>
      <c r="O38" s="197"/>
      <c r="P38" s="197"/>
    </row>
    <row r="39" spans="1:36" s="5" customFormat="1">
      <c r="A39" s="104" t="s">
        <v>9</v>
      </c>
      <c r="B39" s="112">
        <f>SUM(B10:B19)</f>
        <v>21087</v>
      </c>
      <c r="C39" s="112">
        <f>SUM(C10:C19)</f>
        <v>14</v>
      </c>
      <c r="D39" s="112">
        <f t="shared" ref="D39:G39" si="26">SUM(D10:D19)</f>
        <v>240</v>
      </c>
      <c r="E39" s="112">
        <f t="shared" si="26"/>
        <v>21341</v>
      </c>
      <c r="F39" s="112">
        <f t="shared" si="26"/>
        <v>941</v>
      </c>
      <c r="G39" s="112">
        <f t="shared" si="26"/>
        <v>22282</v>
      </c>
      <c r="M39" s="1"/>
      <c r="N39" s="1"/>
      <c r="O39" s="1"/>
      <c r="P39" s="1"/>
    </row>
    <row r="40" spans="1:36" s="197" customFormat="1">
      <c r="A40" s="198" t="str">
        <f>'ANEXO I - TAB 2'!A13</f>
        <v>Fonte: Tribunais Regionais Federais e Secretaria do Conselho da Justiça Federal</v>
      </c>
      <c r="M40" s="1"/>
      <c r="N40" s="1"/>
      <c r="O40" s="1"/>
      <c r="P40" s="1"/>
    </row>
    <row r="41" spans="1:36" hidden="1" outlineLevel="1">
      <c r="A41" s="1" t="s">
        <v>194</v>
      </c>
      <c r="B41" s="1">
        <f>'[9]ANEXO III - TAB 1'!B39</f>
        <v>5358</v>
      </c>
      <c r="C41" s="1">
        <f>'[9]ANEXO III - TAB 1'!C39</f>
        <v>845</v>
      </c>
      <c r="D41" s="1">
        <f>'[9]ANEXO III - TAB 1'!D39</f>
        <v>57</v>
      </c>
      <c r="E41" s="1">
        <f>'[9]ANEXO III - TAB 1'!E39</f>
        <v>6260</v>
      </c>
      <c r="F41" s="1">
        <f>'[9]ANEXO III - TAB 1'!F39</f>
        <v>287</v>
      </c>
      <c r="G41" s="1">
        <f>'[9]ANEXO III - TAB 1'!G39</f>
        <v>6547</v>
      </c>
    </row>
    <row r="42" spans="1:36" hidden="1" outlineLevel="1">
      <c r="A42" s="1" t="s">
        <v>195</v>
      </c>
      <c r="B42" s="1">
        <f>'[10]ANEXO III - TAB 1'!B39</f>
        <v>2977</v>
      </c>
      <c r="C42" s="1">
        <f>'[10]ANEXO III - TAB 1'!C39</f>
        <v>1</v>
      </c>
      <c r="D42" s="1">
        <f>'[10]ANEXO III - TAB 1'!D39</f>
        <v>62</v>
      </c>
      <c r="E42" s="1">
        <f>'[10]ANEXO III - TAB 1'!E39</f>
        <v>3040</v>
      </c>
      <c r="F42" s="1">
        <f>'[10]ANEXO III - TAB 1'!F39</f>
        <v>89</v>
      </c>
      <c r="G42" s="1">
        <f>'[10]ANEXO III - TAB 1'!G39</f>
        <v>3129</v>
      </c>
    </row>
    <row r="43" spans="1:36" hidden="1" outlineLevel="1">
      <c r="A43" s="1" t="s">
        <v>196</v>
      </c>
      <c r="B43" s="1">
        <f>'[11]ANEXO III - TAB 1'!B39</f>
        <v>3126</v>
      </c>
      <c r="C43" s="1">
        <f>'[11]ANEXO III - TAB 1'!C39</f>
        <v>1441</v>
      </c>
      <c r="D43" s="1">
        <f>'[11]ANEXO III - TAB 1'!D39</f>
        <v>21</v>
      </c>
      <c r="E43" s="1">
        <f>'[11]ANEXO III - TAB 1'!E39</f>
        <v>4588</v>
      </c>
      <c r="F43" s="1">
        <f>'[11]ANEXO III - TAB 1'!F39</f>
        <v>134</v>
      </c>
      <c r="G43" s="1">
        <f>'[11]ANEXO III - TAB 1'!G39</f>
        <v>4722</v>
      </c>
    </row>
    <row r="44" spans="1:36" hidden="1" outlineLevel="1">
      <c r="A44" s="1" t="s">
        <v>197</v>
      </c>
      <c r="B44" s="1">
        <f>'[12]ANEXO III - TAB 1'!B20</f>
        <v>3991</v>
      </c>
      <c r="C44" s="1">
        <f>'[12]ANEXO III - TAB 1'!C20</f>
        <v>0</v>
      </c>
      <c r="D44" s="1">
        <f>'[12]ANEXO III - TAB 1'!D20</f>
        <v>6</v>
      </c>
      <c r="E44" s="1">
        <f>'[12]ANEXO III - TAB 1'!E20</f>
        <v>3997</v>
      </c>
      <c r="F44" s="1">
        <f>'[12]ANEXO III - TAB 1'!F20</f>
        <v>125</v>
      </c>
      <c r="G44" s="1">
        <f>'[12]ANEXO III - TAB 1'!G20</f>
        <v>4122</v>
      </c>
    </row>
    <row r="45" spans="1:36" hidden="1" outlineLevel="1">
      <c r="A45" s="1" t="s">
        <v>198</v>
      </c>
      <c r="B45" s="1">
        <f>'[13]ANEXO III - TAB 1'!B39</f>
        <v>3010</v>
      </c>
      <c r="C45" s="1">
        <f>'[13]ANEXO III - TAB 1'!C39</f>
        <v>5</v>
      </c>
      <c r="D45" s="1">
        <f>'[13]ANEXO III - TAB 1'!D39</f>
        <v>43</v>
      </c>
      <c r="E45" s="1">
        <f>'[13]ANEXO III - TAB 1'!E39</f>
        <v>3058</v>
      </c>
      <c r="F45" s="1">
        <f>'[13]ANEXO III - TAB 1'!F39</f>
        <v>87</v>
      </c>
      <c r="G45" s="1">
        <f>'[13]ANEXO III - TAB 1'!G39</f>
        <v>3145</v>
      </c>
    </row>
    <row r="46" spans="1:36" hidden="1" outlineLevel="1">
      <c r="A46" s="1" t="s">
        <v>199</v>
      </c>
      <c r="B46" s="1">
        <f>'[14]ANEXO III - TAB 1'!B39</f>
        <v>180</v>
      </c>
      <c r="C46" s="1">
        <f>'[14]ANEXO III - TAB 1'!C39</f>
        <v>0</v>
      </c>
      <c r="D46" s="1">
        <f>'[14]ANEXO III - TAB 1'!D39</f>
        <v>11</v>
      </c>
      <c r="E46" s="1">
        <f>'[14]ANEXO III - TAB 1'!E39</f>
        <v>191</v>
      </c>
      <c r="F46" s="1">
        <f>'[14]ANEXO III - TAB 1'!F39</f>
        <v>4</v>
      </c>
      <c r="G46" s="1">
        <f>'[14]ANEXO III - TAB 1'!G39</f>
        <v>195</v>
      </c>
    </row>
    <row r="47" spans="1:36" hidden="1" outlineLevel="1">
      <c r="B47" s="1">
        <f>SUM(B41:B46)</f>
        <v>18642</v>
      </c>
      <c r="C47" s="1">
        <f t="shared" ref="C47:G47" si="27">SUM(C41:C46)</f>
        <v>2292</v>
      </c>
      <c r="D47" s="1">
        <f t="shared" si="27"/>
        <v>200</v>
      </c>
      <c r="E47" s="1">
        <f t="shared" si="27"/>
        <v>21134</v>
      </c>
      <c r="F47" s="1">
        <f t="shared" si="27"/>
        <v>726</v>
      </c>
      <c r="G47" s="1">
        <f t="shared" si="27"/>
        <v>21860</v>
      </c>
    </row>
    <row r="48" spans="1:36" hidden="1" outlineLevel="1">
      <c r="B48" s="253">
        <f>+B47-B39</f>
        <v>-2445</v>
      </c>
      <c r="C48" s="253">
        <f t="shared" ref="C48:G48" si="28">+C47-C39</f>
        <v>2278</v>
      </c>
      <c r="D48" s="253">
        <f t="shared" si="28"/>
        <v>-40</v>
      </c>
      <c r="E48" s="253">
        <f t="shared" si="28"/>
        <v>-207</v>
      </c>
      <c r="F48" s="253">
        <f t="shared" si="28"/>
        <v>-215</v>
      </c>
      <c r="G48" s="253">
        <f t="shared" si="28"/>
        <v>-422</v>
      </c>
    </row>
    <row r="49" spans="1:11" collapsed="1"/>
    <row r="50" spans="1:11" hidden="1" outlineLevel="1"/>
    <row r="51" spans="1:11" hidden="1" outlineLevel="1">
      <c r="A51" s="1">
        <v>1</v>
      </c>
      <c r="B51" s="1">
        <v>126</v>
      </c>
      <c r="C51" s="1">
        <v>838</v>
      </c>
      <c r="D51" s="1">
        <v>39</v>
      </c>
      <c r="E51" s="1">
        <v>1003</v>
      </c>
      <c r="F51" s="1">
        <v>36</v>
      </c>
      <c r="G51" s="1">
        <v>1039</v>
      </c>
    </row>
    <row r="52" spans="1:11" hidden="1" outlineLevel="1">
      <c r="A52" s="1">
        <v>1</v>
      </c>
      <c r="B52" s="1">
        <v>5224</v>
      </c>
      <c r="C52" s="1">
        <v>2</v>
      </c>
      <c r="D52" s="1">
        <v>23</v>
      </c>
      <c r="E52" s="1">
        <v>5249</v>
      </c>
      <c r="F52" s="1">
        <v>294</v>
      </c>
      <c r="G52" s="1">
        <v>5543</v>
      </c>
    </row>
    <row r="53" spans="1:11" hidden="1" outlineLevel="1">
      <c r="A53" s="1">
        <v>2</v>
      </c>
      <c r="B53" s="1">
        <v>1064</v>
      </c>
      <c r="C53" s="1">
        <v>0</v>
      </c>
      <c r="D53" s="1">
        <v>1064</v>
      </c>
      <c r="E53" s="1">
        <v>49</v>
      </c>
      <c r="F53" s="1">
        <v>49</v>
      </c>
      <c r="G53" s="1">
        <v>1162</v>
      </c>
    </row>
    <row r="54" spans="1:11" hidden="1" outlineLevel="1">
      <c r="A54" s="1">
        <v>2</v>
      </c>
      <c r="B54" s="1">
        <v>1930</v>
      </c>
      <c r="C54" s="1">
        <v>1</v>
      </c>
      <c r="D54" s="1">
        <v>1931</v>
      </c>
      <c r="E54" s="1">
        <v>14</v>
      </c>
      <c r="F54" s="1">
        <v>19</v>
      </c>
      <c r="G54" s="1">
        <v>1964</v>
      </c>
    </row>
    <row r="55" spans="1:11" hidden="1" outlineLevel="1">
      <c r="A55" s="1">
        <v>3</v>
      </c>
      <c r="B55" s="1">
        <v>0</v>
      </c>
      <c r="C55" s="1">
        <v>1432</v>
      </c>
      <c r="D55" s="1">
        <v>18</v>
      </c>
      <c r="E55" s="1">
        <v>1450</v>
      </c>
      <c r="F55" s="1">
        <v>55</v>
      </c>
      <c r="G55" s="1">
        <v>1505</v>
      </c>
    </row>
    <row r="56" spans="1:11" hidden="1" outlineLevel="1">
      <c r="A56" s="1">
        <v>3</v>
      </c>
      <c r="B56" s="1">
        <v>3107</v>
      </c>
      <c r="C56" s="1">
        <v>0</v>
      </c>
      <c r="D56" s="1">
        <v>4</v>
      </c>
      <c r="E56" s="1">
        <v>3111</v>
      </c>
      <c r="F56" s="1">
        <v>107</v>
      </c>
      <c r="G56" s="1">
        <v>3218</v>
      </c>
    </row>
    <row r="57" spans="1:11" hidden="1" outlineLevel="1">
      <c r="A57" s="1">
        <v>4</v>
      </c>
      <c r="B57" s="1">
        <v>3975</v>
      </c>
      <c r="C57" s="1">
        <v>0</v>
      </c>
      <c r="D57" s="1">
        <v>9</v>
      </c>
      <c r="E57" s="1">
        <v>3984</v>
      </c>
      <c r="F57" s="1">
        <v>138</v>
      </c>
      <c r="G57" s="1">
        <v>4122</v>
      </c>
    </row>
    <row r="58" spans="1:11" hidden="1" outlineLevel="1">
      <c r="A58" s="1">
        <v>4</v>
      </c>
    </row>
    <row r="59" spans="1:11" hidden="1" outlineLevel="1">
      <c r="A59" s="1">
        <v>5</v>
      </c>
      <c r="B59" s="1">
        <v>596</v>
      </c>
      <c r="C59" s="1">
        <v>3</v>
      </c>
      <c r="D59" s="1">
        <v>23</v>
      </c>
      <c r="E59" s="1">
        <v>622</v>
      </c>
      <c r="F59" s="1">
        <v>11</v>
      </c>
      <c r="G59" s="1">
        <v>633</v>
      </c>
    </row>
    <row r="60" spans="1:11" hidden="1" outlineLevel="1">
      <c r="A60" s="1">
        <v>5</v>
      </c>
      <c r="B60" s="1">
        <v>2398</v>
      </c>
      <c r="C60" s="1">
        <v>2</v>
      </c>
      <c r="D60" s="1">
        <v>22</v>
      </c>
      <c r="E60" s="1">
        <v>2422</v>
      </c>
      <c r="F60" s="1">
        <v>98</v>
      </c>
      <c r="G60" s="1">
        <v>2520</v>
      </c>
    </row>
    <row r="61" spans="1:11" hidden="1" outlineLevel="1">
      <c r="A61" s="1" t="s">
        <v>296</v>
      </c>
      <c r="B61" s="1">
        <v>176</v>
      </c>
      <c r="C61" s="1">
        <v>0</v>
      </c>
      <c r="D61" s="1">
        <v>11</v>
      </c>
      <c r="E61" s="1">
        <v>187</v>
      </c>
      <c r="F61" s="1">
        <v>8</v>
      </c>
      <c r="G61" s="1">
        <v>195</v>
      </c>
      <c r="H61" s="1">
        <v>0</v>
      </c>
      <c r="I61" s="1">
        <v>11</v>
      </c>
      <c r="J61" s="1">
        <v>8</v>
      </c>
      <c r="K61" s="1">
        <v>195</v>
      </c>
    </row>
    <row r="62" spans="1:11" hidden="1" outlineLevel="1">
      <c r="B62" s="1">
        <f>SUM(B51:B61)</f>
        <v>18596</v>
      </c>
      <c r="C62" s="1">
        <f t="shared" ref="C62:G62" si="29">SUM(C51:C61)</f>
        <v>2278</v>
      </c>
      <c r="D62" s="1">
        <f t="shared" si="29"/>
        <v>3144</v>
      </c>
      <c r="E62" s="1">
        <f t="shared" si="29"/>
        <v>18091</v>
      </c>
      <c r="F62" s="1">
        <f t="shared" si="29"/>
        <v>815</v>
      </c>
      <c r="G62" s="1">
        <f t="shared" si="29"/>
        <v>21901</v>
      </c>
    </row>
    <row r="63" spans="1:11" hidden="1" outlineLevel="1">
      <c r="B63" s="253">
        <f>B62-B39</f>
        <v>-2491</v>
      </c>
      <c r="C63" s="253">
        <f t="shared" ref="C63:G63" si="30">C62-C39</f>
        <v>2264</v>
      </c>
      <c r="D63" s="253">
        <f t="shared" si="30"/>
        <v>2904</v>
      </c>
      <c r="E63" s="253">
        <f t="shared" si="30"/>
        <v>-3250</v>
      </c>
      <c r="F63" s="253">
        <f t="shared" si="30"/>
        <v>-126</v>
      </c>
      <c r="G63" s="253">
        <f t="shared" si="30"/>
        <v>-381</v>
      </c>
    </row>
    <row r="64" spans="1:11" collapsed="1"/>
    <row r="65" spans="12:28">
      <c r="L65" s="1" t="s">
        <v>298</v>
      </c>
      <c r="M65" s="770">
        <v>1</v>
      </c>
      <c r="N65" s="770">
        <v>0</v>
      </c>
      <c r="O65" s="771">
        <v>0</v>
      </c>
      <c r="P65" s="771">
        <v>0</v>
      </c>
      <c r="Y65" s="563"/>
      <c r="Z65" s="563"/>
      <c r="AA65" s="563">
        <v>1</v>
      </c>
      <c r="AB65" s="563"/>
    </row>
    <row r="66" spans="12:28">
      <c r="M66" s="770">
        <v>34</v>
      </c>
      <c r="N66" s="770">
        <v>0</v>
      </c>
      <c r="O66" s="771">
        <v>14</v>
      </c>
      <c r="P66" s="771">
        <v>0</v>
      </c>
      <c r="Y66" s="563">
        <v>29</v>
      </c>
      <c r="Z66" s="563"/>
      <c r="AA66" s="563">
        <v>3</v>
      </c>
      <c r="AB66" s="563"/>
    </row>
    <row r="67" spans="12:28">
      <c r="M67" s="770">
        <v>82</v>
      </c>
      <c r="N67" s="770">
        <v>0</v>
      </c>
      <c r="O67" s="771">
        <v>15</v>
      </c>
      <c r="P67" s="771">
        <v>2</v>
      </c>
      <c r="Y67" s="563">
        <v>43</v>
      </c>
      <c r="Z67" s="563">
        <v>3</v>
      </c>
      <c r="AA67" s="563">
        <v>12</v>
      </c>
      <c r="AB67" s="563"/>
    </row>
    <row r="68" spans="12:28">
      <c r="M68" s="770">
        <v>56</v>
      </c>
      <c r="N68" s="770">
        <v>0</v>
      </c>
      <c r="O68" s="771">
        <v>12</v>
      </c>
      <c r="P68" s="771">
        <v>2</v>
      </c>
      <c r="Y68" s="563">
        <v>63</v>
      </c>
      <c r="Z68" s="563"/>
      <c r="AA68" s="563">
        <v>12</v>
      </c>
      <c r="AB68" s="563">
        <v>2</v>
      </c>
    </row>
    <row r="69" spans="12:28">
      <c r="M69" s="771">
        <v>123</v>
      </c>
      <c r="N69" s="771">
        <v>0</v>
      </c>
      <c r="O69" s="772"/>
      <c r="P69" s="771">
        <v>2</v>
      </c>
      <c r="Y69" s="563">
        <v>85</v>
      </c>
      <c r="Z69" s="563"/>
      <c r="AA69" s="563"/>
      <c r="AB69" s="563">
        <v>1</v>
      </c>
    </row>
    <row r="70" spans="12:28">
      <c r="M70" s="771">
        <v>314</v>
      </c>
      <c r="N70" s="771">
        <v>0</v>
      </c>
      <c r="O70" s="772"/>
      <c r="P70" s="771">
        <v>14</v>
      </c>
      <c r="Y70" s="563">
        <v>222</v>
      </c>
      <c r="Z70" s="563"/>
      <c r="AA70" s="563"/>
      <c r="AB70" s="563">
        <v>8</v>
      </c>
    </row>
    <row r="71" spans="12:28">
      <c r="M71" s="771">
        <v>208</v>
      </c>
      <c r="N71" s="771">
        <v>0</v>
      </c>
      <c r="O71" s="772"/>
      <c r="P71" s="771">
        <v>15</v>
      </c>
      <c r="Y71" s="563">
        <v>159</v>
      </c>
      <c r="Z71" s="563"/>
      <c r="AA71" s="563"/>
      <c r="AB71" s="563">
        <v>17</v>
      </c>
    </row>
    <row r="72" spans="12:28">
      <c r="M72" s="771">
        <v>160</v>
      </c>
      <c r="N72" s="771">
        <v>0</v>
      </c>
      <c r="O72" s="772"/>
      <c r="P72" s="771">
        <v>18</v>
      </c>
      <c r="Y72" s="563">
        <v>45</v>
      </c>
      <c r="Z72" s="563"/>
      <c r="AA72" s="563"/>
      <c r="AB72" s="563">
        <v>4</v>
      </c>
    </row>
    <row r="73" spans="12:28">
      <c r="M73" s="771">
        <v>116</v>
      </c>
      <c r="N73" s="771">
        <v>0</v>
      </c>
      <c r="O73" s="772"/>
      <c r="P73" s="771">
        <v>32</v>
      </c>
      <c r="Y73" s="563">
        <v>2</v>
      </c>
      <c r="Z73" s="563"/>
      <c r="AA73" s="563"/>
      <c r="AB73" s="563">
        <v>2</v>
      </c>
    </row>
    <row r="74" spans="12:28">
      <c r="M74" s="771">
        <v>97</v>
      </c>
      <c r="N74" s="771">
        <v>0</v>
      </c>
      <c r="O74" s="772"/>
      <c r="P74" s="771">
        <v>6</v>
      </c>
      <c r="Y74" s="563"/>
      <c r="Z74" s="563"/>
      <c r="AA74" s="563"/>
      <c r="AB74" s="563"/>
    </row>
    <row r="75" spans="12:28">
      <c r="M75" s="773">
        <v>1191</v>
      </c>
      <c r="N75" s="773">
        <v>0</v>
      </c>
      <c r="O75" s="773">
        <v>41</v>
      </c>
      <c r="P75" s="773">
        <v>91</v>
      </c>
      <c r="Y75" s="749">
        <v>648</v>
      </c>
      <c r="Z75" s="749">
        <v>3</v>
      </c>
      <c r="AA75" s="749">
        <v>28</v>
      </c>
      <c r="AB75" s="749">
        <v>34</v>
      </c>
    </row>
    <row r="77" spans="12:28">
      <c r="L77" s="1" t="s">
        <v>299</v>
      </c>
      <c r="M77" s="774">
        <v>0</v>
      </c>
      <c r="N77" s="774">
        <v>0</v>
      </c>
      <c r="O77" s="774">
        <v>0</v>
      </c>
      <c r="P77" s="774">
        <v>0</v>
      </c>
      <c r="Y77" s="563"/>
      <c r="Z77" s="563"/>
      <c r="AA77" s="563"/>
      <c r="AB77" s="563"/>
    </row>
    <row r="78" spans="12:28">
      <c r="M78" s="774">
        <v>134</v>
      </c>
      <c r="N78" s="774">
        <v>0</v>
      </c>
      <c r="O78" s="774">
        <v>12</v>
      </c>
      <c r="P78" s="774">
        <v>0</v>
      </c>
      <c r="Y78" s="563">
        <v>116</v>
      </c>
      <c r="Z78" s="563">
        <v>2</v>
      </c>
      <c r="AA78" s="563">
        <v>15</v>
      </c>
      <c r="AB78" s="563"/>
    </row>
    <row r="79" spans="12:28">
      <c r="M79" s="774">
        <v>10</v>
      </c>
      <c r="N79" s="774">
        <v>0</v>
      </c>
      <c r="O79" s="774">
        <v>0</v>
      </c>
      <c r="P79" s="774">
        <v>0</v>
      </c>
      <c r="Y79" s="563"/>
      <c r="Z79" s="563"/>
      <c r="AA79" s="563"/>
      <c r="AB79" s="563"/>
    </row>
    <row r="80" spans="12:28">
      <c r="M80" s="774">
        <v>62</v>
      </c>
      <c r="N80" s="774">
        <v>0</v>
      </c>
      <c r="O80" s="774">
        <v>0</v>
      </c>
      <c r="P80" s="774">
        <v>0</v>
      </c>
      <c r="Y80" s="563">
        <v>11</v>
      </c>
      <c r="Z80" s="563">
        <v>1</v>
      </c>
      <c r="AA80" s="563"/>
      <c r="AB80" s="563"/>
    </row>
    <row r="81" spans="13:28">
      <c r="M81" s="774">
        <v>57</v>
      </c>
      <c r="N81" s="774">
        <v>0</v>
      </c>
      <c r="O81" s="775"/>
      <c r="P81" s="774">
        <v>0</v>
      </c>
      <c r="Y81" s="563">
        <v>38</v>
      </c>
      <c r="Z81" s="563"/>
      <c r="AA81" s="563"/>
      <c r="AB81" s="563"/>
    </row>
    <row r="82" spans="13:28">
      <c r="M82" s="774">
        <v>639</v>
      </c>
      <c r="N82" s="774">
        <v>0</v>
      </c>
      <c r="O82" s="775"/>
      <c r="P82" s="774">
        <v>5</v>
      </c>
      <c r="Y82" s="563">
        <v>792</v>
      </c>
      <c r="Z82" s="563"/>
      <c r="AA82" s="563"/>
      <c r="AB82" s="563">
        <v>7</v>
      </c>
    </row>
    <row r="83" spans="13:28">
      <c r="M83" s="774">
        <v>544</v>
      </c>
      <c r="N83" s="774">
        <v>0</v>
      </c>
      <c r="O83" s="775"/>
      <c r="P83" s="774">
        <v>6</v>
      </c>
      <c r="Y83" s="563">
        <v>1024</v>
      </c>
      <c r="Z83" s="563"/>
      <c r="AA83" s="563"/>
      <c r="AB83" s="563">
        <v>37</v>
      </c>
    </row>
    <row r="84" spans="13:28">
      <c r="M84" s="774">
        <v>221</v>
      </c>
      <c r="N84" s="774">
        <v>0</v>
      </c>
      <c r="O84" s="775"/>
      <c r="P84" s="774">
        <v>5</v>
      </c>
      <c r="Y84" s="563">
        <v>312</v>
      </c>
      <c r="Z84" s="563"/>
      <c r="AA84" s="563"/>
      <c r="AB84" s="563">
        <v>28</v>
      </c>
    </row>
    <row r="85" spans="13:28">
      <c r="M85" s="774">
        <v>167</v>
      </c>
      <c r="N85" s="774">
        <v>0</v>
      </c>
      <c r="O85" s="775"/>
      <c r="P85" s="774">
        <v>10</v>
      </c>
      <c r="Y85" s="563">
        <v>82</v>
      </c>
      <c r="Z85" s="563"/>
      <c r="AA85" s="563"/>
      <c r="AB85" s="563">
        <v>20</v>
      </c>
    </row>
    <row r="86" spans="13:28">
      <c r="M86" s="774">
        <v>33</v>
      </c>
      <c r="N86" s="774">
        <v>0</v>
      </c>
      <c r="O86" s="775"/>
      <c r="P86" s="774">
        <v>4</v>
      </c>
      <c r="Y86" s="563">
        <v>1</v>
      </c>
      <c r="Z86" s="563"/>
      <c r="AA86" s="563"/>
      <c r="AB86" s="563"/>
    </row>
    <row r="87" spans="13:28">
      <c r="M87" s="776">
        <v>1867</v>
      </c>
      <c r="N87" s="776">
        <v>0</v>
      </c>
      <c r="O87" s="776">
        <v>12</v>
      </c>
      <c r="P87" s="776">
        <v>30</v>
      </c>
      <c r="Y87" s="749">
        <v>2376</v>
      </c>
      <c r="Z87" s="749">
        <v>3</v>
      </c>
      <c r="AA87" s="749">
        <v>15</v>
      </c>
      <c r="AB87" s="749">
        <v>92</v>
      </c>
    </row>
  </sheetData>
  <mergeCells count="20">
    <mergeCell ref="U6:X6"/>
    <mergeCell ref="Y6:AB6"/>
    <mergeCell ref="AC6:AF6"/>
    <mergeCell ref="AK6:AN6"/>
    <mergeCell ref="I6:L6"/>
    <mergeCell ref="M6:P6"/>
    <mergeCell ref="Q6:T6"/>
    <mergeCell ref="AG6:AJ6"/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r:id="rId1"/>
  <headerFooter alignWithMargins="0"/>
  <ignoredErrors>
    <ignoredError sqref="B10:D19 F10:F19 F5 M7:P16 Y7:AB1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view="pageBreakPreview" zoomScale="150" zoomScaleNormal="140" zoomScaleSheetLayoutView="150" workbookViewId="0">
      <selection activeCell="A7" sqref="A7:A9"/>
    </sheetView>
  </sheetViews>
  <sheetFormatPr defaultColWidth="9.140625" defaultRowHeight="12.75"/>
  <cols>
    <col min="1" max="1" width="54.85546875" style="1" customWidth="1"/>
    <col min="2" max="2" width="11.5703125" style="1" customWidth="1"/>
    <col min="3" max="3" width="13.42578125" style="1" customWidth="1"/>
    <col min="4" max="16384" width="9.140625" style="1"/>
  </cols>
  <sheetData>
    <row r="1" spans="1:3" ht="12.75" customHeight="1">
      <c r="A1" s="870" t="s">
        <v>108</v>
      </c>
      <c r="B1" s="870"/>
      <c r="C1" s="870"/>
    </row>
    <row r="2" spans="1:3" ht="12.75" customHeight="1">
      <c r="A2" s="870" t="s">
        <v>63</v>
      </c>
      <c r="B2" s="870"/>
      <c r="C2" s="870"/>
    </row>
    <row r="3" spans="1:3" ht="12.75" customHeight="1">
      <c r="A3" s="3"/>
      <c r="B3" s="3"/>
    </row>
    <row r="4" spans="1:3" ht="12.75" customHeight="1">
      <c r="A4" s="871" t="str">
        <f>'ANEXO I - TAB 1'!A4:M4</f>
        <v>PODER/ÓRGÃO/UNIDADE: JUSTIÇA FEDERAL</v>
      </c>
      <c r="B4" s="871"/>
    </row>
    <row r="5" spans="1:3" ht="12.75" customHeight="1">
      <c r="A5" s="196" t="s">
        <v>366</v>
      </c>
      <c r="B5" s="247"/>
    </row>
    <row r="6" spans="1:3" ht="12.75" customHeight="1">
      <c r="C6" s="95">
        <v>1</v>
      </c>
    </row>
    <row r="7" spans="1:3" s="16" customFormat="1" ht="12.75" customHeight="1">
      <c r="A7" s="1011" t="s">
        <v>100</v>
      </c>
      <c r="B7" s="1008" t="s">
        <v>109</v>
      </c>
      <c r="C7" s="1008"/>
    </row>
    <row r="8" spans="1:3" s="16" customFormat="1" ht="41.25" customHeight="1">
      <c r="A8" s="1011"/>
      <c r="B8" s="1008" t="s">
        <v>110</v>
      </c>
      <c r="C8" s="1008" t="s">
        <v>111</v>
      </c>
    </row>
    <row r="9" spans="1:3" s="16" customFormat="1">
      <c r="A9" s="1011"/>
      <c r="B9" s="1008"/>
      <c r="C9" s="1008"/>
    </row>
    <row r="10" spans="1:3" ht="12.75" customHeight="1">
      <c r="A10" s="246" t="s">
        <v>180</v>
      </c>
      <c r="B10" s="709">
        <v>16413.25</v>
      </c>
      <c r="C10" s="709">
        <v>10668.61</v>
      </c>
    </row>
    <row r="11" spans="1:3" ht="12.75" customHeight="1">
      <c r="A11" s="246" t="s">
        <v>181</v>
      </c>
      <c r="B11" s="709">
        <v>14539.41</v>
      </c>
      <c r="C11" s="709">
        <v>9450.6200000000008</v>
      </c>
    </row>
    <row r="12" spans="1:3" ht="12.75" customHeight="1">
      <c r="A12" s="246" t="s">
        <v>182</v>
      </c>
      <c r="B12" s="709">
        <v>12789.8</v>
      </c>
      <c r="C12" s="709">
        <v>8313.3700000000008</v>
      </c>
    </row>
    <row r="13" spans="1:3" ht="12.75" customHeight="1">
      <c r="A13" s="246" t="s">
        <v>183</v>
      </c>
      <c r="B13" s="709">
        <v>10355.92</v>
      </c>
      <c r="C13" s="709">
        <v>6731.35</v>
      </c>
    </row>
    <row r="14" spans="1:3" ht="12.75" customHeight="1">
      <c r="A14" s="246" t="s">
        <v>184</v>
      </c>
      <c r="B14" s="709">
        <v>0</v>
      </c>
      <c r="C14" s="709">
        <v>3452.1</v>
      </c>
    </row>
    <row r="15" spans="1:3" ht="12.75" customHeight="1">
      <c r="A15" s="246" t="s">
        <v>185</v>
      </c>
      <c r="B15" s="709">
        <v>0</v>
      </c>
      <c r="C15" s="709">
        <v>2508.3000000000002</v>
      </c>
    </row>
    <row r="16" spans="1:3" ht="12.75" customHeight="1">
      <c r="A16" s="246" t="s">
        <v>186</v>
      </c>
      <c r="B16" s="709">
        <v>0</v>
      </c>
      <c r="C16" s="709">
        <v>2179.66</v>
      </c>
    </row>
    <row r="17" spans="1:3" ht="12.75" customHeight="1">
      <c r="A17" s="246" t="s">
        <v>187</v>
      </c>
      <c r="B17" s="709">
        <v>0</v>
      </c>
      <c r="C17" s="709">
        <v>1549.52</v>
      </c>
    </row>
    <row r="18" spans="1:3" ht="12.75" customHeight="1">
      <c r="A18" s="246" t="s">
        <v>188</v>
      </c>
      <c r="B18" s="709">
        <v>0</v>
      </c>
      <c r="C18" s="709">
        <v>1331.52</v>
      </c>
    </row>
    <row r="19" spans="1:3" ht="12.75" customHeight="1">
      <c r="A19" s="246" t="s">
        <v>189</v>
      </c>
      <c r="B19" s="709">
        <v>0</v>
      </c>
      <c r="C19" s="709">
        <v>1145.1400000000001</v>
      </c>
    </row>
    <row r="20" spans="1:3" ht="12.75" hidden="1" customHeight="1">
      <c r="A20" s="72"/>
      <c r="B20" s="156"/>
      <c r="C20" s="156"/>
    </row>
    <row r="21" spans="1:3" ht="12.75" hidden="1" customHeight="1">
      <c r="A21" s="72"/>
      <c r="B21" s="156"/>
      <c r="C21" s="156"/>
    </row>
    <row r="22" spans="1:3" ht="12.75" hidden="1" customHeight="1">
      <c r="A22" s="72"/>
      <c r="B22" s="156"/>
      <c r="C22" s="156"/>
    </row>
    <row r="23" spans="1:3" ht="12.75" hidden="1" customHeight="1">
      <c r="A23" s="72"/>
      <c r="B23" s="156"/>
      <c r="C23" s="156"/>
    </row>
    <row r="24" spans="1:3" ht="12.75" hidden="1" customHeight="1">
      <c r="A24" s="72"/>
      <c r="B24" s="156"/>
      <c r="C24" s="156"/>
    </row>
    <row r="25" spans="1:3" ht="12.75" hidden="1" customHeight="1">
      <c r="A25" s="72"/>
      <c r="B25" s="156"/>
      <c r="C25" s="156"/>
    </row>
    <row r="26" spans="1:3" ht="12.75" hidden="1" customHeight="1">
      <c r="A26" s="72"/>
      <c r="B26" s="156"/>
      <c r="C26" s="156"/>
    </row>
    <row r="27" spans="1:3" ht="12.75" hidden="1" customHeight="1">
      <c r="A27" s="72"/>
      <c r="B27" s="156"/>
      <c r="C27" s="156"/>
    </row>
    <row r="28" spans="1:3" ht="12.75" hidden="1" customHeight="1">
      <c r="A28" s="72"/>
      <c r="B28" s="156"/>
      <c r="C28" s="156"/>
    </row>
    <row r="29" spans="1:3" ht="12.75" hidden="1" customHeight="1">
      <c r="A29" s="72"/>
      <c r="B29" s="156"/>
      <c r="C29" s="156"/>
    </row>
    <row r="30" spans="1:3" ht="12.75" hidden="1" customHeight="1">
      <c r="A30" s="72"/>
      <c r="B30" s="156"/>
      <c r="C30" s="156"/>
    </row>
    <row r="31" spans="1:3" ht="12.75" hidden="1" customHeight="1">
      <c r="A31" s="72"/>
      <c r="B31" s="156"/>
      <c r="C31" s="156"/>
    </row>
    <row r="32" spans="1:3" ht="12.75" hidden="1" customHeight="1">
      <c r="A32" s="72"/>
      <c r="B32" s="156"/>
      <c r="C32" s="156"/>
    </row>
    <row r="33" spans="1:7" ht="12.75" hidden="1" customHeight="1">
      <c r="A33" s="72"/>
      <c r="B33" s="156"/>
      <c r="C33" s="156"/>
    </row>
    <row r="34" spans="1:7" ht="12.75" hidden="1" customHeight="1">
      <c r="A34" s="72"/>
      <c r="B34" s="156"/>
      <c r="C34" s="156"/>
    </row>
    <row r="35" spans="1:7" ht="12.75" hidden="1" customHeight="1">
      <c r="A35" s="72"/>
      <c r="B35" s="156"/>
      <c r="C35" s="156"/>
    </row>
    <row r="36" spans="1:7">
      <c r="A36" s="104"/>
      <c r="B36" s="157"/>
      <c r="C36" s="157"/>
    </row>
    <row r="37" spans="1:7">
      <c r="A37" s="198" t="s">
        <v>351</v>
      </c>
    </row>
    <row r="38" spans="1:7" s="73" customFormat="1">
      <c r="A38" s="252"/>
      <c r="B38" s="74"/>
      <c r="C38" s="74"/>
      <c r="D38" s="74"/>
      <c r="E38" s="74"/>
      <c r="F38" s="74"/>
      <c r="G38" s="74"/>
    </row>
    <row r="39" spans="1:7" s="73" customFormat="1">
      <c r="A39" s="198"/>
      <c r="B39" s="75"/>
      <c r="C39" s="75"/>
      <c r="D39" s="75"/>
      <c r="E39" s="75"/>
      <c r="F39" s="75"/>
      <c r="G39" s="75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1DC8-D929-46B7-B513-7E3440A78334}">
  <sheetPr>
    <tabColor theme="1" tint="0.34998626667073579"/>
    <pageSetUpPr fitToPage="1"/>
  </sheetPr>
  <dimension ref="A1:CO85"/>
  <sheetViews>
    <sheetView showGridLines="0" view="pageBreakPreview" zoomScale="95" zoomScaleNormal="70" zoomScaleSheetLayoutView="95" workbookViewId="0">
      <selection activeCell="C13" sqref="C13:I13"/>
    </sheetView>
  </sheetViews>
  <sheetFormatPr defaultColWidth="9.140625" defaultRowHeight="12.75"/>
  <cols>
    <col min="1" max="1" width="1.85546875" style="598" customWidth="1"/>
    <col min="2" max="2" width="13.140625" style="598" customWidth="1"/>
    <col min="3" max="3" width="13.7109375" style="598" customWidth="1"/>
    <col min="4" max="4" width="14.28515625" style="598" customWidth="1"/>
    <col min="5" max="12" width="13.7109375" style="598" customWidth="1"/>
    <col min="13" max="13" width="10.140625" style="598" customWidth="1"/>
    <col min="14" max="14" width="11.28515625" style="618" hidden="1" customWidth="1"/>
    <col min="15" max="15" width="10" style="618" hidden="1" customWidth="1"/>
    <col min="16" max="16" width="8.85546875" style="618" hidden="1" customWidth="1"/>
    <col min="17" max="17" width="4.85546875" style="618" hidden="1" customWidth="1"/>
    <col min="18" max="18" width="9.140625" style="618" hidden="1" customWidth="1"/>
    <col min="19" max="19" width="8.85546875" style="618" hidden="1" customWidth="1"/>
    <col min="20" max="20" width="7.85546875" style="618" hidden="1" customWidth="1"/>
    <col min="21" max="21" width="9.85546875" style="618" hidden="1" customWidth="1"/>
    <col min="22" max="22" width="4.42578125" style="618" hidden="1" customWidth="1"/>
    <col min="23" max="23" width="10.85546875" style="618" hidden="1" customWidth="1"/>
    <col min="24" max="24" width="13" style="618" hidden="1" customWidth="1"/>
    <col min="25" max="25" width="9" style="618" hidden="1" customWidth="1"/>
    <col min="26" max="26" width="9.42578125" style="618" hidden="1" customWidth="1"/>
    <col min="27" max="27" width="5.42578125" style="618" hidden="1" customWidth="1"/>
    <col min="28" max="28" width="6.85546875" style="618" hidden="1" customWidth="1"/>
    <col min="29" max="29" width="8.85546875" style="618" hidden="1" customWidth="1"/>
    <col min="30" max="30" width="5" style="618" hidden="1" customWidth="1"/>
    <col min="31" max="31" width="9.85546875" style="618" hidden="1" customWidth="1"/>
    <col min="32" max="32" width="5.42578125" style="618" hidden="1" customWidth="1"/>
    <col min="33" max="33" width="12" style="618" hidden="1" customWidth="1"/>
    <col min="34" max="34" width="10.85546875" style="618" hidden="1" customWidth="1"/>
    <col min="35" max="35" width="9.140625" style="618" hidden="1" customWidth="1"/>
    <col min="36" max="37" width="5" style="618" hidden="1" customWidth="1"/>
    <col min="38" max="39" width="8.140625" style="618" hidden="1" customWidth="1"/>
    <col min="40" max="40" width="5" style="618" hidden="1" customWidth="1"/>
    <col min="41" max="41" width="9.140625" style="618" hidden="1" customWidth="1"/>
    <col min="42" max="42" width="5.42578125" style="618" hidden="1" customWidth="1"/>
    <col min="43" max="43" width="11.28515625" style="618" hidden="1" customWidth="1"/>
    <col min="44" max="44" width="10.85546875" style="618" hidden="1" customWidth="1"/>
    <col min="45" max="48" width="5" style="618" hidden="1" customWidth="1"/>
    <col min="49" max="49" width="14.5703125" style="618" hidden="1" customWidth="1"/>
    <col min="50" max="50" width="10.85546875" style="618" hidden="1" customWidth="1"/>
    <col min="51" max="51" width="8.85546875" style="618" hidden="1" customWidth="1"/>
    <col min="52" max="52" width="10" style="618" hidden="1" customWidth="1"/>
    <col min="53" max="54" width="10.85546875" style="618" hidden="1" customWidth="1"/>
    <col min="55" max="55" width="9.140625" style="618" hidden="1" customWidth="1"/>
    <col min="56" max="56" width="8.140625" style="618" hidden="1" customWidth="1"/>
    <col min="57" max="57" width="5" style="618" hidden="1" customWidth="1"/>
    <col min="58" max="58" width="8.140625" style="618" hidden="1" customWidth="1"/>
    <col min="59" max="59" width="10.5703125" style="618" hidden="1" customWidth="1"/>
    <col min="60" max="60" width="7" style="618" hidden="1" customWidth="1"/>
    <col min="61" max="61" width="9.140625" style="618" hidden="1" customWidth="1"/>
    <col min="62" max="62" width="5" style="618" hidden="1" customWidth="1"/>
    <col min="63" max="63" width="11.28515625" style="618" hidden="1" customWidth="1"/>
    <col min="64" max="65" width="9.140625" style="618" hidden="1" customWidth="1"/>
    <col min="66" max="66" width="9" style="618" hidden="1" customWidth="1"/>
    <col min="67" max="67" width="7.42578125" style="618" hidden="1" customWidth="1"/>
    <col min="68" max="68" width="7" style="618" hidden="1" customWidth="1"/>
    <col min="69" max="69" width="8.140625" style="618" hidden="1" customWidth="1"/>
    <col min="70" max="70" width="7" style="618" hidden="1" customWidth="1"/>
    <col min="71" max="71" width="9.140625" style="618" hidden="1" customWidth="1"/>
    <col min="72" max="72" width="8.140625" style="618" hidden="1" customWidth="1"/>
    <col min="73" max="73" width="10.85546875" style="618" hidden="1" customWidth="1"/>
    <col min="74" max="75" width="9.140625" style="618" hidden="1" customWidth="1"/>
    <col min="76" max="76" width="8.140625" style="618" hidden="1" customWidth="1"/>
    <col min="77" max="78" width="5" style="618" hidden="1" customWidth="1"/>
    <col min="79" max="79" width="8.140625" style="618" hidden="1" customWidth="1"/>
    <col min="80" max="80" width="5" style="618" hidden="1" customWidth="1"/>
    <col min="81" max="81" width="9.140625" style="618" hidden="1" customWidth="1"/>
    <col min="82" max="82" width="8.140625" style="618" hidden="1" customWidth="1"/>
    <col min="83" max="83" width="9.140625" style="618" hidden="1" customWidth="1"/>
    <col min="84" max="84" width="11.85546875" style="618" hidden="1" customWidth="1"/>
    <col min="85" max="85" width="10.85546875" style="618" hidden="1" customWidth="1"/>
    <col min="86" max="86" width="9.140625" style="618" hidden="1" customWidth="1"/>
    <col min="87" max="87" width="8.28515625" style="618" hidden="1" customWidth="1"/>
    <col min="88" max="88" width="8.140625" style="618" hidden="1" customWidth="1"/>
    <col min="89" max="89" width="11.5703125" style="618" hidden="1" customWidth="1"/>
    <col min="90" max="90" width="8.140625" style="618" hidden="1" customWidth="1"/>
    <col min="91" max="91" width="10.85546875" style="618" hidden="1" customWidth="1"/>
    <col min="92" max="92" width="8.140625" style="618" hidden="1" customWidth="1"/>
    <col min="93" max="93" width="11.85546875" style="618" hidden="1" customWidth="1"/>
    <col min="94" max="16384" width="9.140625" style="598"/>
  </cols>
  <sheetData>
    <row r="1" spans="1:93">
      <c r="B1" s="599" t="s">
        <v>224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93">
      <c r="B2" s="599" t="s">
        <v>339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93">
      <c r="B3" s="599" t="s">
        <v>347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93" ht="15.75" customHeight="1">
      <c r="A4" s="600"/>
      <c r="G4" s="601"/>
    </row>
    <row r="5" spans="1:93" ht="14.25" customHeight="1">
      <c r="A5" s="602"/>
      <c r="B5" s="813" t="s">
        <v>364</v>
      </c>
      <c r="G5" s="601"/>
    </row>
    <row r="6" spans="1:93" ht="14.25" customHeight="1">
      <c r="A6" s="602"/>
      <c r="B6" s="813"/>
      <c r="G6" s="601"/>
    </row>
    <row r="7" spans="1:93">
      <c r="B7" s="599" t="s">
        <v>363</v>
      </c>
      <c r="C7" s="599"/>
      <c r="D7" s="599"/>
      <c r="E7" s="599"/>
      <c r="F7" s="599"/>
      <c r="G7" s="599"/>
      <c r="H7" s="599"/>
      <c r="I7" s="599"/>
      <c r="J7" s="599"/>
      <c r="K7" s="599"/>
      <c r="L7" s="599"/>
    </row>
    <row r="8" spans="1:93">
      <c r="B8" s="603" t="s">
        <v>277</v>
      </c>
      <c r="C8" s="599"/>
      <c r="D8" s="599"/>
      <c r="E8" s="599"/>
      <c r="F8" s="599"/>
      <c r="G8" s="599"/>
      <c r="H8" s="599"/>
      <c r="I8" s="599"/>
      <c r="J8" s="599"/>
      <c r="K8" s="599"/>
      <c r="L8" s="599"/>
    </row>
    <row r="9" spans="1:93" ht="12" customHeight="1">
      <c r="B9" s="599"/>
      <c r="C9" s="599"/>
      <c r="D9" s="599"/>
      <c r="E9" s="1143"/>
      <c r="F9" s="1143"/>
      <c r="G9" s="1143"/>
      <c r="H9" s="1143"/>
      <c r="I9" s="1143"/>
      <c r="J9" s="599"/>
      <c r="K9" s="599"/>
      <c r="L9" s="599"/>
    </row>
    <row r="10" spans="1:93">
      <c r="B10" s="1144" t="s">
        <v>278</v>
      </c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</row>
    <row r="11" spans="1:93" ht="2.25" customHeight="1"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</row>
    <row r="12" spans="1:93">
      <c r="B12" s="603" t="s">
        <v>303</v>
      </c>
      <c r="C12" s="599"/>
      <c r="D12" s="599"/>
      <c r="E12" s="599"/>
      <c r="F12" s="599"/>
      <c r="G12" s="599"/>
      <c r="H12" s="599"/>
      <c r="I12" s="599"/>
      <c r="J12" s="599"/>
      <c r="K12" s="1131"/>
      <c r="L12" s="1131"/>
    </row>
    <row r="13" spans="1:93" ht="15.75" customHeight="1">
      <c r="B13" s="1142" t="s">
        <v>304</v>
      </c>
      <c r="C13" s="1142" t="s">
        <v>305</v>
      </c>
      <c r="D13" s="1142"/>
      <c r="E13" s="1142"/>
      <c r="F13" s="1142"/>
      <c r="G13" s="1142"/>
      <c r="H13" s="1142"/>
      <c r="I13" s="1142"/>
      <c r="J13" s="1142" t="s">
        <v>306</v>
      </c>
      <c r="K13" s="1142" t="s">
        <v>8</v>
      </c>
      <c r="L13" s="1142" t="s">
        <v>9</v>
      </c>
      <c r="M13" s="604"/>
    </row>
    <row r="14" spans="1:93">
      <c r="B14" s="1142"/>
      <c r="C14" s="1142" t="s">
        <v>307</v>
      </c>
      <c r="D14" s="1142"/>
      <c r="E14" s="1142"/>
      <c r="F14" s="1142"/>
      <c r="G14" s="1142" t="s">
        <v>308</v>
      </c>
      <c r="H14" s="1142"/>
      <c r="I14" s="1142"/>
      <c r="J14" s="1142"/>
      <c r="K14" s="1142"/>
      <c r="L14" s="1142"/>
      <c r="M14" s="604"/>
    </row>
    <row r="15" spans="1:93" ht="63" customHeight="1" thickBot="1">
      <c r="B15" s="1142"/>
      <c r="C15" s="605" t="s">
        <v>309</v>
      </c>
      <c r="D15" s="605" t="s">
        <v>310</v>
      </c>
      <c r="E15" s="605" t="s">
        <v>311</v>
      </c>
      <c r="F15" s="605" t="s">
        <v>312</v>
      </c>
      <c r="G15" s="605" t="s">
        <v>313</v>
      </c>
      <c r="H15" s="605" t="s">
        <v>311</v>
      </c>
      <c r="I15" s="605" t="s">
        <v>312</v>
      </c>
      <c r="J15" s="1142"/>
      <c r="K15" s="1142"/>
      <c r="L15" s="1142"/>
      <c r="M15" s="604"/>
    </row>
    <row r="16" spans="1:93" ht="20.25" customHeight="1" thickBot="1">
      <c r="B16" s="1135" t="s">
        <v>314</v>
      </c>
      <c r="C16" s="1136"/>
      <c r="D16" s="1136"/>
      <c r="E16" s="1136"/>
      <c r="F16" s="1136"/>
      <c r="G16" s="1136"/>
      <c r="H16" s="1136"/>
      <c r="I16" s="1136"/>
      <c r="J16" s="1136"/>
      <c r="K16" s="1136"/>
      <c r="L16" s="1137"/>
      <c r="M16" s="604"/>
      <c r="N16" s="1128" t="s">
        <v>333</v>
      </c>
      <c r="O16" s="1129"/>
      <c r="P16" s="1129"/>
      <c r="Q16" s="1129"/>
      <c r="R16" s="1129"/>
      <c r="S16" s="1129"/>
      <c r="T16" s="1129"/>
      <c r="U16" s="1129"/>
      <c r="V16" s="1129"/>
      <c r="W16" s="1130"/>
      <c r="X16" s="1128" t="s">
        <v>334</v>
      </c>
      <c r="Y16" s="1129"/>
      <c r="Z16" s="1129"/>
      <c r="AA16" s="1129"/>
      <c r="AB16" s="1129"/>
      <c r="AC16" s="1129"/>
      <c r="AD16" s="1129"/>
      <c r="AE16" s="1129"/>
      <c r="AF16" s="1129"/>
      <c r="AG16" s="1130"/>
      <c r="AH16" s="1128" t="s">
        <v>335</v>
      </c>
      <c r="AI16" s="1129"/>
      <c r="AJ16" s="1129"/>
      <c r="AK16" s="1129"/>
      <c r="AL16" s="1129"/>
      <c r="AM16" s="1129"/>
      <c r="AN16" s="1129"/>
      <c r="AO16" s="1129"/>
      <c r="AP16" s="1129"/>
      <c r="AQ16" s="1130"/>
      <c r="AR16" s="1129" t="s">
        <v>336</v>
      </c>
      <c r="AS16" s="1129"/>
      <c r="AT16" s="1129"/>
      <c r="AU16" s="1129"/>
      <c r="AV16" s="1129"/>
      <c r="AW16" s="1129"/>
      <c r="AX16" s="1129"/>
      <c r="AY16" s="1129"/>
      <c r="AZ16" s="1129"/>
      <c r="BA16" s="1129"/>
      <c r="BB16" s="1128" t="s">
        <v>337</v>
      </c>
      <c r="BC16" s="1129"/>
      <c r="BD16" s="1129"/>
      <c r="BE16" s="1129"/>
      <c r="BF16" s="1129"/>
      <c r="BG16" s="1129"/>
      <c r="BH16" s="1129"/>
      <c r="BI16" s="1129"/>
      <c r="BJ16" s="1129"/>
      <c r="BK16" s="1130"/>
      <c r="BL16" s="1125" t="s">
        <v>338</v>
      </c>
      <c r="BM16" s="1126"/>
      <c r="BN16" s="1126"/>
      <c r="BO16" s="1126"/>
      <c r="BP16" s="1126"/>
      <c r="BQ16" s="1126"/>
      <c r="BR16" s="1126"/>
      <c r="BS16" s="1126"/>
      <c r="BT16" s="1126"/>
      <c r="BU16" s="1127"/>
      <c r="BV16" s="1128" t="s">
        <v>199</v>
      </c>
      <c r="BW16" s="1129"/>
      <c r="BX16" s="1129"/>
      <c r="BY16" s="1129"/>
      <c r="BZ16" s="1129"/>
      <c r="CA16" s="1129"/>
      <c r="CB16" s="1129"/>
      <c r="CC16" s="1129"/>
      <c r="CD16" s="1129"/>
      <c r="CE16" s="1130"/>
      <c r="CF16" s="1128" t="s">
        <v>9</v>
      </c>
      <c r="CG16" s="1129"/>
      <c r="CH16" s="1129"/>
      <c r="CI16" s="1129"/>
      <c r="CJ16" s="1129"/>
      <c r="CK16" s="1129"/>
      <c r="CL16" s="1129"/>
      <c r="CM16" s="1129"/>
      <c r="CN16" s="1129"/>
      <c r="CO16" s="1130"/>
    </row>
    <row r="17" spans="2:93">
      <c r="B17" s="606" t="s">
        <v>315</v>
      </c>
      <c r="C17" s="607">
        <f>CF17</f>
        <v>3</v>
      </c>
      <c r="D17" s="607">
        <f t="shared" ref="D17:D21" si="0">CG17</f>
        <v>2</v>
      </c>
      <c r="E17" s="607">
        <f t="shared" ref="E17:E21" si="1">CH17</f>
        <v>0</v>
      </c>
      <c r="F17" s="607">
        <f t="shared" ref="F17:F21" si="2">CI17</f>
        <v>0</v>
      </c>
      <c r="G17" s="607">
        <f t="shared" ref="G17:G21" si="3">CJ17</f>
        <v>0</v>
      </c>
      <c r="H17" s="607">
        <f t="shared" ref="H17:H21" si="4">CK17</f>
        <v>0</v>
      </c>
      <c r="I17" s="607">
        <f t="shared" ref="I17:I21" si="5">CL17</f>
        <v>0</v>
      </c>
      <c r="J17" s="607">
        <f t="shared" ref="J17:J21" si="6">CM17</f>
        <v>2</v>
      </c>
      <c r="K17" s="607">
        <f t="shared" ref="K17:K21" si="7">CN17</f>
        <v>0</v>
      </c>
      <c r="L17" s="607">
        <f t="shared" ref="L17:L21" si="8">CO17</f>
        <v>7</v>
      </c>
      <c r="M17" s="604"/>
      <c r="N17" s="607">
        <v>0</v>
      </c>
      <c r="O17" s="607">
        <v>0</v>
      </c>
      <c r="P17" s="607">
        <v>0</v>
      </c>
      <c r="Q17" s="607">
        <v>0</v>
      </c>
      <c r="R17" s="607">
        <v>0</v>
      </c>
      <c r="S17" s="607">
        <v>0</v>
      </c>
      <c r="T17" s="607">
        <v>0</v>
      </c>
      <c r="U17" s="607">
        <v>0</v>
      </c>
      <c r="V17" s="607">
        <v>0</v>
      </c>
      <c r="W17" s="607">
        <v>0</v>
      </c>
      <c r="X17" s="785">
        <f>X47+X67</f>
        <v>1</v>
      </c>
      <c r="Y17" s="786">
        <f t="shared" ref="Y17:AG17" si="9">Y47+Y67</f>
        <v>0</v>
      </c>
      <c r="Z17" s="786">
        <f t="shared" si="9"/>
        <v>0</v>
      </c>
      <c r="AA17" s="786">
        <f t="shared" si="9"/>
        <v>0</v>
      </c>
      <c r="AB17" s="786">
        <f t="shared" si="9"/>
        <v>0</v>
      </c>
      <c r="AC17" s="786">
        <f t="shared" si="9"/>
        <v>0</v>
      </c>
      <c r="AD17" s="786">
        <f t="shared" si="9"/>
        <v>0</v>
      </c>
      <c r="AE17" s="786">
        <f t="shared" si="9"/>
        <v>0</v>
      </c>
      <c r="AF17" s="786">
        <f t="shared" si="9"/>
        <v>0</v>
      </c>
      <c r="AG17" s="787">
        <f t="shared" si="9"/>
        <v>1</v>
      </c>
      <c r="AH17" s="780">
        <v>1</v>
      </c>
      <c r="AI17" s="781">
        <v>0</v>
      </c>
      <c r="AJ17" s="781">
        <v>0</v>
      </c>
      <c r="AK17" s="781">
        <v>0</v>
      </c>
      <c r="AL17" s="781">
        <v>0</v>
      </c>
      <c r="AM17" s="781">
        <v>0</v>
      </c>
      <c r="AN17" s="781">
        <v>0</v>
      </c>
      <c r="AO17" s="781">
        <v>0</v>
      </c>
      <c r="AP17" s="781">
        <v>0</v>
      </c>
      <c r="AQ17" s="782">
        <v>1</v>
      </c>
      <c r="AR17" s="618">
        <v>1</v>
      </c>
      <c r="AS17" s="618">
        <v>0</v>
      </c>
      <c r="AT17" s="618">
        <v>0</v>
      </c>
      <c r="AU17" s="618">
        <v>0</v>
      </c>
      <c r="AV17" s="618">
        <v>0</v>
      </c>
      <c r="AW17" s="618">
        <v>0</v>
      </c>
      <c r="AX17" s="618">
        <v>0</v>
      </c>
      <c r="AY17" s="618">
        <v>0</v>
      </c>
      <c r="AZ17" s="618">
        <v>0</v>
      </c>
      <c r="BA17" s="618">
        <v>1</v>
      </c>
      <c r="BB17" s="780"/>
      <c r="BC17" s="781"/>
      <c r="BD17" s="781"/>
      <c r="BE17" s="781"/>
      <c r="BF17" s="781"/>
      <c r="BG17" s="781"/>
      <c r="BH17" s="781"/>
      <c r="BI17" s="781">
        <v>1</v>
      </c>
      <c r="BJ17" s="781"/>
      <c r="BK17" s="782">
        <v>1</v>
      </c>
      <c r="BL17" s="780">
        <v>0</v>
      </c>
      <c r="BM17" s="781">
        <v>1</v>
      </c>
      <c r="BN17" s="781">
        <v>0</v>
      </c>
      <c r="BO17" s="781">
        <v>0</v>
      </c>
      <c r="BP17" s="781">
        <v>0</v>
      </c>
      <c r="BQ17" s="781">
        <v>0</v>
      </c>
      <c r="BR17" s="781">
        <v>0</v>
      </c>
      <c r="BS17" s="781">
        <v>0</v>
      </c>
      <c r="BT17" s="781">
        <v>0</v>
      </c>
      <c r="BU17" s="782">
        <v>1</v>
      </c>
      <c r="BV17" s="780">
        <v>0</v>
      </c>
      <c r="BW17" s="781">
        <v>1</v>
      </c>
      <c r="BX17" s="781">
        <v>0</v>
      </c>
      <c r="BY17" s="781">
        <v>0</v>
      </c>
      <c r="BZ17" s="781">
        <v>0</v>
      </c>
      <c r="CA17" s="781">
        <v>0</v>
      </c>
      <c r="CB17" s="781">
        <v>0</v>
      </c>
      <c r="CC17" s="781">
        <v>1</v>
      </c>
      <c r="CD17" s="781">
        <v>0</v>
      </c>
      <c r="CE17" s="782">
        <v>2</v>
      </c>
      <c r="CF17" s="780">
        <f>N17+X17+AH17+AR17+BB17+BL17+BV17</f>
        <v>3</v>
      </c>
      <c r="CG17" s="781">
        <f t="shared" ref="CG17:CO17" si="10">O17+Y17+AI17+AS17+BC17+BM17+BW17</f>
        <v>2</v>
      </c>
      <c r="CH17" s="781">
        <f t="shared" si="10"/>
        <v>0</v>
      </c>
      <c r="CI17" s="781">
        <f t="shared" si="10"/>
        <v>0</v>
      </c>
      <c r="CJ17" s="781">
        <f t="shared" si="10"/>
        <v>0</v>
      </c>
      <c r="CK17" s="781">
        <f t="shared" si="10"/>
        <v>0</v>
      </c>
      <c r="CL17" s="781">
        <f t="shared" si="10"/>
        <v>0</v>
      </c>
      <c r="CM17" s="781">
        <f t="shared" si="10"/>
        <v>2</v>
      </c>
      <c r="CN17" s="781">
        <f t="shared" si="10"/>
        <v>0</v>
      </c>
      <c r="CO17" s="782">
        <f t="shared" si="10"/>
        <v>7</v>
      </c>
    </row>
    <row r="18" spans="2:93">
      <c r="B18" s="606" t="s">
        <v>316</v>
      </c>
      <c r="C18" s="607">
        <f t="shared" ref="C18:C21" si="11">CF18</f>
        <v>961</v>
      </c>
      <c r="D18" s="607">
        <f t="shared" si="0"/>
        <v>153</v>
      </c>
      <c r="E18" s="607">
        <f t="shared" si="1"/>
        <v>8</v>
      </c>
      <c r="F18" s="607">
        <f t="shared" si="2"/>
        <v>0</v>
      </c>
      <c r="G18" s="607">
        <f t="shared" si="3"/>
        <v>9</v>
      </c>
      <c r="H18" s="607">
        <f t="shared" si="4"/>
        <v>14</v>
      </c>
      <c r="I18" s="607">
        <f t="shared" si="5"/>
        <v>1</v>
      </c>
      <c r="J18" s="607">
        <f t="shared" si="6"/>
        <v>97</v>
      </c>
      <c r="K18" s="607">
        <f t="shared" si="7"/>
        <v>17</v>
      </c>
      <c r="L18" s="607">
        <f t="shared" si="8"/>
        <v>1260</v>
      </c>
      <c r="M18" s="604"/>
      <c r="N18" s="607">
        <v>191</v>
      </c>
      <c r="O18" s="607">
        <v>61</v>
      </c>
      <c r="P18" s="607">
        <v>2</v>
      </c>
      <c r="Q18" s="607">
        <v>0</v>
      </c>
      <c r="R18" s="607">
        <v>2</v>
      </c>
      <c r="S18" s="607">
        <v>3</v>
      </c>
      <c r="T18" s="607">
        <v>1</v>
      </c>
      <c r="U18" s="607">
        <v>25</v>
      </c>
      <c r="V18" s="607">
        <v>4</v>
      </c>
      <c r="W18" s="607">
        <v>289</v>
      </c>
      <c r="X18" s="785">
        <f t="shared" ref="X18:AG21" si="12">X48+X68</f>
        <v>146</v>
      </c>
      <c r="Y18" s="786">
        <f t="shared" si="12"/>
        <v>21</v>
      </c>
      <c r="Z18" s="786">
        <f t="shared" si="12"/>
        <v>0</v>
      </c>
      <c r="AA18" s="786">
        <f t="shared" si="12"/>
        <v>0</v>
      </c>
      <c r="AB18" s="786">
        <f t="shared" si="12"/>
        <v>0</v>
      </c>
      <c r="AC18" s="786">
        <f t="shared" si="12"/>
        <v>1</v>
      </c>
      <c r="AD18" s="786">
        <f t="shared" si="12"/>
        <v>0</v>
      </c>
      <c r="AE18" s="786">
        <f t="shared" si="12"/>
        <v>26</v>
      </c>
      <c r="AF18" s="786">
        <f t="shared" si="12"/>
        <v>0</v>
      </c>
      <c r="AG18" s="787">
        <f t="shared" si="12"/>
        <v>194</v>
      </c>
      <c r="AH18" s="780">
        <v>237</v>
      </c>
      <c r="AI18" s="781">
        <v>23</v>
      </c>
      <c r="AJ18" s="781">
        <v>0</v>
      </c>
      <c r="AK18" s="781">
        <v>0</v>
      </c>
      <c r="AL18" s="781">
        <v>1</v>
      </c>
      <c r="AM18" s="781">
        <v>1</v>
      </c>
      <c r="AN18" s="781">
        <v>0</v>
      </c>
      <c r="AO18" s="781">
        <v>11</v>
      </c>
      <c r="AP18" s="781">
        <v>13</v>
      </c>
      <c r="AQ18" s="782">
        <v>286</v>
      </c>
      <c r="AR18" s="618">
        <v>251</v>
      </c>
      <c r="AS18" s="618">
        <v>0</v>
      </c>
      <c r="AT18" s="618">
        <v>0</v>
      </c>
      <c r="AU18" s="618">
        <v>0</v>
      </c>
      <c r="AV18" s="618">
        <v>0</v>
      </c>
      <c r="AW18" s="618">
        <v>0</v>
      </c>
      <c r="AX18" s="618">
        <v>0</v>
      </c>
      <c r="AY18" s="618">
        <v>3</v>
      </c>
      <c r="AZ18" s="618">
        <v>0</v>
      </c>
      <c r="BA18" s="618">
        <v>254</v>
      </c>
      <c r="BB18" s="780">
        <v>90</v>
      </c>
      <c r="BC18" s="781">
        <v>19</v>
      </c>
      <c r="BD18" s="781">
        <v>2</v>
      </c>
      <c r="BE18" s="781"/>
      <c r="BF18" s="781">
        <v>6</v>
      </c>
      <c r="BG18" s="781">
        <v>6</v>
      </c>
      <c r="BH18" s="781"/>
      <c r="BI18" s="781">
        <v>19</v>
      </c>
      <c r="BJ18" s="781"/>
      <c r="BK18" s="782">
        <v>142</v>
      </c>
      <c r="BL18" s="780">
        <v>43</v>
      </c>
      <c r="BM18" s="781">
        <v>22</v>
      </c>
      <c r="BN18" s="781">
        <v>1</v>
      </c>
      <c r="BO18" s="781">
        <v>0</v>
      </c>
      <c r="BP18" s="781">
        <v>0</v>
      </c>
      <c r="BQ18" s="781">
        <v>1</v>
      </c>
      <c r="BR18" s="781">
        <v>0</v>
      </c>
      <c r="BS18" s="781">
        <v>10</v>
      </c>
      <c r="BT18" s="781">
        <v>0</v>
      </c>
      <c r="BU18" s="782">
        <v>77</v>
      </c>
      <c r="BV18" s="780">
        <v>3</v>
      </c>
      <c r="BW18" s="781">
        <v>7</v>
      </c>
      <c r="BX18" s="781">
        <v>3</v>
      </c>
      <c r="BY18" s="781">
        <v>0</v>
      </c>
      <c r="BZ18" s="781">
        <v>0</v>
      </c>
      <c r="CA18" s="781">
        <v>2</v>
      </c>
      <c r="CB18" s="781">
        <v>0</v>
      </c>
      <c r="CC18" s="781">
        <v>3</v>
      </c>
      <c r="CD18" s="781">
        <v>0</v>
      </c>
      <c r="CE18" s="782">
        <v>18</v>
      </c>
      <c r="CF18" s="780">
        <f t="shared" ref="CF18:CF21" si="13">N18+X18+AH18+AR18+BB18+BL18+BV18</f>
        <v>961</v>
      </c>
      <c r="CG18" s="781">
        <f t="shared" ref="CG18:CG21" si="14">O18+Y18+AI18+AS18+BC18+BM18+BW18</f>
        <v>153</v>
      </c>
      <c r="CH18" s="781">
        <f t="shared" ref="CH18:CH21" si="15">P18+Z18+AJ18+AT18+BD18+BN18+BX18</f>
        <v>8</v>
      </c>
      <c r="CI18" s="781">
        <f t="shared" ref="CI18:CI21" si="16">Q18+AA18+AK18+AU18+BE18+BO18+BY18</f>
        <v>0</v>
      </c>
      <c r="CJ18" s="781">
        <f t="shared" ref="CJ18:CJ21" si="17">R18+AB18+AL18+AV18+BF18+BP18+BZ18</f>
        <v>9</v>
      </c>
      <c r="CK18" s="781">
        <f t="shared" ref="CK18:CK21" si="18">S18+AC18+AM18+AW18+BG18+BQ18+CA18</f>
        <v>14</v>
      </c>
      <c r="CL18" s="781">
        <f t="shared" ref="CL18:CL21" si="19">T18+AD18+AN18+AX18+BH18+BR18+CB18</f>
        <v>1</v>
      </c>
      <c r="CM18" s="781">
        <f t="shared" ref="CM18:CM21" si="20">U18+AE18+AO18+AY18+BI18+BS18+CC18</f>
        <v>97</v>
      </c>
      <c r="CN18" s="781">
        <f t="shared" ref="CN18:CN21" si="21">V18+AF18+AP18+AZ18+BJ18+BT18+CD18</f>
        <v>17</v>
      </c>
      <c r="CO18" s="782">
        <f t="shared" ref="CO18:CO21" si="22">W18+AG18+AQ18+BA18+BK18+BU18+CE18</f>
        <v>1260</v>
      </c>
    </row>
    <row r="19" spans="2:93">
      <c r="B19" s="606" t="s">
        <v>317</v>
      </c>
      <c r="C19" s="607">
        <f t="shared" si="11"/>
        <v>345</v>
      </c>
      <c r="D19" s="607">
        <f t="shared" si="0"/>
        <v>91</v>
      </c>
      <c r="E19" s="607">
        <f t="shared" si="1"/>
        <v>8</v>
      </c>
      <c r="F19" s="607">
        <f t="shared" si="2"/>
        <v>0</v>
      </c>
      <c r="G19" s="607">
        <f t="shared" si="3"/>
        <v>2</v>
      </c>
      <c r="H19" s="607">
        <f t="shared" si="4"/>
        <v>16</v>
      </c>
      <c r="I19" s="607">
        <f t="shared" si="5"/>
        <v>1</v>
      </c>
      <c r="J19" s="607">
        <f t="shared" si="6"/>
        <v>69</v>
      </c>
      <c r="K19" s="607">
        <f t="shared" si="7"/>
        <v>11</v>
      </c>
      <c r="L19" s="607">
        <f t="shared" si="8"/>
        <v>543</v>
      </c>
      <c r="M19" s="604"/>
      <c r="N19" s="607">
        <v>60</v>
      </c>
      <c r="O19" s="607">
        <v>17</v>
      </c>
      <c r="P19" s="607">
        <v>3</v>
      </c>
      <c r="Q19" s="607">
        <v>0</v>
      </c>
      <c r="R19" s="607">
        <v>1</v>
      </c>
      <c r="S19" s="607">
        <v>5</v>
      </c>
      <c r="T19" s="607">
        <v>0</v>
      </c>
      <c r="U19" s="607">
        <v>23</v>
      </c>
      <c r="V19" s="607">
        <v>4</v>
      </c>
      <c r="W19" s="607">
        <v>113</v>
      </c>
      <c r="X19" s="785">
        <f t="shared" si="12"/>
        <v>51</v>
      </c>
      <c r="Y19" s="786">
        <f t="shared" si="12"/>
        <v>37</v>
      </c>
      <c r="Z19" s="786">
        <f t="shared" si="12"/>
        <v>2</v>
      </c>
      <c r="AA19" s="786">
        <f t="shared" si="12"/>
        <v>0</v>
      </c>
      <c r="AB19" s="786">
        <f t="shared" si="12"/>
        <v>0</v>
      </c>
      <c r="AC19" s="786">
        <f t="shared" si="12"/>
        <v>2</v>
      </c>
      <c r="AD19" s="786">
        <f t="shared" si="12"/>
        <v>0</v>
      </c>
      <c r="AE19" s="786">
        <f t="shared" si="12"/>
        <v>15</v>
      </c>
      <c r="AF19" s="786">
        <f t="shared" si="12"/>
        <v>2</v>
      </c>
      <c r="AG19" s="787">
        <f t="shared" si="12"/>
        <v>109</v>
      </c>
      <c r="AH19" s="780">
        <v>76</v>
      </c>
      <c r="AI19" s="781">
        <v>8</v>
      </c>
      <c r="AJ19" s="781">
        <v>0</v>
      </c>
      <c r="AK19" s="781">
        <v>0</v>
      </c>
      <c r="AL19" s="781">
        <v>1</v>
      </c>
      <c r="AM19" s="781">
        <v>1</v>
      </c>
      <c r="AN19" s="781">
        <v>0</v>
      </c>
      <c r="AO19" s="781">
        <v>5</v>
      </c>
      <c r="AP19" s="781">
        <v>5</v>
      </c>
      <c r="AQ19" s="782">
        <v>96</v>
      </c>
      <c r="AR19" s="618">
        <v>65</v>
      </c>
      <c r="AS19" s="618">
        <v>0</v>
      </c>
      <c r="AT19" s="618">
        <v>0</v>
      </c>
      <c r="AU19" s="618">
        <v>0</v>
      </c>
      <c r="AV19" s="618">
        <v>0</v>
      </c>
      <c r="AW19" s="618">
        <v>0</v>
      </c>
      <c r="AX19" s="618">
        <v>0</v>
      </c>
      <c r="AY19" s="618">
        <v>3</v>
      </c>
      <c r="AZ19" s="618">
        <v>0</v>
      </c>
      <c r="BA19" s="618">
        <v>68</v>
      </c>
      <c r="BB19" s="780">
        <v>26</v>
      </c>
      <c r="BC19" s="781">
        <v>15</v>
      </c>
      <c r="BD19" s="781"/>
      <c r="BE19" s="781"/>
      <c r="BF19" s="781"/>
      <c r="BG19" s="781">
        <v>5</v>
      </c>
      <c r="BH19" s="781"/>
      <c r="BI19" s="781">
        <v>12</v>
      </c>
      <c r="BJ19" s="781"/>
      <c r="BK19" s="782">
        <v>58</v>
      </c>
      <c r="BL19" s="780">
        <v>49</v>
      </c>
      <c r="BM19" s="781">
        <v>9</v>
      </c>
      <c r="BN19" s="781">
        <v>1</v>
      </c>
      <c r="BO19" s="781">
        <v>0</v>
      </c>
      <c r="BP19" s="781">
        <v>0</v>
      </c>
      <c r="BQ19" s="781">
        <v>1</v>
      </c>
      <c r="BR19" s="781">
        <v>1</v>
      </c>
      <c r="BS19" s="781">
        <v>9</v>
      </c>
      <c r="BT19" s="781">
        <v>0</v>
      </c>
      <c r="BU19" s="782">
        <v>70</v>
      </c>
      <c r="BV19" s="780">
        <v>18</v>
      </c>
      <c r="BW19" s="781">
        <v>5</v>
      </c>
      <c r="BX19" s="781">
        <v>2</v>
      </c>
      <c r="BY19" s="781">
        <v>0</v>
      </c>
      <c r="BZ19" s="781">
        <v>0</v>
      </c>
      <c r="CA19" s="781">
        <v>2</v>
      </c>
      <c r="CB19" s="781">
        <v>0</v>
      </c>
      <c r="CC19" s="781">
        <v>2</v>
      </c>
      <c r="CD19" s="781">
        <v>0</v>
      </c>
      <c r="CE19" s="782">
        <v>29</v>
      </c>
      <c r="CF19" s="780">
        <f t="shared" si="13"/>
        <v>345</v>
      </c>
      <c r="CG19" s="781">
        <f t="shared" si="14"/>
        <v>91</v>
      </c>
      <c r="CH19" s="781">
        <f t="shared" si="15"/>
        <v>8</v>
      </c>
      <c r="CI19" s="781">
        <f t="shared" si="16"/>
        <v>0</v>
      </c>
      <c r="CJ19" s="781">
        <f t="shared" si="17"/>
        <v>2</v>
      </c>
      <c r="CK19" s="781">
        <f t="shared" si="18"/>
        <v>16</v>
      </c>
      <c r="CL19" s="781">
        <f t="shared" si="19"/>
        <v>1</v>
      </c>
      <c r="CM19" s="781">
        <f t="shared" si="20"/>
        <v>69</v>
      </c>
      <c r="CN19" s="781">
        <f t="shared" si="21"/>
        <v>11</v>
      </c>
      <c r="CO19" s="782">
        <f t="shared" si="22"/>
        <v>543</v>
      </c>
    </row>
    <row r="20" spans="2:93">
      <c r="B20" s="606" t="s">
        <v>318</v>
      </c>
      <c r="C20" s="607">
        <f t="shared" si="11"/>
        <v>684</v>
      </c>
      <c r="D20" s="607">
        <f t="shared" si="0"/>
        <v>83</v>
      </c>
      <c r="E20" s="607">
        <f t="shared" si="1"/>
        <v>5</v>
      </c>
      <c r="F20" s="607">
        <f t="shared" si="2"/>
        <v>0</v>
      </c>
      <c r="G20" s="607">
        <f t="shared" si="3"/>
        <v>2</v>
      </c>
      <c r="H20" s="607">
        <f t="shared" si="4"/>
        <v>10</v>
      </c>
      <c r="I20" s="607">
        <f t="shared" si="5"/>
        <v>0</v>
      </c>
      <c r="J20" s="607">
        <f t="shared" si="6"/>
        <v>76</v>
      </c>
      <c r="K20" s="607">
        <f t="shared" si="7"/>
        <v>36</v>
      </c>
      <c r="L20" s="607">
        <f t="shared" si="8"/>
        <v>896</v>
      </c>
      <c r="M20" s="604"/>
      <c r="N20" s="607">
        <v>85</v>
      </c>
      <c r="O20" s="607">
        <v>4</v>
      </c>
      <c r="P20" s="607">
        <v>2</v>
      </c>
      <c r="Q20" s="607">
        <v>0</v>
      </c>
      <c r="R20" s="607">
        <v>1</v>
      </c>
      <c r="S20" s="607">
        <v>6</v>
      </c>
      <c r="T20" s="607">
        <v>0</v>
      </c>
      <c r="U20" s="607">
        <v>25</v>
      </c>
      <c r="V20" s="607">
        <v>5</v>
      </c>
      <c r="W20" s="607">
        <v>128</v>
      </c>
      <c r="X20" s="785">
        <f t="shared" si="12"/>
        <v>92</v>
      </c>
      <c r="Y20" s="786">
        <f t="shared" si="12"/>
        <v>24</v>
      </c>
      <c r="Z20" s="786">
        <f t="shared" si="12"/>
        <v>0</v>
      </c>
      <c r="AA20" s="786">
        <f t="shared" si="12"/>
        <v>0</v>
      </c>
      <c r="AB20" s="786">
        <f t="shared" si="12"/>
        <v>0</v>
      </c>
      <c r="AC20" s="786">
        <f t="shared" si="12"/>
        <v>2</v>
      </c>
      <c r="AD20" s="786">
        <f t="shared" si="12"/>
        <v>0</v>
      </c>
      <c r="AE20" s="786">
        <f t="shared" si="12"/>
        <v>12</v>
      </c>
      <c r="AF20" s="786">
        <f t="shared" si="12"/>
        <v>2</v>
      </c>
      <c r="AG20" s="787">
        <f t="shared" si="12"/>
        <v>132</v>
      </c>
      <c r="AH20" s="780">
        <v>191</v>
      </c>
      <c r="AI20" s="781">
        <v>8</v>
      </c>
      <c r="AJ20" s="781">
        <v>0</v>
      </c>
      <c r="AK20" s="781">
        <v>0</v>
      </c>
      <c r="AL20" s="781">
        <v>0</v>
      </c>
      <c r="AM20" s="781">
        <v>0</v>
      </c>
      <c r="AN20" s="781">
        <v>0</v>
      </c>
      <c r="AO20" s="781">
        <v>3</v>
      </c>
      <c r="AP20" s="781">
        <v>27</v>
      </c>
      <c r="AQ20" s="782">
        <v>229</v>
      </c>
      <c r="AR20" s="618">
        <v>188</v>
      </c>
      <c r="AS20" s="618">
        <v>0</v>
      </c>
      <c r="AT20" s="618">
        <v>0</v>
      </c>
      <c r="AU20" s="618">
        <v>0</v>
      </c>
      <c r="AV20" s="618">
        <v>0</v>
      </c>
      <c r="AW20" s="618">
        <v>0</v>
      </c>
      <c r="AX20" s="618">
        <v>0</v>
      </c>
      <c r="AY20" s="618">
        <v>3</v>
      </c>
      <c r="AZ20" s="618">
        <v>0</v>
      </c>
      <c r="BA20" s="618">
        <v>191</v>
      </c>
      <c r="BB20" s="780">
        <v>75</v>
      </c>
      <c r="BC20" s="781">
        <v>20</v>
      </c>
      <c r="BD20" s="781">
        <v>1</v>
      </c>
      <c r="BE20" s="781"/>
      <c r="BF20" s="781">
        <v>1</v>
      </c>
      <c r="BG20" s="781">
        <v>1</v>
      </c>
      <c r="BH20" s="781"/>
      <c r="BI20" s="781">
        <v>12</v>
      </c>
      <c r="BJ20" s="781">
        <v>2</v>
      </c>
      <c r="BK20" s="782">
        <v>112</v>
      </c>
      <c r="BL20" s="780">
        <v>36</v>
      </c>
      <c r="BM20" s="781">
        <v>17</v>
      </c>
      <c r="BN20" s="781">
        <v>1</v>
      </c>
      <c r="BO20" s="781">
        <v>0</v>
      </c>
      <c r="BP20" s="781">
        <v>0</v>
      </c>
      <c r="BQ20" s="781">
        <v>1</v>
      </c>
      <c r="BR20" s="781">
        <v>0</v>
      </c>
      <c r="BS20" s="781">
        <v>14</v>
      </c>
      <c r="BT20" s="781">
        <v>0</v>
      </c>
      <c r="BU20" s="782">
        <v>69</v>
      </c>
      <c r="BV20" s="780">
        <v>17</v>
      </c>
      <c r="BW20" s="781">
        <v>10</v>
      </c>
      <c r="BX20" s="781">
        <v>1</v>
      </c>
      <c r="BY20" s="781">
        <v>0</v>
      </c>
      <c r="BZ20" s="781">
        <v>0</v>
      </c>
      <c r="CA20" s="781">
        <v>0</v>
      </c>
      <c r="CB20" s="781">
        <v>0</v>
      </c>
      <c r="CC20" s="781">
        <v>7</v>
      </c>
      <c r="CD20" s="781">
        <v>0</v>
      </c>
      <c r="CE20" s="782">
        <v>35</v>
      </c>
      <c r="CF20" s="780">
        <f t="shared" si="13"/>
        <v>684</v>
      </c>
      <c r="CG20" s="781">
        <f t="shared" si="14"/>
        <v>83</v>
      </c>
      <c r="CH20" s="781">
        <f t="shared" si="15"/>
        <v>5</v>
      </c>
      <c r="CI20" s="781">
        <f t="shared" si="16"/>
        <v>0</v>
      </c>
      <c r="CJ20" s="781">
        <f t="shared" si="17"/>
        <v>2</v>
      </c>
      <c r="CK20" s="781">
        <f t="shared" si="18"/>
        <v>10</v>
      </c>
      <c r="CL20" s="781">
        <f t="shared" si="19"/>
        <v>0</v>
      </c>
      <c r="CM20" s="781">
        <f t="shared" si="20"/>
        <v>76</v>
      </c>
      <c r="CN20" s="781">
        <f t="shared" si="21"/>
        <v>36</v>
      </c>
      <c r="CO20" s="782">
        <f t="shared" si="22"/>
        <v>896</v>
      </c>
    </row>
    <row r="21" spans="2:93" ht="13.5" thickBot="1">
      <c r="B21" s="606" t="s">
        <v>319</v>
      </c>
      <c r="C21" s="646">
        <f t="shared" si="11"/>
        <v>1993</v>
      </c>
      <c r="D21" s="646">
        <f t="shared" si="0"/>
        <v>329</v>
      </c>
      <c r="E21" s="646">
        <f t="shared" si="1"/>
        <v>21</v>
      </c>
      <c r="F21" s="646">
        <f t="shared" si="2"/>
        <v>0</v>
      </c>
      <c r="G21" s="646">
        <f t="shared" si="3"/>
        <v>13</v>
      </c>
      <c r="H21" s="646">
        <f t="shared" si="4"/>
        <v>40</v>
      </c>
      <c r="I21" s="646">
        <f t="shared" si="5"/>
        <v>2</v>
      </c>
      <c r="J21" s="607">
        <f t="shared" si="6"/>
        <v>244</v>
      </c>
      <c r="K21" s="607">
        <f t="shared" si="7"/>
        <v>64</v>
      </c>
      <c r="L21" s="643">
        <f t="shared" si="8"/>
        <v>2706</v>
      </c>
      <c r="M21" s="604"/>
      <c r="N21" s="751">
        <v>336</v>
      </c>
      <c r="O21" s="751">
        <v>82</v>
      </c>
      <c r="P21" s="751">
        <v>7</v>
      </c>
      <c r="Q21" s="751">
        <v>0</v>
      </c>
      <c r="R21" s="751">
        <v>4</v>
      </c>
      <c r="S21" s="751">
        <v>14</v>
      </c>
      <c r="T21" s="751">
        <v>1</v>
      </c>
      <c r="U21" s="607">
        <v>73</v>
      </c>
      <c r="V21" s="607">
        <v>13</v>
      </c>
      <c r="W21" s="793">
        <v>530</v>
      </c>
      <c r="X21" s="785">
        <f t="shared" si="12"/>
        <v>290</v>
      </c>
      <c r="Y21" s="786">
        <f t="shared" si="12"/>
        <v>82</v>
      </c>
      <c r="Z21" s="786">
        <f t="shared" si="12"/>
        <v>2</v>
      </c>
      <c r="AA21" s="786">
        <f t="shared" si="12"/>
        <v>0</v>
      </c>
      <c r="AB21" s="786">
        <f t="shared" si="12"/>
        <v>0</v>
      </c>
      <c r="AC21" s="786">
        <f t="shared" si="12"/>
        <v>5</v>
      </c>
      <c r="AD21" s="786">
        <f t="shared" si="12"/>
        <v>0</v>
      </c>
      <c r="AE21" s="786">
        <f t="shared" si="12"/>
        <v>53</v>
      </c>
      <c r="AF21" s="786">
        <f t="shared" si="12"/>
        <v>4</v>
      </c>
      <c r="AG21" s="787">
        <f t="shared" si="12"/>
        <v>436</v>
      </c>
      <c r="AH21" s="780">
        <v>505</v>
      </c>
      <c r="AI21" s="781">
        <v>39</v>
      </c>
      <c r="AJ21" s="781">
        <v>0</v>
      </c>
      <c r="AK21" s="781">
        <v>0</v>
      </c>
      <c r="AL21" s="781">
        <v>2</v>
      </c>
      <c r="AM21" s="781">
        <v>2</v>
      </c>
      <c r="AN21" s="781">
        <v>0</v>
      </c>
      <c r="AO21" s="781">
        <v>19</v>
      </c>
      <c r="AP21" s="781">
        <v>45</v>
      </c>
      <c r="AQ21" s="782">
        <v>612</v>
      </c>
      <c r="AR21" s="618">
        <v>505</v>
      </c>
      <c r="AS21" s="618">
        <v>0</v>
      </c>
      <c r="AT21" s="618">
        <v>0</v>
      </c>
      <c r="AU21" s="618">
        <v>0</v>
      </c>
      <c r="AV21" s="618">
        <v>0</v>
      </c>
      <c r="AW21" s="618">
        <v>0</v>
      </c>
      <c r="AX21" s="618">
        <v>0</v>
      </c>
      <c r="AY21" s="618">
        <v>9</v>
      </c>
      <c r="AZ21" s="618">
        <v>0</v>
      </c>
      <c r="BA21" s="618">
        <v>514</v>
      </c>
      <c r="BB21" s="780">
        <v>191</v>
      </c>
      <c r="BC21" s="781">
        <v>54</v>
      </c>
      <c r="BD21" s="781">
        <v>3</v>
      </c>
      <c r="BE21" s="781">
        <v>0</v>
      </c>
      <c r="BF21" s="781">
        <v>7</v>
      </c>
      <c r="BG21" s="781">
        <v>12</v>
      </c>
      <c r="BH21" s="781">
        <v>0</v>
      </c>
      <c r="BI21" s="781">
        <v>44</v>
      </c>
      <c r="BJ21" s="781">
        <v>2</v>
      </c>
      <c r="BK21" s="782">
        <v>313</v>
      </c>
      <c r="BL21" s="780">
        <v>128</v>
      </c>
      <c r="BM21" s="781">
        <v>49</v>
      </c>
      <c r="BN21" s="781">
        <v>3</v>
      </c>
      <c r="BO21" s="781">
        <v>0</v>
      </c>
      <c r="BP21" s="781">
        <v>0</v>
      </c>
      <c r="BQ21" s="781">
        <v>3</v>
      </c>
      <c r="BR21" s="781">
        <v>1</v>
      </c>
      <c r="BS21" s="781">
        <v>33</v>
      </c>
      <c r="BT21" s="781">
        <v>0</v>
      </c>
      <c r="BU21" s="782">
        <v>217</v>
      </c>
      <c r="BV21" s="780">
        <v>38</v>
      </c>
      <c r="BW21" s="781">
        <v>23</v>
      </c>
      <c r="BX21" s="781">
        <v>6</v>
      </c>
      <c r="BY21" s="781">
        <v>0</v>
      </c>
      <c r="BZ21" s="781">
        <v>0</v>
      </c>
      <c r="CA21" s="781">
        <v>4</v>
      </c>
      <c r="CB21" s="781">
        <v>0</v>
      </c>
      <c r="CC21" s="781">
        <v>13</v>
      </c>
      <c r="CD21" s="781">
        <v>0</v>
      </c>
      <c r="CE21" s="782">
        <v>84</v>
      </c>
      <c r="CF21" s="780">
        <f t="shared" si="13"/>
        <v>1993</v>
      </c>
      <c r="CG21" s="781">
        <f t="shared" si="14"/>
        <v>329</v>
      </c>
      <c r="CH21" s="781">
        <f t="shared" si="15"/>
        <v>21</v>
      </c>
      <c r="CI21" s="781">
        <f t="shared" si="16"/>
        <v>0</v>
      </c>
      <c r="CJ21" s="781">
        <f t="shared" si="17"/>
        <v>13</v>
      </c>
      <c r="CK21" s="781">
        <f t="shared" si="18"/>
        <v>40</v>
      </c>
      <c r="CL21" s="781">
        <f t="shared" si="19"/>
        <v>2</v>
      </c>
      <c r="CM21" s="781">
        <f t="shared" si="20"/>
        <v>244</v>
      </c>
      <c r="CN21" s="781">
        <f t="shared" si="21"/>
        <v>64</v>
      </c>
      <c r="CO21" s="782">
        <f t="shared" si="22"/>
        <v>2706</v>
      </c>
    </row>
    <row r="22" spans="2:93" ht="13.5" thickBot="1">
      <c r="B22" s="1138" t="s">
        <v>320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604"/>
      <c r="N22" s="619"/>
      <c r="O22" s="620"/>
      <c r="P22" s="620"/>
      <c r="Q22" s="620"/>
      <c r="R22" s="620"/>
      <c r="S22" s="620"/>
      <c r="T22" s="620"/>
      <c r="U22" s="620"/>
      <c r="V22" s="620"/>
      <c r="W22" s="784"/>
      <c r="X22" s="788"/>
      <c r="Y22" s="753"/>
      <c r="Z22" s="753"/>
      <c r="AA22" s="753"/>
      <c r="AB22" s="753"/>
      <c r="AC22" s="753"/>
      <c r="AD22" s="753"/>
      <c r="AE22" s="753"/>
      <c r="AF22" s="753"/>
      <c r="AG22" s="789"/>
      <c r="AH22" s="623"/>
      <c r="AI22" s="621"/>
      <c r="AJ22" s="621"/>
      <c r="AK22" s="621"/>
      <c r="AL22" s="621"/>
      <c r="AM22" s="621"/>
      <c r="AN22" s="621"/>
      <c r="AO22" s="621"/>
      <c r="AP22" s="621"/>
      <c r="AQ22" s="622"/>
      <c r="AR22" s="621"/>
      <c r="AS22" s="621"/>
      <c r="AT22" s="621"/>
      <c r="AU22" s="621"/>
      <c r="AV22" s="621"/>
      <c r="AW22" s="621"/>
      <c r="AX22" s="621"/>
      <c r="AY22" s="621"/>
      <c r="AZ22" s="621"/>
      <c r="BA22" s="621"/>
      <c r="BB22" s="623"/>
      <c r="BC22" s="621"/>
      <c r="BD22" s="621"/>
      <c r="BE22" s="621"/>
      <c r="BF22" s="621"/>
      <c r="BG22" s="621"/>
      <c r="BH22" s="621"/>
      <c r="BI22" s="621"/>
      <c r="BJ22" s="621"/>
      <c r="BK22" s="622"/>
      <c r="BL22" s="623"/>
      <c r="BM22" s="621"/>
      <c r="BN22" s="621"/>
      <c r="BO22" s="621"/>
      <c r="BP22" s="621"/>
      <c r="BQ22" s="621"/>
      <c r="BR22" s="621"/>
      <c r="BS22" s="621"/>
      <c r="BT22" s="621"/>
      <c r="BU22" s="622"/>
      <c r="BV22" s="623"/>
      <c r="BW22" s="621"/>
      <c r="BX22" s="621"/>
      <c r="BY22" s="621"/>
      <c r="BZ22" s="621"/>
      <c r="CA22" s="621"/>
      <c r="CB22" s="621"/>
      <c r="CC22" s="621"/>
      <c r="CD22" s="621"/>
      <c r="CE22" s="622"/>
      <c r="CF22" s="623"/>
      <c r="CG22" s="621"/>
      <c r="CH22" s="621"/>
      <c r="CI22" s="621"/>
      <c r="CJ22" s="621"/>
      <c r="CK22" s="621"/>
      <c r="CL22" s="621"/>
      <c r="CM22" s="621"/>
      <c r="CN22" s="621"/>
      <c r="CO22" s="622"/>
    </row>
    <row r="23" spans="2:93">
      <c r="B23" s="606" t="s">
        <v>321</v>
      </c>
      <c r="C23" s="607">
        <f t="shared" ref="C23:C30" si="23">CF23</f>
        <v>912</v>
      </c>
      <c r="D23" s="607">
        <f t="shared" ref="D23:D30" si="24">CG23</f>
        <v>105</v>
      </c>
      <c r="E23" s="608">
        <f t="shared" ref="E23:E30" si="25">CH23</f>
        <v>4</v>
      </c>
      <c r="F23" s="607">
        <f t="shared" ref="F23:F30" si="26">CI23</f>
        <v>1</v>
      </c>
      <c r="G23" s="607">
        <f t="shared" ref="G23:G30" si="27">CJ23</f>
        <v>2</v>
      </c>
      <c r="H23" s="608">
        <f t="shared" ref="H23:H30" si="28">CK23</f>
        <v>20</v>
      </c>
      <c r="I23" s="607">
        <f t="shared" ref="I23:I30" si="29">CL23</f>
        <v>2</v>
      </c>
      <c r="J23" s="609">
        <f t="shared" ref="J23:J30" si="30">CM23</f>
        <v>0</v>
      </c>
      <c r="K23" s="607">
        <f t="shared" ref="K23:K30" si="31">CN23</f>
        <v>24</v>
      </c>
      <c r="L23" s="607">
        <f t="shared" ref="L23:L30" si="32">CO23</f>
        <v>1070</v>
      </c>
      <c r="M23" s="604"/>
      <c r="N23" s="607">
        <v>239</v>
      </c>
      <c r="O23" s="607">
        <v>29</v>
      </c>
      <c r="P23" s="608">
        <v>1</v>
      </c>
      <c r="Q23" s="607">
        <v>1</v>
      </c>
      <c r="R23" s="607">
        <v>2</v>
      </c>
      <c r="S23" s="608">
        <v>12</v>
      </c>
      <c r="T23" s="607">
        <v>0</v>
      </c>
      <c r="U23" s="609"/>
      <c r="V23" s="607">
        <v>9</v>
      </c>
      <c r="W23" s="607">
        <v>293</v>
      </c>
      <c r="X23" s="785">
        <f>X52+X72</f>
        <v>140</v>
      </c>
      <c r="Y23" s="786">
        <f t="shared" ref="Y23:AG23" si="33">Y52+Y72</f>
        <v>36</v>
      </c>
      <c r="Z23" s="786">
        <f t="shared" si="33"/>
        <v>0</v>
      </c>
      <c r="AA23" s="786">
        <f t="shared" si="33"/>
        <v>0</v>
      </c>
      <c r="AB23" s="786">
        <f t="shared" si="33"/>
        <v>0</v>
      </c>
      <c r="AC23" s="786">
        <f t="shared" si="33"/>
        <v>4</v>
      </c>
      <c r="AD23" s="786">
        <f t="shared" si="33"/>
        <v>0</v>
      </c>
      <c r="AE23" s="786">
        <f t="shared" si="33"/>
        <v>0</v>
      </c>
      <c r="AF23" s="786">
        <f t="shared" si="33"/>
        <v>2</v>
      </c>
      <c r="AG23" s="787">
        <f t="shared" si="33"/>
        <v>182</v>
      </c>
      <c r="AH23" s="780">
        <v>304</v>
      </c>
      <c r="AI23" s="781">
        <v>8</v>
      </c>
      <c r="AJ23" s="781">
        <v>0</v>
      </c>
      <c r="AK23" s="781">
        <v>0</v>
      </c>
      <c r="AL23" s="781">
        <v>0</v>
      </c>
      <c r="AM23" s="781">
        <v>0</v>
      </c>
      <c r="AN23" s="781">
        <v>0</v>
      </c>
      <c r="AO23" s="781"/>
      <c r="AP23" s="781">
        <v>13</v>
      </c>
      <c r="AQ23" s="782">
        <v>325</v>
      </c>
      <c r="AR23" s="618">
        <v>105</v>
      </c>
      <c r="AS23" s="618">
        <v>0</v>
      </c>
      <c r="AT23" s="618">
        <v>0</v>
      </c>
      <c r="AU23" s="618">
        <v>0</v>
      </c>
      <c r="AV23" s="618">
        <v>0</v>
      </c>
      <c r="AW23" s="618">
        <v>0</v>
      </c>
      <c r="AX23" s="618">
        <v>0</v>
      </c>
      <c r="AZ23" s="618">
        <v>0</v>
      </c>
      <c r="BA23" s="618">
        <v>105</v>
      </c>
      <c r="BB23" s="780"/>
      <c r="BC23" s="781"/>
      <c r="BD23" s="781"/>
      <c r="BE23" s="781"/>
      <c r="BF23" s="781"/>
      <c r="BH23" s="781"/>
      <c r="BI23" s="781"/>
      <c r="BJ23" s="781"/>
      <c r="BK23" s="782">
        <v>0</v>
      </c>
      <c r="BL23" s="780">
        <v>79</v>
      </c>
      <c r="BM23" s="781">
        <v>13</v>
      </c>
      <c r="BN23" s="781">
        <v>1</v>
      </c>
      <c r="BO23" s="781">
        <v>0</v>
      </c>
      <c r="BP23" s="781">
        <v>0</v>
      </c>
      <c r="BQ23" s="781">
        <v>2</v>
      </c>
      <c r="BR23" s="781">
        <v>2</v>
      </c>
      <c r="BS23" s="781"/>
      <c r="BT23" s="781">
        <v>0</v>
      </c>
      <c r="BU23" s="782">
        <v>97</v>
      </c>
      <c r="BV23" s="780">
        <v>45</v>
      </c>
      <c r="BW23" s="781">
        <v>19</v>
      </c>
      <c r="BX23" s="781">
        <v>2</v>
      </c>
      <c r="BY23" s="781">
        <v>0</v>
      </c>
      <c r="BZ23" s="781">
        <v>0</v>
      </c>
      <c r="CA23" s="781">
        <v>2</v>
      </c>
      <c r="CB23" s="781">
        <v>0</v>
      </c>
      <c r="CC23" s="781"/>
      <c r="CD23" s="781">
        <v>0</v>
      </c>
      <c r="CE23" s="782">
        <v>68</v>
      </c>
      <c r="CF23" s="780">
        <f t="shared" ref="CF23:CF30" si="34">N23+X23+AH23+AR23+BB23+BL23+BV23</f>
        <v>912</v>
      </c>
      <c r="CG23" s="781">
        <f t="shared" ref="CG23:CG30" si="35">O23+Y23+AI23+AS23+BC23+BM23+BW23</f>
        <v>105</v>
      </c>
      <c r="CH23" s="781">
        <f t="shared" ref="CH23:CH30" si="36">P23+Z23+AJ23+AT23+BD23+BN23+BX23</f>
        <v>4</v>
      </c>
      <c r="CI23" s="781">
        <f t="shared" ref="CI23:CI30" si="37">Q23+AA23+AK23+AU23+BE23+BO23+BY23</f>
        <v>1</v>
      </c>
      <c r="CJ23" s="781">
        <f t="shared" ref="CJ23:CJ30" si="38">R23+AB23+AL23+AV23+BF23+BP23+BZ23</f>
        <v>2</v>
      </c>
      <c r="CK23" s="781">
        <f>S23+AC23+AM23+AW23+BG24+BQ23+CA23</f>
        <v>20</v>
      </c>
      <c r="CL23" s="781">
        <f t="shared" ref="CL23:CL30" si="39">T23+AD23+AN23+AX23+BH23+BR23+CB23</f>
        <v>2</v>
      </c>
      <c r="CM23" s="781">
        <f t="shared" ref="CM23:CM30" si="40">U23+AE23+AO23+AY23+BI23+BS23+CC23</f>
        <v>0</v>
      </c>
      <c r="CN23" s="781">
        <f t="shared" ref="CN23:CN30" si="41">V23+AF23+AP23+AZ23+BJ23+BT23+CD23</f>
        <v>24</v>
      </c>
      <c r="CO23" s="782">
        <f t="shared" ref="CO23:CO30" si="42">W23+AG23+AQ23+BA23+BK23+BU23+CE23</f>
        <v>1070</v>
      </c>
    </row>
    <row r="24" spans="2:93">
      <c r="B24" s="606" t="s">
        <v>322</v>
      </c>
      <c r="C24" s="607">
        <f t="shared" si="23"/>
        <v>6680</v>
      </c>
      <c r="D24" s="607">
        <f t="shared" si="24"/>
        <v>271</v>
      </c>
      <c r="E24" s="607">
        <f t="shared" si="25"/>
        <v>14</v>
      </c>
      <c r="F24" s="607">
        <f t="shared" si="26"/>
        <v>7</v>
      </c>
      <c r="G24" s="607">
        <f t="shared" si="27"/>
        <v>10</v>
      </c>
      <c r="H24" s="607" t="e">
        <f t="shared" si="28"/>
        <v>#REF!</v>
      </c>
      <c r="I24" s="607">
        <f t="shared" si="29"/>
        <v>51</v>
      </c>
      <c r="J24" s="609">
        <f t="shared" si="30"/>
        <v>0</v>
      </c>
      <c r="K24" s="607">
        <f t="shared" si="31"/>
        <v>163</v>
      </c>
      <c r="L24" s="607">
        <f t="shared" si="32"/>
        <v>7353</v>
      </c>
      <c r="M24" s="604"/>
      <c r="N24" s="607">
        <v>2027</v>
      </c>
      <c r="O24" s="607">
        <v>96</v>
      </c>
      <c r="P24" s="607">
        <v>14</v>
      </c>
      <c r="Q24" s="607">
        <v>5</v>
      </c>
      <c r="R24" s="607">
        <v>10</v>
      </c>
      <c r="S24" s="607">
        <v>116</v>
      </c>
      <c r="T24" s="607">
        <v>33</v>
      </c>
      <c r="U24" s="609"/>
      <c r="V24" s="607">
        <v>73</v>
      </c>
      <c r="W24" s="607">
        <v>2374</v>
      </c>
      <c r="X24" s="785">
        <f t="shared" ref="X24:AG30" si="43">X53+X73</f>
        <v>843</v>
      </c>
      <c r="Y24" s="786">
        <f t="shared" si="43"/>
        <v>100</v>
      </c>
      <c r="Z24" s="786">
        <f t="shared" si="43"/>
        <v>0</v>
      </c>
      <c r="AA24" s="786">
        <f t="shared" si="43"/>
        <v>0</v>
      </c>
      <c r="AB24" s="786">
        <f t="shared" si="43"/>
        <v>0</v>
      </c>
      <c r="AC24" s="786">
        <f t="shared" si="43"/>
        <v>10</v>
      </c>
      <c r="AD24" s="786">
        <f t="shared" si="43"/>
        <v>0</v>
      </c>
      <c r="AE24" s="786">
        <f t="shared" si="43"/>
        <v>0</v>
      </c>
      <c r="AF24" s="786">
        <f t="shared" si="43"/>
        <v>19</v>
      </c>
      <c r="AG24" s="787">
        <f t="shared" si="43"/>
        <v>972</v>
      </c>
      <c r="AH24" s="780">
        <v>1126</v>
      </c>
      <c r="AI24" s="781">
        <v>19</v>
      </c>
      <c r="AJ24" s="781">
        <v>0</v>
      </c>
      <c r="AK24" s="781">
        <v>0</v>
      </c>
      <c r="AL24" s="781">
        <v>0</v>
      </c>
      <c r="AM24" s="781">
        <v>3</v>
      </c>
      <c r="AN24" s="781">
        <v>0</v>
      </c>
      <c r="AO24" s="781"/>
      <c r="AP24" s="781">
        <v>25</v>
      </c>
      <c r="AQ24" s="782">
        <v>1173</v>
      </c>
      <c r="AR24" s="618">
        <v>2133</v>
      </c>
      <c r="AS24" s="618">
        <v>0</v>
      </c>
      <c r="AT24" s="618">
        <v>0</v>
      </c>
      <c r="AU24" s="618">
        <v>0</v>
      </c>
      <c r="AV24" s="618">
        <v>0</v>
      </c>
      <c r="AW24" s="618">
        <v>0</v>
      </c>
      <c r="AX24" s="618">
        <v>0</v>
      </c>
      <c r="AZ24" s="618">
        <v>27</v>
      </c>
      <c r="BA24" s="618">
        <v>2160</v>
      </c>
      <c r="BB24" s="780"/>
      <c r="BC24" s="781"/>
      <c r="BD24" s="781"/>
      <c r="BE24" s="781"/>
      <c r="BF24" s="781"/>
      <c r="BG24" s="781"/>
      <c r="BH24" s="781"/>
      <c r="BI24" s="781"/>
      <c r="BJ24" s="781"/>
      <c r="BK24" s="782">
        <v>0</v>
      </c>
      <c r="BL24" s="780">
        <v>539</v>
      </c>
      <c r="BM24" s="781">
        <v>53</v>
      </c>
      <c r="BN24" s="781">
        <v>0</v>
      </c>
      <c r="BO24" s="781">
        <v>2</v>
      </c>
      <c r="BP24" s="781">
        <v>0</v>
      </c>
      <c r="BQ24" s="781">
        <v>28</v>
      </c>
      <c r="BR24" s="781">
        <v>18</v>
      </c>
      <c r="BS24" s="781"/>
      <c r="BT24" s="781">
        <v>19</v>
      </c>
      <c r="BU24" s="782">
        <v>659</v>
      </c>
      <c r="BV24" s="780">
        <v>12</v>
      </c>
      <c r="BW24" s="781">
        <v>3</v>
      </c>
      <c r="BX24" s="781">
        <v>0</v>
      </c>
      <c r="BY24" s="781">
        <v>0</v>
      </c>
      <c r="BZ24" s="781">
        <v>0</v>
      </c>
      <c r="CA24" s="781">
        <v>0</v>
      </c>
      <c r="CB24" s="781">
        <v>0</v>
      </c>
      <c r="CC24" s="781"/>
      <c r="CD24" s="781">
        <v>0</v>
      </c>
      <c r="CE24" s="782">
        <v>15</v>
      </c>
      <c r="CF24" s="780">
        <f t="shared" si="34"/>
        <v>6680</v>
      </c>
      <c r="CG24" s="781">
        <f t="shared" si="35"/>
        <v>271</v>
      </c>
      <c r="CH24" s="781">
        <f t="shared" si="36"/>
        <v>14</v>
      </c>
      <c r="CI24" s="781">
        <f t="shared" si="37"/>
        <v>7</v>
      </c>
      <c r="CJ24" s="781">
        <f t="shared" si="38"/>
        <v>10</v>
      </c>
      <c r="CK24" s="781" t="e">
        <f>S24+AC24+AM24+AW24+#REF!+BQ24+CA24</f>
        <v>#REF!</v>
      </c>
      <c r="CL24" s="781">
        <f t="shared" si="39"/>
        <v>51</v>
      </c>
      <c r="CM24" s="781">
        <f t="shared" si="40"/>
        <v>0</v>
      </c>
      <c r="CN24" s="781">
        <f t="shared" si="41"/>
        <v>163</v>
      </c>
      <c r="CO24" s="782">
        <f t="shared" si="42"/>
        <v>7353</v>
      </c>
    </row>
    <row r="25" spans="2:93">
      <c r="B25" s="606" t="s">
        <v>323</v>
      </c>
      <c r="C25" s="607">
        <f t="shared" si="23"/>
        <v>2617</v>
      </c>
      <c r="D25" s="607">
        <f t="shared" si="24"/>
        <v>103</v>
      </c>
      <c r="E25" s="607">
        <f t="shared" si="25"/>
        <v>7</v>
      </c>
      <c r="F25" s="607">
        <f t="shared" si="26"/>
        <v>2</v>
      </c>
      <c r="G25" s="607">
        <f t="shared" si="27"/>
        <v>9</v>
      </c>
      <c r="H25" s="607">
        <f t="shared" si="28"/>
        <v>48</v>
      </c>
      <c r="I25" s="607">
        <f t="shared" si="29"/>
        <v>3</v>
      </c>
      <c r="J25" s="609">
        <f t="shared" si="30"/>
        <v>0</v>
      </c>
      <c r="K25" s="607">
        <f t="shared" si="31"/>
        <v>75</v>
      </c>
      <c r="L25" s="607">
        <f t="shared" si="32"/>
        <v>2864</v>
      </c>
      <c r="M25" s="604"/>
      <c r="N25" s="607">
        <v>252</v>
      </c>
      <c r="O25" s="607">
        <v>14</v>
      </c>
      <c r="P25" s="607">
        <v>6</v>
      </c>
      <c r="Q25" s="607">
        <v>2</v>
      </c>
      <c r="R25" s="607">
        <v>3</v>
      </c>
      <c r="S25" s="607">
        <v>37</v>
      </c>
      <c r="T25" s="607">
        <v>3</v>
      </c>
      <c r="U25" s="609"/>
      <c r="V25" s="607">
        <v>18</v>
      </c>
      <c r="W25" s="607">
        <v>335</v>
      </c>
      <c r="X25" s="785">
        <f t="shared" si="43"/>
        <v>670</v>
      </c>
      <c r="Y25" s="786">
        <f t="shared" si="43"/>
        <v>72</v>
      </c>
      <c r="Z25" s="786">
        <f t="shared" si="43"/>
        <v>1</v>
      </c>
      <c r="AA25" s="786">
        <f t="shared" si="43"/>
        <v>0</v>
      </c>
      <c r="AB25" s="786">
        <f t="shared" si="43"/>
        <v>1</v>
      </c>
      <c r="AC25" s="786">
        <f t="shared" si="43"/>
        <v>8</v>
      </c>
      <c r="AD25" s="786">
        <f t="shared" si="43"/>
        <v>0</v>
      </c>
      <c r="AE25" s="786">
        <f t="shared" si="43"/>
        <v>0</v>
      </c>
      <c r="AF25" s="786">
        <f t="shared" si="43"/>
        <v>21</v>
      </c>
      <c r="AG25" s="787">
        <f t="shared" si="43"/>
        <v>773</v>
      </c>
      <c r="AH25" s="780">
        <v>842</v>
      </c>
      <c r="AI25" s="781">
        <v>17</v>
      </c>
      <c r="AJ25" s="781">
        <v>0</v>
      </c>
      <c r="AK25" s="781">
        <v>0</v>
      </c>
      <c r="AL25" s="781">
        <v>5</v>
      </c>
      <c r="AM25" s="781">
        <v>2</v>
      </c>
      <c r="AN25" s="781">
        <v>0</v>
      </c>
      <c r="AO25" s="781"/>
      <c r="AP25" s="781">
        <v>20</v>
      </c>
      <c r="AQ25" s="782">
        <v>886</v>
      </c>
      <c r="AR25" s="618">
        <v>846</v>
      </c>
      <c r="AS25" s="618">
        <v>0</v>
      </c>
      <c r="AT25" s="618">
        <v>0</v>
      </c>
      <c r="AU25" s="618">
        <v>0</v>
      </c>
      <c r="AV25" s="618">
        <v>0</v>
      </c>
      <c r="AW25" s="618">
        <v>0</v>
      </c>
      <c r="AX25" s="618">
        <v>0</v>
      </c>
      <c r="AZ25" s="618">
        <v>16</v>
      </c>
      <c r="BA25" s="618">
        <v>862</v>
      </c>
      <c r="BB25" s="780"/>
      <c r="BC25" s="781"/>
      <c r="BD25" s="781"/>
      <c r="BE25" s="781"/>
      <c r="BF25" s="781"/>
      <c r="BG25" s="781"/>
      <c r="BH25" s="781"/>
      <c r="BI25" s="781"/>
      <c r="BJ25" s="781"/>
      <c r="BK25" s="782">
        <v>0</v>
      </c>
      <c r="BL25" s="780">
        <v>1</v>
      </c>
      <c r="BM25" s="781">
        <v>0</v>
      </c>
      <c r="BN25" s="781">
        <v>0</v>
      </c>
      <c r="BO25" s="781">
        <v>0</v>
      </c>
      <c r="BP25" s="781">
        <v>0</v>
      </c>
      <c r="BQ25" s="781">
        <v>1</v>
      </c>
      <c r="BR25" s="781">
        <v>0</v>
      </c>
      <c r="BS25" s="781"/>
      <c r="BT25" s="781">
        <v>0</v>
      </c>
      <c r="BU25" s="782">
        <v>2</v>
      </c>
      <c r="BV25" s="780">
        <v>6</v>
      </c>
      <c r="BW25" s="781">
        <v>0</v>
      </c>
      <c r="BX25" s="781">
        <v>0</v>
      </c>
      <c r="BY25" s="781">
        <v>0</v>
      </c>
      <c r="BZ25" s="781">
        <v>0</v>
      </c>
      <c r="CA25" s="781">
        <v>0</v>
      </c>
      <c r="CB25" s="781">
        <v>0</v>
      </c>
      <c r="CC25" s="781"/>
      <c r="CD25" s="781">
        <v>0</v>
      </c>
      <c r="CE25" s="782">
        <v>6</v>
      </c>
      <c r="CF25" s="780">
        <f t="shared" si="34"/>
        <v>2617</v>
      </c>
      <c r="CG25" s="781">
        <f t="shared" si="35"/>
        <v>103</v>
      </c>
      <c r="CH25" s="781">
        <f t="shared" si="36"/>
        <v>7</v>
      </c>
      <c r="CI25" s="781">
        <f t="shared" si="37"/>
        <v>2</v>
      </c>
      <c r="CJ25" s="781">
        <f t="shared" si="38"/>
        <v>9</v>
      </c>
      <c r="CK25" s="781">
        <f t="shared" ref="CK25:CK30" si="44">S25+AC25+AM25+AW25+BG25+BQ25+CA25</f>
        <v>48</v>
      </c>
      <c r="CL25" s="781">
        <f t="shared" si="39"/>
        <v>3</v>
      </c>
      <c r="CM25" s="781">
        <f t="shared" si="40"/>
        <v>0</v>
      </c>
      <c r="CN25" s="781">
        <f t="shared" si="41"/>
        <v>75</v>
      </c>
      <c r="CO25" s="782">
        <f t="shared" si="42"/>
        <v>2864</v>
      </c>
    </row>
    <row r="26" spans="2:93">
      <c r="B26" s="606" t="s">
        <v>324</v>
      </c>
      <c r="C26" s="607">
        <f t="shared" si="23"/>
        <v>2742</v>
      </c>
      <c r="D26" s="607">
        <f t="shared" si="24"/>
        <v>128</v>
      </c>
      <c r="E26" s="607">
        <f t="shared" si="25"/>
        <v>22</v>
      </c>
      <c r="F26" s="607">
        <f t="shared" si="26"/>
        <v>4</v>
      </c>
      <c r="G26" s="607">
        <f t="shared" si="27"/>
        <v>15</v>
      </c>
      <c r="H26" s="607">
        <f t="shared" si="28"/>
        <v>97</v>
      </c>
      <c r="I26" s="607">
        <f t="shared" si="29"/>
        <v>25</v>
      </c>
      <c r="J26" s="609">
        <f t="shared" si="30"/>
        <v>0</v>
      </c>
      <c r="K26" s="607">
        <f t="shared" si="31"/>
        <v>179</v>
      </c>
      <c r="L26" s="607">
        <f t="shared" si="32"/>
        <v>3212</v>
      </c>
      <c r="M26" s="604"/>
      <c r="N26" s="607">
        <v>486</v>
      </c>
      <c r="O26" s="607">
        <v>24</v>
      </c>
      <c r="P26" s="607">
        <v>19</v>
      </c>
      <c r="Q26" s="607">
        <v>4</v>
      </c>
      <c r="R26" s="607">
        <v>1</v>
      </c>
      <c r="S26" s="607">
        <v>64</v>
      </c>
      <c r="T26" s="607">
        <v>17</v>
      </c>
      <c r="U26" s="609"/>
      <c r="V26" s="607">
        <v>24</v>
      </c>
      <c r="W26" s="607">
        <v>639</v>
      </c>
      <c r="X26" s="785">
        <f t="shared" si="43"/>
        <v>324</v>
      </c>
      <c r="Y26" s="786">
        <f t="shared" si="43"/>
        <v>47</v>
      </c>
      <c r="Z26" s="786">
        <f t="shared" si="43"/>
        <v>1</v>
      </c>
      <c r="AA26" s="786">
        <f t="shared" si="43"/>
        <v>0</v>
      </c>
      <c r="AB26" s="786">
        <f t="shared" si="43"/>
        <v>0</v>
      </c>
      <c r="AC26" s="786">
        <f t="shared" si="43"/>
        <v>9</v>
      </c>
      <c r="AD26" s="786">
        <f t="shared" si="43"/>
        <v>0</v>
      </c>
      <c r="AE26" s="786">
        <f t="shared" si="43"/>
        <v>0</v>
      </c>
      <c r="AF26" s="786">
        <f t="shared" si="43"/>
        <v>23</v>
      </c>
      <c r="AG26" s="787">
        <f t="shared" si="43"/>
        <v>404</v>
      </c>
      <c r="AH26" s="780">
        <v>1323</v>
      </c>
      <c r="AI26" s="781">
        <v>23</v>
      </c>
      <c r="AJ26" s="781">
        <v>0</v>
      </c>
      <c r="AK26" s="781">
        <v>0</v>
      </c>
      <c r="AL26" s="781">
        <v>14</v>
      </c>
      <c r="AM26" s="781">
        <v>0</v>
      </c>
      <c r="AN26" s="781">
        <v>0</v>
      </c>
      <c r="AO26" s="781"/>
      <c r="AP26" s="781">
        <v>85</v>
      </c>
      <c r="AQ26" s="782">
        <v>1445</v>
      </c>
      <c r="AR26" s="618">
        <v>304</v>
      </c>
      <c r="AS26" s="618">
        <v>0</v>
      </c>
      <c r="AT26" s="618">
        <v>0</v>
      </c>
      <c r="AU26" s="618">
        <v>0</v>
      </c>
      <c r="AV26" s="618">
        <v>0</v>
      </c>
      <c r="AW26" s="618">
        <v>0</v>
      </c>
      <c r="AX26" s="618">
        <v>0</v>
      </c>
      <c r="AZ26" s="618">
        <v>20</v>
      </c>
      <c r="BA26" s="618">
        <v>324</v>
      </c>
      <c r="BB26" s="780"/>
      <c r="BC26" s="781"/>
      <c r="BD26" s="781"/>
      <c r="BE26" s="781"/>
      <c r="BF26" s="781"/>
      <c r="BG26" s="781"/>
      <c r="BH26" s="781"/>
      <c r="BI26" s="781"/>
      <c r="BJ26" s="781"/>
      <c r="BK26" s="782">
        <v>0</v>
      </c>
      <c r="BL26" s="780">
        <v>276</v>
      </c>
      <c r="BM26" s="781">
        <v>31</v>
      </c>
      <c r="BN26" s="781">
        <v>2</v>
      </c>
      <c r="BO26" s="781">
        <v>0</v>
      </c>
      <c r="BP26" s="781">
        <v>0</v>
      </c>
      <c r="BQ26" s="781">
        <v>24</v>
      </c>
      <c r="BR26" s="781">
        <v>8</v>
      </c>
      <c r="BS26" s="781"/>
      <c r="BT26" s="781">
        <v>26</v>
      </c>
      <c r="BU26" s="782">
        <v>367</v>
      </c>
      <c r="BV26" s="780">
        <v>29</v>
      </c>
      <c r="BW26" s="781">
        <v>3</v>
      </c>
      <c r="BX26" s="781">
        <v>0</v>
      </c>
      <c r="BY26" s="781">
        <v>0</v>
      </c>
      <c r="BZ26" s="781">
        <v>0</v>
      </c>
      <c r="CA26" s="781">
        <v>0</v>
      </c>
      <c r="CB26" s="781">
        <v>0</v>
      </c>
      <c r="CC26" s="781"/>
      <c r="CD26" s="781">
        <v>1</v>
      </c>
      <c r="CE26" s="782">
        <v>33</v>
      </c>
      <c r="CF26" s="780">
        <f t="shared" si="34"/>
        <v>2742</v>
      </c>
      <c r="CG26" s="781">
        <f t="shared" si="35"/>
        <v>128</v>
      </c>
      <c r="CH26" s="781">
        <f t="shared" si="36"/>
        <v>22</v>
      </c>
      <c r="CI26" s="781">
        <f t="shared" si="37"/>
        <v>4</v>
      </c>
      <c r="CJ26" s="781">
        <f t="shared" si="38"/>
        <v>15</v>
      </c>
      <c r="CK26" s="781">
        <f t="shared" si="44"/>
        <v>97</v>
      </c>
      <c r="CL26" s="781">
        <f t="shared" si="39"/>
        <v>25</v>
      </c>
      <c r="CM26" s="781">
        <f t="shared" si="40"/>
        <v>0</v>
      </c>
      <c r="CN26" s="781">
        <f t="shared" si="41"/>
        <v>179</v>
      </c>
      <c r="CO26" s="782">
        <f t="shared" si="42"/>
        <v>3212</v>
      </c>
    </row>
    <row r="27" spans="2:93">
      <c r="B27" s="606" t="s">
        <v>325</v>
      </c>
      <c r="C27" s="607">
        <f t="shared" si="23"/>
        <v>1305</v>
      </c>
      <c r="D27" s="607">
        <f t="shared" si="24"/>
        <v>70</v>
      </c>
      <c r="E27" s="607">
        <f t="shared" si="25"/>
        <v>8</v>
      </c>
      <c r="F27" s="607">
        <f t="shared" si="26"/>
        <v>4</v>
      </c>
      <c r="G27" s="607">
        <f t="shared" si="27"/>
        <v>3</v>
      </c>
      <c r="H27" s="607">
        <f t="shared" si="28"/>
        <v>180</v>
      </c>
      <c r="I27" s="607">
        <f t="shared" si="29"/>
        <v>51</v>
      </c>
      <c r="J27" s="609">
        <f t="shared" si="30"/>
        <v>0</v>
      </c>
      <c r="K27" s="607">
        <f t="shared" si="31"/>
        <v>225</v>
      </c>
      <c r="L27" s="607">
        <f t="shared" si="32"/>
        <v>1846</v>
      </c>
      <c r="M27" s="604"/>
      <c r="N27" s="607">
        <v>515</v>
      </c>
      <c r="O27" s="607">
        <v>20</v>
      </c>
      <c r="P27" s="607">
        <v>8</v>
      </c>
      <c r="Q27" s="607">
        <v>4</v>
      </c>
      <c r="R27" s="607">
        <v>2</v>
      </c>
      <c r="S27" s="607">
        <v>123</v>
      </c>
      <c r="T27" s="607">
        <v>40</v>
      </c>
      <c r="U27" s="609"/>
      <c r="V27" s="607">
        <v>77</v>
      </c>
      <c r="W27" s="607">
        <v>789</v>
      </c>
      <c r="X27" s="785">
        <f t="shared" si="43"/>
        <v>224</v>
      </c>
      <c r="Y27" s="786">
        <f t="shared" si="43"/>
        <v>32</v>
      </c>
      <c r="Z27" s="786">
        <f t="shared" si="43"/>
        <v>0</v>
      </c>
      <c r="AA27" s="786">
        <f t="shared" si="43"/>
        <v>0</v>
      </c>
      <c r="AB27" s="786">
        <f t="shared" si="43"/>
        <v>0</v>
      </c>
      <c r="AC27" s="786">
        <f t="shared" si="43"/>
        <v>27</v>
      </c>
      <c r="AD27" s="786">
        <f t="shared" si="43"/>
        <v>0</v>
      </c>
      <c r="AE27" s="786">
        <f t="shared" si="43"/>
        <v>0</v>
      </c>
      <c r="AF27" s="786">
        <f t="shared" si="43"/>
        <v>42</v>
      </c>
      <c r="AG27" s="787">
        <f t="shared" si="43"/>
        <v>325</v>
      </c>
      <c r="AH27" s="780">
        <v>290</v>
      </c>
      <c r="AI27" s="781">
        <v>5</v>
      </c>
      <c r="AJ27" s="781">
        <v>0</v>
      </c>
      <c r="AK27" s="781">
        <v>0</v>
      </c>
      <c r="AL27" s="781">
        <v>1</v>
      </c>
      <c r="AM27" s="781">
        <v>1</v>
      </c>
      <c r="AN27" s="781">
        <v>0</v>
      </c>
      <c r="AO27" s="781"/>
      <c r="AP27" s="781">
        <v>63</v>
      </c>
      <c r="AQ27" s="782">
        <v>360</v>
      </c>
      <c r="AR27" s="618">
        <v>143</v>
      </c>
      <c r="AS27" s="618">
        <v>0</v>
      </c>
      <c r="AT27" s="618">
        <v>0</v>
      </c>
      <c r="AU27" s="618">
        <v>0</v>
      </c>
      <c r="AV27" s="618">
        <v>0</v>
      </c>
      <c r="AW27" s="618">
        <v>0</v>
      </c>
      <c r="AX27" s="618">
        <v>0</v>
      </c>
      <c r="AZ27" s="618">
        <v>26</v>
      </c>
      <c r="BA27" s="618">
        <v>169</v>
      </c>
      <c r="BB27" s="780"/>
      <c r="BC27" s="781"/>
      <c r="BD27" s="781"/>
      <c r="BE27" s="781"/>
      <c r="BF27" s="781"/>
      <c r="BG27" s="781"/>
      <c r="BH27" s="781"/>
      <c r="BI27" s="781"/>
      <c r="BJ27" s="781"/>
      <c r="BK27" s="782">
        <v>0</v>
      </c>
      <c r="BL27" s="780">
        <v>129</v>
      </c>
      <c r="BM27" s="781">
        <v>13</v>
      </c>
      <c r="BN27" s="781">
        <v>0</v>
      </c>
      <c r="BO27" s="781">
        <v>0</v>
      </c>
      <c r="BP27" s="781">
        <v>0</v>
      </c>
      <c r="BQ27" s="781">
        <v>29</v>
      </c>
      <c r="BR27" s="781">
        <v>11</v>
      </c>
      <c r="BS27" s="781"/>
      <c r="BT27" s="781">
        <v>16</v>
      </c>
      <c r="BU27" s="782">
        <v>198</v>
      </c>
      <c r="BV27" s="780">
        <v>4</v>
      </c>
      <c r="BW27" s="781">
        <v>0</v>
      </c>
      <c r="BX27" s="781">
        <v>0</v>
      </c>
      <c r="BY27" s="781">
        <v>0</v>
      </c>
      <c r="BZ27" s="781">
        <v>0</v>
      </c>
      <c r="CA27" s="781">
        <v>0</v>
      </c>
      <c r="CB27" s="781">
        <v>0</v>
      </c>
      <c r="CC27" s="781"/>
      <c r="CD27" s="781">
        <v>1</v>
      </c>
      <c r="CE27" s="782">
        <v>5</v>
      </c>
      <c r="CF27" s="780">
        <f t="shared" si="34"/>
        <v>1305</v>
      </c>
      <c r="CG27" s="781">
        <f t="shared" si="35"/>
        <v>70</v>
      </c>
      <c r="CH27" s="781">
        <f t="shared" si="36"/>
        <v>8</v>
      </c>
      <c r="CI27" s="781">
        <f t="shared" si="37"/>
        <v>4</v>
      </c>
      <c r="CJ27" s="781">
        <f t="shared" si="38"/>
        <v>3</v>
      </c>
      <c r="CK27" s="781">
        <f t="shared" si="44"/>
        <v>180</v>
      </c>
      <c r="CL27" s="781">
        <f t="shared" si="39"/>
        <v>51</v>
      </c>
      <c r="CM27" s="781">
        <f t="shared" si="40"/>
        <v>0</v>
      </c>
      <c r="CN27" s="781">
        <f t="shared" si="41"/>
        <v>225</v>
      </c>
      <c r="CO27" s="782">
        <f t="shared" si="42"/>
        <v>1846</v>
      </c>
    </row>
    <row r="28" spans="2:93">
      <c r="B28" s="606" t="s">
        <v>326</v>
      </c>
      <c r="C28" s="607">
        <f t="shared" si="23"/>
        <v>162</v>
      </c>
      <c r="D28" s="607">
        <f t="shared" si="24"/>
        <v>18</v>
      </c>
      <c r="E28" s="607">
        <f t="shared" si="25"/>
        <v>5</v>
      </c>
      <c r="F28" s="607">
        <f t="shared" si="26"/>
        <v>3</v>
      </c>
      <c r="G28" s="607">
        <f t="shared" si="27"/>
        <v>0</v>
      </c>
      <c r="H28" s="607">
        <f t="shared" si="28"/>
        <v>46</v>
      </c>
      <c r="I28" s="607">
        <f t="shared" si="29"/>
        <v>9</v>
      </c>
      <c r="J28" s="609">
        <f t="shared" si="30"/>
        <v>0</v>
      </c>
      <c r="K28" s="607">
        <f t="shared" si="31"/>
        <v>29</v>
      </c>
      <c r="L28" s="607">
        <f t="shared" si="32"/>
        <v>272</v>
      </c>
      <c r="M28" s="604"/>
      <c r="N28" s="607">
        <v>64</v>
      </c>
      <c r="O28" s="607">
        <v>2</v>
      </c>
      <c r="P28" s="607">
        <v>5</v>
      </c>
      <c r="Q28" s="607">
        <v>3</v>
      </c>
      <c r="R28" s="607">
        <v>0</v>
      </c>
      <c r="S28" s="607">
        <v>13</v>
      </c>
      <c r="T28" s="607">
        <v>9</v>
      </c>
      <c r="U28" s="609"/>
      <c r="V28" s="607">
        <v>14</v>
      </c>
      <c r="W28" s="607">
        <v>110</v>
      </c>
      <c r="X28" s="785">
        <f t="shared" si="43"/>
        <v>83</v>
      </c>
      <c r="Y28" s="786">
        <f t="shared" si="43"/>
        <v>14</v>
      </c>
      <c r="Z28" s="786">
        <f t="shared" si="43"/>
        <v>0</v>
      </c>
      <c r="AA28" s="786">
        <f t="shared" si="43"/>
        <v>0</v>
      </c>
      <c r="AB28" s="786">
        <f t="shared" si="43"/>
        <v>0</v>
      </c>
      <c r="AC28" s="786">
        <f t="shared" si="43"/>
        <v>33</v>
      </c>
      <c r="AD28" s="786">
        <f t="shared" si="43"/>
        <v>0</v>
      </c>
      <c r="AE28" s="786">
        <f t="shared" si="43"/>
        <v>0</v>
      </c>
      <c r="AF28" s="786">
        <f t="shared" si="43"/>
        <v>10</v>
      </c>
      <c r="AG28" s="787">
        <f t="shared" si="43"/>
        <v>140</v>
      </c>
      <c r="AH28" s="780">
        <v>12</v>
      </c>
      <c r="AI28" s="781">
        <v>2</v>
      </c>
      <c r="AJ28" s="781">
        <v>0</v>
      </c>
      <c r="AK28" s="781">
        <v>0</v>
      </c>
      <c r="AL28" s="781">
        <v>0</v>
      </c>
      <c r="AM28" s="781">
        <v>0</v>
      </c>
      <c r="AN28" s="781">
        <v>0</v>
      </c>
      <c r="AO28" s="781"/>
      <c r="AP28" s="781">
        <v>4</v>
      </c>
      <c r="AQ28" s="782">
        <v>18</v>
      </c>
      <c r="AR28" s="618">
        <v>0</v>
      </c>
      <c r="AS28" s="618">
        <v>0</v>
      </c>
      <c r="AT28" s="618">
        <v>0</v>
      </c>
      <c r="AU28" s="618">
        <v>0</v>
      </c>
      <c r="AV28" s="618">
        <v>0</v>
      </c>
      <c r="AW28" s="618">
        <v>0</v>
      </c>
      <c r="AX28" s="618">
        <v>0</v>
      </c>
      <c r="AZ28" s="618">
        <v>0</v>
      </c>
      <c r="BA28" s="618">
        <v>0</v>
      </c>
      <c r="BB28" s="780"/>
      <c r="BC28" s="781"/>
      <c r="BD28" s="781"/>
      <c r="BE28" s="781"/>
      <c r="BF28" s="781"/>
      <c r="BG28" s="781"/>
      <c r="BH28" s="781"/>
      <c r="BI28" s="781"/>
      <c r="BJ28" s="781"/>
      <c r="BK28" s="782">
        <v>0</v>
      </c>
      <c r="BL28" s="780">
        <v>1</v>
      </c>
      <c r="BM28" s="781">
        <v>0</v>
      </c>
      <c r="BN28" s="781">
        <v>0</v>
      </c>
      <c r="BO28" s="781">
        <v>0</v>
      </c>
      <c r="BP28" s="781">
        <v>0</v>
      </c>
      <c r="BQ28" s="781">
        <v>0</v>
      </c>
      <c r="BR28" s="781">
        <v>0</v>
      </c>
      <c r="BS28" s="781"/>
      <c r="BT28" s="781">
        <v>0</v>
      </c>
      <c r="BU28" s="782">
        <v>1</v>
      </c>
      <c r="BV28" s="780">
        <v>2</v>
      </c>
      <c r="BW28" s="781">
        <v>0</v>
      </c>
      <c r="BX28" s="781">
        <v>0</v>
      </c>
      <c r="BY28" s="781">
        <v>0</v>
      </c>
      <c r="BZ28" s="781">
        <v>0</v>
      </c>
      <c r="CA28" s="781">
        <v>0</v>
      </c>
      <c r="CB28" s="781">
        <v>0</v>
      </c>
      <c r="CC28" s="781"/>
      <c r="CD28" s="781">
        <v>1</v>
      </c>
      <c r="CE28" s="782">
        <v>3</v>
      </c>
      <c r="CF28" s="780">
        <f t="shared" si="34"/>
        <v>162</v>
      </c>
      <c r="CG28" s="781">
        <f t="shared" si="35"/>
        <v>18</v>
      </c>
      <c r="CH28" s="781">
        <f t="shared" si="36"/>
        <v>5</v>
      </c>
      <c r="CI28" s="781">
        <f t="shared" si="37"/>
        <v>3</v>
      </c>
      <c r="CJ28" s="781">
        <f t="shared" si="38"/>
        <v>0</v>
      </c>
      <c r="CK28" s="781">
        <f t="shared" si="44"/>
        <v>46</v>
      </c>
      <c r="CL28" s="781">
        <f t="shared" si="39"/>
        <v>9</v>
      </c>
      <c r="CM28" s="781">
        <f t="shared" si="40"/>
        <v>0</v>
      </c>
      <c r="CN28" s="781">
        <f t="shared" si="41"/>
        <v>29</v>
      </c>
      <c r="CO28" s="782">
        <f t="shared" si="42"/>
        <v>272</v>
      </c>
    </row>
    <row r="29" spans="2:93">
      <c r="B29" s="610" t="s">
        <v>327</v>
      </c>
      <c r="C29" s="611">
        <f t="shared" si="23"/>
        <v>14418</v>
      </c>
      <c r="D29" s="611">
        <f t="shared" si="24"/>
        <v>695</v>
      </c>
      <c r="E29" s="611">
        <f t="shared" si="25"/>
        <v>60</v>
      </c>
      <c r="F29" s="611">
        <f t="shared" si="26"/>
        <v>21</v>
      </c>
      <c r="G29" s="611">
        <f t="shared" si="27"/>
        <v>39</v>
      </c>
      <c r="H29" s="611">
        <f t="shared" si="28"/>
        <v>548</v>
      </c>
      <c r="I29" s="611">
        <f t="shared" si="29"/>
        <v>141</v>
      </c>
      <c r="J29" s="612">
        <f t="shared" si="30"/>
        <v>0</v>
      </c>
      <c r="K29" s="611">
        <f t="shared" si="31"/>
        <v>695</v>
      </c>
      <c r="L29" s="611">
        <f t="shared" si="32"/>
        <v>16617</v>
      </c>
      <c r="M29" s="604"/>
      <c r="N29" s="611">
        <v>3583</v>
      </c>
      <c r="O29" s="611">
        <v>185</v>
      </c>
      <c r="P29" s="611">
        <v>53</v>
      </c>
      <c r="Q29" s="611">
        <v>19</v>
      </c>
      <c r="R29" s="611">
        <v>18</v>
      </c>
      <c r="S29" s="611">
        <v>365</v>
      </c>
      <c r="T29" s="611">
        <v>102</v>
      </c>
      <c r="U29" s="612"/>
      <c r="V29" s="611">
        <v>215</v>
      </c>
      <c r="W29" s="611">
        <v>4540</v>
      </c>
      <c r="X29" s="785">
        <f t="shared" si="43"/>
        <v>2284</v>
      </c>
      <c r="Y29" s="786">
        <f t="shared" si="43"/>
        <v>301</v>
      </c>
      <c r="Z29" s="786">
        <f t="shared" si="43"/>
        <v>2</v>
      </c>
      <c r="AA29" s="786">
        <f t="shared" si="43"/>
        <v>0</v>
      </c>
      <c r="AB29" s="786">
        <f t="shared" si="43"/>
        <v>1</v>
      </c>
      <c r="AC29" s="786">
        <f t="shared" si="43"/>
        <v>91</v>
      </c>
      <c r="AD29" s="786">
        <f t="shared" si="43"/>
        <v>0</v>
      </c>
      <c r="AE29" s="786">
        <f t="shared" si="43"/>
        <v>0</v>
      </c>
      <c r="AF29" s="786">
        <f t="shared" si="43"/>
        <v>117</v>
      </c>
      <c r="AG29" s="787">
        <f t="shared" si="43"/>
        <v>2796</v>
      </c>
      <c r="AH29" s="780">
        <v>3897</v>
      </c>
      <c r="AI29" s="781">
        <v>74</v>
      </c>
      <c r="AJ29" s="781">
        <v>0</v>
      </c>
      <c r="AK29" s="781">
        <v>0</v>
      </c>
      <c r="AL29" s="781">
        <v>20</v>
      </c>
      <c r="AM29" s="781">
        <v>6</v>
      </c>
      <c r="AN29" s="781">
        <v>0</v>
      </c>
      <c r="AO29" s="781"/>
      <c r="AP29" s="781">
        <v>210</v>
      </c>
      <c r="AQ29" s="782">
        <v>4207</v>
      </c>
      <c r="AR29" s="618">
        <v>3531</v>
      </c>
      <c r="AS29" s="618">
        <v>0</v>
      </c>
      <c r="AT29" s="618">
        <v>0</v>
      </c>
      <c r="AU29" s="618">
        <v>0</v>
      </c>
      <c r="AV29" s="618">
        <v>0</v>
      </c>
      <c r="AW29" s="618">
        <v>0</v>
      </c>
      <c r="AX29" s="618">
        <v>0</v>
      </c>
      <c r="AZ29" s="618">
        <v>89</v>
      </c>
      <c r="BA29" s="618">
        <v>3620</v>
      </c>
      <c r="BB29" s="780">
        <v>0</v>
      </c>
      <c r="BC29" s="781">
        <v>0</v>
      </c>
      <c r="BD29" s="781">
        <v>0</v>
      </c>
      <c r="BE29" s="781">
        <v>0</v>
      </c>
      <c r="BF29" s="781">
        <v>0</v>
      </c>
      <c r="BG29" s="781">
        <v>0</v>
      </c>
      <c r="BH29" s="781">
        <v>0</v>
      </c>
      <c r="BI29" s="781"/>
      <c r="BJ29" s="781">
        <v>0</v>
      </c>
      <c r="BK29" s="782">
        <v>0</v>
      </c>
      <c r="BL29" s="780">
        <v>1025</v>
      </c>
      <c r="BM29" s="781">
        <v>110</v>
      </c>
      <c r="BN29" s="781">
        <v>3</v>
      </c>
      <c r="BO29" s="781">
        <v>2</v>
      </c>
      <c r="BP29" s="781">
        <v>0</v>
      </c>
      <c r="BQ29" s="781">
        <v>84</v>
      </c>
      <c r="BR29" s="781">
        <v>39</v>
      </c>
      <c r="BS29" s="781"/>
      <c r="BT29" s="781">
        <v>61</v>
      </c>
      <c r="BU29" s="782">
        <v>1324</v>
      </c>
      <c r="BV29" s="780">
        <v>98</v>
      </c>
      <c r="BW29" s="781">
        <v>25</v>
      </c>
      <c r="BX29" s="781">
        <v>2</v>
      </c>
      <c r="BY29" s="781">
        <v>0</v>
      </c>
      <c r="BZ29" s="781">
        <v>0</v>
      </c>
      <c r="CA29" s="781">
        <v>2</v>
      </c>
      <c r="CB29" s="781">
        <v>0</v>
      </c>
      <c r="CC29" s="781"/>
      <c r="CD29" s="781">
        <v>3</v>
      </c>
      <c r="CE29" s="782">
        <v>130</v>
      </c>
      <c r="CF29" s="780">
        <f t="shared" si="34"/>
        <v>14418</v>
      </c>
      <c r="CG29" s="781">
        <f t="shared" si="35"/>
        <v>695</v>
      </c>
      <c r="CH29" s="781">
        <f t="shared" si="36"/>
        <v>60</v>
      </c>
      <c r="CI29" s="781">
        <f t="shared" si="37"/>
        <v>21</v>
      </c>
      <c r="CJ29" s="781">
        <f t="shared" si="38"/>
        <v>39</v>
      </c>
      <c r="CK29" s="781">
        <f t="shared" si="44"/>
        <v>548</v>
      </c>
      <c r="CL29" s="781">
        <f t="shared" si="39"/>
        <v>141</v>
      </c>
      <c r="CM29" s="781">
        <f t="shared" si="40"/>
        <v>0</v>
      </c>
      <c r="CN29" s="781">
        <f t="shared" si="41"/>
        <v>695</v>
      </c>
      <c r="CO29" s="782">
        <f t="shared" si="42"/>
        <v>16617</v>
      </c>
    </row>
    <row r="30" spans="2:93" ht="13.5" thickBot="1">
      <c r="B30" s="613" t="s">
        <v>9</v>
      </c>
      <c r="C30" s="614">
        <f t="shared" si="23"/>
        <v>16411</v>
      </c>
      <c r="D30" s="614">
        <f t="shared" si="24"/>
        <v>1024</v>
      </c>
      <c r="E30" s="614">
        <f t="shared" si="25"/>
        <v>81</v>
      </c>
      <c r="F30" s="614">
        <f t="shared" si="26"/>
        <v>21</v>
      </c>
      <c r="G30" s="614">
        <f t="shared" si="27"/>
        <v>52</v>
      </c>
      <c r="H30" s="614">
        <f t="shared" si="28"/>
        <v>588</v>
      </c>
      <c r="I30" s="614">
        <f t="shared" si="29"/>
        <v>143</v>
      </c>
      <c r="J30" s="614">
        <f t="shared" si="30"/>
        <v>244</v>
      </c>
      <c r="K30" s="614">
        <f t="shared" si="31"/>
        <v>759</v>
      </c>
      <c r="L30" s="614">
        <f t="shared" si="32"/>
        <v>19323</v>
      </c>
      <c r="M30" s="604"/>
      <c r="N30" s="614">
        <v>3919</v>
      </c>
      <c r="O30" s="614">
        <v>267</v>
      </c>
      <c r="P30" s="614">
        <v>60</v>
      </c>
      <c r="Q30" s="614">
        <v>19</v>
      </c>
      <c r="R30" s="614">
        <v>22</v>
      </c>
      <c r="S30" s="614">
        <v>379</v>
      </c>
      <c r="T30" s="614">
        <v>103</v>
      </c>
      <c r="U30" s="614">
        <v>73</v>
      </c>
      <c r="V30" s="614">
        <v>228</v>
      </c>
      <c r="W30" s="614">
        <v>5070</v>
      </c>
      <c r="X30" s="785">
        <f t="shared" si="43"/>
        <v>2574</v>
      </c>
      <c r="Y30" s="786">
        <f t="shared" si="43"/>
        <v>383</v>
      </c>
      <c r="Z30" s="786">
        <f t="shared" si="43"/>
        <v>4</v>
      </c>
      <c r="AA30" s="786">
        <f t="shared" si="43"/>
        <v>0</v>
      </c>
      <c r="AB30" s="786">
        <f t="shared" si="43"/>
        <v>1</v>
      </c>
      <c r="AC30" s="786">
        <f t="shared" si="43"/>
        <v>96</v>
      </c>
      <c r="AD30" s="786">
        <f t="shared" si="43"/>
        <v>0</v>
      </c>
      <c r="AE30" s="786">
        <f t="shared" si="43"/>
        <v>53</v>
      </c>
      <c r="AF30" s="786">
        <f t="shared" si="43"/>
        <v>121</v>
      </c>
      <c r="AG30" s="787">
        <f t="shared" si="43"/>
        <v>3232</v>
      </c>
      <c r="AH30" s="780">
        <v>4402</v>
      </c>
      <c r="AI30" s="781">
        <v>113</v>
      </c>
      <c r="AJ30" s="781">
        <v>0</v>
      </c>
      <c r="AK30" s="781">
        <v>0</v>
      </c>
      <c r="AL30" s="781">
        <v>22</v>
      </c>
      <c r="AM30" s="781">
        <v>8</v>
      </c>
      <c r="AN30" s="781">
        <v>0</v>
      </c>
      <c r="AO30" s="781">
        <v>19</v>
      </c>
      <c r="AP30" s="781">
        <v>255</v>
      </c>
      <c r="AQ30" s="782">
        <v>4819</v>
      </c>
      <c r="AR30" s="618">
        <v>4036</v>
      </c>
      <c r="AS30" s="618">
        <v>0</v>
      </c>
      <c r="AT30" s="618">
        <v>0</v>
      </c>
      <c r="AU30" s="618">
        <v>0</v>
      </c>
      <c r="AV30" s="618">
        <v>0</v>
      </c>
      <c r="AW30" s="618">
        <v>0</v>
      </c>
      <c r="AX30" s="618">
        <v>0</v>
      </c>
      <c r="AY30" s="618">
        <v>9</v>
      </c>
      <c r="AZ30" s="618">
        <v>89</v>
      </c>
      <c r="BA30" s="618">
        <v>4134</v>
      </c>
      <c r="BB30" s="780">
        <v>191</v>
      </c>
      <c r="BC30" s="781">
        <v>54</v>
      </c>
      <c r="BD30" s="781">
        <v>3</v>
      </c>
      <c r="BE30" s="781">
        <v>0</v>
      </c>
      <c r="BF30" s="781">
        <v>7</v>
      </c>
      <c r="BG30" s="781">
        <v>12</v>
      </c>
      <c r="BH30" s="781">
        <v>0</v>
      </c>
      <c r="BI30" s="781">
        <v>44</v>
      </c>
      <c r="BJ30" s="781">
        <v>2</v>
      </c>
      <c r="BK30" s="782">
        <v>313</v>
      </c>
      <c r="BL30" s="780">
        <v>1153</v>
      </c>
      <c r="BM30" s="781">
        <v>159</v>
      </c>
      <c r="BN30" s="781">
        <v>6</v>
      </c>
      <c r="BO30" s="781">
        <v>2</v>
      </c>
      <c r="BP30" s="781">
        <v>0</v>
      </c>
      <c r="BQ30" s="781">
        <v>87</v>
      </c>
      <c r="BR30" s="781">
        <v>40</v>
      </c>
      <c r="BS30" s="781">
        <v>33</v>
      </c>
      <c r="BT30" s="781">
        <v>61</v>
      </c>
      <c r="BU30" s="782">
        <v>1541</v>
      </c>
      <c r="BV30" s="780">
        <v>136</v>
      </c>
      <c r="BW30" s="781">
        <v>48</v>
      </c>
      <c r="BX30" s="781">
        <v>8</v>
      </c>
      <c r="BY30" s="781">
        <v>0</v>
      </c>
      <c r="BZ30" s="781">
        <v>0</v>
      </c>
      <c r="CA30" s="781">
        <v>6</v>
      </c>
      <c r="CB30" s="781">
        <v>0</v>
      </c>
      <c r="CC30" s="781">
        <v>13</v>
      </c>
      <c r="CD30" s="781">
        <v>3</v>
      </c>
      <c r="CE30" s="782">
        <v>214</v>
      </c>
      <c r="CF30" s="780">
        <f t="shared" si="34"/>
        <v>16411</v>
      </c>
      <c r="CG30" s="781">
        <f t="shared" si="35"/>
        <v>1024</v>
      </c>
      <c r="CH30" s="781">
        <f t="shared" si="36"/>
        <v>81</v>
      </c>
      <c r="CI30" s="781">
        <f t="shared" si="37"/>
        <v>21</v>
      </c>
      <c r="CJ30" s="781">
        <f t="shared" si="38"/>
        <v>52</v>
      </c>
      <c r="CK30" s="781">
        <f t="shared" si="44"/>
        <v>588</v>
      </c>
      <c r="CL30" s="781">
        <f t="shared" si="39"/>
        <v>143</v>
      </c>
      <c r="CM30" s="781">
        <f t="shared" si="40"/>
        <v>244</v>
      </c>
      <c r="CN30" s="781">
        <f t="shared" si="41"/>
        <v>759</v>
      </c>
      <c r="CO30" s="782">
        <f t="shared" si="42"/>
        <v>19323</v>
      </c>
    </row>
    <row r="31" spans="2:93" ht="13.5" thickBot="1"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N31" s="623"/>
      <c r="O31" s="621"/>
      <c r="P31" s="621"/>
      <c r="Q31" s="621"/>
      <c r="R31" s="621"/>
      <c r="S31" s="621"/>
      <c r="T31" s="621"/>
      <c r="U31" s="621"/>
      <c r="V31" s="621"/>
      <c r="W31" s="622"/>
      <c r="X31" s="788"/>
      <c r="Y31" s="753"/>
      <c r="Z31" s="753"/>
      <c r="AA31" s="753"/>
      <c r="AB31" s="753"/>
      <c r="AC31" s="753"/>
      <c r="AD31" s="753"/>
      <c r="AE31" s="753"/>
      <c r="AF31" s="753"/>
      <c r="AG31" s="789"/>
      <c r="AH31" s="623"/>
      <c r="AI31" s="621"/>
      <c r="AJ31" s="621"/>
      <c r="AK31" s="621"/>
      <c r="AL31" s="621"/>
      <c r="AM31" s="621"/>
      <c r="AN31" s="621"/>
      <c r="AO31" s="621"/>
      <c r="AP31" s="621"/>
      <c r="AQ31" s="622"/>
      <c r="AR31" s="621"/>
      <c r="AS31" s="621"/>
      <c r="AT31" s="621"/>
      <c r="AU31" s="621"/>
      <c r="AV31" s="621"/>
      <c r="AW31" s="621"/>
      <c r="AX31" s="621"/>
      <c r="AY31" s="621"/>
      <c r="AZ31" s="621"/>
      <c r="BA31" s="621"/>
      <c r="BB31" s="623"/>
      <c r="BC31" s="621"/>
      <c r="BD31" s="621"/>
      <c r="BE31" s="621"/>
      <c r="BF31" s="621"/>
      <c r="BG31" s="621"/>
      <c r="BH31" s="621"/>
      <c r="BI31" s="621"/>
      <c r="BJ31" s="621"/>
      <c r="BK31" s="622"/>
      <c r="BL31" s="623"/>
      <c r="BM31" s="621"/>
      <c r="BN31" s="621"/>
      <c r="BO31" s="621"/>
      <c r="BP31" s="621"/>
      <c r="BQ31" s="621"/>
      <c r="BR31" s="621"/>
      <c r="BS31" s="621"/>
      <c r="BT31" s="621"/>
      <c r="BU31" s="622"/>
      <c r="BV31" s="623"/>
      <c r="BW31" s="621"/>
      <c r="BX31" s="621"/>
      <c r="BY31" s="621"/>
      <c r="BZ31" s="621"/>
      <c r="CA31" s="621"/>
      <c r="CB31" s="621"/>
      <c r="CC31" s="621"/>
      <c r="CD31" s="621"/>
      <c r="CE31" s="622"/>
      <c r="CF31" s="623"/>
      <c r="CG31" s="621"/>
      <c r="CH31" s="621"/>
      <c r="CI31" s="621"/>
      <c r="CJ31" s="621"/>
      <c r="CK31" s="621"/>
      <c r="CL31" s="621"/>
      <c r="CM31" s="621"/>
      <c r="CN31" s="621"/>
      <c r="CO31" s="622"/>
    </row>
    <row r="32" spans="2:93">
      <c r="B32" s="599" t="s">
        <v>328</v>
      </c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N32" s="780"/>
      <c r="O32" s="781"/>
      <c r="P32" s="781"/>
      <c r="Q32" s="781"/>
      <c r="R32" s="781"/>
      <c r="S32" s="781"/>
      <c r="T32" s="781"/>
      <c r="U32" s="781"/>
      <c r="V32" s="781"/>
      <c r="W32" s="782"/>
      <c r="X32" s="780"/>
      <c r="Y32" s="781"/>
      <c r="Z32" s="781"/>
      <c r="AA32" s="781"/>
      <c r="AB32" s="781"/>
      <c r="AC32" s="781"/>
      <c r="AD32" s="781"/>
      <c r="AE32" s="781"/>
      <c r="AF32" s="781"/>
      <c r="AG32" s="782"/>
      <c r="AH32" s="780"/>
      <c r="AI32" s="781"/>
      <c r="AJ32" s="781"/>
      <c r="AK32" s="781"/>
      <c r="AL32" s="781"/>
      <c r="AM32" s="781"/>
      <c r="AN32" s="781"/>
      <c r="AO32" s="781"/>
      <c r="AP32" s="781"/>
      <c r="AQ32" s="782"/>
      <c r="BB32" s="780"/>
      <c r="BC32" s="781"/>
      <c r="BD32" s="781"/>
      <c r="BE32" s="781"/>
      <c r="BF32" s="781"/>
      <c r="BG32" s="781"/>
      <c r="BH32" s="781"/>
      <c r="BI32" s="781"/>
      <c r="BJ32" s="781"/>
      <c r="BK32" s="782"/>
      <c r="BL32" s="780"/>
      <c r="BM32" s="781"/>
      <c r="BN32" s="781"/>
      <c r="BO32" s="781"/>
      <c r="BP32" s="781"/>
      <c r="BQ32" s="781"/>
      <c r="BR32" s="781"/>
      <c r="BS32" s="781"/>
      <c r="BT32" s="781"/>
      <c r="BU32" s="782"/>
      <c r="BV32" s="780"/>
      <c r="BW32" s="781"/>
      <c r="BX32" s="781"/>
      <c r="BY32" s="781"/>
      <c r="BZ32" s="781"/>
      <c r="CA32" s="781"/>
      <c r="CB32" s="781"/>
      <c r="CC32" s="781"/>
      <c r="CD32" s="781"/>
      <c r="CE32" s="782"/>
      <c r="CF32" s="780"/>
      <c r="CG32" s="781"/>
      <c r="CH32" s="781"/>
      <c r="CI32" s="781"/>
      <c r="CJ32" s="781"/>
      <c r="CK32" s="781"/>
      <c r="CL32" s="781"/>
      <c r="CM32" s="781"/>
      <c r="CN32" s="781"/>
      <c r="CO32" s="782"/>
    </row>
    <row r="33" spans="2:93">
      <c r="N33" s="780"/>
      <c r="O33" s="781"/>
      <c r="P33" s="781"/>
      <c r="Q33" s="781"/>
      <c r="R33" s="781"/>
      <c r="S33" s="781"/>
      <c r="T33" s="781"/>
      <c r="U33" s="781"/>
      <c r="V33" s="781"/>
      <c r="W33" s="782"/>
      <c r="X33" s="780"/>
      <c r="Y33" s="781"/>
      <c r="Z33" s="781"/>
      <c r="AA33" s="781"/>
      <c r="AB33" s="781"/>
      <c r="AC33" s="781"/>
      <c r="AD33" s="781"/>
      <c r="AE33" s="781"/>
      <c r="AF33" s="781"/>
      <c r="AG33" s="782"/>
      <c r="AH33" s="780"/>
      <c r="AI33" s="781"/>
      <c r="AJ33" s="781"/>
      <c r="AK33" s="781"/>
      <c r="AL33" s="781"/>
      <c r="AM33" s="781"/>
      <c r="AN33" s="781"/>
      <c r="AO33" s="781"/>
      <c r="AP33" s="781"/>
      <c r="AQ33" s="782"/>
      <c r="BB33" s="780"/>
      <c r="BC33" s="781"/>
      <c r="BD33" s="781"/>
      <c r="BE33" s="781"/>
      <c r="BF33" s="781"/>
      <c r="BG33" s="781"/>
      <c r="BH33" s="781"/>
      <c r="BI33" s="781"/>
      <c r="BJ33" s="781"/>
      <c r="BK33" s="782"/>
      <c r="BL33" s="780"/>
      <c r="BM33" s="781"/>
      <c r="BN33" s="781"/>
      <c r="BO33" s="781"/>
      <c r="BP33" s="781"/>
      <c r="BQ33" s="781"/>
      <c r="BR33" s="781"/>
      <c r="BS33" s="781"/>
      <c r="BT33" s="781"/>
      <c r="BU33" s="782"/>
      <c r="BV33" s="780"/>
      <c r="BW33" s="781"/>
      <c r="BX33" s="781"/>
      <c r="BY33" s="781"/>
      <c r="BZ33" s="781"/>
      <c r="CA33" s="781"/>
      <c r="CB33" s="781"/>
      <c r="CC33" s="781"/>
      <c r="CD33" s="781"/>
      <c r="CE33" s="782"/>
      <c r="CF33" s="780"/>
      <c r="CG33" s="781"/>
      <c r="CH33" s="781"/>
      <c r="CI33" s="781"/>
      <c r="CJ33" s="781"/>
      <c r="CK33" s="781"/>
      <c r="CL33" s="781"/>
      <c r="CM33" s="781"/>
      <c r="CN33" s="781"/>
      <c r="CO33" s="782"/>
    </row>
    <row r="34" spans="2:93">
      <c r="B34" s="603" t="s">
        <v>329</v>
      </c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N34" s="780"/>
      <c r="O34" s="781"/>
      <c r="P34" s="781"/>
      <c r="Q34" s="781"/>
      <c r="R34" s="781"/>
      <c r="S34" s="781"/>
      <c r="T34" s="781"/>
      <c r="U34" s="781"/>
      <c r="V34" s="781"/>
      <c r="W34" s="782"/>
      <c r="X34" s="780"/>
      <c r="Y34" s="781"/>
      <c r="Z34" s="781"/>
      <c r="AA34" s="781"/>
      <c r="AB34" s="781"/>
      <c r="AC34" s="781"/>
      <c r="AD34" s="781"/>
      <c r="AE34" s="781"/>
      <c r="AF34" s="781"/>
      <c r="AG34" s="782"/>
      <c r="AH34" s="780"/>
      <c r="AI34" s="781"/>
      <c r="AJ34" s="781"/>
      <c r="AK34" s="781"/>
      <c r="AL34" s="781"/>
      <c r="AM34" s="781"/>
      <c r="AN34" s="781"/>
      <c r="AO34" s="781"/>
      <c r="AP34" s="781"/>
      <c r="AQ34" s="782"/>
      <c r="BB34" s="780"/>
      <c r="BC34" s="781"/>
      <c r="BD34" s="781"/>
      <c r="BE34" s="781"/>
      <c r="BF34" s="781"/>
      <c r="BG34" s="781"/>
      <c r="BH34" s="781"/>
      <c r="BI34" s="781"/>
      <c r="BJ34" s="781"/>
      <c r="BK34" s="782"/>
      <c r="BL34" s="780"/>
      <c r="BM34" s="781"/>
      <c r="BN34" s="781"/>
      <c r="BO34" s="781"/>
      <c r="BP34" s="781"/>
      <c r="BQ34" s="781"/>
      <c r="BR34" s="781"/>
      <c r="BS34" s="781"/>
      <c r="BT34" s="781"/>
      <c r="BU34" s="782"/>
      <c r="BV34" s="780"/>
      <c r="BW34" s="781"/>
      <c r="BX34" s="781"/>
      <c r="BY34" s="781"/>
      <c r="BZ34" s="781"/>
      <c r="CA34" s="781"/>
      <c r="CB34" s="781"/>
      <c r="CC34" s="781"/>
      <c r="CD34" s="781"/>
      <c r="CE34" s="782"/>
      <c r="CF34" s="780"/>
      <c r="CG34" s="781"/>
      <c r="CH34" s="781"/>
      <c r="CI34" s="781"/>
      <c r="CJ34" s="781"/>
      <c r="CK34" s="781"/>
      <c r="CL34" s="781"/>
      <c r="CM34" s="781"/>
      <c r="CN34" s="781"/>
      <c r="CO34" s="782"/>
    </row>
    <row r="35" spans="2:93">
      <c r="B35" s="1139" t="s">
        <v>330</v>
      </c>
      <c r="C35" s="1140"/>
      <c r="D35" s="1140"/>
      <c r="E35" s="1140"/>
      <c r="F35" s="1140"/>
      <c r="G35" s="1140"/>
      <c r="H35" s="1140"/>
      <c r="I35" s="1140"/>
      <c r="J35" s="1140"/>
      <c r="K35" s="1140"/>
      <c r="L35" s="1141"/>
      <c r="N35" s="780"/>
      <c r="O35" s="781"/>
      <c r="P35" s="781"/>
      <c r="Q35" s="781"/>
      <c r="R35" s="781"/>
      <c r="S35" s="781"/>
      <c r="T35" s="781"/>
      <c r="U35" s="781"/>
      <c r="V35" s="781"/>
      <c r="W35" s="782"/>
      <c r="X35" s="780"/>
      <c r="Y35" s="781"/>
      <c r="Z35" s="781"/>
      <c r="AA35" s="781"/>
      <c r="AB35" s="781"/>
      <c r="AC35" s="781"/>
      <c r="AD35" s="781"/>
      <c r="AE35" s="781"/>
      <c r="AF35" s="781"/>
      <c r="AG35" s="782"/>
      <c r="AH35" s="780"/>
      <c r="AI35" s="781"/>
      <c r="AJ35" s="781"/>
      <c r="AK35" s="781"/>
      <c r="AL35" s="781"/>
      <c r="AM35" s="781"/>
      <c r="AN35" s="781"/>
      <c r="AO35" s="781"/>
      <c r="AP35" s="781"/>
      <c r="AQ35" s="782"/>
      <c r="BB35" s="780"/>
      <c r="BC35" s="781"/>
      <c r="BD35" s="781"/>
      <c r="BE35" s="781"/>
      <c r="BF35" s="781"/>
      <c r="BG35" s="781"/>
      <c r="BH35" s="781"/>
      <c r="BI35" s="781"/>
      <c r="BJ35" s="781"/>
      <c r="BK35" s="782"/>
      <c r="BL35" s="780"/>
      <c r="BM35" s="781"/>
      <c r="BN35" s="781"/>
      <c r="BO35" s="781"/>
      <c r="BP35" s="781"/>
      <c r="BQ35" s="781"/>
      <c r="BR35" s="781"/>
      <c r="BS35" s="781"/>
      <c r="BT35" s="781"/>
      <c r="BU35" s="782"/>
      <c r="BV35" s="780"/>
      <c r="BW35" s="781"/>
      <c r="BX35" s="781"/>
      <c r="BY35" s="781"/>
      <c r="BZ35" s="781"/>
      <c r="CA35" s="781"/>
      <c r="CB35" s="781"/>
      <c r="CC35" s="781"/>
      <c r="CD35" s="781"/>
      <c r="CE35" s="782"/>
      <c r="CF35" s="780"/>
      <c r="CG35" s="781"/>
      <c r="CH35" s="781"/>
      <c r="CI35" s="781"/>
      <c r="CJ35" s="781"/>
      <c r="CK35" s="781"/>
      <c r="CL35" s="781"/>
      <c r="CM35" s="781"/>
      <c r="CN35" s="781"/>
      <c r="CO35" s="782"/>
    </row>
    <row r="36" spans="2:93">
      <c r="B36" s="1142" t="s">
        <v>304</v>
      </c>
      <c r="C36" s="1142" t="s">
        <v>305</v>
      </c>
      <c r="D36" s="1142"/>
      <c r="E36" s="1142"/>
      <c r="F36" s="1142"/>
      <c r="G36" s="1142"/>
      <c r="H36" s="1142"/>
      <c r="I36" s="1142"/>
      <c r="J36" s="1142" t="s">
        <v>306</v>
      </c>
      <c r="K36" s="1142" t="s">
        <v>8</v>
      </c>
      <c r="L36" s="1142" t="s">
        <v>9</v>
      </c>
      <c r="N36" s="780"/>
      <c r="O36" s="781"/>
      <c r="P36" s="781"/>
      <c r="Q36" s="781"/>
      <c r="R36" s="781"/>
      <c r="S36" s="781"/>
      <c r="T36" s="781"/>
      <c r="U36" s="781"/>
      <c r="V36" s="781"/>
      <c r="W36" s="782"/>
      <c r="X36" s="780"/>
      <c r="Y36" s="781"/>
      <c r="Z36" s="781"/>
      <c r="AA36" s="781"/>
      <c r="AB36" s="781"/>
      <c r="AC36" s="781"/>
      <c r="AD36" s="781"/>
      <c r="AE36" s="781"/>
      <c r="AF36" s="781"/>
      <c r="AG36" s="782"/>
      <c r="AH36" s="780"/>
      <c r="AI36" s="781"/>
      <c r="AJ36" s="781"/>
      <c r="AK36" s="781"/>
      <c r="AL36" s="781"/>
      <c r="AM36" s="781"/>
      <c r="AN36" s="781"/>
      <c r="AO36" s="781"/>
      <c r="AP36" s="781"/>
      <c r="AQ36" s="782"/>
      <c r="BB36" s="780"/>
      <c r="BC36" s="781"/>
      <c r="BD36" s="781"/>
      <c r="BE36" s="781"/>
      <c r="BF36" s="781"/>
      <c r="BG36" s="781"/>
      <c r="BH36" s="781"/>
      <c r="BI36" s="781"/>
      <c r="BJ36" s="781"/>
      <c r="BK36" s="782"/>
      <c r="BL36" s="780"/>
      <c r="BM36" s="781"/>
      <c r="BN36" s="781"/>
      <c r="BO36" s="781"/>
      <c r="BP36" s="781"/>
      <c r="BQ36" s="781"/>
      <c r="BR36" s="781"/>
      <c r="BS36" s="781"/>
      <c r="BT36" s="781"/>
      <c r="BU36" s="782"/>
      <c r="BV36" s="780"/>
      <c r="BW36" s="781"/>
      <c r="BX36" s="781"/>
      <c r="BY36" s="781"/>
      <c r="BZ36" s="781"/>
      <c r="CA36" s="781"/>
      <c r="CB36" s="781"/>
      <c r="CC36" s="781"/>
      <c r="CD36" s="781"/>
      <c r="CE36" s="782"/>
      <c r="CF36" s="780"/>
      <c r="CG36" s="781"/>
      <c r="CH36" s="781"/>
      <c r="CI36" s="781"/>
      <c r="CJ36" s="781"/>
      <c r="CK36" s="781"/>
      <c r="CL36" s="781"/>
      <c r="CM36" s="781"/>
      <c r="CN36" s="781"/>
      <c r="CO36" s="782"/>
    </row>
    <row r="37" spans="2:93" ht="13.5" thickBot="1">
      <c r="B37" s="1142"/>
      <c r="C37" s="1142" t="s">
        <v>307</v>
      </c>
      <c r="D37" s="1142"/>
      <c r="E37" s="1142"/>
      <c r="F37" s="1142"/>
      <c r="G37" s="1142" t="s">
        <v>308</v>
      </c>
      <c r="H37" s="1142"/>
      <c r="I37" s="1142"/>
      <c r="J37" s="1142"/>
      <c r="K37" s="1142"/>
      <c r="L37" s="1142"/>
      <c r="N37" s="780"/>
      <c r="O37" s="781"/>
      <c r="P37" s="781"/>
      <c r="Q37" s="781"/>
      <c r="R37" s="781"/>
      <c r="S37" s="781"/>
      <c r="T37" s="781"/>
      <c r="U37" s="781"/>
      <c r="V37" s="781"/>
      <c r="W37" s="782"/>
      <c r="X37" s="780"/>
      <c r="Y37" s="781"/>
      <c r="Z37" s="781"/>
      <c r="AA37" s="781"/>
      <c r="AB37" s="781"/>
      <c r="AC37" s="781"/>
      <c r="AD37" s="781"/>
      <c r="AE37" s="781"/>
      <c r="AF37" s="781"/>
      <c r="AG37" s="782"/>
      <c r="AH37" s="780"/>
      <c r="AI37" s="781"/>
      <c r="AJ37" s="781"/>
      <c r="AK37" s="781"/>
      <c r="AL37" s="781"/>
      <c r="AM37" s="781"/>
      <c r="AN37" s="781"/>
      <c r="AO37" s="781"/>
      <c r="AP37" s="781"/>
      <c r="AQ37" s="782"/>
      <c r="BB37" s="780"/>
      <c r="BC37" s="781"/>
      <c r="BD37" s="781"/>
      <c r="BE37" s="781"/>
      <c r="BF37" s="781"/>
      <c r="BG37" s="781"/>
      <c r="BH37" s="781"/>
      <c r="BI37" s="781"/>
      <c r="BJ37" s="781"/>
      <c r="BK37" s="782"/>
      <c r="BL37" s="780"/>
      <c r="BM37" s="781"/>
      <c r="BN37" s="781"/>
      <c r="BO37" s="781"/>
      <c r="BP37" s="781"/>
      <c r="BQ37" s="781"/>
      <c r="BR37" s="781"/>
      <c r="BS37" s="781"/>
      <c r="BT37" s="781"/>
      <c r="BU37" s="782"/>
      <c r="BV37" s="780"/>
      <c r="BW37" s="781"/>
      <c r="BX37" s="781"/>
      <c r="BY37" s="781"/>
      <c r="BZ37" s="781"/>
      <c r="CA37" s="781"/>
      <c r="CB37" s="781"/>
      <c r="CC37" s="781"/>
      <c r="CD37" s="781"/>
      <c r="CE37" s="782"/>
      <c r="CF37" s="780"/>
      <c r="CG37" s="781"/>
      <c r="CH37" s="781"/>
      <c r="CI37" s="781"/>
      <c r="CJ37" s="781"/>
      <c r="CK37" s="781"/>
      <c r="CL37" s="781"/>
      <c r="CM37" s="781"/>
      <c r="CN37" s="781"/>
      <c r="CO37" s="782"/>
    </row>
    <row r="38" spans="2:93" ht="36.75" thickBot="1">
      <c r="B38" s="1142"/>
      <c r="C38" s="605" t="s">
        <v>309</v>
      </c>
      <c r="D38" s="605" t="s">
        <v>310</v>
      </c>
      <c r="E38" s="605" t="s">
        <v>311</v>
      </c>
      <c r="F38" s="605" t="s">
        <v>312</v>
      </c>
      <c r="G38" s="605" t="s">
        <v>313</v>
      </c>
      <c r="H38" s="605" t="s">
        <v>311</v>
      </c>
      <c r="I38" s="605" t="s">
        <v>312</v>
      </c>
      <c r="J38" s="1142"/>
      <c r="K38" s="1142"/>
      <c r="L38" s="1142"/>
      <c r="N38" s="623"/>
      <c r="O38" s="621"/>
      <c r="P38" s="621"/>
      <c r="Q38" s="621"/>
      <c r="R38" s="621"/>
      <c r="S38" s="621"/>
      <c r="T38" s="621"/>
      <c r="U38" s="621"/>
      <c r="V38" s="621"/>
      <c r="W38" s="622"/>
      <c r="X38" s="623"/>
      <c r="Y38" s="621"/>
      <c r="Z38" s="621"/>
      <c r="AA38" s="621"/>
      <c r="AB38" s="621"/>
      <c r="AC38" s="621"/>
      <c r="AD38" s="621"/>
      <c r="AE38" s="621"/>
      <c r="AF38" s="621"/>
      <c r="AG38" s="622"/>
      <c r="AH38" s="623"/>
      <c r="AI38" s="621"/>
      <c r="AJ38" s="621"/>
      <c r="AK38" s="621"/>
      <c r="AL38" s="621"/>
      <c r="AM38" s="621"/>
      <c r="AN38" s="621"/>
      <c r="AO38" s="621"/>
      <c r="AP38" s="621"/>
      <c r="AQ38" s="622"/>
      <c r="AR38" s="621"/>
      <c r="AS38" s="621"/>
      <c r="AT38" s="621"/>
      <c r="AU38" s="621"/>
      <c r="AV38" s="621"/>
      <c r="AW38" s="621"/>
      <c r="AX38" s="621"/>
      <c r="AY38" s="621"/>
      <c r="AZ38" s="621"/>
      <c r="BA38" s="621"/>
      <c r="BB38" s="623"/>
      <c r="BC38" s="621"/>
      <c r="BD38" s="621"/>
      <c r="BE38" s="621"/>
      <c r="BF38" s="621"/>
      <c r="BG38" s="621"/>
      <c r="BH38" s="621"/>
      <c r="BI38" s="621"/>
      <c r="BJ38" s="621"/>
      <c r="BK38" s="622"/>
      <c r="BL38" s="623"/>
      <c r="BM38" s="621"/>
      <c r="BN38" s="621"/>
      <c r="BO38" s="621"/>
      <c r="BP38" s="621"/>
      <c r="BQ38" s="621"/>
      <c r="BR38" s="621"/>
      <c r="BS38" s="621"/>
      <c r="BT38" s="621"/>
      <c r="BU38" s="622"/>
      <c r="BV38" s="623"/>
      <c r="BW38" s="621"/>
      <c r="BX38" s="621"/>
      <c r="BY38" s="621"/>
      <c r="BZ38" s="621"/>
      <c r="CA38" s="621"/>
      <c r="CB38" s="621"/>
      <c r="CC38" s="621"/>
      <c r="CD38" s="621"/>
      <c r="CE38" s="622"/>
      <c r="CF38" s="623"/>
      <c r="CG38" s="621"/>
      <c r="CH38" s="621"/>
      <c r="CI38" s="621"/>
      <c r="CJ38" s="621"/>
      <c r="CK38" s="621"/>
      <c r="CL38" s="621"/>
      <c r="CM38" s="621"/>
      <c r="CN38" s="621"/>
      <c r="CO38" s="622"/>
    </row>
    <row r="39" spans="2:93">
      <c r="B39" s="606" t="s">
        <v>315</v>
      </c>
      <c r="C39" s="616">
        <f t="shared" ref="C39:C43" si="45">CF39</f>
        <v>29658.670000000002</v>
      </c>
      <c r="D39" s="616">
        <f t="shared" ref="D39:D43" si="46">CG39</f>
        <v>20129.461800000001</v>
      </c>
      <c r="E39" s="616">
        <f t="shared" ref="E39:E43" si="47">CH39</f>
        <v>0</v>
      </c>
      <c r="F39" s="616">
        <f t="shared" ref="F39:F43" si="48">CI39</f>
        <v>0</v>
      </c>
      <c r="G39" s="616">
        <f t="shared" ref="G39:G43" si="49">CJ39</f>
        <v>0</v>
      </c>
      <c r="H39" s="616">
        <f t="shared" ref="H39:H43" si="50">CK39</f>
        <v>0</v>
      </c>
      <c r="I39" s="616">
        <f t="shared" ref="I39:I43" si="51">CL39</f>
        <v>0</v>
      </c>
      <c r="J39" s="616">
        <f t="shared" ref="J39:J43" si="52">CM39</f>
        <v>31897.45</v>
      </c>
      <c r="K39" s="616">
        <f t="shared" ref="K39:K43" si="53">CN39</f>
        <v>0</v>
      </c>
      <c r="L39" s="616">
        <f t="shared" ref="L39:L43" si="54">CO39</f>
        <v>81685.5818</v>
      </c>
      <c r="N39" s="616">
        <v>0</v>
      </c>
      <c r="O39" s="616">
        <v>0</v>
      </c>
      <c r="P39" s="616">
        <v>0</v>
      </c>
      <c r="Q39" s="616">
        <v>0</v>
      </c>
      <c r="R39" s="616">
        <v>0</v>
      </c>
      <c r="S39" s="616">
        <v>0</v>
      </c>
      <c r="T39" s="616">
        <v>0</v>
      </c>
      <c r="U39" s="616">
        <v>0</v>
      </c>
      <c r="V39" s="616">
        <v>0</v>
      </c>
      <c r="W39" s="616">
        <v>0</v>
      </c>
      <c r="X39" s="785">
        <f>X60+X80</f>
        <v>9495.0300000000007</v>
      </c>
      <c r="Y39" s="786">
        <f t="shared" ref="Y39:AG39" si="55">Y60+Y80</f>
        <v>0</v>
      </c>
      <c r="Z39" s="786">
        <f t="shared" si="55"/>
        <v>0</v>
      </c>
      <c r="AA39" s="786">
        <f t="shared" si="55"/>
        <v>0</v>
      </c>
      <c r="AB39" s="786">
        <f t="shared" si="55"/>
        <v>0</v>
      </c>
      <c r="AC39" s="786">
        <f t="shared" si="55"/>
        <v>0</v>
      </c>
      <c r="AD39" s="786">
        <f t="shared" si="55"/>
        <v>0</v>
      </c>
      <c r="AE39" s="786">
        <f t="shared" si="55"/>
        <v>0</v>
      </c>
      <c r="AF39" s="786">
        <f t="shared" si="55"/>
        <v>0</v>
      </c>
      <c r="AG39" s="787">
        <f t="shared" si="55"/>
        <v>9495.0300000000007</v>
      </c>
      <c r="AH39" s="780">
        <v>9495.0300000000007</v>
      </c>
      <c r="AI39" s="781">
        <v>0</v>
      </c>
      <c r="AJ39" s="781">
        <v>0</v>
      </c>
      <c r="AK39" s="781">
        <v>0</v>
      </c>
      <c r="AL39" s="781">
        <v>0</v>
      </c>
      <c r="AM39" s="781">
        <v>0</v>
      </c>
      <c r="AN39" s="781">
        <v>0</v>
      </c>
      <c r="AO39" s="781">
        <v>0</v>
      </c>
      <c r="AP39" s="781">
        <v>0</v>
      </c>
      <c r="AQ39" s="782">
        <v>9495.0300000000007</v>
      </c>
      <c r="AR39" s="618">
        <v>10668.61</v>
      </c>
      <c r="AS39" s="618">
        <v>0</v>
      </c>
      <c r="AT39" s="618">
        <v>0</v>
      </c>
      <c r="AU39" s="618">
        <v>0</v>
      </c>
      <c r="AV39" s="618">
        <v>0</v>
      </c>
      <c r="AW39" s="618">
        <v>0</v>
      </c>
      <c r="AX39" s="618">
        <v>0</v>
      </c>
      <c r="AY39" s="618">
        <v>0</v>
      </c>
      <c r="AZ39" s="618">
        <v>0</v>
      </c>
      <c r="BA39" s="618">
        <v>10668.61</v>
      </c>
      <c r="BB39" s="780">
        <v>0</v>
      </c>
      <c r="BC39" s="781">
        <v>0</v>
      </c>
      <c r="BD39" s="781">
        <v>0</v>
      </c>
      <c r="BE39" s="781">
        <v>0</v>
      </c>
      <c r="BF39" s="781">
        <v>0</v>
      </c>
      <c r="BG39" s="781">
        <v>0</v>
      </c>
      <c r="BH39" s="781">
        <v>0</v>
      </c>
      <c r="BI39" s="781">
        <v>16413.25</v>
      </c>
      <c r="BJ39" s="781">
        <v>0</v>
      </c>
      <c r="BK39" s="782">
        <v>16413.25</v>
      </c>
      <c r="BL39" s="780">
        <v>0</v>
      </c>
      <c r="BM39" s="781">
        <v>10064.731800000001</v>
      </c>
      <c r="BN39" s="781">
        <v>0</v>
      </c>
      <c r="BO39" s="781">
        <v>0</v>
      </c>
      <c r="BP39" s="781">
        <v>0</v>
      </c>
      <c r="BQ39" s="781">
        <v>0</v>
      </c>
      <c r="BR39" s="781">
        <v>0</v>
      </c>
      <c r="BS39" s="781">
        <v>0</v>
      </c>
      <c r="BT39" s="781">
        <v>0</v>
      </c>
      <c r="BU39" s="782">
        <v>10064.731800000001</v>
      </c>
      <c r="BV39" s="780">
        <v>0</v>
      </c>
      <c r="BW39" s="781">
        <v>10064.73</v>
      </c>
      <c r="BX39" s="781">
        <v>0</v>
      </c>
      <c r="BY39" s="781">
        <v>0</v>
      </c>
      <c r="BZ39" s="781">
        <v>0</v>
      </c>
      <c r="CA39" s="781">
        <v>0</v>
      </c>
      <c r="CB39" s="781">
        <v>0</v>
      </c>
      <c r="CC39" s="781">
        <v>15484.2</v>
      </c>
      <c r="CD39" s="781">
        <v>0</v>
      </c>
      <c r="CE39" s="782">
        <v>25548.93</v>
      </c>
      <c r="CF39" s="780">
        <f t="shared" ref="CF39:CF44" si="56">N39+X39+AH39+AR39+BB39+BL39+BV39</f>
        <v>29658.670000000002</v>
      </c>
      <c r="CG39" s="781">
        <f t="shared" ref="CG39:CG44" si="57">O39+Y39+AI39+AS39+BC39+BM39+BW39</f>
        <v>20129.461800000001</v>
      </c>
      <c r="CH39" s="781">
        <f t="shared" ref="CH39:CH44" si="58">P39+Z39+AJ39+AT39+BD39+BN39+BX39</f>
        <v>0</v>
      </c>
      <c r="CI39" s="781">
        <f t="shared" ref="CI39:CI44" si="59">Q39+AA39+AK39+AU39+BE39+BO39+BY39</f>
        <v>0</v>
      </c>
      <c r="CJ39" s="781">
        <f t="shared" ref="CJ39:CJ44" si="60">R39+AB39+AL39+AV39+BF39+BP39+BZ39</f>
        <v>0</v>
      </c>
      <c r="CK39" s="781">
        <f t="shared" ref="CK39:CK44" si="61">S39+AC39+AM39+AW39+BG39+BQ39+CA39</f>
        <v>0</v>
      </c>
      <c r="CL39" s="781">
        <f t="shared" ref="CL39:CL44" si="62">T39+AD39+AN39+AX39+BH39+BR39+CB39</f>
        <v>0</v>
      </c>
      <c r="CM39" s="781">
        <f t="shared" ref="CM39:CM44" si="63">U39+AE39+AO39+AY39+BI39+BS39+CC39</f>
        <v>31897.45</v>
      </c>
      <c r="CN39" s="781">
        <f t="shared" ref="CN39:CN44" si="64">V39+AF39+AP39+AZ39+BJ39+BT39+CD39</f>
        <v>0</v>
      </c>
      <c r="CO39" s="782">
        <f t="shared" ref="CO39:CO44" si="65">W39+AG39+AQ39+BA39+BK39+BU39+CE39</f>
        <v>81685.5818</v>
      </c>
    </row>
    <row r="40" spans="2:93">
      <c r="B40" s="606" t="s">
        <v>316</v>
      </c>
      <c r="C40" s="616">
        <f t="shared" si="45"/>
        <v>8460702.0057999995</v>
      </c>
      <c r="D40" s="616">
        <f t="shared" si="46"/>
        <v>1321272.2732000002</v>
      </c>
      <c r="E40" s="616">
        <f t="shared" si="47"/>
        <v>71385.940600000002</v>
      </c>
      <c r="F40" s="616">
        <f t="shared" si="48"/>
        <v>0</v>
      </c>
      <c r="G40" s="616">
        <f t="shared" si="49"/>
        <v>81936.75</v>
      </c>
      <c r="H40" s="616">
        <f t="shared" si="50"/>
        <v>125505.7806</v>
      </c>
      <c r="I40" s="616">
        <f t="shared" si="51"/>
        <v>8411.01</v>
      </c>
      <c r="J40" s="616">
        <f t="shared" si="52"/>
        <v>1300461.7320000001</v>
      </c>
      <c r="K40" s="616">
        <f t="shared" si="53"/>
        <v>0</v>
      </c>
      <c r="L40" s="616">
        <f t="shared" si="54"/>
        <v>11369675.492200002</v>
      </c>
      <c r="N40" s="616">
        <v>1606502.9100000001</v>
      </c>
      <c r="O40" s="616">
        <v>513071.61</v>
      </c>
      <c r="P40" s="616">
        <v>16822.02</v>
      </c>
      <c r="Q40" s="616">
        <v>0</v>
      </c>
      <c r="R40" s="616">
        <v>16822.02</v>
      </c>
      <c r="S40" s="616">
        <v>25233.03</v>
      </c>
      <c r="T40" s="616">
        <v>8411.01</v>
      </c>
      <c r="U40" s="616">
        <v>323500.5</v>
      </c>
      <c r="V40" s="616">
        <v>0</v>
      </c>
      <c r="W40" s="616">
        <v>2510363.0999999996</v>
      </c>
      <c r="X40" s="785">
        <f t="shared" ref="X40:AG44" si="66">X61+X81</f>
        <v>1228007.46</v>
      </c>
      <c r="Y40" s="786">
        <f t="shared" si="66"/>
        <v>176631.21000000002</v>
      </c>
      <c r="Z40" s="786">
        <f t="shared" si="66"/>
        <v>0</v>
      </c>
      <c r="AA40" s="786">
        <f t="shared" si="66"/>
        <v>0</v>
      </c>
      <c r="AB40" s="786">
        <f t="shared" si="66"/>
        <v>0</v>
      </c>
      <c r="AC40" s="786">
        <f t="shared" si="66"/>
        <v>8411.01</v>
      </c>
      <c r="AD40" s="786">
        <f t="shared" si="66"/>
        <v>0</v>
      </c>
      <c r="AE40" s="786">
        <f t="shared" si="66"/>
        <v>336440.52</v>
      </c>
      <c r="AF40" s="786">
        <f t="shared" si="66"/>
        <v>0</v>
      </c>
      <c r="AG40" s="787">
        <f t="shared" si="66"/>
        <v>1749490.2000000002</v>
      </c>
      <c r="AH40" s="780">
        <v>1993409.37</v>
      </c>
      <c r="AI40" s="781">
        <v>193453.23</v>
      </c>
      <c r="AJ40" s="781">
        <v>0</v>
      </c>
      <c r="AK40" s="781">
        <v>0</v>
      </c>
      <c r="AL40" s="781">
        <v>8411.01</v>
      </c>
      <c r="AM40" s="781">
        <v>8411.01</v>
      </c>
      <c r="AN40" s="781">
        <v>0</v>
      </c>
      <c r="AO40" s="781">
        <v>142340.22</v>
      </c>
      <c r="AP40" s="781">
        <v>0</v>
      </c>
      <c r="AQ40" s="782">
        <v>2346024.84</v>
      </c>
      <c r="AR40" s="618">
        <v>2372105.62</v>
      </c>
      <c r="AS40" s="618">
        <v>0</v>
      </c>
      <c r="AT40" s="618">
        <v>0</v>
      </c>
      <c r="AU40" s="618">
        <v>0</v>
      </c>
      <c r="AV40" s="618">
        <v>0</v>
      </c>
      <c r="AW40" s="618">
        <v>0</v>
      </c>
      <c r="AX40" s="618">
        <v>0</v>
      </c>
      <c r="AY40" s="618">
        <v>43618.229999999996</v>
      </c>
      <c r="AZ40" s="618">
        <v>0</v>
      </c>
      <c r="BA40" s="618">
        <v>2415723.85</v>
      </c>
      <c r="BB40" s="780">
        <v>850555.8</v>
      </c>
      <c r="BC40" s="781">
        <v>179561.78000000003</v>
      </c>
      <c r="BD40" s="781">
        <v>18901.240000000002</v>
      </c>
      <c r="BE40" s="781">
        <v>0</v>
      </c>
      <c r="BF40" s="781">
        <v>56703.72</v>
      </c>
      <c r="BG40" s="781">
        <v>56703.72</v>
      </c>
      <c r="BH40" s="781">
        <v>0</v>
      </c>
      <c r="BI40" s="781">
        <v>276248.78999999998</v>
      </c>
      <c r="BJ40" s="781">
        <v>0</v>
      </c>
      <c r="BK40" s="782">
        <v>1438675.05</v>
      </c>
      <c r="BL40" s="780">
        <v>383373.83580000006</v>
      </c>
      <c r="BM40" s="781">
        <v>196144.75320000004</v>
      </c>
      <c r="BN40" s="781">
        <v>8915.6706000000013</v>
      </c>
      <c r="BO40" s="781">
        <v>0</v>
      </c>
      <c r="BP40" s="781">
        <v>0</v>
      </c>
      <c r="BQ40" s="781">
        <v>8915.6706000000013</v>
      </c>
      <c r="BR40" s="781">
        <v>0</v>
      </c>
      <c r="BS40" s="781">
        <v>137164.212</v>
      </c>
      <c r="BT40" s="781">
        <v>0</v>
      </c>
      <c r="BU40" s="782">
        <v>734514.14220000012</v>
      </c>
      <c r="BV40" s="780">
        <v>26747.010000000002</v>
      </c>
      <c r="BW40" s="781">
        <v>62409.69</v>
      </c>
      <c r="BX40" s="781">
        <v>26747.010000000002</v>
      </c>
      <c r="BY40" s="781">
        <v>0</v>
      </c>
      <c r="BZ40" s="781">
        <v>0</v>
      </c>
      <c r="CA40" s="781">
        <v>17831.34</v>
      </c>
      <c r="CB40" s="781">
        <v>0</v>
      </c>
      <c r="CC40" s="781">
        <v>41149.26</v>
      </c>
      <c r="CD40" s="781">
        <v>0</v>
      </c>
      <c r="CE40" s="782">
        <v>174884.31000000003</v>
      </c>
      <c r="CF40" s="780">
        <f t="shared" si="56"/>
        <v>8460702.0057999995</v>
      </c>
      <c r="CG40" s="781">
        <f t="shared" si="57"/>
        <v>1321272.2732000002</v>
      </c>
      <c r="CH40" s="781">
        <f t="shared" si="58"/>
        <v>71385.940600000002</v>
      </c>
      <c r="CI40" s="781">
        <f t="shared" si="59"/>
        <v>0</v>
      </c>
      <c r="CJ40" s="781">
        <f t="shared" si="60"/>
        <v>81936.75</v>
      </c>
      <c r="CK40" s="781">
        <f t="shared" si="61"/>
        <v>125505.7806</v>
      </c>
      <c r="CL40" s="781">
        <f t="shared" si="62"/>
        <v>8411.01</v>
      </c>
      <c r="CM40" s="781">
        <f t="shared" si="63"/>
        <v>1300461.7320000001</v>
      </c>
      <c r="CN40" s="781">
        <f t="shared" si="64"/>
        <v>0</v>
      </c>
      <c r="CO40" s="782">
        <f t="shared" si="65"/>
        <v>11369675.492200002</v>
      </c>
    </row>
    <row r="41" spans="2:93">
      <c r="B41" s="606" t="s">
        <v>317</v>
      </c>
      <c r="C41" s="616">
        <f t="shared" si="45"/>
        <v>2665573.0677999998</v>
      </c>
      <c r="D41" s="616">
        <f t="shared" si="46"/>
        <v>693229.70979999995</v>
      </c>
      <c r="E41" s="616">
        <f t="shared" si="47"/>
        <v>60522.752199999995</v>
      </c>
      <c r="F41" s="616">
        <f t="shared" si="48"/>
        <v>0</v>
      </c>
      <c r="G41" s="616">
        <f t="shared" si="49"/>
        <v>14797.74</v>
      </c>
      <c r="H41" s="616">
        <f t="shared" si="50"/>
        <v>124286.21220000001</v>
      </c>
      <c r="I41" s="616">
        <f t="shared" si="51"/>
        <v>7842.8022000000001</v>
      </c>
      <c r="J41" s="616">
        <f t="shared" si="52"/>
        <v>814035.21519999998</v>
      </c>
      <c r="K41" s="616">
        <f t="shared" si="53"/>
        <v>0</v>
      </c>
      <c r="L41" s="616">
        <f t="shared" si="54"/>
        <v>4380287.4994000001</v>
      </c>
      <c r="N41" s="616">
        <v>443932.2</v>
      </c>
      <c r="O41" s="616">
        <v>125780.79</v>
      </c>
      <c r="P41" s="616">
        <v>22196.61</v>
      </c>
      <c r="Q41" s="616">
        <v>0</v>
      </c>
      <c r="R41" s="616">
        <v>7398.87</v>
      </c>
      <c r="S41" s="616">
        <v>36994.35</v>
      </c>
      <c r="T41" s="616">
        <v>0</v>
      </c>
      <c r="U41" s="616">
        <v>261806.24</v>
      </c>
      <c r="V41" s="616">
        <v>0</v>
      </c>
      <c r="W41" s="616">
        <v>898109.05999999994</v>
      </c>
      <c r="X41" s="785">
        <f t="shared" si="66"/>
        <v>377342.37</v>
      </c>
      <c r="Y41" s="786">
        <f t="shared" si="66"/>
        <v>273758.19</v>
      </c>
      <c r="Z41" s="786">
        <f t="shared" si="66"/>
        <v>14797.74</v>
      </c>
      <c r="AA41" s="786">
        <f t="shared" si="66"/>
        <v>0</v>
      </c>
      <c r="AB41" s="786">
        <f t="shared" si="66"/>
        <v>0</v>
      </c>
      <c r="AC41" s="786">
        <f t="shared" si="66"/>
        <v>14797.74</v>
      </c>
      <c r="AD41" s="786">
        <f t="shared" si="66"/>
        <v>0</v>
      </c>
      <c r="AE41" s="786">
        <f t="shared" si="66"/>
        <v>170743.19999999998</v>
      </c>
      <c r="AF41" s="786">
        <f t="shared" si="66"/>
        <v>0</v>
      </c>
      <c r="AG41" s="787">
        <f t="shared" si="66"/>
        <v>851439.23999999987</v>
      </c>
      <c r="AH41" s="780">
        <v>562314.12</v>
      </c>
      <c r="AI41" s="781">
        <v>59190.96</v>
      </c>
      <c r="AJ41" s="781">
        <v>0</v>
      </c>
      <c r="AK41" s="781">
        <v>0</v>
      </c>
      <c r="AL41" s="781">
        <v>7398.87</v>
      </c>
      <c r="AM41" s="781">
        <v>7398.87</v>
      </c>
      <c r="AN41" s="781">
        <v>0</v>
      </c>
      <c r="AO41" s="781">
        <v>56914.399999999994</v>
      </c>
      <c r="AP41" s="781">
        <v>0</v>
      </c>
      <c r="AQ41" s="782">
        <v>693217.22</v>
      </c>
      <c r="AR41" s="618">
        <v>540369.05000000005</v>
      </c>
      <c r="AS41" s="618">
        <v>0</v>
      </c>
      <c r="AT41" s="618">
        <v>0</v>
      </c>
      <c r="AU41" s="618">
        <v>0</v>
      </c>
      <c r="AV41" s="618">
        <v>0</v>
      </c>
      <c r="AW41" s="618">
        <v>0</v>
      </c>
      <c r="AX41" s="618">
        <v>0</v>
      </c>
      <c r="AY41" s="618">
        <v>38369.399999999994</v>
      </c>
      <c r="AZ41" s="618">
        <v>0</v>
      </c>
      <c r="BA41" s="618">
        <v>578738.45000000007</v>
      </c>
      <c r="BB41" s="780">
        <v>216147.62000000002</v>
      </c>
      <c r="BC41" s="781">
        <v>124700.55000000002</v>
      </c>
      <c r="BD41" s="781">
        <v>0</v>
      </c>
      <c r="BE41" s="781">
        <v>0</v>
      </c>
      <c r="BF41" s="781">
        <v>0</v>
      </c>
      <c r="BG41" s="781">
        <v>41566.850000000006</v>
      </c>
      <c r="BH41" s="781">
        <v>0</v>
      </c>
      <c r="BI41" s="781">
        <v>153477.59999999998</v>
      </c>
      <c r="BJ41" s="781">
        <v>0</v>
      </c>
      <c r="BK41" s="782">
        <v>535892.62</v>
      </c>
      <c r="BL41" s="780">
        <v>384297.30780000001</v>
      </c>
      <c r="BM41" s="781">
        <v>70585.219800000006</v>
      </c>
      <c r="BN41" s="781">
        <v>7842.8022000000001</v>
      </c>
      <c r="BO41" s="781">
        <v>0</v>
      </c>
      <c r="BP41" s="781">
        <v>0</v>
      </c>
      <c r="BQ41" s="781">
        <v>7842.8022000000001</v>
      </c>
      <c r="BR41" s="781">
        <v>7842.8022000000001</v>
      </c>
      <c r="BS41" s="781">
        <v>108592.6752</v>
      </c>
      <c r="BT41" s="781">
        <v>0</v>
      </c>
      <c r="BU41" s="782">
        <v>587003.60939999996</v>
      </c>
      <c r="BV41" s="780">
        <v>141170.4</v>
      </c>
      <c r="BW41" s="781">
        <v>39214</v>
      </c>
      <c r="BX41" s="781">
        <v>15685.6</v>
      </c>
      <c r="BY41" s="781">
        <v>0</v>
      </c>
      <c r="BZ41" s="781">
        <v>0</v>
      </c>
      <c r="CA41" s="781">
        <v>15685.6</v>
      </c>
      <c r="CB41" s="781">
        <v>0</v>
      </c>
      <c r="CC41" s="781">
        <v>24131.7</v>
      </c>
      <c r="CD41" s="781">
        <v>0</v>
      </c>
      <c r="CE41" s="782">
        <v>235887.30000000002</v>
      </c>
      <c r="CF41" s="780">
        <f t="shared" si="56"/>
        <v>2665573.0677999998</v>
      </c>
      <c r="CG41" s="781">
        <f t="shared" si="57"/>
        <v>693229.70979999995</v>
      </c>
      <c r="CH41" s="781">
        <f t="shared" si="58"/>
        <v>60522.752199999995</v>
      </c>
      <c r="CI41" s="781">
        <f t="shared" si="59"/>
        <v>0</v>
      </c>
      <c r="CJ41" s="781">
        <f t="shared" si="60"/>
        <v>14797.74</v>
      </c>
      <c r="CK41" s="781">
        <f t="shared" si="61"/>
        <v>124286.21220000001</v>
      </c>
      <c r="CL41" s="781">
        <f t="shared" si="62"/>
        <v>7842.8022000000001</v>
      </c>
      <c r="CM41" s="781">
        <f t="shared" si="63"/>
        <v>814035.21519999998</v>
      </c>
      <c r="CN41" s="781">
        <f t="shared" si="64"/>
        <v>0</v>
      </c>
      <c r="CO41" s="782">
        <f t="shared" si="65"/>
        <v>4380287.4994000001</v>
      </c>
    </row>
    <row r="42" spans="2:93">
      <c r="B42" s="606" t="s">
        <v>318</v>
      </c>
      <c r="C42" s="616">
        <f t="shared" si="45"/>
        <v>4311556.4808</v>
      </c>
      <c r="D42" s="616">
        <f t="shared" si="46"/>
        <v>521757.63759999996</v>
      </c>
      <c r="E42" s="616">
        <f t="shared" si="47"/>
        <v>31413.772799999999</v>
      </c>
      <c r="F42" s="616">
        <f t="shared" si="48"/>
        <v>0</v>
      </c>
      <c r="G42" s="616">
        <f t="shared" si="49"/>
        <v>12722.23</v>
      </c>
      <c r="H42" s="616">
        <f t="shared" si="50"/>
        <v>61008.722800000003</v>
      </c>
      <c r="I42" s="616">
        <f t="shared" si="51"/>
        <v>0</v>
      </c>
      <c r="J42" s="616">
        <f t="shared" si="52"/>
        <v>729173.00160000008</v>
      </c>
      <c r="K42" s="616">
        <f t="shared" si="53"/>
        <v>0</v>
      </c>
      <c r="L42" s="616">
        <f t="shared" si="54"/>
        <v>5661640.9656000007</v>
      </c>
      <c r="N42" s="616">
        <v>509224.8</v>
      </c>
      <c r="O42" s="616">
        <v>23963.52</v>
      </c>
      <c r="P42" s="616">
        <v>11981.76</v>
      </c>
      <c r="Q42" s="616">
        <v>0</v>
      </c>
      <c r="R42" s="616">
        <v>5990.88</v>
      </c>
      <c r="S42" s="616">
        <v>35945.279999999999</v>
      </c>
      <c r="T42" s="616">
        <v>0</v>
      </c>
      <c r="U42" s="616">
        <v>230418.5</v>
      </c>
      <c r="V42" s="616">
        <v>0</v>
      </c>
      <c r="W42" s="616">
        <v>817524.74</v>
      </c>
      <c r="X42" s="785">
        <f t="shared" si="66"/>
        <v>551160.96</v>
      </c>
      <c r="Y42" s="786">
        <f t="shared" si="66"/>
        <v>143781.12</v>
      </c>
      <c r="Z42" s="786">
        <f t="shared" si="66"/>
        <v>0</v>
      </c>
      <c r="AA42" s="786">
        <f t="shared" si="66"/>
        <v>0</v>
      </c>
      <c r="AB42" s="786">
        <f t="shared" si="66"/>
        <v>0</v>
      </c>
      <c r="AC42" s="786">
        <f t="shared" si="66"/>
        <v>11981.76</v>
      </c>
      <c r="AD42" s="786">
        <f t="shared" si="66"/>
        <v>0</v>
      </c>
      <c r="AE42" s="786">
        <f t="shared" si="66"/>
        <v>110600.88</v>
      </c>
      <c r="AF42" s="786">
        <f t="shared" si="66"/>
        <v>0</v>
      </c>
      <c r="AG42" s="787">
        <f t="shared" si="66"/>
        <v>811533.84000000008</v>
      </c>
      <c r="AH42" s="780">
        <v>1144258.08</v>
      </c>
      <c r="AI42" s="781">
        <v>47927.040000000001</v>
      </c>
      <c r="AJ42" s="781">
        <v>0</v>
      </c>
      <c r="AK42" s="781">
        <v>0</v>
      </c>
      <c r="AL42" s="781">
        <v>0</v>
      </c>
      <c r="AM42" s="781">
        <v>0</v>
      </c>
      <c r="AN42" s="781">
        <v>0</v>
      </c>
      <c r="AO42" s="781">
        <v>27650.22</v>
      </c>
      <c r="AP42" s="781">
        <v>0</v>
      </c>
      <c r="AQ42" s="782">
        <v>1219835.3400000001</v>
      </c>
      <c r="AR42" s="618">
        <v>1265493.8</v>
      </c>
      <c r="AS42" s="618">
        <v>0</v>
      </c>
      <c r="AT42" s="618">
        <v>0</v>
      </c>
      <c r="AU42" s="618">
        <v>0</v>
      </c>
      <c r="AV42" s="618">
        <v>0</v>
      </c>
      <c r="AW42" s="618">
        <v>0</v>
      </c>
      <c r="AX42" s="618">
        <v>0</v>
      </c>
      <c r="AY42" s="618">
        <v>31067.760000000002</v>
      </c>
      <c r="AZ42" s="618">
        <v>0</v>
      </c>
      <c r="BA42" s="618">
        <v>1296561.56</v>
      </c>
      <c r="BB42" s="780">
        <v>504851.25</v>
      </c>
      <c r="BC42" s="781">
        <v>134627</v>
      </c>
      <c r="BD42" s="781">
        <v>6731.35</v>
      </c>
      <c r="BE42" s="781">
        <v>0</v>
      </c>
      <c r="BF42" s="781">
        <v>6731.35</v>
      </c>
      <c r="BG42" s="781">
        <v>6731.35</v>
      </c>
      <c r="BH42" s="781">
        <v>0</v>
      </c>
      <c r="BI42" s="781">
        <v>124271.04000000001</v>
      </c>
      <c r="BJ42" s="781">
        <v>0</v>
      </c>
      <c r="BK42" s="782">
        <v>783943.34</v>
      </c>
      <c r="BL42" s="780">
        <v>228611.98080000002</v>
      </c>
      <c r="BM42" s="781">
        <v>107955.65760000001</v>
      </c>
      <c r="BN42" s="781">
        <v>6350.3328000000001</v>
      </c>
      <c r="BO42" s="781">
        <v>0</v>
      </c>
      <c r="BP42" s="781">
        <v>0</v>
      </c>
      <c r="BQ42" s="781">
        <v>6350.3328000000001</v>
      </c>
      <c r="BR42" s="781">
        <v>0</v>
      </c>
      <c r="BS42" s="781">
        <v>136776.4216</v>
      </c>
      <c r="BT42" s="781">
        <v>0</v>
      </c>
      <c r="BU42" s="782">
        <v>486044.72560000001</v>
      </c>
      <c r="BV42" s="780">
        <v>107955.61</v>
      </c>
      <c r="BW42" s="781">
        <v>63503.3</v>
      </c>
      <c r="BX42" s="781">
        <v>6350.33</v>
      </c>
      <c r="BY42" s="781">
        <v>0</v>
      </c>
      <c r="BZ42" s="781">
        <v>0</v>
      </c>
      <c r="CA42" s="781">
        <v>0</v>
      </c>
      <c r="CB42" s="781">
        <v>0</v>
      </c>
      <c r="CC42" s="781">
        <v>68388.179999999993</v>
      </c>
      <c r="CD42" s="781">
        <v>0</v>
      </c>
      <c r="CE42" s="782">
        <v>246197.41999999998</v>
      </c>
      <c r="CF42" s="780">
        <f t="shared" si="56"/>
        <v>4311556.4808</v>
      </c>
      <c r="CG42" s="781">
        <f t="shared" si="57"/>
        <v>521757.63759999996</v>
      </c>
      <c r="CH42" s="781">
        <f t="shared" si="58"/>
        <v>31413.772799999999</v>
      </c>
      <c r="CI42" s="781">
        <f t="shared" si="59"/>
        <v>0</v>
      </c>
      <c r="CJ42" s="781">
        <f t="shared" si="60"/>
        <v>12722.23</v>
      </c>
      <c r="CK42" s="781">
        <f t="shared" si="61"/>
        <v>61008.722800000003</v>
      </c>
      <c r="CL42" s="781">
        <f t="shared" si="62"/>
        <v>0</v>
      </c>
      <c r="CM42" s="781">
        <f t="shared" si="63"/>
        <v>729173.00160000008</v>
      </c>
      <c r="CN42" s="781">
        <f t="shared" si="64"/>
        <v>0</v>
      </c>
      <c r="CO42" s="782">
        <f t="shared" si="65"/>
        <v>5661640.9656000007</v>
      </c>
    </row>
    <row r="43" spans="2:93">
      <c r="B43" s="606" t="s">
        <v>331</v>
      </c>
      <c r="C43" s="645">
        <f t="shared" si="45"/>
        <v>15467490.224399999</v>
      </c>
      <c r="D43" s="645">
        <f t="shared" si="46"/>
        <v>2556389.0824000002</v>
      </c>
      <c r="E43" s="645">
        <f t="shared" si="47"/>
        <v>163322.4656</v>
      </c>
      <c r="F43" s="645">
        <f t="shared" si="48"/>
        <v>0</v>
      </c>
      <c r="G43" s="645">
        <f t="shared" si="49"/>
        <v>109456.72</v>
      </c>
      <c r="H43" s="645">
        <f t="shared" si="50"/>
        <v>310800.71560000005</v>
      </c>
      <c r="I43" s="645">
        <f t="shared" si="51"/>
        <v>16253.8122</v>
      </c>
      <c r="J43" s="616">
        <f t="shared" si="52"/>
        <v>2875567.3987999996</v>
      </c>
      <c r="K43" s="616">
        <f t="shared" si="53"/>
        <v>0</v>
      </c>
      <c r="L43" s="644">
        <f t="shared" si="54"/>
        <v>21493289.538999997</v>
      </c>
      <c r="N43" s="752">
        <v>2559659.91</v>
      </c>
      <c r="O43" s="752">
        <v>662815.92000000004</v>
      </c>
      <c r="P43" s="752">
        <v>51000.390000000007</v>
      </c>
      <c r="Q43" s="752">
        <v>0</v>
      </c>
      <c r="R43" s="752">
        <v>30211.77</v>
      </c>
      <c r="S43" s="752">
        <v>98172.66</v>
      </c>
      <c r="T43" s="752">
        <v>8411.01</v>
      </c>
      <c r="U43" s="616">
        <v>815725.24</v>
      </c>
      <c r="V43" s="616">
        <v>0</v>
      </c>
      <c r="W43" s="794">
        <v>4225996.8999999994</v>
      </c>
      <c r="X43" s="785">
        <f t="shared" si="66"/>
        <v>2166005.8200000003</v>
      </c>
      <c r="Y43" s="786">
        <f t="shared" si="66"/>
        <v>594170.52</v>
      </c>
      <c r="Z43" s="786">
        <f t="shared" si="66"/>
        <v>14797.74</v>
      </c>
      <c r="AA43" s="786">
        <f t="shared" si="66"/>
        <v>0</v>
      </c>
      <c r="AB43" s="786">
        <f t="shared" si="66"/>
        <v>0</v>
      </c>
      <c r="AC43" s="786">
        <f t="shared" si="66"/>
        <v>35190.51</v>
      </c>
      <c r="AD43" s="786">
        <f t="shared" si="66"/>
        <v>0</v>
      </c>
      <c r="AE43" s="786">
        <f t="shared" si="66"/>
        <v>617784.6</v>
      </c>
      <c r="AF43" s="786">
        <f t="shared" si="66"/>
        <v>0</v>
      </c>
      <c r="AG43" s="787">
        <f t="shared" si="66"/>
        <v>3421958.31</v>
      </c>
      <c r="AH43" s="780">
        <v>3709476.6</v>
      </c>
      <c r="AI43" s="781">
        <v>300571.23</v>
      </c>
      <c r="AJ43" s="781">
        <v>0</v>
      </c>
      <c r="AK43" s="781">
        <v>0</v>
      </c>
      <c r="AL43" s="781">
        <v>15809.880000000001</v>
      </c>
      <c r="AM43" s="781">
        <v>15809.880000000001</v>
      </c>
      <c r="AN43" s="781">
        <v>0</v>
      </c>
      <c r="AO43" s="781">
        <v>226904.84</v>
      </c>
      <c r="AP43" s="781">
        <v>0</v>
      </c>
      <c r="AQ43" s="782">
        <v>4268572.43</v>
      </c>
      <c r="AR43" s="618">
        <v>4188637.08</v>
      </c>
      <c r="AS43" s="618">
        <v>0</v>
      </c>
      <c r="AT43" s="618">
        <v>0</v>
      </c>
      <c r="AU43" s="618">
        <v>0</v>
      </c>
      <c r="AV43" s="618">
        <v>0</v>
      </c>
      <c r="AW43" s="618">
        <v>0</v>
      </c>
      <c r="AX43" s="618">
        <v>0</v>
      </c>
      <c r="AY43" s="618">
        <v>113055.38999999998</v>
      </c>
      <c r="AZ43" s="618">
        <v>0</v>
      </c>
      <c r="BA43" s="618">
        <v>4301692.4700000007</v>
      </c>
      <c r="BB43" s="780">
        <v>1571554.6700000002</v>
      </c>
      <c r="BC43" s="781">
        <v>438889.33000000007</v>
      </c>
      <c r="BD43" s="781">
        <v>25632.590000000004</v>
      </c>
      <c r="BE43" s="781">
        <v>0</v>
      </c>
      <c r="BF43" s="781">
        <v>63435.07</v>
      </c>
      <c r="BG43" s="781">
        <v>105001.92000000001</v>
      </c>
      <c r="BH43" s="781">
        <v>0</v>
      </c>
      <c r="BI43" s="781">
        <v>570410.67999999993</v>
      </c>
      <c r="BJ43" s="781">
        <v>0</v>
      </c>
      <c r="BK43" s="782">
        <v>2774924.26</v>
      </c>
      <c r="BL43" s="780">
        <v>996283.12440000009</v>
      </c>
      <c r="BM43" s="781">
        <v>384750.3624000001</v>
      </c>
      <c r="BN43" s="781">
        <v>23108.805600000003</v>
      </c>
      <c r="BO43" s="781">
        <v>0</v>
      </c>
      <c r="BP43" s="781">
        <v>0</v>
      </c>
      <c r="BQ43" s="781">
        <v>23108.805600000003</v>
      </c>
      <c r="BR43" s="781">
        <v>7842.8022000000001</v>
      </c>
      <c r="BS43" s="781">
        <v>382533.3088</v>
      </c>
      <c r="BT43" s="781">
        <v>0</v>
      </c>
      <c r="BU43" s="782">
        <v>1817627.209</v>
      </c>
      <c r="BV43" s="780">
        <v>275873.02</v>
      </c>
      <c r="BW43" s="781">
        <v>175191.72</v>
      </c>
      <c r="BX43" s="781">
        <v>48782.94</v>
      </c>
      <c r="BY43" s="781">
        <v>0</v>
      </c>
      <c r="BZ43" s="781">
        <v>0</v>
      </c>
      <c r="CA43" s="781">
        <v>33516.94</v>
      </c>
      <c r="CB43" s="781">
        <v>0</v>
      </c>
      <c r="CC43" s="781">
        <v>149153.34</v>
      </c>
      <c r="CD43" s="781">
        <v>0</v>
      </c>
      <c r="CE43" s="782">
        <v>682517.96</v>
      </c>
      <c r="CF43" s="780">
        <f t="shared" si="56"/>
        <v>15467490.224399999</v>
      </c>
      <c r="CG43" s="781">
        <f t="shared" si="57"/>
        <v>2556389.0824000002</v>
      </c>
      <c r="CH43" s="781">
        <f t="shared" si="58"/>
        <v>163322.4656</v>
      </c>
      <c r="CI43" s="781">
        <f t="shared" si="59"/>
        <v>0</v>
      </c>
      <c r="CJ43" s="781">
        <f t="shared" si="60"/>
        <v>109456.72</v>
      </c>
      <c r="CK43" s="781">
        <f t="shared" si="61"/>
        <v>310800.71560000005</v>
      </c>
      <c r="CL43" s="781">
        <f t="shared" si="62"/>
        <v>16253.8122</v>
      </c>
      <c r="CM43" s="781">
        <f t="shared" si="63"/>
        <v>2875567.3987999996</v>
      </c>
      <c r="CN43" s="781">
        <f t="shared" si="64"/>
        <v>0</v>
      </c>
      <c r="CO43" s="782">
        <f t="shared" si="65"/>
        <v>21493289.538999997</v>
      </c>
    </row>
    <row r="44" spans="2:93" ht="13.5" thickBot="1">
      <c r="B44" s="1132" t="s">
        <v>332</v>
      </c>
      <c r="C44" s="1133"/>
      <c r="D44" s="1133"/>
      <c r="E44" s="1133"/>
      <c r="F44" s="1133"/>
      <c r="G44" s="1133"/>
      <c r="H44" s="1133"/>
      <c r="I44" s="1133"/>
      <c r="J44" s="1133"/>
      <c r="K44" s="1134"/>
      <c r="L44" s="644">
        <f>CO44</f>
        <v>25667529.806183998</v>
      </c>
      <c r="N44" s="780"/>
      <c r="O44" s="781"/>
      <c r="P44" s="781"/>
      <c r="Q44" s="781"/>
      <c r="R44" s="781"/>
      <c r="S44" s="781"/>
      <c r="T44" s="781"/>
      <c r="U44" s="781"/>
      <c r="V44" s="781"/>
      <c r="W44" s="794">
        <v>5371235.9118240001</v>
      </c>
      <c r="X44" s="785">
        <f t="shared" si="66"/>
        <v>0</v>
      </c>
      <c r="Y44" s="786">
        <f t="shared" si="66"/>
        <v>0</v>
      </c>
      <c r="Z44" s="786">
        <f t="shared" si="66"/>
        <v>0</v>
      </c>
      <c r="AA44" s="786">
        <f t="shared" si="66"/>
        <v>0</v>
      </c>
      <c r="AB44" s="786">
        <f t="shared" si="66"/>
        <v>0</v>
      </c>
      <c r="AC44" s="786">
        <f t="shared" si="66"/>
        <v>0</v>
      </c>
      <c r="AD44" s="786">
        <f t="shared" si="66"/>
        <v>0</v>
      </c>
      <c r="AE44" s="786">
        <f t="shared" si="66"/>
        <v>0</v>
      </c>
      <c r="AF44" s="786">
        <f t="shared" si="66"/>
        <v>0</v>
      </c>
      <c r="AG44" s="787">
        <f t="shared" si="66"/>
        <v>3972056.76</v>
      </c>
      <c r="AH44" s="780"/>
      <c r="AI44" s="781"/>
      <c r="AJ44" s="781"/>
      <c r="AK44" s="781"/>
      <c r="AL44" s="781"/>
      <c r="AM44" s="781"/>
      <c r="AN44" s="781"/>
      <c r="AO44" s="781"/>
      <c r="AP44" s="781"/>
      <c r="AQ44" s="790">
        <v>5357273.22</v>
      </c>
      <c r="BA44" s="618">
        <v>4933835.5143600004</v>
      </c>
      <c r="BB44" s="780"/>
      <c r="BC44" s="781"/>
      <c r="BD44" s="781"/>
      <c r="BE44" s="781"/>
      <c r="BF44" s="781"/>
      <c r="BG44" s="781"/>
      <c r="BH44" s="781"/>
      <c r="BI44" s="781"/>
      <c r="BJ44" s="781"/>
      <c r="BK44" s="783">
        <v>3191954.04</v>
      </c>
      <c r="BL44" s="780"/>
      <c r="BM44" s="781"/>
      <c r="BN44" s="781"/>
      <c r="BO44" s="781"/>
      <c r="BP44" s="781"/>
      <c r="BQ44" s="781"/>
      <c r="BR44" s="781"/>
      <c r="BS44" s="781"/>
      <c r="BT44" s="781"/>
      <c r="BU44" s="782">
        <v>2075229.48</v>
      </c>
      <c r="BV44" s="780"/>
      <c r="BW44" s="781"/>
      <c r="BX44" s="781"/>
      <c r="BY44" s="781"/>
      <c r="BZ44" s="781"/>
      <c r="CA44" s="781"/>
      <c r="CB44" s="781"/>
      <c r="CC44" s="781"/>
      <c r="CD44" s="781"/>
      <c r="CE44" s="782">
        <v>765944.88</v>
      </c>
      <c r="CF44" s="780">
        <f t="shared" si="56"/>
        <v>0</v>
      </c>
      <c r="CG44" s="781">
        <f t="shared" si="57"/>
        <v>0</v>
      </c>
      <c r="CH44" s="781">
        <f t="shared" si="58"/>
        <v>0</v>
      </c>
      <c r="CI44" s="781">
        <f t="shared" si="59"/>
        <v>0</v>
      </c>
      <c r="CJ44" s="781">
        <f t="shared" si="60"/>
        <v>0</v>
      </c>
      <c r="CK44" s="781">
        <f t="shared" si="61"/>
        <v>0</v>
      </c>
      <c r="CL44" s="781">
        <f t="shared" si="62"/>
        <v>0</v>
      </c>
      <c r="CM44" s="781">
        <f t="shared" si="63"/>
        <v>0</v>
      </c>
      <c r="CN44" s="781">
        <f t="shared" si="64"/>
        <v>0</v>
      </c>
      <c r="CO44" s="782">
        <f t="shared" si="65"/>
        <v>25667529.806183998</v>
      </c>
    </row>
    <row r="45" spans="2:93" ht="13.5" thickBot="1">
      <c r="C45" s="617"/>
      <c r="N45" s="623"/>
      <c r="O45" s="621"/>
      <c r="P45" s="621"/>
      <c r="Q45" s="621"/>
      <c r="R45" s="621"/>
      <c r="S45" s="621"/>
      <c r="T45" s="621"/>
      <c r="U45" s="621"/>
      <c r="V45" s="621"/>
      <c r="W45" s="622"/>
      <c r="X45" s="788"/>
      <c r="Y45" s="753"/>
      <c r="Z45" s="753"/>
      <c r="AA45" s="753"/>
      <c r="AB45" s="753"/>
      <c r="AC45" s="753"/>
      <c r="AD45" s="753"/>
      <c r="AE45" s="753"/>
      <c r="AF45" s="753"/>
      <c r="AG45" s="789"/>
      <c r="AH45" s="623"/>
      <c r="AI45" s="621"/>
      <c r="AJ45" s="621"/>
      <c r="AK45" s="621"/>
      <c r="AL45" s="621"/>
      <c r="AM45" s="621"/>
      <c r="AN45" s="621"/>
      <c r="AO45" s="621"/>
      <c r="AP45" s="621"/>
      <c r="AQ45" s="622"/>
      <c r="AR45" s="621"/>
      <c r="AS45" s="621"/>
      <c r="AT45" s="621"/>
      <c r="AU45" s="621"/>
      <c r="AV45" s="621"/>
      <c r="AW45" s="621"/>
      <c r="AX45" s="621"/>
      <c r="AY45" s="621"/>
      <c r="AZ45" s="621"/>
      <c r="BA45" s="621"/>
      <c r="BB45" s="623"/>
      <c r="BC45" s="621"/>
      <c r="BD45" s="621"/>
      <c r="BE45" s="621"/>
      <c r="BF45" s="621"/>
      <c r="BG45" s="621"/>
      <c r="BH45" s="621"/>
      <c r="BI45" s="621"/>
      <c r="BJ45" s="621"/>
      <c r="BK45" s="622"/>
      <c r="BL45" s="623"/>
      <c r="BM45" s="621"/>
      <c r="BN45" s="621"/>
      <c r="BO45" s="621"/>
      <c r="BP45" s="621"/>
      <c r="BQ45" s="621"/>
      <c r="BR45" s="621"/>
      <c r="BS45" s="621"/>
      <c r="BT45" s="621"/>
      <c r="BU45" s="622"/>
      <c r="BV45" s="623"/>
      <c r="BW45" s="621"/>
      <c r="BX45" s="621"/>
      <c r="BY45" s="621"/>
      <c r="BZ45" s="621"/>
      <c r="CA45" s="621"/>
      <c r="CB45" s="621"/>
      <c r="CC45" s="621"/>
      <c r="CD45" s="621"/>
      <c r="CE45" s="622"/>
      <c r="CF45" s="623"/>
      <c r="CG45" s="621"/>
      <c r="CH45" s="621"/>
      <c r="CI45" s="621"/>
      <c r="CJ45" s="621"/>
      <c r="CK45" s="621"/>
      <c r="CL45" s="621"/>
      <c r="CM45" s="621"/>
      <c r="CN45" s="621"/>
      <c r="CO45" s="622"/>
    </row>
    <row r="46" spans="2:93">
      <c r="C46" s="617"/>
    </row>
    <row r="47" spans="2:93">
      <c r="C47" s="617"/>
      <c r="W47" s="624" t="s">
        <v>340</v>
      </c>
      <c r="X47" s="807">
        <v>1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1</v>
      </c>
    </row>
    <row r="48" spans="2:93">
      <c r="C48" s="617"/>
      <c r="X48" s="807">
        <v>18</v>
      </c>
      <c r="Y48" s="627">
        <v>15</v>
      </c>
      <c r="Z48" s="627">
        <v>0</v>
      </c>
      <c r="AA48" s="627">
        <v>0</v>
      </c>
      <c r="AB48" s="627">
        <v>0</v>
      </c>
      <c r="AC48" s="627">
        <v>1</v>
      </c>
      <c r="AD48" s="627">
        <v>0</v>
      </c>
      <c r="AE48" s="627">
        <v>14</v>
      </c>
      <c r="AF48" s="627">
        <v>0</v>
      </c>
      <c r="AG48" s="627">
        <v>48</v>
      </c>
    </row>
    <row r="49" spans="3:33">
      <c r="C49" s="617"/>
      <c r="X49" s="807">
        <v>42</v>
      </c>
      <c r="Y49" s="627">
        <v>36</v>
      </c>
      <c r="Z49" s="627">
        <v>2</v>
      </c>
      <c r="AA49" s="627">
        <v>0</v>
      </c>
      <c r="AB49" s="627">
        <v>0</v>
      </c>
      <c r="AC49" s="627">
        <v>2</v>
      </c>
      <c r="AD49" s="627">
        <v>0</v>
      </c>
      <c r="AE49" s="627">
        <v>15</v>
      </c>
      <c r="AF49" s="627">
        <v>2</v>
      </c>
      <c r="AG49" s="627">
        <v>99</v>
      </c>
    </row>
    <row r="50" spans="3:33">
      <c r="X50" s="807">
        <v>32</v>
      </c>
      <c r="Y50" s="627">
        <v>23</v>
      </c>
      <c r="Z50" s="627">
        <v>0</v>
      </c>
      <c r="AA50" s="627">
        <v>0</v>
      </c>
      <c r="AB50" s="627">
        <v>0</v>
      </c>
      <c r="AC50" s="627">
        <v>1</v>
      </c>
      <c r="AD50" s="627">
        <v>0</v>
      </c>
      <c r="AE50" s="627">
        <v>12</v>
      </c>
      <c r="AF50" s="627">
        <v>2</v>
      </c>
      <c r="AG50" s="627">
        <v>70</v>
      </c>
    </row>
    <row r="51" spans="3:33">
      <c r="X51" s="808">
        <v>93</v>
      </c>
      <c r="Y51" s="634">
        <v>74</v>
      </c>
      <c r="Z51" s="634">
        <v>2</v>
      </c>
      <c r="AA51" s="634">
        <v>0</v>
      </c>
      <c r="AB51" s="634">
        <v>0</v>
      </c>
      <c r="AC51" s="634">
        <v>4</v>
      </c>
      <c r="AD51" s="634">
        <v>0</v>
      </c>
      <c r="AE51" s="627">
        <v>41</v>
      </c>
      <c r="AF51" s="627">
        <v>4</v>
      </c>
      <c r="AG51" s="635">
        <v>218</v>
      </c>
    </row>
    <row r="52" spans="3:33">
      <c r="X52" s="807">
        <v>86</v>
      </c>
      <c r="Y52" s="627">
        <v>33</v>
      </c>
      <c r="Z52" s="636">
        <v>0</v>
      </c>
      <c r="AA52" s="627">
        <v>0</v>
      </c>
      <c r="AB52" s="627">
        <v>0</v>
      </c>
      <c r="AC52" s="636">
        <v>4</v>
      </c>
      <c r="AD52" s="627">
        <v>0</v>
      </c>
      <c r="AE52" s="637"/>
      <c r="AF52" s="627">
        <v>2</v>
      </c>
      <c r="AG52" s="627">
        <v>125</v>
      </c>
    </row>
    <row r="53" spans="3:33">
      <c r="X53" s="807">
        <v>228</v>
      </c>
      <c r="Y53" s="627">
        <v>79</v>
      </c>
      <c r="Z53" s="627">
        <v>0</v>
      </c>
      <c r="AA53" s="627">
        <v>0</v>
      </c>
      <c r="AB53" s="627">
        <v>0</v>
      </c>
      <c r="AC53" s="627">
        <v>7</v>
      </c>
      <c r="AD53" s="627">
        <v>0</v>
      </c>
      <c r="AE53" s="637"/>
      <c r="AF53" s="627">
        <v>14</v>
      </c>
      <c r="AG53" s="627">
        <v>328</v>
      </c>
    </row>
    <row r="54" spans="3:33">
      <c r="X54" s="807">
        <v>152</v>
      </c>
      <c r="Y54" s="627">
        <v>53</v>
      </c>
      <c r="Z54" s="627">
        <v>0</v>
      </c>
      <c r="AA54" s="627">
        <v>0</v>
      </c>
      <c r="AB54" s="627">
        <v>0</v>
      </c>
      <c r="AC54" s="627">
        <v>3</v>
      </c>
      <c r="AD54" s="627">
        <v>0</v>
      </c>
      <c r="AE54" s="637"/>
      <c r="AF54" s="627">
        <v>15</v>
      </c>
      <c r="AG54" s="627">
        <v>223</v>
      </c>
    </row>
    <row r="55" spans="3:33">
      <c r="X55" s="807">
        <v>123</v>
      </c>
      <c r="Y55" s="627">
        <v>31</v>
      </c>
      <c r="Z55" s="627">
        <v>1</v>
      </c>
      <c r="AA55" s="627">
        <v>0</v>
      </c>
      <c r="AB55" s="627">
        <v>0</v>
      </c>
      <c r="AC55" s="627">
        <v>5</v>
      </c>
      <c r="AD55" s="627">
        <v>0</v>
      </c>
      <c r="AE55" s="637"/>
      <c r="AF55" s="627">
        <v>18</v>
      </c>
      <c r="AG55" s="627">
        <v>178</v>
      </c>
    </row>
    <row r="56" spans="3:33">
      <c r="X56" s="807">
        <v>78</v>
      </c>
      <c r="Y56" s="627">
        <v>23</v>
      </c>
      <c r="Z56" s="627">
        <v>0</v>
      </c>
      <c r="AA56" s="627">
        <v>0</v>
      </c>
      <c r="AB56" s="627">
        <v>0</v>
      </c>
      <c r="AC56" s="627">
        <v>15</v>
      </c>
      <c r="AD56" s="627">
        <v>0</v>
      </c>
      <c r="AE56" s="637"/>
      <c r="AF56" s="627">
        <v>32</v>
      </c>
      <c r="AG56" s="627">
        <v>148</v>
      </c>
    </row>
    <row r="57" spans="3:33">
      <c r="X57" s="807">
        <v>54</v>
      </c>
      <c r="Y57" s="627">
        <v>10</v>
      </c>
      <c r="Z57" s="627">
        <v>0</v>
      </c>
      <c r="AA57" s="627">
        <v>0</v>
      </c>
      <c r="AB57" s="627">
        <v>0</v>
      </c>
      <c r="AC57" s="627">
        <v>33</v>
      </c>
      <c r="AD57" s="627">
        <v>0</v>
      </c>
      <c r="AE57" s="637"/>
      <c r="AF57" s="627">
        <v>6</v>
      </c>
      <c r="AG57" s="627">
        <v>103</v>
      </c>
    </row>
    <row r="58" spans="3:33">
      <c r="X58" s="809">
        <v>721</v>
      </c>
      <c r="Y58" s="638">
        <v>229</v>
      </c>
      <c r="Z58" s="638">
        <v>1</v>
      </c>
      <c r="AA58" s="638">
        <v>0</v>
      </c>
      <c r="AB58" s="638">
        <v>0</v>
      </c>
      <c r="AC58" s="638">
        <v>67</v>
      </c>
      <c r="AD58" s="638">
        <v>0</v>
      </c>
      <c r="AE58" s="639"/>
      <c r="AF58" s="638">
        <v>87</v>
      </c>
      <c r="AG58" s="627">
        <v>1105</v>
      </c>
    </row>
    <row r="59" spans="3:33">
      <c r="X59" s="810">
        <v>814</v>
      </c>
      <c r="Y59" s="642">
        <v>303</v>
      </c>
      <c r="Z59" s="642">
        <v>3</v>
      </c>
      <c r="AA59" s="642">
        <v>0</v>
      </c>
      <c r="AB59" s="642">
        <v>0</v>
      </c>
      <c r="AC59" s="642">
        <v>71</v>
      </c>
      <c r="AD59" s="642">
        <v>0</v>
      </c>
      <c r="AE59" s="642">
        <v>41</v>
      </c>
      <c r="AF59" s="642">
        <v>91</v>
      </c>
      <c r="AG59" s="642">
        <v>1323</v>
      </c>
    </row>
    <row r="60" spans="3:33">
      <c r="X60" s="640">
        <v>9495.0300000000007</v>
      </c>
      <c r="Y60" s="640">
        <v>0</v>
      </c>
      <c r="Z60" s="640">
        <v>0</v>
      </c>
      <c r="AA60" s="640">
        <v>0</v>
      </c>
      <c r="AB60" s="640">
        <v>0</v>
      </c>
      <c r="AC60" s="640">
        <v>0</v>
      </c>
      <c r="AD60" s="640">
        <v>0</v>
      </c>
      <c r="AE60" s="640">
        <v>0</v>
      </c>
      <c r="AF60" s="640">
        <v>0</v>
      </c>
      <c r="AG60" s="640">
        <v>9495.0300000000007</v>
      </c>
    </row>
    <row r="61" spans="3:33">
      <c r="X61" s="640">
        <v>151398.18</v>
      </c>
      <c r="Y61" s="640">
        <v>126165.15000000001</v>
      </c>
      <c r="Z61" s="640">
        <v>0</v>
      </c>
      <c r="AA61" s="640">
        <v>0</v>
      </c>
      <c r="AB61" s="640">
        <v>0</v>
      </c>
      <c r="AC61" s="640">
        <v>8411.01</v>
      </c>
      <c r="AD61" s="640">
        <v>0</v>
      </c>
      <c r="AE61" s="640">
        <v>181160.28</v>
      </c>
      <c r="AF61" s="640">
        <v>0</v>
      </c>
      <c r="AG61" s="640">
        <v>467134.62</v>
      </c>
    </row>
    <row r="62" spans="3:33">
      <c r="X62" s="640">
        <v>310752.53999999998</v>
      </c>
      <c r="Y62" s="640">
        <v>266359.32</v>
      </c>
      <c r="Z62" s="640">
        <v>14797.74</v>
      </c>
      <c r="AA62" s="640">
        <v>0</v>
      </c>
      <c r="AB62" s="640">
        <v>0</v>
      </c>
      <c r="AC62" s="640">
        <v>14797.74</v>
      </c>
      <c r="AD62" s="640">
        <v>0</v>
      </c>
      <c r="AE62" s="640">
        <v>170743.19999999998</v>
      </c>
      <c r="AF62" s="640">
        <v>0</v>
      </c>
      <c r="AG62" s="640">
        <v>777450.53999999992</v>
      </c>
    </row>
    <row r="63" spans="3:33">
      <c r="X63" s="640">
        <v>191708.16</v>
      </c>
      <c r="Y63" s="640">
        <v>137790.24</v>
      </c>
      <c r="Z63" s="640">
        <v>0</v>
      </c>
      <c r="AA63" s="640">
        <v>0</v>
      </c>
      <c r="AB63" s="640">
        <v>0</v>
      </c>
      <c r="AC63" s="640">
        <v>5990.88</v>
      </c>
      <c r="AD63" s="640">
        <v>0</v>
      </c>
      <c r="AE63" s="640">
        <v>110600.88</v>
      </c>
      <c r="AF63" s="640">
        <v>0</v>
      </c>
      <c r="AG63" s="640">
        <v>446090.16000000003</v>
      </c>
    </row>
    <row r="64" spans="3:33">
      <c r="X64" s="641">
        <v>663353.91</v>
      </c>
      <c r="Y64" s="641">
        <v>530314.71</v>
      </c>
      <c r="Z64" s="641">
        <v>14797.74</v>
      </c>
      <c r="AA64" s="641">
        <v>0</v>
      </c>
      <c r="AB64" s="641">
        <v>0</v>
      </c>
      <c r="AC64" s="641">
        <v>29199.63</v>
      </c>
      <c r="AD64" s="641">
        <v>0</v>
      </c>
      <c r="AE64" s="640">
        <v>462504.36</v>
      </c>
      <c r="AF64" s="640">
        <v>0</v>
      </c>
      <c r="AG64" s="625">
        <v>1700170.35</v>
      </c>
    </row>
    <row r="65" spans="23:33">
      <c r="AG65" s="625">
        <v>1917224.96</v>
      </c>
    </row>
    <row r="67" spans="23:33">
      <c r="W67" s="624" t="s">
        <v>341</v>
      </c>
      <c r="X67" s="626">
        <v>0</v>
      </c>
      <c r="Y67" s="626">
        <v>0</v>
      </c>
      <c r="Z67" s="626">
        <v>0</v>
      </c>
      <c r="AA67" s="626">
        <v>0</v>
      </c>
      <c r="AB67" s="626">
        <v>0</v>
      </c>
      <c r="AC67" s="626">
        <v>0</v>
      </c>
      <c r="AD67" s="626">
        <v>0</v>
      </c>
      <c r="AE67" s="626">
        <v>0</v>
      </c>
      <c r="AF67" s="626">
        <v>0</v>
      </c>
      <c r="AG67" s="626">
        <v>0</v>
      </c>
    </row>
    <row r="68" spans="23:33">
      <c r="X68" s="626">
        <v>128</v>
      </c>
      <c r="Y68" s="626">
        <v>6</v>
      </c>
      <c r="Z68" s="626">
        <v>0</v>
      </c>
      <c r="AA68" s="626">
        <v>0</v>
      </c>
      <c r="AB68" s="626">
        <v>0</v>
      </c>
      <c r="AC68" s="626">
        <v>0</v>
      </c>
      <c r="AD68" s="626">
        <v>0</v>
      </c>
      <c r="AE68" s="626">
        <v>12</v>
      </c>
      <c r="AF68" s="626">
        <v>0</v>
      </c>
      <c r="AG68" s="626">
        <v>146</v>
      </c>
    </row>
    <row r="69" spans="23:33">
      <c r="X69" s="626">
        <v>9</v>
      </c>
      <c r="Y69" s="626">
        <v>1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10</v>
      </c>
    </row>
    <row r="70" spans="23:33">
      <c r="X70" s="626">
        <v>60</v>
      </c>
      <c r="Y70" s="626">
        <v>1</v>
      </c>
      <c r="Z70" s="626">
        <v>0</v>
      </c>
      <c r="AA70" s="626">
        <v>0</v>
      </c>
      <c r="AB70" s="626">
        <v>0</v>
      </c>
      <c r="AC70" s="626">
        <v>1</v>
      </c>
      <c r="AD70" s="626">
        <v>0</v>
      </c>
      <c r="AE70" s="626">
        <v>0</v>
      </c>
      <c r="AF70" s="626">
        <v>0</v>
      </c>
      <c r="AG70" s="626">
        <v>62</v>
      </c>
    </row>
    <row r="71" spans="23:33">
      <c r="X71" s="777">
        <v>197</v>
      </c>
      <c r="Y71" s="777">
        <v>8</v>
      </c>
      <c r="Z71" s="777">
        <v>0</v>
      </c>
      <c r="AA71" s="777">
        <v>0</v>
      </c>
      <c r="AB71" s="777">
        <v>0</v>
      </c>
      <c r="AC71" s="777">
        <v>1</v>
      </c>
      <c r="AD71" s="777">
        <v>0</v>
      </c>
      <c r="AE71" s="771">
        <v>12</v>
      </c>
      <c r="AF71" s="771">
        <v>0</v>
      </c>
      <c r="AG71" s="778">
        <v>218</v>
      </c>
    </row>
    <row r="72" spans="23:33">
      <c r="W72" s="598"/>
      <c r="X72" s="626">
        <v>54</v>
      </c>
      <c r="Y72" s="626">
        <v>3</v>
      </c>
      <c r="Z72" s="626">
        <v>0</v>
      </c>
      <c r="AA72" s="626">
        <v>0</v>
      </c>
      <c r="AB72" s="626">
        <v>0</v>
      </c>
      <c r="AC72" s="626">
        <v>0</v>
      </c>
      <c r="AD72" s="626">
        <v>0</v>
      </c>
      <c r="AE72" s="628"/>
      <c r="AF72" s="626">
        <v>0</v>
      </c>
      <c r="AG72" s="626">
        <v>57</v>
      </c>
    </row>
    <row r="73" spans="23:33">
      <c r="X73" s="626">
        <v>615</v>
      </c>
      <c r="Y73" s="626">
        <v>21</v>
      </c>
      <c r="Z73" s="626">
        <v>0</v>
      </c>
      <c r="AA73" s="626">
        <v>0</v>
      </c>
      <c r="AB73" s="626">
        <v>0</v>
      </c>
      <c r="AC73" s="626">
        <v>3</v>
      </c>
      <c r="AD73" s="626">
        <v>0</v>
      </c>
      <c r="AE73" s="628"/>
      <c r="AF73" s="626">
        <v>5</v>
      </c>
      <c r="AG73" s="626">
        <v>644</v>
      </c>
    </row>
    <row r="74" spans="23:33">
      <c r="X74" s="626">
        <v>518</v>
      </c>
      <c r="Y74" s="626">
        <v>19</v>
      </c>
      <c r="Z74" s="626">
        <v>1</v>
      </c>
      <c r="AA74" s="626">
        <v>0</v>
      </c>
      <c r="AB74" s="626">
        <v>1</v>
      </c>
      <c r="AC74" s="626">
        <v>5</v>
      </c>
      <c r="AD74" s="626">
        <v>0</v>
      </c>
      <c r="AE74" s="628"/>
      <c r="AF74" s="626">
        <v>6</v>
      </c>
      <c r="AG74" s="626">
        <v>550</v>
      </c>
    </row>
    <row r="75" spans="23:33">
      <c r="X75" s="626">
        <v>201</v>
      </c>
      <c r="Y75" s="626">
        <v>16</v>
      </c>
      <c r="Z75" s="626">
        <v>0</v>
      </c>
      <c r="AA75" s="626">
        <v>0</v>
      </c>
      <c r="AB75" s="626">
        <v>0</v>
      </c>
      <c r="AC75" s="626">
        <v>4</v>
      </c>
      <c r="AD75" s="626">
        <v>0</v>
      </c>
      <c r="AE75" s="628"/>
      <c r="AF75" s="626">
        <v>5</v>
      </c>
      <c r="AG75" s="626">
        <v>226</v>
      </c>
    </row>
    <row r="76" spans="23:33">
      <c r="X76" s="626">
        <v>146</v>
      </c>
      <c r="Y76" s="626">
        <v>9</v>
      </c>
      <c r="Z76" s="626">
        <v>0</v>
      </c>
      <c r="AA76" s="626">
        <v>0</v>
      </c>
      <c r="AB76" s="626">
        <v>0</v>
      </c>
      <c r="AC76" s="626">
        <v>12</v>
      </c>
      <c r="AD76" s="626">
        <v>0</v>
      </c>
      <c r="AE76" s="628"/>
      <c r="AF76" s="626">
        <v>10</v>
      </c>
      <c r="AG76" s="626">
        <v>177</v>
      </c>
    </row>
    <row r="77" spans="23:33">
      <c r="X77" s="626">
        <v>29</v>
      </c>
      <c r="Y77" s="626">
        <v>4</v>
      </c>
      <c r="Z77" s="626">
        <v>0</v>
      </c>
      <c r="AA77" s="626">
        <v>0</v>
      </c>
      <c r="AB77" s="626">
        <v>0</v>
      </c>
      <c r="AC77" s="626">
        <v>0</v>
      </c>
      <c r="AD77" s="626">
        <v>0</v>
      </c>
      <c r="AE77" s="628"/>
      <c r="AF77" s="626">
        <v>4</v>
      </c>
      <c r="AG77" s="626">
        <v>37</v>
      </c>
    </row>
    <row r="78" spans="23:33">
      <c r="X78" s="626">
        <v>1563</v>
      </c>
      <c r="Y78" s="626">
        <v>72</v>
      </c>
      <c r="Z78" s="626">
        <v>1</v>
      </c>
      <c r="AA78" s="626">
        <v>0</v>
      </c>
      <c r="AB78" s="626">
        <v>1</v>
      </c>
      <c r="AC78" s="626">
        <v>24</v>
      </c>
      <c r="AD78" s="626">
        <v>0</v>
      </c>
      <c r="AE78" s="629"/>
      <c r="AF78" s="626">
        <v>30</v>
      </c>
      <c r="AG78" s="626">
        <v>1691</v>
      </c>
    </row>
    <row r="79" spans="23:33">
      <c r="X79" s="779">
        <v>1760</v>
      </c>
      <c r="Y79" s="779">
        <v>80</v>
      </c>
      <c r="Z79" s="779">
        <v>1</v>
      </c>
      <c r="AA79" s="779">
        <v>0</v>
      </c>
      <c r="AB79" s="779">
        <v>1</v>
      </c>
      <c r="AC79" s="779">
        <v>25</v>
      </c>
      <c r="AD79" s="779">
        <v>0</v>
      </c>
      <c r="AE79" s="779">
        <v>12</v>
      </c>
      <c r="AF79" s="779">
        <v>30</v>
      </c>
      <c r="AG79" s="779">
        <v>1909</v>
      </c>
    </row>
    <row r="80" spans="23:33">
      <c r="X80" s="630">
        <v>0</v>
      </c>
      <c r="Y80" s="630">
        <v>0</v>
      </c>
      <c r="Z80" s="630">
        <v>0</v>
      </c>
      <c r="AA80" s="630">
        <v>0</v>
      </c>
      <c r="AB80" s="630">
        <v>0</v>
      </c>
      <c r="AC80" s="630">
        <v>0</v>
      </c>
      <c r="AD80" s="630">
        <v>0</v>
      </c>
      <c r="AE80" s="630">
        <v>0</v>
      </c>
      <c r="AF80" s="630">
        <v>0</v>
      </c>
      <c r="AG80" s="630">
        <v>0</v>
      </c>
    </row>
    <row r="81" spans="24:33">
      <c r="X81" s="630">
        <v>1076609.28</v>
      </c>
      <c r="Y81" s="630">
        <v>50466.06</v>
      </c>
      <c r="Z81" s="630">
        <v>0</v>
      </c>
      <c r="AA81" s="630">
        <v>0</v>
      </c>
      <c r="AB81" s="630">
        <v>0</v>
      </c>
      <c r="AC81" s="630">
        <v>0</v>
      </c>
      <c r="AD81" s="630">
        <v>0</v>
      </c>
      <c r="AE81" s="630">
        <v>155280.24</v>
      </c>
      <c r="AF81" s="630">
        <v>0</v>
      </c>
      <c r="AG81" s="630">
        <v>1282355.58</v>
      </c>
    </row>
    <row r="82" spans="24:33">
      <c r="X82" s="630">
        <v>66589.83</v>
      </c>
      <c r="Y82" s="630">
        <v>7398.87</v>
      </c>
      <c r="Z82" s="630">
        <v>0</v>
      </c>
      <c r="AA82" s="630">
        <v>0</v>
      </c>
      <c r="AB82" s="630">
        <v>0</v>
      </c>
      <c r="AC82" s="630">
        <v>0</v>
      </c>
      <c r="AD82" s="630">
        <v>0</v>
      </c>
      <c r="AE82" s="630">
        <v>0</v>
      </c>
      <c r="AF82" s="630">
        <v>0</v>
      </c>
      <c r="AG82" s="630">
        <v>73988.7</v>
      </c>
    </row>
    <row r="83" spans="24:33">
      <c r="X83" s="630">
        <v>359452.8</v>
      </c>
      <c r="Y83" s="630">
        <v>5990.88</v>
      </c>
      <c r="Z83" s="630">
        <v>0</v>
      </c>
      <c r="AA83" s="630">
        <v>0</v>
      </c>
      <c r="AB83" s="630">
        <v>0</v>
      </c>
      <c r="AC83" s="630">
        <v>5990.88</v>
      </c>
      <c r="AD83" s="630">
        <v>0</v>
      </c>
      <c r="AE83" s="630">
        <v>0</v>
      </c>
      <c r="AF83" s="630">
        <v>0</v>
      </c>
      <c r="AG83" s="630">
        <v>365443.68</v>
      </c>
    </row>
    <row r="84" spans="24:33">
      <c r="X84" s="631">
        <v>1502651.9100000001</v>
      </c>
      <c r="Y84" s="631">
        <v>63855.81</v>
      </c>
      <c r="Z84" s="631">
        <v>0</v>
      </c>
      <c r="AA84" s="631">
        <v>0</v>
      </c>
      <c r="AB84" s="631">
        <v>0</v>
      </c>
      <c r="AC84" s="631">
        <v>5990.88</v>
      </c>
      <c r="AD84" s="631">
        <v>0</v>
      </c>
      <c r="AE84" s="632">
        <v>155280.24</v>
      </c>
      <c r="AF84" s="632">
        <v>0</v>
      </c>
      <c r="AG84" s="633">
        <v>1721787.96</v>
      </c>
    </row>
    <row r="85" spans="24:33">
      <c r="AG85" s="633">
        <v>2054831.8</v>
      </c>
    </row>
  </sheetData>
  <mergeCells count="29">
    <mergeCell ref="K36:K38"/>
    <mergeCell ref="L36:L38"/>
    <mergeCell ref="C37:F37"/>
    <mergeCell ref="G37:I37"/>
    <mergeCell ref="E9:I9"/>
    <mergeCell ref="B10:L10"/>
    <mergeCell ref="B13:B15"/>
    <mergeCell ref="C13:I13"/>
    <mergeCell ref="J13:J15"/>
    <mergeCell ref="K13:K15"/>
    <mergeCell ref="L13:L15"/>
    <mergeCell ref="C14:F14"/>
    <mergeCell ref="G14:I14"/>
    <mergeCell ref="BL16:BU16"/>
    <mergeCell ref="BV16:CE16"/>
    <mergeCell ref="CF16:CO16"/>
    <mergeCell ref="K12:L12"/>
    <mergeCell ref="B44:K44"/>
    <mergeCell ref="N16:W16"/>
    <mergeCell ref="X16:AG16"/>
    <mergeCell ref="AH16:AQ16"/>
    <mergeCell ref="AR16:BA16"/>
    <mergeCell ref="BB16:BK16"/>
    <mergeCell ref="B16:L16"/>
    <mergeCell ref="B22:L22"/>
    <mergeCell ref="B35:L35"/>
    <mergeCell ref="B36:B38"/>
    <mergeCell ref="C36:I36"/>
    <mergeCell ref="J36:J38"/>
  </mergeCells>
  <pageMargins left="0.78740157499999996" right="0.78740157499999996" top="0.984251969" bottom="0.984251969" header="0.49212598499999999" footer="0.49212598499999999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260" customWidth="1"/>
    <col min="2" max="2" width="11.85546875" style="260" customWidth="1"/>
    <col min="3" max="3" width="12.140625" style="260" customWidth="1"/>
    <col min="4" max="4" width="18" style="260" customWidth="1"/>
    <col min="5" max="5" width="14.28515625" style="260" customWidth="1"/>
    <col min="6" max="6" width="13.42578125" style="260" customWidth="1"/>
    <col min="7" max="7" width="14.85546875" style="306" customWidth="1"/>
    <col min="8" max="8" width="13.85546875" style="307" customWidth="1"/>
    <col min="9" max="9" width="13.85546875" style="260" customWidth="1"/>
    <col min="10" max="10" width="14.7109375" style="260" customWidth="1"/>
    <col min="11" max="11" width="14.28515625" style="260" customWidth="1"/>
    <col min="12" max="12" width="14.42578125" style="260" customWidth="1"/>
    <col min="13" max="13" width="18.5703125" style="260" customWidth="1"/>
    <col min="14" max="14" width="9.140625" style="260"/>
    <col min="15" max="16384" width="9.140625" style="261"/>
  </cols>
  <sheetData>
    <row r="1" spans="1:14" ht="12.75" customHeight="1">
      <c r="A1" s="911" t="s">
        <v>0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</row>
    <row r="2" spans="1:14" ht="12.75" customHeight="1">
      <c r="A2" s="911" t="s">
        <v>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</row>
    <row r="3" spans="1:14" ht="12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4" ht="12.75" customHeight="1">
      <c r="A4" s="912" t="s">
        <v>222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263"/>
    </row>
    <row r="5" spans="1:14" ht="12.75" customHeight="1" thickBot="1">
      <c r="A5" s="264"/>
      <c r="B5" s="264"/>
      <c r="C5" s="264"/>
      <c r="D5" s="264"/>
      <c r="E5" s="264"/>
      <c r="F5" s="264"/>
      <c r="G5" s="264"/>
      <c r="H5" s="265"/>
      <c r="I5" s="264"/>
      <c r="J5" s="263"/>
      <c r="K5" s="263"/>
      <c r="L5" s="913" t="s">
        <v>223</v>
      </c>
      <c r="M5" s="913"/>
      <c r="N5" s="263"/>
    </row>
    <row r="6" spans="1:14" ht="12.75" customHeight="1" thickTop="1">
      <c r="A6" s="914" t="s">
        <v>3</v>
      </c>
      <c r="B6" s="915"/>
      <c r="C6" s="915"/>
      <c r="D6" s="916"/>
      <c r="E6" s="914" t="s">
        <v>4</v>
      </c>
      <c r="F6" s="915"/>
      <c r="G6" s="915"/>
      <c r="H6" s="915"/>
      <c r="I6" s="916"/>
      <c r="J6" s="920" t="s">
        <v>5</v>
      </c>
      <c r="K6" s="921"/>
      <c r="L6" s="922"/>
      <c r="M6" s="923" t="s">
        <v>6</v>
      </c>
    </row>
    <row r="7" spans="1:14" ht="21" customHeight="1">
      <c r="A7" s="917"/>
      <c r="B7" s="918"/>
      <c r="C7" s="918"/>
      <c r="D7" s="919"/>
      <c r="E7" s="925" t="s">
        <v>7</v>
      </c>
      <c r="F7" s="926"/>
      <c r="G7" s="926"/>
      <c r="H7" s="926" t="s">
        <v>8</v>
      </c>
      <c r="I7" s="927" t="s">
        <v>9</v>
      </c>
      <c r="J7" s="925" t="s">
        <v>10</v>
      </c>
      <c r="K7" s="926" t="s">
        <v>11</v>
      </c>
      <c r="L7" s="928" t="s">
        <v>9</v>
      </c>
      <c r="M7" s="924"/>
    </row>
    <row r="8" spans="1:14" ht="44.45" customHeight="1" thickBot="1">
      <c r="A8" s="266" t="s">
        <v>155</v>
      </c>
      <c r="B8" s="267" t="s">
        <v>156</v>
      </c>
      <c r="C8" s="267" t="s">
        <v>12</v>
      </c>
      <c r="D8" s="268" t="s">
        <v>13</v>
      </c>
      <c r="E8" s="269" t="s">
        <v>14</v>
      </c>
      <c r="F8" s="270" t="s">
        <v>15</v>
      </c>
      <c r="G8" s="271" t="s">
        <v>16</v>
      </c>
      <c r="H8" s="926"/>
      <c r="I8" s="927"/>
      <c r="J8" s="925"/>
      <c r="K8" s="926"/>
      <c r="L8" s="928"/>
      <c r="M8" s="924"/>
    </row>
    <row r="9" spans="1:14" ht="12.75" customHeight="1">
      <c r="A9" s="929" t="s">
        <v>150</v>
      </c>
      <c r="B9" s="931" t="s">
        <v>154</v>
      </c>
      <c r="C9" s="933" t="s">
        <v>151</v>
      </c>
      <c r="D9" s="159">
        <v>13</v>
      </c>
      <c r="E9" s="272">
        <v>190</v>
      </c>
      <c r="F9" s="273"/>
      <c r="G9" s="274">
        <f>E9+F9</f>
        <v>190</v>
      </c>
      <c r="H9" s="461">
        <v>25</v>
      </c>
      <c r="I9" s="275">
        <f>G9+H9</f>
        <v>215</v>
      </c>
      <c r="J9" s="276">
        <v>150</v>
      </c>
      <c r="K9" s="277">
        <v>7</v>
      </c>
      <c r="L9" s="274">
        <f>J9+K9</f>
        <v>157</v>
      </c>
      <c r="M9" s="278">
        <v>7</v>
      </c>
      <c r="N9" s="279"/>
    </row>
    <row r="10" spans="1:14" ht="12.75" customHeight="1">
      <c r="A10" s="930"/>
      <c r="B10" s="932"/>
      <c r="C10" s="934"/>
      <c r="D10" s="162">
        <v>12</v>
      </c>
      <c r="E10" s="280">
        <v>1</v>
      </c>
      <c r="F10" s="273"/>
      <c r="G10" s="274">
        <f t="shared" ref="G10:G21" si="0">E10+F10</f>
        <v>1</v>
      </c>
      <c r="H10" s="462"/>
      <c r="I10" s="281">
        <f t="shared" ref="I10:I49" si="1">G10+H10</f>
        <v>1</v>
      </c>
      <c r="J10" s="276"/>
      <c r="K10" s="277"/>
      <c r="L10" s="274">
        <f t="shared" ref="L10:L21" si="2">J10+K10</f>
        <v>0</v>
      </c>
      <c r="M10" s="278"/>
      <c r="N10" s="279"/>
    </row>
    <row r="11" spans="1:14" ht="12.75" customHeight="1">
      <c r="A11" s="930"/>
      <c r="B11" s="932"/>
      <c r="C11" s="935"/>
      <c r="D11" s="165">
        <v>11</v>
      </c>
      <c r="E11" s="280">
        <v>1</v>
      </c>
      <c r="F11" s="273"/>
      <c r="G11" s="274">
        <f t="shared" si="0"/>
        <v>1</v>
      </c>
      <c r="H11" s="462"/>
      <c r="I11" s="282">
        <f t="shared" si="1"/>
        <v>1</v>
      </c>
      <c r="J11" s="276"/>
      <c r="K11" s="277"/>
      <c r="L11" s="274">
        <f t="shared" si="2"/>
        <v>0</v>
      </c>
      <c r="M11" s="278"/>
      <c r="N11" s="279"/>
    </row>
    <row r="12" spans="1:14" ht="12.75" customHeight="1">
      <c r="A12" s="930"/>
      <c r="B12" s="932"/>
      <c r="C12" s="936" t="s">
        <v>152</v>
      </c>
      <c r="D12" s="159">
        <v>10</v>
      </c>
      <c r="E12" s="280">
        <v>2</v>
      </c>
      <c r="F12" s="273"/>
      <c r="G12" s="274">
        <f t="shared" si="0"/>
        <v>2</v>
      </c>
      <c r="H12" s="462"/>
      <c r="I12" s="275">
        <f t="shared" si="1"/>
        <v>2</v>
      </c>
      <c r="J12" s="276">
        <v>1</v>
      </c>
      <c r="K12" s="277"/>
      <c r="L12" s="274">
        <f t="shared" si="2"/>
        <v>1</v>
      </c>
      <c r="M12" s="278"/>
      <c r="N12" s="279"/>
    </row>
    <row r="13" spans="1:14" ht="12.75" customHeight="1">
      <c r="A13" s="930"/>
      <c r="B13" s="932"/>
      <c r="C13" s="934"/>
      <c r="D13" s="162">
        <v>9</v>
      </c>
      <c r="E13" s="280">
        <v>3</v>
      </c>
      <c r="F13" s="273"/>
      <c r="G13" s="274">
        <f t="shared" si="0"/>
        <v>3</v>
      </c>
      <c r="H13" s="462"/>
      <c r="I13" s="281">
        <f t="shared" si="1"/>
        <v>3</v>
      </c>
      <c r="J13" s="276"/>
      <c r="K13" s="277"/>
      <c r="L13" s="274">
        <f t="shared" si="2"/>
        <v>0</v>
      </c>
      <c r="M13" s="278"/>
      <c r="N13" s="279"/>
    </row>
    <row r="14" spans="1:14" ht="12.75" customHeight="1">
      <c r="A14" s="930"/>
      <c r="B14" s="932"/>
      <c r="C14" s="934"/>
      <c r="D14" s="162">
        <v>8</v>
      </c>
      <c r="E14" s="280">
        <v>8</v>
      </c>
      <c r="F14" s="273"/>
      <c r="G14" s="274">
        <f t="shared" si="0"/>
        <v>8</v>
      </c>
      <c r="H14" s="462"/>
      <c r="I14" s="281">
        <f t="shared" si="1"/>
        <v>8</v>
      </c>
      <c r="J14" s="276"/>
      <c r="K14" s="277"/>
      <c r="L14" s="274">
        <f t="shared" si="2"/>
        <v>0</v>
      </c>
      <c r="M14" s="278"/>
      <c r="N14" s="279"/>
    </row>
    <row r="15" spans="1:14" ht="12.75" customHeight="1">
      <c r="A15" s="930"/>
      <c r="B15" s="932"/>
      <c r="C15" s="934"/>
      <c r="D15" s="168">
        <v>7</v>
      </c>
      <c r="E15" s="280">
        <v>24</v>
      </c>
      <c r="F15" s="273"/>
      <c r="G15" s="274">
        <f t="shared" si="0"/>
        <v>24</v>
      </c>
      <c r="H15" s="462"/>
      <c r="I15" s="283">
        <f t="shared" si="1"/>
        <v>24</v>
      </c>
      <c r="J15" s="276"/>
      <c r="K15" s="277"/>
      <c r="L15" s="274">
        <f t="shared" si="2"/>
        <v>0</v>
      </c>
      <c r="M15" s="278"/>
      <c r="N15" s="279"/>
    </row>
    <row r="16" spans="1:14" ht="12.75" customHeight="1">
      <c r="A16" s="930"/>
      <c r="B16" s="932"/>
      <c r="C16" s="935"/>
      <c r="D16" s="165">
        <v>6</v>
      </c>
      <c r="E16" s="280">
        <v>10</v>
      </c>
      <c r="F16" s="273"/>
      <c r="G16" s="274">
        <f t="shared" si="0"/>
        <v>10</v>
      </c>
      <c r="H16" s="462"/>
      <c r="I16" s="282">
        <f t="shared" si="1"/>
        <v>10</v>
      </c>
      <c r="J16" s="276">
        <v>1</v>
      </c>
      <c r="K16" s="277"/>
      <c r="L16" s="274">
        <f t="shared" si="2"/>
        <v>1</v>
      </c>
      <c r="M16" s="278"/>
      <c r="N16" s="279"/>
    </row>
    <row r="17" spans="1:14" ht="12.75" customHeight="1">
      <c r="A17" s="930"/>
      <c r="B17" s="932"/>
      <c r="C17" s="936" t="s">
        <v>153</v>
      </c>
      <c r="D17" s="159">
        <v>5</v>
      </c>
      <c r="E17" s="280">
        <v>15</v>
      </c>
      <c r="F17" s="273"/>
      <c r="G17" s="274">
        <f t="shared" si="0"/>
        <v>15</v>
      </c>
      <c r="H17" s="462"/>
      <c r="I17" s="275">
        <f t="shared" si="1"/>
        <v>15</v>
      </c>
      <c r="J17" s="276"/>
      <c r="K17" s="277">
        <v>1</v>
      </c>
      <c r="L17" s="274">
        <f t="shared" si="2"/>
        <v>1</v>
      </c>
      <c r="M17" s="278">
        <v>1</v>
      </c>
      <c r="N17" s="279"/>
    </row>
    <row r="18" spans="1:14" ht="12.75" customHeight="1">
      <c r="A18" s="930"/>
      <c r="B18" s="932"/>
      <c r="C18" s="934"/>
      <c r="D18" s="162">
        <v>4</v>
      </c>
      <c r="E18" s="280">
        <v>4</v>
      </c>
      <c r="F18" s="273"/>
      <c r="G18" s="274">
        <f t="shared" si="0"/>
        <v>4</v>
      </c>
      <c r="H18" s="462"/>
      <c r="I18" s="281">
        <f t="shared" si="1"/>
        <v>4</v>
      </c>
      <c r="J18" s="276"/>
      <c r="K18" s="277"/>
      <c r="L18" s="274">
        <f t="shared" si="2"/>
        <v>0</v>
      </c>
      <c r="M18" s="278"/>
      <c r="N18" s="279"/>
    </row>
    <row r="19" spans="1:14" ht="12.75" customHeight="1">
      <c r="A19" s="930"/>
      <c r="B19" s="932"/>
      <c r="C19" s="934"/>
      <c r="D19" s="162">
        <v>3</v>
      </c>
      <c r="E19" s="273"/>
      <c r="F19" s="284">
        <v>16</v>
      </c>
      <c r="G19" s="274">
        <f t="shared" si="0"/>
        <v>16</v>
      </c>
      <c r="H19" s="462"/>
      <c r="I19" s="281">
        <f t="shared" si="1"/>
        <v>16</v>
      </c>
      <c r="J19" s="276"/>
      <c r="K19" s="277"/>
      <c r="L19" s="274">
        <f t="shared" si="2"/>
        <v>0</v>
      </c>
      <c r="M19" s="278"/>
      <c r="N19" s="279"/>
    </row>
    <row r="20" spans="1:14" ht="12.75" customHeight="1">
      <c r="A20" s="930"/>
      <c r="B20" s="932"/>
      <c r="C20" s="934"/>
      <c r="D20" s="162">
        <v>2</v>
      </c>
      <c r="E20" s="273"/>
      <c r="F20" s="284">
        <v>32</v>
      </c>
      <c r="G20" s="274">
        <f t="shared" si="0"/>
        <v>32</v>
      </c>
      <c r="H20" s="462"/>
      <c r="I20" s="283">
        <f t="shared" si="1"/>
        <v>32</v>
      </c>
      <c r="J20" s="276"/>
      <c r="K20" s="277"/>
      <c r="L20" s="274">
        <f t="shared" si="2"/>
        <v>0</v>
      </c>
      <c r="M20" s="278"/>
      <c r="N20" s="279"/>
    </row>
    <row r="21" spans="1:14" ht="12.75" customHeight="1">
      <c r="A21" s="930"/>
      <c r="B21" s="932"/>
      <c r="C21" s="934"/>
      <c r="D21" s="168">
        <v>1</v>
      </c>
      <c r="E21" s="273"/>
      <c r="F21" s="284">
        <v>2</v>
      </c>
      <c r="G21" s="274">
        <f t="shared" si="0"/>
        <v>2</v>
      </c>
      <c r="H21" s="463"/>
      <c r="I21" s="285">
        <f t="shared" si="1"/>
        <v>2</v>
      </c>
      <c r="J21" s="276"/>
      <c r="K21" s="277"/>
      <c r="L21" s="274">
        <f t="shared" si="2"/>
        <v>0</v>
      </c>
      <c r="M21" s="278"/>
      <c r="N21" s="279"/>
    </row>
    <row r="22" spans="1:14" ht="12.75" customHeight="1">
      <c r="A22" s="286"/>
      <c r="B22" s="287"/>
      <c r="C22" s="288"/>
      <c r="D22" s="289" t="s">
        <v>193</v>
      </c>
      <c r="E22" s="290">
        <f>SUM(E9:E21)</f>
        <v>258</v>
      </c>
      <c r="F22" s="290">
        <f>SUM(F9:F21)</f>
        <v>50</v>
      </c>
      <c r="G22" s="290">
        <f t="shared" ref="G22:M22" si="3">SUM(G9:G21)</f>
        <v>308</v>
      </c>
      <c r="H22" s="290">
        <f t="shared" si="3"/>
        <v>25</v>
      </c>
      <c r="I22" s="290">
        <f t="shared" si="3"/>
        <v>333</v>
      </c>
      <c r="J22" s="290">
        <f t="shared" si="3"/>
        <v>152</v>
      </c>
      <c r="K22" s="290">
        <f t="shared" si="3"/>
        <v>8</v>
      </c>
      <c r="L22" s="290">
        <f t="shared" si="3"/>
        <v>160</v>
      </c>
      <c r="M22" s="290">
        <f t="shared" si="3"/>
        <v>8</v>
      </c>
      <c r="N22" s="291"/>
    </row>
    <row r="23" spans="1:14" ht="12.75" customHeight="1">
      <c r="A23" s="929" t="s">
        <v>167</v>
      </c>
      <c r="B23" s="931" t="s">
        <v>168</v>
      </c>
      <c r="C23" s="933" t="s">
        <v>151</v>
      </c>
      <c r="D23" s="159">
        <v>13</v>
      </c>
      <c r="E23" s="292">
        <v>537</v>
      </c>
      <c r="F23" s="273"/>
      <c r="G23" s="274">
        <f>E23+F23</f>
        <v>537</v>
      </c>
      <c r="H23" s="461">
        <v>67</v>
      </c>
      <c r="I23" s="293">
        <f t="shared" si="1"/>
        <v>604</v>
      </c>
      <c r="J23" s="276">
        <v>171</v>
      </c>
      <c r="K23" s="277">
        <v>13</v>
      </c>
      <c r="L23" s="274">
        <f>J23+K23</f>
        <v>184</v>
      </c>
      <c r="M23" s="278">
        <v>17</v>
      </c>
      <c r="N23" s="279"/>
    </row>
    <row r="24" spans="1:14" ht="12.75" customHeight="1">
      <c r="A24" s="930"/>
      <c r="B24" s="932"/>
      <c r="C24" s="934"/>
      <c r="D24" s="162">
        <v>12</v>
      </c>
      <c r="E24" s="294">
        <v>0</v>
      </c>
      <c r="F24" s="273"/>
      <c r="G24" s="274">
        <f t="shared" ref="G24:G35" si="4">E24+F24</f>
        <v>0</v>
      </c>
      <c r="H24" s="462"/>
      <c r="I24" s="295">
        <f t="shared" si="1"/>
        <v>0</v>
      </c>
      <c r="J24" s="276"/>
      <c r="K24" s="277"/>
      <c r="L24" s="274">
        <f t="shared" ref="L24:L35" si="5">J24+K24</f>
        <v>0</v>
      </c>
      <c r="M24" s="278"/>
      <c r="N24" s="279"/>
    </row>
    <row r="25" spans="1:14" ht="12.75" customHeight="1">
      <c r="A25" s="930"/>
      <c r="B25" s="932"/>
      <c r="C25" s="935"/>
      <c r="D25" s="165">
        <v>11</v>
      </c>
      <c r="E25" s="294">
        <v>5</v>
      </c>
      <c r="F25" s="273"/>
      <c r="G25" s="274">
        <f t="shared" si="4"/>
        <v>5</v>
      </c>
      <c r="H25" s="462"/>
      <c r="I25" s="285">
        <f t="shared" si="1"/>
        <v>5</v>
      </c>
      <c r="J25" s="276"/>
      <c r="K25" s="277"/>
      <c r="L25" s="274">
        <f t="shared" si="5"/>
        <v>0</v>
      </c>
      <c r="M25" s="278"/>
      <c r="N25" s="279"/>
    </row>
    <row r="26" spans="1:14" ht="12.75" customHeight="1">
      <c r="A26" s="930"/>
      <c r="B26" s="932"/>
      <c r="C26" s="936" t="s">
        <v>152</v>
      </c>
      <c r="D26" s="159">
        <v>10</v>
      </c>
      <c r="E26" s="294">
        <v>2</v>
      </c>
      <c r="F26" s="273"/>
      <c r="G26" s="274">
        <f t="shared" si="4"/>
        <v>2</v>
      </c>
      <c r="H26" s="462"/>
      <c r="I26" s="293">
        <f t="shared" si="1"/>
        <v>2</v>
      </c>
      <c r="J26" s="276"/>
      <c r="K26" s="277"/>
      <c r="L26" s="274">
        <f t="shared" si="5"/>
        <v>0</v>
      </c>
      <c r="M26" s="278"/>
      <c r="N26" s="279"/>
    </row>
    <row r="27" spans="1:14" ht="12.75" customHeight="1">
      <c r="A27" s="930"/>
      <c r="B27" s="932"/>
      <c r="C27" s="934"/>
      <c r="D27" s="162">
        <v>9</v>
      </c>
      <c r="E27" s="294">
        <v>4</v>
      </c>
      <c r="F27" s="273"/>
      <c r="G27" s="274">
        <f t="shared" si="4"/>
        <v>4</v>
      </c>
      <c r="H27" s="462"/>
      <c r="I27" s="295">
        <f t="shared" si="1"/>
        <v>4</v>
      </c>
      <c r="J27" s="276"/>
      <c r="K27" s="277"/>
      <c r="L27" s="274">
        <f t="shared" si="5"/>
        <v>0</v>
      </c>
      <c r="M27" s="278"/>
      <c r="N27" s="279"/>
    </row>
    <row r="28" spans="1:14" ht="12.75" customHeight="1">
      <c r="A28" s="930"/>
      <c r="B28" s="932"/>
      <c r="C28" s="934"/>
      <c r="D28" s="162">
        <v>8</v>
      </c>
      <c r="E28" s="294">
        <v>6</v>
      </c>
      <c r="F28" s="273"/>
      <c r="G28" s="274">
        <f t="shared" si="4"/>
        <v>6</v>
      </c>
      <c r="H28" s="462"/>
      <c r="I28" s="295">
        <f t="shared" si="1"/>
        <v>6</v>
      </c>
      <c r="J28" s="276"/>
      <c r="K28" s="277">
        <v>1</v>
      </c>
      <c r="L28" s="274">
        <f t="shared" si="5"/>
        <v>1</v>
      </c>
      <c r="M28" s="278"/>
      <c r="N28" s="279"/>
    </row>
    <row r="29" spans="1:14" ht="12.75" customHeight="1">
      <c r="A29" s="930"/>
      <c r="B29" s="932"/>
      <c r="C29" s="934"/>
      <c r="D29" s="162">
        <v>7</v>
      </c>
      <c r="E29" s="294">
        <v>9</v>
      </c>
      <c r="F29" s="273"/>
      <c r="G29" s="274">
        <f t="shared" si="4"/>
        <v>9</v>
      </c>
      <c r="H29" s="462"/>
      <c r="I29" s="295">
        <f t="shared" si="1"/>
        <v>9</v>
      </c>
      <c r="J29" s="276"/>
      <c r="K29" s="277"/>
      <c r="L29" s="274">
        <f t="shared" si="5"/>
        <v>0</v>
      </c>
      <c r="M29" s="278"/>
      <c r="N29" s="279"/>
    </row>
    <row r="30" spans="1:14" ht="12.75" customHeight="1">
      <c r="A30" s="930"/>
      <c r="B30" s="932"/>
      <c r="C30" s="935"/>
      <c r="D30" s="165">
        <v>6</v>
      </c>
      <c r="E30" s="294">
        <v>9</v>
      </c>
      <c r="F30" s="273"/>
      <c r="G30" s="274">
        <f t="shared" si="4"/>
        <v>9</v>
      </c>
      <c r="H30" s="462"/>
      <c r="I30" s="285">
        <f t="shared" si="1"/>
        <v>9</v>
      </c>
      <c r="J30" s="276">
        <v>1</v>
      </c>
      <c r="K30" s="277"/>
      <c r="L30" s="274">
        <f t="shared" si="5"/>
        <v>1</v>
      </c>
      <c r="M30" s="278"/>
      <c r="N30" s="279"/>
    </row>
    <row r="31" spans="1:14" ht="12.75" customHeight="1">
      <c r="A31" s="930"/>
      <c r="B31" s="932"/>
      <c r="C31" s="936" t="s">
        <v>153</v>
      </c>
      <c r="D31" s="159">
        <v>5</v>
      </c>
      <c r="E31" s="294">
        <v>15</v>
      </c>
      <c r="F31" s="273"/>
      <c r="G31" s="274">
        <f t="shared" si="4"/>
        <v>15</v>
      </c>
      <c r="H31" s="462"/>
      <c r="I31" s="293">
        <f t="shared" si="1"/>
        <v>15</v>
      </c>
      <c r="J31" s="276"/>
      <c r="K31" s="277"/>
      <c r="L31" s="274">
        <f t="shared" si="5"/>
        <v>0</v>
      </c>
      <c r="M31" s="278"/>
      <c r="N31" s="279"/>
    </row>
    <row r="32" spans="1:14" ht="12.75" customHeight="1">
      <c r="A32" s="930"/>
      <c r="B32" s="932"/>
      <c r="C32" s="934"/>
      <c r="D32" s="162">
        <v>4</v>
      </c>
      <c r="E32" s="294">
        <v>8</v>
      </c>
      <c r="F32" s="273"/>
      <c r="G32" s="274">
        <f t="shared" si="4"/>
        <v>8</v>
      </c>
      <c r="H32" s="462"/>
      <c r="I32" s="295">
        <f t="shared" si="1"/>
        <v>8</v>
      </c>
      <c r="J32" s="276"/>
      <c r="K32" s="277"/>
      <c r="L32" s="274">
        <f t="shared" si="5"/>
        <v>0</v>
      </c>
      <c r="M32" s="278"/>
      <c r="N32" s="279"/>
    </row>
    <row r="33" spans="1:14" ht="12.75" customHeight="1">
      <c r="A33" s="930"/>
      <c r="B33" s="932"/>
      <c r="C33" s="934"/>
      <c r="D33" s="162">
        <v>3</v>
      </c>
      <c r="E33" s="273"/>
      <c r="F33" s="284">
        <v>13</v>
      </c>
      <c r="G33" s="274">
        <f t="shared" si="4"/>
        <v>13</v>
      </c>
      <c r="H33" s="462"/>
      <c r="I33" s="295">
        <f t="shared" si="1"/>
        <v>13</v>
      </c>
      <c r="J33" s="276"/>
      <c r="K33" s="277"/>
      <c r="L33" s="274">
        <f t="shared" si="5"/>
        <v>0</v>
      </c>
      <c r="M33" s="278"/>
      <c r="N33" s="279"/>
    </row>
    <row r="34" spans="1:14" ht="12.75" customHeight="1">
      <c r="A34" s="930"/>
      <c r="B34" s="932"/>
      <c r="C34" s="934"/>
      <c r="D34" s="162">
        <v>2</v>
      </c>
      <c r="E34" s="273"/>
      <c r="F34" s="284">
        <v>24</v>
      </c>
      <c r="G34" s="274">
        <f t="shared" si="4"/>
        <v>24</v>
      </c>
      <c r="H34" s="462"/>
      <c r="I34" s="296">
        <f t="shared" si="1"/>
        <v>24</v>
      </c>
      <c r="J34" s="276"/>
      <c r="K34" s="277"/>
      <c r="L34" s="274">
        <f t="shared" si="5"/>
        <v>0</v>
      </c>
      <c r="M34" s="278"/>
      <c r="N34" s="279"/>
    </row>
    <row r="35" spans="1:14" ht="12.75" customHeight="1">
      <c r="A35" s="930"/>
      <c r="B35" s="932"/>
      <c r="C35" s="937"/>
      <c r="D35" s="165">
        <v>1</v>
      </c>
      <c r="E35" s="273"/>
      <c r="F35" s="284">
        <v>6</v>
      </c>
      <c r="G35" s="274">
        <f t="shared" si="4"/>
        <v>6</v>
      </c>
      <c r="H35" s="463"/>
      <c r="I35" s="285">
        <f t="shared" si="1"/>
        <v>6</v>
      </c>
      <c r="J35" s="276"/>
      <c r="K35" s="277"/>
      <c r="L35" s="274">
        <f t="shared" si="5"/>
        <v>0</v>
      </c>
      <c r="M35" s="278"/>
      <c r="N35" s="279"/>
    </row>
    <row r="36" spans="1:14" ht="12.75" customHeight="1">
      <c r="A36" s="286"/>
      <c r="B36" s="287"/>
      <c r="C36" s="288"/>
      <c r="D36" s="289" t="s">
        <v>193</v>
      </c>
      <c r="E36" s="290">
        <f>SUM(E23:E35)</f>
        <v>595</v>
      </c>
      <c r="F36" s="290">
        <f>SUM(F23:F35)</f>
        <v>43</v>
      </c>
      <c r="G36" s="290">
        <f t="shared" ref="G36:M36" si="6">SUM(G23:G35)</f>
        <v>638</v>
      </c>
      <c r="H36" s="290">
        <f t="shared" si="6"/>
        <v>67</v>
      </c>
      <c r="I36" s="290">
        <f t="shared" si="6"/>
        <v>705</v>
      </c>
      <c r="J36" s="290">
        <f t="shared" si="6"/>
        <v>172</v>
      </c>
      <c r="K36" s="290">
        <f t="shared" si="6"/>
        <v>14</v>
      </c>
      <c r="L36" s="290">
        <f t="shared" si="6"/>
        <v>186</v>
      </c>
      <c r="M36" s="290">
        <f t="shared" si="6"/>
        <v>17</v>
      </c>
      <c r="N36" s="291"/>
    </row>
    <row r="37" spans="1:14" ht="12.75" customHeight="1">
      <c r="A37" s="929" t="s">
        <v>169</v>
      </c>
      <c r="B37" s="931" t="s">
        <v>170</v>
      </c>
      <c r="C37" s="933" t="s">
        <v>151</v>
      </c>
      <c r="D37" s="159">
        <v>13</v>
      </c>
      <c r="E37" s="284">
        <v>16</v>
      </c>
      <c r="F37" s="273"/>
      <c r="G37" s="274">
        <f>E37+F37</f>
        <v>16</v>
      </c>
      <c r="H37" s="464">
        <v>0</v>
      </c>
      <c r="I37" s="293">
        <f t="shared" si="1"/>
        <v>16</v>
      </c>
      <c r="J37" s="276"/>
      <c r="K37" s="277"/>
      <c r="L37" s="277">
        <v>0</v>
      </c>
      <c r="M37" s="278"/>
      <c r="N37" s="279"/>
    </row>
    <row r="38" spans="1:14" ht="12.75" customHeight="1">
      <c r="A38" s="930"/>
      <c r="B38" s="932"/>
      <c r="C38" s="934"/>
      <c r="D38" s="162">
        <v>12</v>
      </c>
      <c r="E38" s="284">
        <v>2</v>
      </c>
      <c r="F38" s="273"/>
      <c r="G38" s="274">
        <f t="shared" ref="G38:G49" si="7">E38+F38</f>
        <v>2</v>
      </c>
      <c r="H38" s="465"/>
      <c r="I38" s="293">
        <f t="shared" si="1"/>
        <v>2</v>
      </c>
      <c r="J38" s="276"/>
      <c r="K38" s="277"/>
      <c r="L38" s="277">
        <v>0</v>
      </c>
      <c r="M38" s="278"/>
      <c r="N38" s="279"/>
    </row>
    <row r="39" spans="1:14" ht="12.75" customHeight="1">
      <c r="A39" s="930"/>
      <c r="B39" s="932"/>
      <c r="C39" s="935"/>
      <c r="D39" s="165">
        <v>11</v>
      </c>
      <c r="E39" s="284">
        <v>1</v>
      </c>
      <c r="F39" s="273"/>
      <c r="G39" s="274">
        <f t="shared" si="7"/>
        <v>1</v>
      </c>
      <c r="H39" s="465"/>
      <c r="I39" s="293">
        <f t="shared" si="1"/>
        <v>1</v>
      </c>
      <c r="J39" s="276"/>
      <c r="K39" s="277"/>
      <c r="L39" s="277">
        <v>0</v>
      </c>
      <c r="M39" s="278"/>
      <c r="N39" s="279"/>
    </row>
    <row r="40" spans="1:14" ht="12.75" customHeight="1">
      <c r="A40" s="930"/>
      <c r="B40" s="932"/>
      <c r="C40" s="936" t="s">
        <v>152</v>
      </c>
      <c r="D40" s="159">
        <v>10</v>
      </c>
      <c r="E40" s="297"/>
      <c r="F40" s="284"/>
      <c r="G40" s="274">
        <f t="shared" si="7"/>
        <v>0</v>
      </c>
      <c r="H40" s="465"/>
      <c r="I40" s="293">
        <f t="shared" si="1"/>
        <v>0</v>
      </c>
      <c r="J40" s="276"/>
      <c r="K40" s="277"/>
      <c r="L40" s="277">
        <v>0</v>
      </c>
      <c r="M40" s="278"/>
      <c r="N40" s="279"/>
    </row>
    <row r="41" spans="1:14" ht="12.75" customHeight="1">
      <c r="A41" s="930"/>
      <c r="B41" s="932"/>
      <c r="C41" s="934"/>
      <c r="D41" s="162">
        <v>9</v>
      </c>
      <c r="E41" s="297"/>
      <c r="F41" s="284"/>
      <c r="G41" s="274">
        <f t="shared" si="7"/>
        <v>0</v>
      </c>
      <c r="H41" s="465"/>
      <c r="I41" s="293">
        <f t="shared" si="1"/>
        <v>0</v>
      </c>
      <c r="J41" s="276"/>
      <c r="K41" s="277"/>
      <c r="L41" s="277">
        <v>0</v>
      </c>
      <c r="M41" s="278"/>
      <c r="N41" s="279"/>
    </row>
    <row r="42" spans="1:14" ht="12.75" customHeight="1">
      <c r="A42" s="930"/>
      <c r="B42" s="932"/>
      <c r="C42" s="934"/>
      <c r="D42" s="162">
        <v>8</v>
      </c>
      <c r="E42" s="297"/>
      <c r="F42" s="284"/>
      <c r="G42" s="274">
        <f t="shared" si="7"/>
        <v>0</v>
      </c>
      <c r="H42" s="465"/>
      <c r="I42" s="293">
        <f t="shared" si="1"/>
        <v>0</v>
      </c>
      <c r="J42" s="276"/>
      <c r="K42" s="277"/>
      <c r="L42" s="277">
        <v>0</v>
      </c>
      <c r="M42" s="278"/>
      <c r="N42" s="279"/>
    </row>
    <row r="43" spans="1:14" ht="12.75" customHeight="1">
      <c r="A43" s="930"/>
      <c r="B43" s="932"/>
      <c r="C43" s="934"/>
      <c r="D43" s="162">
        <v>7</v>
      </c>
      <c r="E43" s="297"/>
      <c r="F43" s="284"/>
      <c r="G43" s="274">
        <f t="shared" si="7"/>
        <v>0</v>
      </c>
      <c r="H43" s="465"/>
      <c r="I43" s="293">
        <f t="shared" si="1"/>
        <v>0</v>
      </c>
      <c r="J43" s="276"/>
      <c r="K43" s="277"/>
      <c r="L43" s="277">
        <v>0</v>
      </c>
      <c r="M43" s="278"/>
      <c r="N43" s="279"/>
    </row>
    <row r="44" spans="1:14" ht="12.75" customHeight="1">
      <c r="A44" s="930"/>
      <c r="B44" s="932"/>
      <c r="C44" s="935"/>
      <c r="D44" s="165">
        <v>6</v>
      </c>
      <c r="E44" s="284"/>
      <c r="F44" s="284"/>
      <c r="G44" s="274">
        <f t="shared" si="7"/>
        <v>0</v>
      </c>
      <c r="H44" s="465"/>
      <c r="I44" s="293">
        <f t="shared" si="1"/>
        <v>0</v>
      </c>
      <c r="J44" s="276"/>
      <c r="K44" s="277"/>
      <c r="L44" s="277">
        <v>0</v>
      </c>
      <c r="M44" s="278"/>
      <c r="N44" s="279"/>
    </row>
    <row r="45" spans="1:14" ht="12.75" customHeight="1">
      <c r="A45" s="930"/>
      <c r="B45" s="932"/>
      <c r="C45" s="936" t="s">
        <v>153</v>
      </c>
      <c r="D45" s="159">
        <v>5</v>
      </c>
      <c r="E45" s="284"/>
      <c r="F45" s="284"/>
      <c r="G45" s="274">
        <f t="shared" si="7"/>
        <v>0</v>
      </c>
      <c r="H45" s="465"/>
      <c r="I45" s="293">
        <f t="shared" si="1"/>
        <v>0</v>
      </c>
      <c r="J45" s="276"/>
      <c r="K45" s="277"/>
      <c r="L45" s="277">
        <v>0</v>
      </c>
      <c r="M45" s="278"/>
      <c r="N45" s="279"/>
    </row>
    <row r="46" spans="1:14" ht="12.75" customHeight="1">
      <c r="A46" s="930"/>
      <c r="B46" s="932"/>
      <c r="C46" s="934"/>
      <c r="D46" s="162">
        <v>4</v>
      </c>
      <c r="E46" s="284"/>
      <c r="F46" s="284"/>
      <c r="G46" s="274">
        <f t="shared" si="7"/>
        <v>0</v>
      </c>
      <c r="H46" s="465"/>
      <c r="I46" s="293">
        <f t="shared" si="1"/>
        <v>0</v>
      </c>
      <c r="J46" s="276"/>
      <c r="K46" s="277"/>
      <c r="L46" s="277">
        <v>0</v>
      </c>
      <c r="M46" s="278"/>
      <c r="N46" s="279"/>
    </row>
    <row r="47" spans="1:14" ht="12.75" customHeight="1">
      <c r="A47" s="930"/>
      <c r="B47" s="932"/>
      <c r="C47" s="934"/>
      <c r="D47" s="162">
        <v>3</v>
      </c>
      <c r="E47" s="284"/>
      <c r="F47" s="284"/>
      <c r="G47" s="274">
        <f t="shared" si="7"/>
        <v>0</v>
      </c>
      <c r="H47" s="465"/>
      <c r="I47" s="293">
        <f t="shared" si="1"/>
        <v>0</v>
      </c>
      <c r="J47" s="276"/>
      <c r="K47" s="277"/>
      <c r="L47" s="277">
        <v>0</v>
      </c>
      <c r="M47" s="278"/>
      <c r="N47" s="279"/>
    </row>
    <row r="48" spans="1:14" ht="12.75" customHeight="1">
      <c r="A48" s="930"/>
      <c r="B48" s="932"/>
      <c r="C48" s="934"/>
      <c r="D48" s="162">
        <v>2</v>
      </c>
      <c r="E48" s="284"/>
      <c r="F48" s="284"/>
      <c r="G48" s="274">
        <f t="shared" si="7"/>
        <v>0</v>
      </c>
      <c r="H48" s="465"/>
      <c r="I48" s="293">
        <f t="shared" si="1"/>
        <v>0</v>
      </c>
      <c r="J48" s="276"/>
      <c r="K48" s="277"/>
      <c r="L48" s="277">
        <v>0</v>
      </c>
      <c r="M48" s="278"/>
      <c r="N48" s="279"/>
    </row>
    <row r="49" spans="1:14" ht="12.75" customHeight="1">
      <c r="A49" s="930"/>
      <c r="B49" s="932"/>
      <c r="C49" s="937"/>
      <c r="D49" s="165">
        <v>1</v>
      </c>
      <c r="E49" s="284"/>
      <c r="F49" s="284"/>
      <c r="G49" s="274">
        <f t="shared" si="7"/>
        <v>0</v>
      </c>
      <c r="H49" s="466"/>
      <c r="I49" s="293">
        <f t="shared" si="1"/>
        <v>0</v>
      </c>
      <c r="J49" s="298"/>
      <c r="K49" s="299"/>
      <c r="L49" s="299">
        <v>0</v>
      </c>
      <c r="M49" s="300"/>
      <c r="N49" s="279"/>
    </row>
    <row r="50" spans="1:14" ht="12.75" customHeight="1">
      <c r="A50" s="301"/>
      <c r="B50" s="287"/>
      <c r="C50" s="288"/>
      <c r="D50" s="302" t="s">
        <v>193</v>
      </c>
      <c r="E50" s="303">
        <f>SUM(E37:E49)</f>
        <v>19</v>
      </c>
      <c r="F50" s="303">
        <f>SUM(F37:F49)</f>
        <v>0</v>
      </c>
      <c r="G50" s="303">
        <f t="shared" ref="G50:M50" si="8">SUM(G37:G49)</f>
        <v>19</v>
      </c>
      <c r="H50" s="303">
        <f t="shared" si="8"/>
        <v>0</v>
      </c>
      <c r="I50" s="303">
        <f t="shared" si="8"/>
        <v>19</v>
      </c>
      <c r="J50" s="303">
        <f t="shared" si="8"/>
        <v>0</v>
      </c>
      <c r="K50" s="303">
        <f t="shared" si="8"/>
        <v>0</v>
      </c>
      <c r="L50" s="303">
        <f t="shared" si="8"/>
        <v>0</v>
      </c>
      <c r="M50" s="303">
        <f t="shared" si="8"/>
        <v>0</v>
      </c>
      <c r="N50" s="291"/>
    </row>
    <row r="51" spans="1:14" ht="12.75" customHeight="1" thickBot="1">
      <c r="A51" s="304"/>
      <c r="B51" s="938" t="s">
        <v>17</v>
      </c>
      <c r="C51" s="938"/>
      <c r="D51" s="939"/>
      <c r="E51" s="259">
        <f>SUM(E22+E36+E50)</f>
        <v>872</v>
      </c>
      <c r="F51" s="259">
        <f>SUM(F22+F36+F50)</f>
        <v>93</v>
      </c>
      <c r="G51" s="259">
        <f t="shared" ref="G51:M51" si="9">SUM(G22+G36+G50)</f>
        <v>965</v>
      </c>
      <c r="H51" s="259">
        <f t="shared" si="9"/>
        <v>92</v>
      </c>
      <c r="I51" s="259">
        <f t="shared" si="9"/>
        <v>1057</v>
      </c>
      <c r="J51" s="259">
        <f t="shared" si="9"/>
        <v>324</v>
      </c>
      <c r="K51" s="259">
        <f t="shared" si="9"/>
        <v>22</v>
      </c>
      <c r="L51" s="259">
        <f t="shared" si="9"/>
        <v>346</v>
      </c>
      <c r="M51" s="259">
        <f t="shared" si="9"/>
        <v>25</v>
      </c>
      <c r="N51" s="291"/>
    </row>
    <row r="52" spans="1:14" ht="15.75" thickTop="1">
      <c r="A52" s="305"/>
    </row>
  </sheetData>
  <mergeCells count="30">
    <mergeCell ref="B51:D51"/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10"/>
  <sheetViews>
    <sheetView showGridLines="0" view="pageBreakPreview" zoomScale="150" zoomScaleNormal="100" zoomScaleSheetLayoutView="150" workbookViewId="0">
      <selection activeCell="A21" sqref="A21"/>
    </sheetView>
  </sheetViews>
  <sheetFormatPr defaultColWidth="9.140625" defaultRowHeight="12.75"/>
  <cols>
    <col min="1" max="1" width="86.28515625" style="1" customWidth="1"/>
    <col min="2" max="2" width="25.7109375" style="1" customWidth="1"/>
    <col min="3" max="16384" width="9.140625" style="1"/>
  </cols>
  <sheetData>
    <row r="1" spans="1:2" ht="12.75" customHeight="1">
      <c r="A1" s="870" t="s">
        <v>112</v>
      </c>
      <c r="B1" s="870"/>
    </row>
    <row r="2" spans="1:2">
      <c r="A2" s="870" t="s">
        <v>1</v>
      </c>
      <c r="B2" s="870"/>
    </row>
    <row r="3" spans="1:2">
      <c r="A3" s="96"/>
      <c r="B3" s="96"/>
    </row>
    <row r="4" spans="1:2" ht="12.75" customHeight="1">
      <c r="A4" s="1145" t="str">
        <f>'ANEXO I - TAB 2'!A4:H4</f>
        <v>PODER/ÓRGÃO/UNIDADE: JUSTIÇA FEDERAL</v>
      </c>
      <c r="B4" s="1145"/>
    </row>
    <row r="5" spans="1:2">
      <c r="A5" s="191"/>
      <c r="B5" s="250" t="str">
        <f>'ANEXO I - TAB 1'!L5</f>
        <v>POSIÇÃO: ABRIL/2024</v>
      </c>
    </row>
    <row r="6" spans="1:2">
      <c r="A6" s="104" t="s">
        <v>113</v>
      </c>
      <c r="B6" s="98" t="s">
        <v>101</v>
      </c>
    </row>
    <row r="7" spans="1:2" ht="33.6" customHeight="1">
      <c r="A7" s="248" t="s">
        <v>191</v>
      </c>
      <c r="B7" s="201">
        <v>0</v>
      </c>
    </row>
    <row r="8" spans="1:2" ht="34.15" customHeight="1">
      <c r="A8" s="249" t="s">
        <v>114</v>
      </c>
      <c r="B8" s="201">
        <v>0</v>
      </c>
    </row>
    <row r="9" spans="1:2">
      <c r="A9" s="104" t="s">
        <v>115</v>
      </c>
      <c r="B9" s="108">
        <f>SUM(B7:B8)</f>
        <v>0</v>
      </c>
    </row>
    <row r="10" spans="1:2">
      <c r="A10" s="198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70"/>
  <sheetViews>
    <sheetView showGridLines="0" view="pageBreakPreview" zoomScale="140" zoomScaleNormal="100" zoomScaleSheetLayoutView="140" workbookViewId="0">
      <selection activeCell="A7" sqref="A7:B8"/>
    </sheetView>
  </sheetViews>
  <sheetFormatPr defaultColWidth="9.140625" defaultRowHeight="12.75" outlineLevelRow="3" outlineLevelCol="1"/>
  <cols>
    <col min="1" max="1" width="9.5703125" style="5" customWidth="1"/>
    <col min="2" max="2" width="46.42578125" style="5" customWidth="1"/>
    <col min="3" max="3" width="14.85546875" style="5" customWidth="1"/>
    <col min="4" max="4" width="14.5703125" style="5" customWidth="1"/>
    <col min="5" max="5" width="14.28515625" style="5" customWidth="1"/>
    <col min="6" max="6" width="13.85546875" style="5" customWidth="1"/>
    <col min="7" max="7" width="11.5703125" style="5" customWidth="1"/>
    <col min="8" max="8" width="14.85546875" style="5" customWidth="1"/>
    <col min="9" max="9" width="7.7109375" style="5" bestFit="1" customWidth="1"/>
    <col min="10" max="10" width="5.28515625" style="5" bestFit="1" customWidth="1"/>
    <col min="11" max="11" width="6.5703125" style="254" hidden="1" customWidth="1" outlineLevel="1"/>
    <col min="12" max="12" width="5.140625" style="5" hidden="1" customWidth="1" outlineLevel="1"/>
    <col min="13" max="13" width="5" style="5" hidden="1" customWidth="1" outlineLevel="1"/>
    <col min="14" max="14" width="4" style="5" hidden="1" customWidth="1" outlineLevel="1"/>
    <col min="15" max="16" width="6" style="5" hidden="1" customWidth="1" outlineLevel="1"/>
    <col min="17" max="17" width="9.140625" style="5" collapsed="1"/>
    <col min="18" max="16384" width="9.140625" style="5"/>
  </cols>
  <sheetData>
    <row r="1" spans="1:16" ht="12.75" customHeight="1">
      <c r="A1" s="870" t="s">
        <v>147</v>
      </c>
      <c r="B1" s="870"/>
      <c r="C1" s="870"/>
      <c r="D1" s="870"/>
      <c r="E1" s="870"/>
      <c r="F1" s="870"/>
      <c r="G1" s="870"/>
      <c r="H1" s="870"/>
      <c r="I1" s="870"/>
    </row>
    <row r="2" spans="1:16">
      <c r="A2" s="870" t="s">
        <v>63</v>
      </c>
      <c r="B2" s="870"/>
      <c r="C2" s="870"/>
      <c r="D2" s="870"/>
      <c r="E2" s="870"/>
      <c r="F2" s="870"/>
      <c r="G2" s="870"/>
      <c r="H2" s="870"/>
      <c r="I2" s="870"/>
    </row>
    <row r="3" spans="1:16">
      <c r="A3" s="3"/>
      <c r="B3" s="3"/>
      <c r="C3" s="3"/>
      <c r="G3" s="11"/>
      <c r="H3" s="11"/>
      <c r="I3" s="11"/>
    </row>
    <row r="4" spans="1:16" s="1" customFormat="1" ht="12.75" customHeight="1">
      <c r="A4" s="1145" t="str">
        <f>'ANEXO I - TAB 1'!A4:M4</f>
        <v>PODER/ÓRGÃO/UNIDADE: JUSTIÇA FEDERAL</v>
      </c>
      <c r="B4" s="1145"/>
      <c r="C4" s="1145"/>
      <c r="D4" s="1145"/>
      <c r="E4" s="1145"/>
      <c r="F4" s="1145"/>
      <c r="G4" s="1145"/>
      <c r="H4" s="1145"/>
      <c r="I4" s="1145"/>
    </row>
    <row r="5" spans="1:16" s="1" customFormat="1" ht="12.75" customHeight="1">
      <c r="A5" s="196" t="s">
        <v>364</v>
      </c>
      <c r="B5" s="196"/>
      <c r="C5" s="196"/>
      <c r="D5" s="196"/>
      <c r="E5" s="196"/>
      <c r="F5" s="196"/>
      <c r="G5" s="196"/>
      <c r="H5" s="196"/>
      <c r="I5" s="196"/>
    </row>
    <row r="6" spans="1:16" ht="12.75" customHeight="1">
      <c r="A6" s="11"/>
      <c r="B6" s="11"/>
      <c r="C6" s="11"/>
      <c r="D6" s="11"/>
      <c r="E6" s="11"/>
      <c r="F6" s="959" t="str">
        <f>'ANEXO I - TAB 1'!L5</f>
        <v>POSIÇÃO: ABRIL/2024</v>
      </c>
      <c r="G6" s="959"/>
      <c r="H6" s="959"/>
      <c r="I6" s="959"/>
    </row>
    <row r="7" spans="1:16">
      <c r="A7" s="1146" t="s">
        <v>117</v>
      </c>
      <c r="B7" s="1147"/>
      <c r="C7" s="1147" t="s">
        <v>101</v>
      </c>
      <c r="D7" s="1147"/>
      <c r="E7" s="1147"/>
      <c r="F7" s="1147"/>
      <c r="G7" s="1147"/>
      <c r="H7" s="1147"/>
      <c r="I7" s="1147"/>
    </row>
    <row r="8" spans="1:16">
      <c r="A8" s="1146"/>
      <c r="B8" s="1147"/>
      <c r="C8" s="1147" t="s">
        <v>118</v>
      </c>
      <c r="D8" s="1147" t="s">
        <v>119</v>
      </c>
      <c r="E8" s="1147" t="s">
        <v>120</v>
      </c>
      <c r="F8" s="1147" t="s">
        <v>121</v>
      </c>
      <c r="G8" s="1147" t="s">
        <v>122</v>
      </c>
      <c r="H8" s="1147"/>
      <c r="I8" s="1147"/>
    </row>
    <row r="9" spans="1:16">
      <c r="A9" s="203" t="s">
        <v>123</v>
      </c>
      <c r="B9" s="204" t="s">
        <v>26</v>
      </c>
      <c r="C9" s="1147"/>
      <c r="D9" s="1147"/>
      <c r="E9" s="1147"/>
      <c r="F9" s="1147"/>
      <c r="G9" s="204" t="s">
        <v>124</v>
      </c>
      <c r="H9" s="204" t="s">
        <v>125</v>
      </c>
      <c r="I9" s="204" t="s">
        <v>9</v>
      </c>
      <c r="K9" s="255"/>
    </row>
    <row r="10" spans="1:16" ht="12.75" customHeight="1">
      <c r="A10" s="202" t="s">
        <v>192</v>
      </c>
      <c r="B10" s="206" t="s">
        <v>201</v>
      </c>
      <c r="C10" s="199">
        <f>K18</f>
        <v>23768</v>
      </c>
      <c r="D10" s="199">
        <f t="shared" ref="D10:H10" si="0">L18</f>
        <v>4263</v>
      </c>
      <c r="E10" s="199">
        <f t="shared" si="0"/>
        <v>1946</v>
      </c>
      <c r="F10" s="199">
        <f t="shared" si="0"/>
        <v>277</v>
      </c>
      <c r="G10" s="199">
        <f t="shared" si="0"/>
        <v>26036</v>
      </c>
      <c r="H10" s="199">
        <f t="shared" si="0"/>
        <v>35421</v>
      </c>
      <c r="I10" s="153">
        <f t="shared" ref="I10" si="1">G10+H10</f>
        <v>61457</v>
      </c>
      <c r="K10" s="255"/>
    </row>
    <row r="11" spans="1:16">
      <c r="A11" s="110" t="s">
        <v>202</v>
      </c>
      <c r="B11" s="206" t="s">
        <v>203</v>
      </c>
      <c r="C11" s="565">
        <v>1385</v>
      </c>
      <c r="D11" s="565">
        <v>173</v>
      </c>
      <c r="E11" s="565">
        <v>60</v>
      </c>
      <c r="F11" s="565">
        <v>94</v>
      </c>
      <c r="G11" s="566">
        <v>1573</v>
      </c>
      <c r="H11" s="566">
        <v>2314</v>
      </c>
      <c r="I11" s="750">
        <v>3887</v>
      </c>
      <c r="K11" s="565">
        <v>5458</v>
      </c>
      <c r="L11" s="565">
        <v>1141</v>
      </c>
      <c r="M11" s="565">
        <v>101</v>
      </c>
      <c r="N11" s="565">
        <v>160</v>
      </c>
      <c r="O11" s="566">
        <v>5664</v>
      </c>
      <c r="P11" s="566">
        <v>8871</v>
      </c>
    </row>
    <row r="12" spans="1:16">
      <c r="A12" s="110" t="s">
        <v>204</v>
      </c>
      <c r="B12" s="97" t="s">
        <v>205</v>
      </c>
      <c r="C12" s="199">
        <v>1221</v>
      </c>
      <c r="D12" s="199">
        <v>164</v>
      </c>
      <c r="E12" s="199">
        <v>500</v>
      </c>
      <c r="F12" s="199">
        <v>0</v>
      </c>
      <c r="G12" s="199">
        <v>1538</v>
      </c>
      <c r="H12" s="199">
        <v>1367</v>
      </c>
      <c r="I12" s="153">
        <v>2905</v>
      </c>
      <c r="K12" s="565">
        <v>3547</v>
      </c>
      <c r="L12" s="565">
        <v>561</v>
      </c>
      <c r="M12" s="565">
        <v>849</v>
      </c>
      <c r="N12" s="565">
        <v>0</v>
      </c>
      <c r="O12" s="566">
        <v>4168</v>
      </c>
      <c r="P12" s="566">
        <v>4416</v>
      </c>
    </row>
    <row r="13" spans="1:16">
      <c r="A13" s="110" t="s">
        <v>206</v>
      </c>
      <c r="B13" s="97" t="s">
        <v>207</v>
      </c>
      <c r="C13" s="571">
        <v>1808</v>
      </c>
      <c r="D13" s="571">
        <v>203</v>
      </c>
      <c r="E13" s="571">
        <v>478</v>
      </c>
      <c r="F13" s="571"/>
      <c r="G13" s="563">
        <v>2350</v>
      </c>
      <c r="H13" s="563">
        <v>1838</v>
      </c>
      <c r="I13" s="153">
        <v>4188</v>
      </c>
      <c r="K13" s="565">
        <v>4700</v>
      </c>
      <c r="L13" s="565">
        <v>641</v>
      </c>
      <c r="M13" s="565">
        <v>542</v>
      </c>
      <c r="N13" s="565"/>
      <c r="O13" s="566">
        <v>5543</v>
      </c>
      <c r="P13" s="566">
        <v>5486</v>
      </c>
    </row>
    <row r="14" spans="1:16">
      <c r="A14" s="110" t="s">
        <v>208</v>
      </c>
      <c r="B14" s="97" t="s">
        <v>209</v>
      </c>
      <c r="C14" s="571">
        <v>989</v>
      </c>
      <c r="D14" s="571">
        <v>100</v>
      </c>
      <c r="E14" s="571">
        <v>68</v>
      </c>
      <c r="F14" s="571">
        <v>184</v>
      </c>
      <c r="G14" s="563">
        <v>1425</v>
      </c>
      <c r="H14" s="563">
        <v>1374</v>
      </c>
      <c r="I14" s="153">
        <v>2799</v>
      </c>
      <c r="K14" s="565">
        <v>4616</v>
      </c>
      <c r="L14" s="565">
        <v>792</v>
      </c>
      <c r="M14" s="565">
        <v>113</v>
      </c>
      <c r="N14" s="565">
        <v>93</v>
      </c>
      <c r="O14" s="566">
        <v>5402</v>
      </c>
      <c r="P14" s="566">
        <v>7186</v>
      </c>
    </row>
    <row r="15" spans="1:16">
      <c r="A15" s="110" t="s">
        <v>210</v>
      </c>
      <c r="B15" s="97" t="s">
        <v>211</v>
      </c>
      <c r="C15" s="571">
        <v>678</v>
      </c>
      <c r="D15" s="571">
        <v>64</v>
      </c>
      <c r="E15" s="571">
        <v>55</v>
      </c>
      <c r="F15" s="571"/>
      <c r="G15" s="563">
        <v>837</v>
      </c>
      <c r="H15" s="563">
        <v>1717</v>
      </c>
      <c r="I15" s="153">
        <v>2554</v>
      </c>
      <c r="K15" s="565">
        <v>3461</v>
      </c>
      <c r="L15" s="565">
        <v>769</v>
      </c>
      <c r="M15" s="565">
        <v>266</v>
      </c>
      <c r="N15" s="565"/>
      <c r="O15" s="566">
        <v>3087</v>
      </c>
      <c r="P15" s="566">
        <v>6487</v>
      </c>
    </row>
    <row r="16" spans="1:16">
      <c r="A16" s="110" t="s">
        <v>342</v>
      </c>
      <c r="B16" s="97" t="s">
        <v>302</v>
      </c>
      <c r="C16" s="571">
        <v>405</v>
      </c>
      <c r="D16" s="571">
        <v>52</v>
      </c>
      <c r="E16" s="571">
        <v>4</v>
      </c>
      <c r="F16" s="571">
        <v>7</v>
      </c>
      <c r="G16" s="563">
        <v>349</v>
      </c>
      <c r="H16" s="563">
        <v>449</v>
      </c>
      <c r="I16" s="153">
        <v>798</v>
      </c>
      <c r="K16" s="565">
        <v>1767</v>
      </c>
      <c r="L16" s="565">
        <v>312</v>
      </c>
      <c r="M16" s="565">
        <v>9</v>
      </c>
      <c r="N16" s="565">
        <v>9</v>
      </c>
      <c r="O16" s="566">
        <v>1877</v>
      </c>
      <c r="P16" s="566">
        <v>2558</v>
      </c>
    </row>
    <row r="17" spans="1:16">
      <c r="A17" s="1011" t="s">
        <v>9</v>
      </c>
      <c r="B17" s="1008"/>
      <c r="C17" s="112">
        <f>SUM(C10:C16)</f>
        <v>30254</v>
      </c>
      <c r="D17" s="112">
        <f t="shared" ref="D17:I17" si="2">SUM(D10:D16)</f>
        <v>5019</v>
      </c>
      <c r="E17" s="112">
        <f t="shared" si="2"/>
        <v>3111</v>
      </c>
      <c r="F17" s="112">
        <f t="shared" si="2"/>
        <v>562</v>
      </c>
      <c r="G17" s="112">
        <f t="shared" si="2"/>
        <v>34108</v>
      </c>
      <c r="H17" s="112">
        <f t="shared" si="2"/>
        <v>44480</v>
      </c>
      <c r="I17" s="112">
        <f t="shared" si="2"/>
        <v>78588</v>
      </c>
      <c r="K17" s="565">
        <v>219</v>
      </c>
      <c r="L17" s="565">
        <v>47</v>
      </c>
      <c r="M17" s="565">
        <v>66</v>
      </c>
      <c r="N17" s="565">
        <v>15</v>
      </c>
      <c r="O17" s="566">
        <v>295</v>
      </c>
      <c r="P17" s="566">
        <v>417</v>
      </c>
    </row>
    <row r="18" spans="1:16" ht="13.5" customHeight="1">
      <c r="A18" s="1152" t="str">
        <f>'ANEXO V - TAB 1'!A10</f>
        <v>Fonte: Tribunais Regionais Federais e Secretaria do Conselho da Justiça Federal</v>
      </c>
      <c r="B18" s="1152"/>
      <c r="C18" s="1152"/>
      <c r="D18" s="1152"/>
      <c r="E18" s="1152"/>
      <c r="F18" s="1152"/>
      <c r="G18" s="1152"/>
      <c r="H18" s="1152"/>
      <c r="I18" s="1152"/>
      <c r="K18" s="564">
        <f>SUM(K11:K17)</f>
        <v>23768</v>
      </c>
      <c r="L18" s="528">
        <f t="shared" ref="L18:P18" si="3">SUM(L11:L17)</f>
        <v>4263</v>
      </c>
      <c r="M18" s="528">
        <f t="shared" si="3"/>
        <v>1946</v>
      </c>
      <c r="N18" s="528">
        <f t="shared" si="3"/>
        <v>277</v>
      </c>
      <c r="O18" s="528">
        <f t="shared" si="3"/>
        <v>26036</v>
      </c>
      <c r="P18" s="528">
        <f t="shared" si="3"/>
        <v>35421</v>
      </c>
    </row>
    <row r="19" spans="1:16" ht="12.75" customHeight="1">
      <c r="A19" s="1153" t="s">
        <v>69</v>
      </c>
      <c r="B19" s="1153"/>
      <c r="C19" s="1153"/>
      <c r="D19" s="1153"/>
      <c r="E19" s="1153"/>
      <c r="F19" s="1153"/>
      <c r="G19" s="1153"/>
      <c r="H19" s="1153"/>
      <c r="I19" s="1153"/>
    </row>
    <row r="20" spans="1:16" ht="12.75" customHeight="1">
      <c r="A20" s="1154" t="s">
        <v>139</v>
      </c>
      <c r="B20" s="1154"/>
      <c r="C20" s="1154"/>
      <c r="D20" s="1154"/>
      <c r="E20" s="1154"/>
      <c r="F20" s="1154"/>
      <c r="G20" s="1154"/>
      <c r="H20" s="1154"/>
      <c r="I20" s="1154"/>
    </row>
    <row r="21" spans="1:16" ht="31.5">
      <c r="A21" s="1148" t="s">
        <v>126</v>
      </c>
      <c r="B21" s="1102"/>
      <c r="C21" s="205" t="s">
        <v>127</v>
      </c>
      <c r="D21" s="1102" t="s">
        <v>128</v>
      </c>
      <c r="E21" s="1102"/>
      <c r="F21" s="1102"/>
      <c r="G21" s="1102"/>
      <c r="H21" s="1102"/>
      <c r="I21" s="1102"/>
    </row>
    <row r="22" spans="1:16" ht="24" customHeight="1">
      <c r="A22" s="1149" t="s">
        <v>129</v>
      </c>
      <c r="B22" s="1150"/>
      <c r="C22" s="857">
        <v>1393.1</v>
      </c>
      <c r="D22" s="1151" t="s">
        <v>344</v>
      </c>
      <c r="E22" s="1151"/>
      <c r="F22" s="1151"/>
      <c r="G22" s="1151"/>
      <c r="H22" s="1151"/>
      <c r="I22" s="1151"/>
    </row>
    <row r="23" spans="1:16" ht="27.75" customHeight="1">
      <c r="A23" s="1149" t="s">
        <v>130</v>
      </c>
      <c r="B23" s="1150"/>
      <c r="C23" s="857">
        <v>1178.82</v>
      </c>
      <c r="D23" s="1151" t="s">
        <v>344</v>
      </c>
      <c r="E23" s="1151"/>
      <c r="F23" s="1151"/>
      <c r="G23" s="1151"/>
      <c r="H23" s="1151"/>
      <c r="I23" s="1151"/>
    </row>
    <row r="24" spans="1:16" ht="25.5" customHeight="1">
      <c r="A24" s="1149" t="s">
        <v>131</v>
      </c>
      <c r="B24" s="1150"/>
      <c r="C24" s="858" t="s">
        <v>221</v>
      </c>
      <c r="D24" s="1155" t="s">
        <v>212</v>
      </c>
      <c r="E24" s="1156"/>
      <c r="F24" s="1156"/>
      <c r="G24" s="1156"/>
      <c r="H24" s="1156"/>
      <c r="I24" s="1156"/>
    </row>
    <row r="25" spans="1:16" ht="12.75" customHeight="1">
      <c r="A25" s="1149" t="s">
        <v>132</v>
      </c>
      <c r="B25" s="1150"/>
      <c r="C25" s="859" t="s">
        <v>213</v>
      </c>
      <c r="D25" s="1155" t="s">
        <v>345</v>
      </c>
      <c r="E25" s="1156"/>
      <c r="F25" s="1156"/>
      <c r="G25" s="1156"/>
      <c r="H25" s="1156"/>
      <c r="I25" s="1156"/>
    </row>
    <row r="26" spans="1:16" ht="13.5" customHeight="1">
      <c r="A26" s="1149" t="s">
        <v>133</v>
      </c>
      <c r="B26" s="1150"/>
      <c r="C26" s="859" t="s">
        <v>343</v>
      </c>
      <c r="D26" s="1155" t="s">
        <v>346</v>
      </c>
      <c r="E26" s="1156"/>
      <c r="F26" s="1156"/>
      <c r="G26" s="1156"/>
      <c r="H26" s="1156"/>
      <c r="I26" s="1156"/>
    </row>
    <row r="27" spans="1:16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16" hidden="1" outlineLevel="1">
      <c r="A28" s="5" t="s">
        <v>219</v>
      </c>
      <c r="B28" s="251"/>
      <c r="C28" s="251">
        <v>1131</v>
      </c>
      <c r="D28" s="251">
        <v>136</v>
      </c>
      <c r="E28" s="251">
        <v>56</v>
      </c>
      <c r="F28" s="251">
        <v>33</v>
      </c>
      <c r="G28" s="251">
        <v>1565</v>
      </c>
      <c r="H28" s="251">
        <v>2107</v>
      </c>
      <c r="I28" s="251"/>
    </row>
    <row r="29" spans="1:16" hidden="1" outlineLevel="1">
      <c r="A29" s="5" t="s">
        <v>218</v>
      </c>
      <c r="B29" s="251"/>
      <c r="C29" s="251">
        <v>1196</v>
      </c>
      <c r="D29" s="251">
        <v>148</v>
      </c>
      <c r="E29" s="251">
        <v>493</v>
      </c>
      <c r="F29" s="251"/>
      <c r="G29" s="251">
        <v>1386</v>
      </c>
      <c r="H29" s="251">
        <v>1318</v>
      </c>
      <c r="I29" s="251"/>
    </row>
    <row r="30" spans="1:16" hidden="1" outlineLevel="1">
      <c r="A30" s="5" t="s">
        <v>217</v>
      </c>
      <c r="B30" s="251"/>
      <c r="C30" s="251">
        <v>1749</v>
      </c>
      <c r="D30" s="251">
        <v>218</v>
      </c>
      <c r="E30" s="251">
        <v>529</v>
      </c>
      <c r="F30" s="251">
        <v>0</v>
      </c>
      <c r="G30" s="251">
        <v>2491</v>
      </c>
      <c r="H30" s="251">
        <v>2218</v>
      </c>
      <c r="I30" s="251"/>
    </row>
    <row r="31" spans="1:16" hidden="1" outlineLevel="1">
      <c r="A31" s="5" t="s">
        <v>216</v>
      </c>
      <c r="B31" s="251"/>
      <c r="C31" s="251">
        <v>924</v>
      </c>
      <c r="D31" s="251">
        <v>134</v>
      </c>
      <c r="E31" s="251">
        <v>55</v>
      </c>
      <c r="F31" s="251">
        <v>183</v>
      </c>
      <c r="G31" s="251">
        <v>1280</v>
      </c>
      <c r="H31" s="251">
        <v>1464</v>
      </c>
      <c r="I31" s="251"/>
    </row>
    <row r="32" spans="1:16" hidden="1" outlineLevel="1">
      <c r="A32" s="5" t="s">
        <v>215</v>
      </c>
      <c r="B32" s="251"/>
      <c r="C32" s="251">
        <v>633</v>
      </c>
      <c r="D32" s="251">
        <v>65</v>
      </c>
      <c r="E32" s="251">
        <v>52</v>
      </c>
      <c r="F32" s="251">
        <v>0</v>
      </c>
      <c r="G32" s="251">
        <v>680</v>
      </c>
      <c r="H32" s="251">
        <v>1028</v>
      </c>
      <c r="I32" s="251"/>
    </row>
    <row r="33" spans="1:9" hidden="1" outlineLevel="1">
      <c r="B33" s="251"/>
      <c r="C33" s="251"/>
      <c r="D33" s="251"/>
      <c r="E33" s="251"/>
      <c r="F33" s="251"/>
      <c r="G33" s="251"/>
      <c r="H33" s="251"/>
      <c r="I33" s="251"/>
    </row>
    <row r="34" spans="1:9" hidden="1" outlineLevel="1">
      <c r="A34" s="5" t="s">
        <v>9</v>
      </c>
      <c r="C34" s="199">
        <f>SUM(C28:C33)</f>
        <v>5633</v>
      </c>
      <c r="D34" s="199">
        <f t="shared" ref="D34:H34" si="4">SUM(D28:D33)</f>
        <v>701</v>
      </c>
      <c r="E34" s="199">
        <f t="shared" si="4"/>
        <v>1185</v>
      </c>
      <c r="F34" s="199">
        <f t="shared" si="4"/>
        <v>216</v>
      </c>
      <c r="G34" s="199">
        <f t="shared" si="4"/>
        <v>7402</v>
      </c>
      <c r="H34" s="199">
        <f t="shared" si="4"/>
        <v>8135</v>
      </c>
    </row>
    <row r="35" spans="1:9" hidden="1" outlineLevel="1">
      <c r="C35" s="258"/>
      <c r="D35" s="258"/>
      <c r="E35" s="258"/>
      <c r="F35" s="258"/>
      <c r="G35" s="258"/>
      <c r="H35" s="258"/>
    </row>
    <row r="36" spans="1:9" hidden="1" outlineLevel="1">
      <c r="A36" s="5">
        <v>12101</v>
      </c>
    </row>
    <row r="37" spans="1:9" hidden="1" outlineLevel="1">
      <c r="A37" s="5" t="s">
        <v>199</v>
      </c>
      <c r="C37" s="256">
        <f>'[14]ANEXO VI - TAB 1'!C10</f>
        <v>199</v>
      </c>
      <c r="D37" s="256">
        <f>'[14]ANEXO VI - TAB 1'!D10</f>
        <v>42</v>
      </c>
      <c r="E37" s="256">
        <f>'[14]ANEXO VI - TAB 1'!E10</f>
        <v>64</v>
      </c>
      <c r="F37" s="256">
        <f>'[14]ANEXO VI - TAB 1'!F10</f>
        <v>15</v>
      </c>
      <c r="G37" s="256">
        <f>'[14]ANEXO VI - TAB 1'!G10</f>
        <v>245</v>
      </c>
      <c r="H37" s="256">
        <f>'[14]ANEXO VI - TAB 1'!H10</f>
        <v>408</v>
      </c>
      <c r="I37" s="256">
        <f>'[14]ANEXO VI - TAB 1'!I10</f>
        <v>653</v>
      </c>
    </row>
    <row r="38" spans="1:9" hidden="1" outlineLevel="1">
      <c r="A38" s="5" t="s">
        <v>215</v>
      </c>
      <c r="C38" s="256">
        <v>3495</v>
      </c>
      <c r="D38" s="256">
        <v>982</v>
      </c>
      <c r="E38" s="256">
        <v>588</v>
      </c>
      <c r="F38" s="256">
        <v>0</v>
      </c>
      <c r="G38" s="256">
        <v>3427</v>
      </c>
      <c r="H38" s="256">
        <v>5085</v>
      </c>
      <c r="I38" s="256">
        <f>'[13]ANEXO VI - TAB 1'!I10</f>
        <v>8512</v>
      </c>
    </row>
    <row r="39" spans="1:9" hidden="1" outlineLevel="1">
      <c r="A39" s="5" t="s">
        <v>216</v>
      </c>
      <c r="C39" s="256">
        <f>'[12]ANEXO VI - TAB 1'!C10</f>
        <v>4619</v>
      </c>
      <c r="D39" s="256">
        <f>'[12]ANEXO VI - TAB 1'!D10</f>
        <v>1096</v>
      </c>
      <c r="E39" s="256">
        <f>'[12]ANEXO VI - TAB 1'!E10</f>
        <v>96</v>
      </c>
      <c r="F39" s="256">
        <f>'[12]ANEXO VI - TAB 1'!F10</f>
        <v>315</v>
      </c>
      <c r="G39" s="256">
        <f>'[12]ANEXO VI - TAB 1'!G10</f>
        <v>5161</v>
      </c>
      <c r="H39" s="256">
        <f>'[12]ANEXO VI - TAB 1'!H10</f>
        <v>7218</v>
      </c>
      <c r="I39" s="256">
        <f>'[12]ANEXO VI - TAB 1'!I10</f>
        <v>12379</v>
      </c>
    </row>
    <row r="40" spans="1:9" hidden="1" outlineLevel="1">
      <c r="A40" s="5" t="s">
        <v>217</v>
      </c>
      <c r="C40" s="256">
        <v>4770</v>
      </c>
      <c r="D40" s="256">
        <v>855</v>
      </c>
      <c r="E40" s="256">
        <v>718</v>
      </c>
      <c r="F40" s="256">
        <v>0</v>
      </c>
      <c r="G40" s="256">
        <v>6162</v>
      </c>
      <c r="H40" s="256">
        <v>6684</v>
      </c>
      <c r="I40" s="256">
        <f>'[11]ANEXO VI - TAB 1'!I10</f>
        <v>12846</v>
      </c>
    </row>
    <row r="41" spans="1:9" hidden="1" outlineLevel="1">
      <c r="A41" s="5" t="s">
        <v>218</v>
      </c>
      <c r="C41" s="256">
        <v>3612</v>
      </c>
      <c r="D41" s="256">
        <v>636</v>
      </c>
      <c r="E41" s="256">
        <v>995</v>
      </c>
      <c r="F41" s="256">
        <v>0</v>
      </c>
      <c r="G41" s="256">
        <v>3898</v>
      </c>
      <c r="H41" s="256">
        <v>4025</v>
      </c>
      <c r="I41" s="256">
        <v>7923</v>
      </c>
    </row>
    <row r="42" spans="1:9" hidden="1" outlineLevel="1">
      <c r="A42" s="5" t="s">
        <v>219</v>
      </c>
      <c r="C42" s="512">
        <v>7625</v>
      </c>
      <c r="D42" s="512">
        <v>1914</v>
      </c>
      <c r="E42" s="512">
        <v>657</v>
      </c>
      <c r="F42" s="513">
        <v>151</v>
      </c>
      <c r="G42" s="514">
        <v>9457</v>
      </c>
      <c r="H42" s="514">
        <v>13383</v>
      </c>
      <c r="I42" s="256">
        <f>'[9]ANEXO VI - TAB 1'!I10</f>
        <v>22840</v>
      </c>
    </row>
    <row r="43" spans="1:9" hidden="1" outlineLevel="1">
      <c r="C43" s="256">
        <f>SUM(C37:C42)</f>
        <v>24320</v>
      </c>
      <c r="D43" s="256">
        <f t="shared" ref="D43:H43" si="5">SUM(D37:D42)</f>
        <v>5525</v>
      </c>
      <c r="E43" s="256">
        <f t="shared" si="5"/>
        <v>3118</v>
      </c>
      <c r="F43" s="256">
        <f t="shared" si="5"/>
        <v>481</v>
      </c>
      <c r="G43" s="256">
        <f t="shared" si="5"/>
        <v>28350</v>
      </c>
      <c r="H43" s="256">
        <f t="shared" si="5"/>
        <v>36803</v>
      </c>
      <c r="I43" s="256">
        <f t="shared" ref="I43" si="6">SUM(I37:I42)</f>
        <v>65153</v>
      </c>
    </row>
    <row r="44" spans="1:9" hidden="1" outlineLevel="1">
      <c r="C44" s="257"/>
      <c r="D44" s="257"/>
      <c r="E44" s="257"/>
      <c r="F44" s="257"/>
      <c r="G44" s="257"/>
      <c r="H44" s="257"/>
      <c r="I44" s="257">
        <f t="shared" ref="I44" si="7">+I43-I10</f>
        <v>3696</v>
      </c>
    </row>
    <row r="45" spans="1:9" collapsed="1"/>
    <row r="47" spans="1:9" hidden="1" outlineLevel="3"/>
    <row r="48" spans="1:9" hidden="1" outlineLevel="3">
      <c r="B48" s="5" t="s">
        <v>297</v>
      </c>
    </row>
    <row r="49" spans="1:8" hidden="1" outlineLevel="3">
      <c r="A49" s="5">
        <v>1</v>
      </c>
      <c r="B49" s="5">
        <v>7605</v>
      </c>
      <c r="C49" s="5">
        <v>1950</v>
      </c>
      <c r="D49" s="5">
        <v>415</v>
      </c>
      <c r="E49" s="5">
        <v>69</v>
      </c>
      <c r="F49" s="5">
        <v>9481</v>
      </c>
      <c r="G49" s="5">
        <v>13402</v>
      </c>
      <c r="H49" s="5">
        <v>22883</v>
      </c>
    </row>
    <row r="50" spans="1:8" hidden="1" outlineLevel="3">
      <c r="A50" s="5">
        <v>2</v>
      </c>
      <c r="B50" s="541">
        <v>3579</v>
      </c>
      <c r="C50" s="541">
        <v>658</v>
      </c>
      <c r="D50" s="541">
        <v>907</v>
      </c>
      <c r="E50" s="541">
        <v>696</v>
      </c>
      <c r="F50" s="541">
        <v>3900</v>
      </c>
      <c r="G50" s="541">
        <v>4060</v>
      </c>
      <c r="H50" s="541">
        <v>7960</v>
      </c>
    </row>
    <row r="51" spans="1:8" hidden="1" outlineLevel="3">
      <c r="A51" s="5">
        <v>3</v>
      </c>
      <c r="B51" s="5">
        <v>1742</v>
      </c>
      <c r="C51" s="5">
        <v>236</v>
      </c>
      <c r="D51" s="5">
        <v>526</v>
      </c>
      <c r="E51" s="5">
        <v>0</v>
      </c>
      <c r="F51" s="5">
        <v>2519</v>
      </c>
      <c r="G51" s="5">
        <v>2218</v>
      </c>
      <c r="H51" s="5">
        <v>4737</v>
      </c>
    </row>
    <row r="52" spans="1:8" hidden="1" outlineLevel="3">
      <c r="A52" s="5">
        <v>4</v>
      </c>
      <c r="B52" s="5">
        <v>4574</v>
      </c>
      <c r="C52" s="5">
        <v>1125</v>
      </c>
      <c r="D52" s="5">
        <v>94</v>
      </c>
      <c r="E52" s="5">
        <v>281</v>
      </c>
      <c r="F52" s="5">
        <v>5162</v>
      </c>
      <c r="G52" s="5">
        <v>7247</v>
      </c>
      <c r="H52" s="5">
        <v>12409</v>
      </c>
    </row>
    <row r="53" spans="1:8" hidden="1" outlineLevel="3">
      <c r="A53" s="5">
        <v>5</v>
      </c>
      <c r="B53" s="542">
        <v>3478</v>
      </c>
      <c r="C53" s="542">
        <v>962</v>
      </c>
      <c r="D53" s="542">
        <v>474</v>
      </c>
      <c r="E53" s="542">
        <v>0</v>
      </c>
      <c r="F53" s="542">
        <v>3441</v>
      </c>
      <c r="G53" s="542">
        <v>5106</v>
      </c>
      <c r="H53" s="543">
        <v>8547</v>
      </c>
    </row>
    <row r="54" spans="1:8" hidden="1" outlineLevel="3">
      <c r="A54" s="5" t="s">
        <v>296</v>
      </c>
      <c r="B54" s="5">
        <v>207</v>
      </c>
      <c r="C54" s="5">
        <v>49</v>
      </c>
      <c r="D54" s="5">
        <v>69</v>
      </c>
      <c r="E54" s="5">
        <v>19</v>
      </c>
      <c r="F54" s="5">
        <v>256</v>
      </c>
      <c r="G54" s="5">
        <v>418</v>
      </c>
      <c r="H54" s="5">
        <v>674</v>
      </c>
    </row>
    <row r="55" spans="1:8" hidden="1" outlineLevel="3"/>
    <row r="56" spans="1:8" hidden="1" outlineLevel="3"/>
    <row r="57" spans="1:8" hidden="1" outlineLevel="3"/>
    <row r="58" spans="1:8" hidden="1" outlineLevel="3">
      <c r="B58" s="5" t="s">
        <v>298</v>
      </c>
    </row>
    <row r="59" spans="1:8" hidden="1" outlineLevel="3">
      <c r="A59" s="5">
        <v>1</v>
      </c>
      <c r="B59" s="531">
        <v>1140</v>
      </c>
      <c r="C59" s="531">
        <v>146</v>
      </c>
      <c r="D59" s="531">
        <v>59</v>
      </c>
      <c r="E59" s="532">
        <v>66</v>
      </c>
      <c r="F59" s="539">
        <v>1565</v>
      </c>
      <c r="G59" s="539">
        <v>2110</v>
      </c>
      <c r="H59" s="540">
        <f>F59+G59</f>
        <v>3675</v>
      </c>
    </row>
    <row r="60" spans="1:8" hidden="1" outlineLevel="3">
      <c r="A60" s="5">
        <v>2</v>
      </c>
      <c r="B60" s="5">
        <v>1182</v>
      </c>
      <c r="C60" s="5">
        <v>152</v>
      </c>
      <c r="D60" s="5">
        <v>485</v>
      </c>
      <c r="E60" s="5">
        <v>63</v>
      </c>
      <c r="F60" s="5">
        <v>1398</v>
      </c>
      <c r="G60" s="5">
        <v>1322</v>
      </c>
      <c r="H60" s="5">
        <v>2720</v>
      </c>
    </row>
    <row r="61" spans="1:8" hidden="1" outlineLevel="3">
      <c r="A61" s="5">
        <v>3</v>
      </c>
      <c r="B61" s="5">
        <v>4809</v>
      </c>
      <c r="C61" s="5">
        <v>889</v>
      </c>
      <c r="D61" s="5">
        <v>728</v>
      </c>
      <c r="E61" s="5">
        <v>0</v>
      </c>
      <c r="F61" s="5">
        <v>6210</v>
      </c>
      <c r="G61" s="5">
        <v>6691</v>
      </c>
      <c r="H61" s="5">
        <v>12901</v>
      </c>
    </row>
    <row r="62" spans="1:8" hidden="1" outlineLevel="3">
      <c r="A62" s="5">
        <v>4</v>
      </c>
      <c r="B62" s="5">
        <v>918</v>
      </c>
      <c r="C62" s="5">
        <v>140</v>
      </c>
      <c r="D62" s="5">
        <v>52</v>
      </c>
      <c r="E62" s="5">
        <v>116</v>
      </c>
      <c r="F62" s="5">
        <v>1284</v>
      </c>
      <c r="G62" s="5">
        <v>1449</v>
      </c>
      <c r="H62" s="5">
        <v>2733</v>
      </c>
    </row>
    <row r="63" spans="1:8" hidden="1" outlineLevel="3">
      <c r="A63" s="5">
        <v>5</v>
      </c>
      <c r="B63" s="542">
        <v>631</v>
      </c>
      <c r="C63" s="542">
        <v>64</v>
      </c>
      <c r="D63" s="542">
        <v>27</v>
      </c>
      <c r="E63" s="542">
        <v>0</v>
      </c>
      <c r="F63" s="542">
        <v>678</v>
      </c>
      <c r="G63" s="542">
        <v>1018</v>
      </c>
      <c r="H63" s="543">
        <v>1696</v>
      </c>
    </row>
    <row r="64" spans="1:8" hidden="1" outlineLevel="3">
      <c r="A64" s="5" t="s">
        <v>296</v>
      </c>
    </row>
    <row r="65" spans="2:8" hidden="1" outlineLevel="3">
      <c r="B65" s="257">
        <f>B49+B50+B51+B52+B53+B54</f>
        <v>21185</v>
      </c>
      <c r="C65" s="257">
        <f t="shared" ref="C65:H65" si="8">C49+C50+C51+C52+C53+C54</f>
        <v>4980</v>
      </c>
      <c r="D65" s="257">
        <f t="shared" si="8"/>
        <v>2485</v>
      </c>
      <c r="E65" s="257">
        <f t="shared" si="8"/>
        <v>1065</v>
      </c>
      <c r="F65" s="257">
        <f t="shared" si="8"/>
        <v>24759</v>
      </c>
      <c r="G65" s="257">
        <f t="shared" si="8"/>
        <v>32451</v>
      </c>
      <c r="H65" s="257">
        <f t="shared" si="8"/>
        <v>57210</v>
      </c>
    </row>
    <row r="66" spans="2:8" hidden="1" outlineLevel="3">
      <c r="B66" s="257">
        <f>B59+B60+B61+B62+B63</f>
        <v>8680</v>
      </c>
      <c r="C66" s="257">
        <f t="shared" ref="C66:H66" si="9">C59+C60+C61+C62+C63</f>
        <v>1391</v>
      </c>
      <c r="D66" s="257">
        <f t="shared" si="9"/>
        <v>1351</v>
      </c>
      <c r="E66" s="257">
        <f t="shared" si="9"/>
        <v>245</v>
      </c>
      <c r="F66" s="257">
        <f t="shared" si="9"/>
        <v>11135</v>
      </c>
      <c r="G66" s="257">
        <f t="shared" si="9"/>
        <v>12590</v>
      </c>
      <c r="H66" s="257">
        <f t="shared" si="9"/>
        <v>23725</v>
      </c>
    </row>
    <row r="67" spans="2:8" hidden="1" outlineLevel="3">
      <c r="B67" s="257">
        <f>B65+B66</f>
        <v>29865</v>
      </c>
      <c r="C67" s="257">
        <f t="shared" ref="C67:H67" si="10">C65+C66</f>
        <v>6371</v>
      </c>
      <c r="D67" s="257">
        <f t="shared" si="10"/>
        <v>3836</v>
      </c>
      <c r="E67" s="257">
        <f t="shared" si="10"/>
        <v>1310</v>
      </c>
      <c r="F67" s="257">
        <f t="shared" si="10"/>
        <v>35894</v>
      </c>
      <c r="G67" s="257">
        <f t="shared" si="10"/>
        <v>45041</v>
      </c>
      <c r="H67" s="257">
        <f t="shared" si="10"/>
        <v>80935</v>
      </c>
    </row>
    <row r="68" spans="2:8" hidden="1" outlineLevel="3">
      <c r="B68" s="257">
        <f>B67-C17</f>
        <v>-389</v>
      </c>
      <c r="C68" s="257">
        <f t="shared" ref="C68:H68" si="11">C67-D17</f>
        <v>1352</v>
      </c>
      <c r="D68" s="257">
        <f t="shared" si="11"/>
        <v>725</v>
      </c>
      <c r="E68" s="257">
        <f t="shared" si="11"/>
        <v>748</v>
      </c>
      <c r="F68" s="257">
        <f t="shared" si="11"/>
        <v>1786</v>
      </c>
      <c r="G68" s="257">
        <f t="shared" si="11"/>
        <v>561</v>
      </c>
      <c r="H68" s="257">
        <f t="shared" si="11"/>
        <v>2347</v>
      </c>
    </row>
    <row r="69" spans="2:8" hidden="1" outlineLevel="3"/>
    <row r="70" spans="2:8" collapsed="1"/>
  </sheetData>
  <sortState xmlns:xlrd2="http://schemas.microsoft.com/office/spreadsheetml/2017/richdata2" ref="A28:A32">
    <sortCondition ref="A28"/>
  </sortState>
  <mergeCells count="27">
    <mergeCell ref="A25:B25"/>
    <mergeCell ref="D25:I25"/>
    <mergeCell ref="A26:B26"/>
    <mergeCell ref="D26:I26"/>
    <mergeCell ref="A23:B23"/>
    <mergeCell ref="D23:I23"/>
    <mergeCell ref="A24:B24"/>
    <mergeCell ref="D24:I24"/>
    <mergeCell ref="A21:B21"/>
    <mergeCell ref="D21:I21"/>
    <mergeCell ref="A22:B22"/>
    <mergeCell ref="D22:I22"/>
    <mergeCell ref="A17:B17"/>
    <mergeCell ref="A18:I18"/>
    <mergeCell ref="A19:I19"/>
    <mergeCell ref="A20:I20"/>
    <mergeCell ref="A4:I4"/>
    <mergeCell ref="A1:I1"/>
    <mergeCell ref="A2:I2"/>
    <mergeCell ref="F6:I6"/>
    <mergeCell ref="A7:B8"/>
    <mergeCell ref="C7:I7"/>
    <mergeCell ref="C8:C9"/>
    <mergeCell ref="D8:D9"/>
    <mergeCell ref="E8:E9"/>
    <mergeCell ref="F8:F9"/>
    <mergeCell ref="G8:I8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2" firstPageNumber="0" orientation="landscape" r:id="rId1"/>
  <headerFooter alignWithMargins="0"/>
  <ignoredErrors>
    <ignoredError sqref="C10:H10 F6" unlockedFormula="1"/>
    <ignoredError sqref="C26 A10:A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1" customWidth="1"/>
    <col min="8" max="8" width="14.42578125" style="1" customWidth="1"/>
    <col min="9" max="9" width="15.42578125" style="1" customWidth="1"/>
    <col min="10" max="10" width="11.5703125" style="1" customWidth="1"/>
    <col min="11" max="11" width="11.7109375" style="1" customWidth="1"/>
    <col min="12" max="12" width="14.140625" style="1" customWidth="1"/>
    <col min="13" max="13" width="12.5703125" style="1" customWidth="1"/>
    <col min="14" max="16384" width="9.140625" style="1"/>
  </cols>
  <sheetData>
    <row r="1" spans="1:13" ht="12.75" customHeight="1">
      <c r="A1" s="870" t="s">
        <v>147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3" ht="12.75" customHeight="1">
      <c r="A2" s="870" t="s">
        <v>134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2.75" customHeight="1">
      <c r="A3" s="1099" t="s">
        <v>148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</row>
    <row r="4" spans="1:13" ht="12.75" customHeight="1">
      <c r="A4" s="13"/>
      <c r="B4" s="13"/>
      <c r="C4" s="13"/>
      <c r="D4" s="13"/>
      <c r="E4" s="13"/>
      <c r="G4" s="11"/>
      <c r="H4" s="11"/>
      <c r="I4" s="11"/>
      <c r="J4" s="11"/>
      <c r="L4" s="1022" t="s">
        <v>2</v>
      </c>
      <c r="M4" s="1022"/>
    </row>
    <row r="5" spans="1:13" s="11" customFormat="1">
      <c r="A5" s="1011" t="s">
        <v>117</v>
      </c>
      <c r="B5" s="1008"/>
      <c r="C5" s="1008" t="s">
        <v>140</v>
      </c>
      <c r="D5" s="1008"/>
      <c r="E5" s="1008"/>
      <c r="F5" s="1008"/>
      <c r="G5" s="1008"/>
      <c r="H5" s="1008"/>
      <c r="I5" s="1008"/>
      <c r="J5" s="1008"/>
      <c r="K5" s="1008"/>
      <c r="L5" s="1008"/>
      <c r="M5" s="1012"/>
    </row>
    <row r="6" spans="1:13" s="11" customFormat="1" ht="13.15" customHeight="1">
      <c r="A6" s="1011"/>
      <c r="B6" s="1008"/>
      <c r="C6" s="1159" t="s">
        <v>118</v>
      </c>
      <c r="D6" s="1008" t="s">
        <v>119</v>
      </c>
      <c r="E6" s="1008" t="s">
        <v>120</v>
      </c>
      <c r="F6" s="1008" t="s">
        <v>121</v>
      </c>
      <c r="G6" s="1008" t="s">
        <v>122</v>
      </c>
      <c r="H6" s="1008"/>
      <c r="I6" s="1008"/>
      <c r="J6" s="1008"/>
      <c r="K6" s="1008"/>
      <c r="L6" s="1008"/>
      <c r="M6" s="1012"/>
    </row>
    <row r="7" spans="1:13" s="11" customFormat="1">
      <c r="A7" s="1011"/>
      <c r="B7" s="1008"/>
      <c r="C7" s="1160"/>
      <c r="D7" s="1008"/>
      <c r="E7" s="1008"/>
      <c r="F7" s="1008"/>
      <c r="G7" s="1157" t="s">
        <v>141</v>
      </c>
      <c r="H7" s="1157"/>
      <c r="I7" s="1157"/>
      <c r="J7" s="1158"/>
      <c r="K7" s="1007" t="s">
        <v>142</v>
      </c>
      <c r="L7" s="1008"/>
      <c r="M7" s="1012"/>
    </row>
    <row r="8" spans="1:13" s="11" customFormat="1" ht="25.5">
      <c r="A8" s="104" t="s">
        <v>123</v>
      </c>
      <c r="B8" s="102" t="s">
        <v>26</v>
      </c>
      <c r="C8" s="102" t="s">
        <v>135</v>
      </c>
      <c r="D8" s="1008"/>
      <c r="E8" s="1008"/>
      <c r="F8" s="1008"/>
      <c r="G8" s="102" t="s">
        <v>124</v>
      </c>
      <c r="H8" s="102" t="s">
        <v>125</v>
      </c>
      <c r="I8" s="102" t="s">
        <v>149</v>
      </c>
      <c r="J8" s="98" t="s">
        <v>9</v>
      </c>
      <c r="K8" s="116" t="s">
        <v>124</v>
      </c>
      <c r="L8" s="102" t="s">
        <v>125</v>
      </c>
      <c r="M8" s="98" t="s">
        <v>9</v>
      </c>
    </row>
    <row r="9" spans="1:13" s="5" customFormat="1" ht="12.75" customHeight="1">
      <c r="A9" s="110"/>
      <c r="B9" s="97"/>
      <c r="C9" s="97"/>
      <c r="D9" s="97"/>
      <c r="E9" s="97"/>
      <c r="F9" s="97"/>
      <c r="G9" s="7"/>
      <c r="H9" s="7"/>
      <c r="I9" s="7"/>
      <c r="J9" s="10">
        <f>SUM(G9:I9)</f>
        <v>0</v>
      </c>
      <c r="K9" s="6"/>
      <c r="L9" s="7"/>
      <c r="M9" s="114">
        <f>K9+L9</f>
        <v>0</v>
      </c>
    </row>
    <row r="10" spans="1:13" s="5" customFormat="1" ht="12.75" customHeight="1">
      <c r="A10" s="110"/>
      <c r="B10" s="97"/>
      <c r="C10" s="97"/>
      <c r="D10" s="97"/>
      <c r="E10" s="97"/>
      <c r="F10" s="97"/>
      <c r="G10" s="7"/>
      <c r="H10" s="7"/>
      <c r="I10" s="7"/>
      <c r="J10" s="10">
        <f t="shared" ref="J10:J20" si="0">G10+H10</f>
        <v>0</v>
      </c>
      <c r="K10" s="6"/>
      <c r="L10" s="7"/>
      <c r="M10" s="115">
        <f>K10+L10</f>
        <v>0</v>
      </c>
    </row>
    <row r="11" spans="1:13" s="5" customFormat="1" ht="12.75" customHeight="1">
      <c r="A11" s="110"/>
      <c r="B11" s="97"/>
      <c r="C11" s="97"/>
      <c r="D11" s="97"/>
      <c r="E11" s="97"/>
      <c r="F11" s="97"/>
      <c r="G11" s="7"/>
      <c r="H11" s="7"/>
      <c r="I11" s="7"/>
      <c r="J11" s="10">
        <f t="shared" si="0"/>
        <v>0</v>
      </c>
      <c r="K11" s="6"/>
      <c r="L11" s="7"/>
      <c r="M11" s="115">
        <f t="shared" ref="M11:M20" si="1">K11+L11</f>
        <v>0</v>
      </c>
    </row>
    <row r="12" spans="1:13" s="5" customFormat="1" ht="12.75" customHeight="1">
      <c r="A12" s="110"/>
      <c r="B12" s="97"/>
      <c r="C12" s="97"/>
      <c r="D12" s="97"/>
      <c r="E12" s="97"/>
      <c r="F12" s="97"/>
      <c r="G12" s="7"/>
      <c r="H12" s="7"/>
      <c r="I12" s="7"/>
      <c r="J12" s="10">
        <f t="shared" si="0"/>
        <v>0</v>
      </c>
      <c r="K12" s="6"/>
      <c r="L12" s="7"/>
      <c r="M12" s="115">
        <f t="shared" si="1"/>
        <v>0</v>
      </c>
    </row>
    <row r="13" spans="1:13" s="5" customFormat="1" ht="12.75" customHeight="1">
      <c r="A13" s="110"/>
      <c r="B13" s="97"/>
      <c r="C13" s="97"/>
      <c r="D13" s="97"/>
      <c r="E13" s="97"/>
      <c r="F13" s="97"/>
      <c r="G13" s="7"/>
      <c r="H13" s="7"/>
      <c r="I13" s="7"/>
      <c r="J13" s="10">
        <f t="shared" si="0"/>
        <v>0</v>
      </c>
      <c r="K13" s="6"/>
      <c r="L13" s="7"/>
      <c r="M13" s="115">
        <f t="shared" si="1"/>
        <v>0</v>
      </c>
    </row>
    <row r="14" spans="1:13" s="5" customFormat="1" ht="12.75" customHeight="1">
      <c r="A14" s="110"/>
      <c r="B14" s="97"/>
      <c r="C14" s="97"/>
      <c r="D14" s="97"/>
      <c r="E14" s="97"/>
      <c r="F14" s="97"/>
      <c r="G14" s="7"/>
      <c r="H14" s="7"/>
      <c r="I14" s="7"/>
      <c r="J14" s="10">
        <f t="shared" si="0"/>
        <v>0</v>
      </c>
      <c r="K14" s="6"/>
      <c r="L14" s="7"/>
      <c r="M14" s="115">
        <f t="shared" si="1"/>
        <v>0</v>
      </c>
    </row>
    <row r="15" spans="1:13" s="5" customFormat="1" ht="12.75" customHeight="1">
      <c r="A15" s="110"/>
      <c r="B15" s="97"/>
      <c r="C15" s="97"/>
      <c r="D15" s="97"/>
      <c r="E15" s="97"/>
      <c r="F15" s="97"/>
      <c r="G15" s="7"/>
      <c r="H15" s="7"/>
      <c r="I15" s="7"/>
      <c r="J15" s="10">
        <f t="shared" si="0"/>
        <v>0</v>
      </c>
      <c r="K15" s="6"/>
      <c r="L15" s="7"/>
      <c r="M15" s="115">
        <f t="shared" si="1"/>
        <v>0</v>
      </c>
    </row>
    <row r="16" spans="1:13" s="5" customFormat="1" ht="12.75" customHeight="1">
      <c r="A16" s="110"/>
      <c r="B16" s="97"/>
      <c r="C16" s="97"/>
      <c r="D16" s="97"/>
      <c r="E16" s="97"/>
      <c r="F16" s="97"/>
      <c r="G16" s="7"/>
      <c r="H16" s="7"/>
      <c r="I16" s="7"/>
      <c r="J16" s="10">
        <f t="shared" si="0"/>
        <v>0</v>
      </c>
      <c r="K16" s="6"/>
      <c r="L16" s="7"/>
      <c r="M16" s="115">
        <f t="shared" si="1"/>
        <v>0</v>
      </c>
    </row>
    <row r="17" spans="1:13" s="5" customFormat="1" ht="12.75" customHeight="1">
      <c r="A17" s="110"/>
      <c r="B17" s="97"/>
      <c r="C17" s="97"/>
      <c r="D17" s="97"/>
      <c r="E17" s="97"/>
      <c r="F17" s="97"/>
      <c r="G17" s="7"/>
      <c r="H17" s="7"/>
      <c r="I17" s="7"/>
      <c r="J17" s="10">
        <f t="shared" si="0"/>
        <v>0</v>
      </c>
      <c r="K17" s="6"/>
      <c r="L17" s="7"/>
      <c r="M17" s="115">
        <f t="shared" si="1"/>
        <v>0</v>
      </c>
    </row>
    <row r="18" spans="1:13" s="5" customFormat="1" ht="12.75" customHeight="1">
      <c r="A18" s="110"/>
      <c r="B18" s="97"/>
      <c r="C18" s="97"/>
      <c r="D18" s="97"/>
      <c r="E18" s="97"/>
      <c r="F18" s="97"/>
      <c r="G18" s="7"/>
      <c r="H18" s="7"/>
      <c r="I18" s="7"/>
      <c r="J18" s="10">
        <f t="shared" si="0"/>
        <v>0</v>
      </c>
      <c r="K18" s="6"/>
      <c r="L18" s="7"/>
      <c r="M18" s="115">
        <f t="shared" si="1"/>
        <v>0</v>
      </c>
    </row>
    <row r="19" spans="1:13" s="5" customFormat="1">
      <c r="A19" s="111"/>
      <c r="B19" s="97"/>
      <c r="C19" s="97"/>
      <c r="D19" s="97"/>
      <c r="E19" s="97"/>
      <c r="F19" s="97"/>
      <c r="G19" s="7"/>
      <c r="H19" s="7"/>
      <c r="I19" s="7"/>
      <c r="J19" s="10">
        <f t="shared" si="0"/>
        <v>0</v>
      </c>
      <c r="K19" s="6"/>
      <c r="L19" s="7"/>
      <c r="M19" s="115">
        <f t="shared" si="1"/>
        <v>0</v>
      </c>
    </row>
    <row r="20" spans="1:13" s="5" customFormat="1">
      <c r="A20" s="111"/>
      <c r="B20" s="97"/>
      <c r="C20" s="97"/>
      <c r="D20" s="97"/>
      <c r="E20" s="97"/>
      <c r="F20" s="97"/>
      <c r="G20" s="7"/>
      <c r="H20" s="7"/>
      <c r="I20" s="7"/>
      <c r="J20" s="10">
        <f t="shared" si="0"/>
        <v>0</v>
      </c>
      <c r="K20" s="6"/>
      <c r="L20" s="7"/>
      <c r="M20" s="115">
        <f t="shared" si="1"/>
        <v>0</v>
      </c>
    </row>
    <row r="21" spans="1:13" s="5" customFormat="1">
      <c r="A21" s="1011" t="s">
        <v>9</v>
      </c>
      <c r="B21" s="1008"/>
      <c r="C21" s="112">
        <f t="shared" ref="C21:H21" si="2">SUM(C9:C20)</f>
        <v>0</v>
      </c>
      <c r="D21" s="112">
        <f t="shared" si="2"/>
        <v>0</v>
      </c>
      <c r="E21" s="112">
        <f t="shared" si="2"/>
        <v>0</v>
      </c>
      <c r="F21" s="112">
        <f t="shared" si="2"/>
        <v>0</v>
      </c>
      <c r="G21" s="112">
        <f t="shared" si="2"/>
        <v>0</v>
      </c>
      <c r="H21" s="112">
        <f t="shared" si="2"/>
        <v>0</v>
      </c>
      <c r="I21" s="112"/>
      <c r="J21" s="113">
        <f>SUM(J9:J20)</f>
        <v>0</v>
      </c>
      <c r="K21" s="117">
        <f>SUM(K9:K20)</f>
        <v>0</v>
      </c>
      <c r="L21" s="112">
        <f>SUM(L9:L20)</f>
        <v>0</v>
      </c>
      <c r="M21" s="113">
        <f>SUM(M9:M20)</f>
        <v>0</v>
      </c>
    </row>
    <row r="22" spans="1:13" s="5" customFormat="1">
      <c r="A22" s="1154" t="s">
        <v>116</v>
      </c>
      <c r="B22" s="1154"/>
      <c r="C22" s="1154"/>
      <c r="D22" s="1154"/>
      <c r="E22" s="1154"/>
      <c r="F22" s="1154"/>
      <c r="G22" s="1154"/>
      <c r="H22" s="1154"/>
      <c r="I22" s="100"/>
    </row>
    <row r="23" spans="1:13" s="5" customFormat="1" ht="12.75" customHeight="1">
      <c r="A23" s="1167" t="s">
        <v>69</v>
      </c>
      <c r="B23" s="1167"/>
      <c r="C23" s="1167"/>
      <c r="D23" s="1167"/>
      <c r="E23" s="1167"/>
      <c r="F23" s="1167"/>
      <c r="G23" s="1167"/>
      <c r="H23" s="1167"/>
      <c r="I23" s="101"/>
    </row>
    <row r="24" spans="1:13" s="5" customFormat="1">
      <c r="A24" s="1168" t="s">
        <v>143</v>
      </c>
      <c r="B24" s="1168"/>
      <c r="C24" s="1168"/>
      <c r="D24" s="1168"/>
      <c r="E24" s="1168"/>
      <c r="F24" s="1168"/>
      <c r="G24" s="1168"/>
      <c r="H24" s="1168"/>
      <c r="I24" s="106"/>
    </row>
    <row r="25" spans="1:13" s="5" customFormat="1">
      <c r="A25" s="1164" t="s">
        <v>126</v>
      </c>
      <c r="B25" s="1165"/>
      <c r="C25" s="1165"/>
      <c r="D25" s="1165" t="s">
        <v>128</v>
      </c>
      <c r="E25" s="1165"/>
      <c r="F25" s="1165"/>
      <c r="G25" s="1165"/>
      <c r="H25" s="1165"/>
      <c r="I25" s="1165"/>
      <c r="J25" s="1165"/>
      <c r="K25" s="1165"/>
      <c r="L25" s="1165"/>
      <c r="M25" s="1166"/>
    </row>
    <row r="26" spans="1:13" s="5" customFormat="1" ht="13.5" customHeight="1">
      <c r="A26" s="1161" t="s">
        <v>136</v>
      </c>
      <c r="B26" s="1162"/>
      <c r="C26" s="1162"/>
      <c r="D26" s="1162"/>
      <c r="E26" s="1162"/>
      <c r="F26" s="1162"/>
      <c r="G26" s="1162"/>
      <c r="H26" s="1162"/>
      <c r="I26" s="1162"/>
      <c r="J26" s="1162"/>
      <c r="K26" s="1162"/>
      <c r="L26" s="1162"/>
      <c r="M26" s="1163"/>
    </row>
    <row r="27" spans="1:13" s="5" customFormat="1" ht="13.5" customHeight="1">
      <c r="A27" s="1161" t="s">
        <v>137</v>
      </c>
      <c r="B27" s="1162"/>
      <c r="C27" s="1162"/>
      <c r="D27" s="1162"/>
      <c r="E27" s="1162"/>
      <c r="F27" s="1162"/>
      <c r="G27" s="1162"/>
      <c r="H27" s="1162"/>
      <c r="I27" s="1162"/>
      <c r="J27" s="1162"/>
      <c r="K27" s="1162"/>
      <c r="L27" s="1162"/>
      <c r="M27" s="1163"/>
    </row>
    <row r="28" spans="1:13" s="5" customFormat="1" ht="12.75" customHeight="1">
      <c r="A28" s="1161" t="s">
        <v>130</v>
      </c>
      <c r="B28" s="1162"/>
      <c r="C28" s="1162"/>
      <c r="D28" s="1162"/>
      <c r="E28" s="1162"/>
      <c r="F28" s="1162"/>
      <c r="G28" s="1162"/>
      <c r="H28" s="1162"/>
      <c r="I28" s="1162"/>
      <c r="J28" s="1162"/>
      <c r="K28" s="1162"/>
      <c r="L28" s="1162"/>
      <c r="M28" s="1163"/>
    </row>
    <row r="29" spans="1:13" s="5" customFormat="1" ht="12.75" customHeight="1">
      <c r="A29" s="1161" t="s">
        <v>131</v>
      </c>
      <c r="B29" s="1162"/>
      <c r="C29" s="1162"/>
      <c r="D29" s="1162"/>
      <c r="E29" s="1162"/>
      <c r="F29" s="1162"/>
      <c r="G29" s="1162"/>
      <c r="H29" s="1162"/>
      <c r="I29" s="1162"/>
      <c r="J29" s="1162"/>
      <c r="K29" s="1162"/>
      <c r="L29" s="1162"/>
      <c r="M29" s="1163"/>
    </row>
    <row r="30" spans="1:13" s="5" customFormat="1" ht="12.75" customHeight="1">
      <c r="A30" s="1161" t="s">
        <v>132</v>
      </c>
      <c r="B30" s="1162"/>
      <c r="C30" s="1162"/>
      <c r="D30" s="1162"/>
      <c r="E30" s="1162"/>
      <c r="F30" s="1162"/>
      <c r="G30" s="1162"/>
      <c r="H30" s="1162"/>
      <c r="I30" s="1162"/>
      <c r="J30" s="1162"/>
      <c r="K30" s="1162"/>
      <c r="L30" s="1162"/>
      <c r="M30" s="1163"/>
    </row>
    <row r="31" spans="1:13" s="5" customFormat="1" ht="12.75" customHeight="1">
      <c r="A31" s="1161" t="s">
        <v>133</v>
      </c>
      <c r="B31" s="1162"/>
      <c r="C31" s="1162"/>
      <c r="D31" s="1162"/>
      <c r="E31" s="1162"/>
      <c r="F31" s="1162"/>
      <c r="G31" s="1162"/>
      <c r="H31" s="1162"/>
      <c r="I31" s="1162"/>
      <c r="J31" s="1162"/>
      <c r="K31" s="1162"/>
      <c r="L31" s="1162"/>
      <c r="M31" s="1163"/>
    </row>
    <row r="32" spans="1:13" s="5" customFormat="1" ht="13.5" customHeight="1">
      <c r="A32" s="1161" t="s">
        <v>138</v>
      </c>
      <c r="B32" s="1162"/>
      <c r="C32" s="1162"/>
      <c r="D32" s="1162"/>
      <c r="E32" s="1162"/>
      <c r="F32" s="1162"/>
      <c r="G32" s="1162"/>
      <c r="H32" s="1162"/>
      <c r="I32" s="1162"/>
      <c r="J32" s="1162"/>
      <c r="K32" s="1162"/>
      <c r="L32" s="1162"/>
      <c r="M32" s="1163"/>
    </row>
    <row r="33" spans="1:10" s="5" customFormat="1" ht="13.5" customHeight="1">
      <c r="A33" s="106"/>
      <c r="B33" s="106"/>
      <c r="C33" s="106"/>
      <c r="D33" s="107"/>
      <c r="E33" s="107"/>
      <c r="F33" s="107"/>
      <c r="G33" s="107"/>
      <c r="H33" s="107"/>
      <c r="I33" s="107"/>
      <c r="J33" s="107"/>
    </row>
    <row r="34" spans="1:10" s="5" customFormat="1">
      <c r="A34" s="70"/>
      <c r="B34" s="70"/>
      <c r="D34" s="70"/>
      <c r="E34" s="70"/>
      <c r="F34" s="70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7:M27"/>
    <mergeCell ref="A25:C25"/>
    <mergeCell ref="D25:M25"/>
    <mergeCell ref="D26:M26"/>
    <mergeCell ref="A27:C27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260" customWidth="1"/>
    <col min="2" max="2" width="11.85546875" style="260" customWidth="1"/>
    <col min="3" max="3" width="12.140625" style="260" customWidth="1"/>
    <col min="4" max="4" width="18" style="260" customWidth="1"/>
    <col min="5" max="5" width="14.28515625" style="260" customWidth="1"/>
    <col min="6" max="6" width="13.42578125" style="260" customWidth="1"/>
    <col min="7" max="7" width="14.85546875" style="306" customWidth="1"/>
    <col min="8" max="9" width="13.85546875" style="260" customWidth="1"/>
    <col min="10" max="10" width="14.7109375" style="260" customWidth="1"/>
    <col min="11" max="11" width="14.28515625" style="260" customWidth="1"/>
    <col min="12" max="12" width="14.42578125" style="260" customWidth="1"/>
    <col min="13" max="13" width="18.5703125" style="260" customWidth="1"/>
    <col min="14" max="16384" width="9.140625" style="261"/>
  </cols>
  <sheetData>
    <row r="1" spans="1:13" ht="12.75" customHeight="1">
      <c r="A1" s="911" t="s">
        <v>0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</row>
    <row r="2" spans="1:13" ht="12.75" customHeight="1">
      <c r="A2" s="911" t="s">
        <v>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</row>
    <row r="3" spans="1:13" ht="12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2.75" customHeight="1">
      <c r="A4" s="912" t="s">
        <v>280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</row>
    <row r="5" spans="1:13" ht="12.75" customHeight="1" thickBot="1">
      <c r="A5" s="264"/>
      <c r="B5" s="264"/>
      <c r="C5" s="264"/>
      <c r="D5" s="264"/>
      <c r="E5" s="264"/>
      <c r="F5" s="264"/>
      <c r="G5" s="264"/>
      <c r="H5" s="264"/>
      <c r="I5" s="264"/>
      <c r="J5" s="263"/>
      <c r="K5" s="263"/>
      <c r="L5" s="913" t="s">
        <v>223</v>
      </c>
      <c r="M5" s="913"/>
    </row>
    <row r="6" spans="1:13" ht="12.75" customHeight="1" thickTop="1">
      <c r="A6" s="914" t="s">
        <v>3</v>
      </c>
      <c r="B6" s="915"/>
      <c r="C6" s="915"/>
      <c r="D6" s="916"/>
      <c r="E6" s="914" t="s">
        <v>4</v>
      </c>
      <c r="F6" s="915"/>
      <c r="G6" s="915"/>
      <c r="H6" s="915"/>
      <c r="I6" s="916"/>
      <c r="J6" s="940" t="s">
        <v>5</v>
      </c>
      <c r="K6" s="921"/>
      <c r="L6" s="922"/>
      <c r="M6" s="923" t="s">
        <v>6</v>
      </c>
    </row>
    <row r="7" spans="1:13" ht="21" customHeight="1">
      <c r="A7" s="917"/>
      <c r="B7" s="918"/>
      <c r="C7" s="918"/>
      <c r="D7" s="919"/>
      <c r="E7" s="925" t="s">
        <v>7</v>
      </c>
      <c r="F7" s="926"/>
      <c r="G7" s="926"/>
      <c r="H7" s="926" t="s">
        <v>8</v>
      </c>
      <c r="I7" s="927" t="s">
        <v>9</v>
      </c>
      <c r="J7" s="941" t="s">
        <v>10</v>
      </c>
      <c r="K7" s="926" t="s">
        <v>11</v>
      </c>
      <c r="L7" s="928" t="s">
        <v>9</v>
      </c>
      <c r="M7" s="924"/>
    </row>
    <row r="8" spans="1:13" ht="44.45" customHeight="1">
      <c r="A8" s="266" t="s">
        <v>155</v>
      </c>
      <c r="B8" s="267" t="s">
        <v>156</v>
      </c>
      <c r="C8" s="267" t="s">
        <v>12</v>
      </c>
      <c r="D8" s="268" t="s">
        <v>13</v>
      </c>
      <c r="E8" s="266" t="s">
        <v>14</v>
      </c>
      <c r="F8" s="267" t="s">
        <v>15</v>
      </c>
      <c r="G8" s="271" t="s">
        <v>16</v>
      </c>
      <c r="H8" s="926"/>
      <c r="I8" s="927"/>
      <c r="J8" s="941"/>
      <c r="K8" s="926"/>
      <c r="L8" s="928"/>
      <c r="M8" s="924"/>
    </row>
    <row r="9" spans="1:13" ht="12.75" customHeight="1">
      <c r="A9" s="929" t="s">
        <v>150</v>
      </c>
      <c r="B9" s="931" t="s">
        <v>154</v>
      </c>
      <c r="C9" s="933" t="s">
        <v>151</v>
      </c>
      <c r="D9" s="177">
        <v>13</v>
      </c>
      <c r="E9" s="467">
        <v>1473</v>
      </c>
      <c r="F9" s="467">
        <v>0</v>
      </c>
      <c r="G9" s="468">
        <f>E9+F9</f>
        <v>1473</v>
      </c>
      <c r="H9" s="467">
        <v>1</v>
      </c>
      <c r="I9" s="295">
        <f>G9+H9</f>
        <v>1474</v>
      </c>
      <c r="J9" s="467">
        <v>625</v>
      </c>
      <c r="K9" s="467">
        <v>125</v>
      </c>
      <c r="L9" s="469">
        <f>J9+K9</f>
        <v>750</v>
      </c>
      <c r="M9" s="467">
        <v>151</v>
      </c>
    </row>
    <row r="10" spans="1:13" ht="12.75" customHeight="1">
      <c r="A10" s="930"/>
      <c r="B10" s="932"/>
      <c r="C10" s="934"/>
      <c r="D10" s="178">
        <v>12</v>
      </c>
      <c r="E10" s="467">
        <v>57</v>
      </c>
      <c r="F10" s="467">
        <v>0</v>
      </c>
      <c r="G10" s="468">
        <f t="shared" ref="G10:G21" si="0">E10+F10</f>
        <v>57</v>
      </c>
      <c r="H10" s="467">
        <v>0</v>
      </c>
      <c r="I10" s="295">
        <f t="shared" ref="I10:I49" si="1">G10+H10</f>
        <v>57</v>
      </c>
      <c r="J10" s="467">
        <v>1</v>
      </c>
      <c r="K10" s="467">
        <v>1</v>
      </c>
      <c r="L10" s="470">
        <f t="shared" ref="L10:L49" si="2">J10+K10</f>
        <v>2</v>
      </c>
      <c r="M10" s="467">
        <v>1</v>
      </c>
    </row>
    <row r="11" spans="1:13" ht="12.75" customHeight="1">
      <c r="A11" s="930"/>
      <c r="B11" s="932"/>
      <c r="C11" s="935"/>
      <c r="D11" s="179">
        <v>11</v>
      </c>
      <c r="E11" s="467">
        <v>32</v>
      </c>
      <c r="F11" s="467">
        <v>0</v>
      </c>
      <c r="G11" s="468">
        <f t="shared" si="0"/>
        <v>32</v>
      </c>
      <c r="H11" s="467">
        <v>0</v>
      </c>
      <c r="I11" s="295">
        <f t="shared" si="1"/>
        <v>32</v>
      </c>
      <c r="J11" s="467">
        <v>2</v>
      </c>
      <c r="K11" s="467"/>
      <c r="L11" s="471">
        <f t="shared" si="2"/>
        <v>2</v>
      </c>
      <c r="M11" s="467">
        <v>0</v>
      </c>
    </row>
    <row r="12" spans="1:13" ht="12.75" customHeight="1">
      <c r="A12" s="930"/>
      <c r="B12" s="932"/>
      <c r="C12" s="936" t="s">
        <v>152</v>
      </c>
      <c r="D12" s="177">
        <v>10</v>
      </c>
      <c r="E12" s="467">
        <v>40</v>
      </c>
      <c r="F12" s="467">
        <v>0</v>
      </c>
      <c r="G12" s="468">
        <f t="shared" si="0"/>
        <v>40</v>
      </c>
      <c r="H12" s="467">
        <v>0</v>
      </c>
      <c r="I12" s="295">
        <f t="shared" si="1"/>
        <v>40</v>
      </c>
      <c r="J12" s="467">
        <v>0</v>
      </c>
      <c r="K12" s="467">
        <v>0</v>
      </c>
      <c r="L12" s="469">
        <f t="shared" si="2"/>
        <v>0</v>
      </c>
      <c r="M12" s="467">
        <v>0</v>
      </c>
    </row>
    <row r="13" spans="1:13" ht="12.75" customHeight="1">
      <c r="A13" s="930"/>
      <c r="B13" s="932"/>
      <c r="C13" s="934"/>
      <c r="D13" s="178">
        <v>9</v>
      </c>
      <c r="E13" s="467">
        <v>190</v>
      </c>
      <c r="F13" s="467">
        <v>0</v>
      </c>
      <c r="G13" s="468">
        <f t="shared" si="0"/>
        <v>190</v>
      </c>
      <c r="H13" s="467">
        <v>0</v>
      </c>
      <c r="I13" s="295">
        <f t="shared" si="1"/>
        <v>190</v>
      </c>
      <c r="J13" s="467">
        <v>1</v>
      </c>
      <c r="K13" s="467">
        <v>2</v>
      </c>
      <c r="L13" s="470">
        <f t="shared" si="2"/>
        <v>3</v>
      </c>
      <c r="M13" s="467">
        <v>1</v>
      </c>
    </row>
    <row r="14" spans="1:13" ht="12.75" customHeight="1">
      <c r="A14" s="930"/>
      <c r="B14" s="932"/>
      <c r="C14" s="934"/>
      <c r="D14" s="178">
        <v>8</v>
      </c>
      <c r="E14" s="467">
        <v>178</v>
      </c>
      <c r="F14" s="467">
        <v>0</v>
      </c>
      <c r="G14" s="468">
        <f t="shared" si="0"/>
        <v>178</v>
      </c>
      <c r="H14" s="467">
        <v>0</v>
      </c>
      <c r="I14" s="295">
        <f t="shared" si="1"/>
        <v>178</v>
      </c>
      <c r="J14" s="467">
        <v>0</v>
      </c>
      <c r="K14" s="467">
        <v>3</v>
      </c>
      <c r="L14" s="470">
        <f t="shared" si="2"/>
        <v>3</v>
      </c>
      <c r="M14" s="467">
        <v>5</v>
      </c>
    </row>
    <row r="15" spans="1:13" ht="12.75" customHeight="1">
      <c r="A15" s="930"/>
      <c r="B15" s="932"/>
      <c r="C15" s="934"/>
      <c r="D15" s="472">
        <v>7</v>
      </c>
      <c r="E15" s="467">
        <v>143</v>
      </c>
      <c r="F15" s="467">
        <v>0</v>
      </c>
      <c r="G15" s="468">
        <f t="shared" si="0"/>
        <v>143</v>
      </c>
      <c r="H15" s="467">
        <v>0</v>
      </c>
      <c r="I15" s="295">
        <f t="shared" si="1"/>
        <v>143</v>
      </c>
      <c r="J15" s="467"/>
      <c r="K15" s="467">
        <v>1</v>
      </c>
      <c r="L15" s="473">
        <f t="shared" si="2"/>
        <v>1</v>
      </c>
      <c r="M15" s="467">
        <v>1</v>
      </c>
    </row>
    <row r="16" spans="1:13" ht="12.75" customHeight="1">
      <c r="A16" s="930"/>
      <c r="B16" s="932"/>
      <c r="C16" s="935"/>
      <c r="D16" s="179">
        <v>6</v>
      </c>
      <c r="E16" s="467">
        <v>223</v>
      </c>
      <c r="F16" s="467">
        <v>0</v>
      </c>
      <c r="G16" s="468">
        <f t="shared" si="0"/>
        <v>223</v>
      </c>
      <c r="H16" s="467">
        <v>0</v>
      </c>
      <c r="I16" s="295">
        <f t="shared" si="1"/>
        <v>223</v>
      </c>
      <c r="J16" s="467">
        <v>2</v>
      </c>
      <c r="K16" s="467">
        <v>1</v>
      </c>
      <c r="L16" s="471">
        <f t="shared" si="2"/>
        <v>3</v>
      </c>
      <c r="M16" s="467">
        <v>5</v>
      </c>
    </row>
    <row r="17" spans="1:13" ht="12.75" customHeight="1">
      <c r="A17" s="930"/>
      <c r="B17" s="932"/>
      <c r="C17" s="936" t="s">
        <v>153</v>
      </c>
      <c r="D17" s="177">
        <v>5</v>
      </c>
      <c r="E17" s="467">
        <v>184</v>
      </c>
      <c r="F17" s="467">
        <v>0</v>
      </c>
      <c r="G17" s="468">
        <f t="shared" si="0"/>
        <v>184</v>
      </c>
      <c r="H17" s="467">
        <v>0</v>
      </c>
      <c r="I17" s="295">
        <f t="shared" si="1"/>
        <v>184</v>
      </c>
      <c r="J17" s="467">
        <v>0</v>
      </c>
      <c r="K17" s="467">
        <v>0</v>
      </c>
      <c r="L17" s="469">
        <f t="shared" si="2"/>
        <v>0</v>
      </c>
      <c r="M17" s="467">
        <v>0</v>
      </c>
    </row>
    <row r="18" spans="1:13" ht="12.75" customHeight="1">
      <c r="A18" s="930"/>
      <c r="B18" s="932"/>
      <c r="C18" s="934"/>
      <c r="D18" s="178">
        <v>4</v>
      </c>
      <c r="E18" s="467">
        <v>24</v>
      </c>
      <c r="F18" s="467">
        <v>0</v>
      </c>
      <c r="G18" s="468">
        <f t="shared" si="0"/>
        <v>24</v>
      </c>
      <c r="H18" s="467">
        <v>0</v>
      </c>
      <c r="I18" s="295">
        <f t="shared" si="1"/>
        <v>24</v>
      </c>
      <c r="J18" s="467">
        <v>0</v>
      </c>
      <c r="K18" s="467">
        <v>0</v>
      </c>
      <c r="L18" s="470">
        <f t="shared" si="2"/>
        <v>0</v>
      </c>
      <c r="M18" s="467">
        <v>0</v>
      </c>
    </row>
    <row r="19" spans="1:13" ht="12.75" customHeight="1">
      <c r="A19" s="930"/>
      <c r="B19" s="932"/>
      <c r="C19" s="934"/>
      <c r="D19" s="178">
        <v>3</v>
      </c>
      <c r="E19" s="467">
        <v>0</v>
      </c>
      <c r="F19" s="467">
        <v>57</v>
      </c>
      <c r="G19" s="468">
        <f t="shared" si="0"/>
        <v>57</v>
      </c>
      <c r="H19" s="467">
        <v>0</v>
      </c>
      <c r="I19" s="295">
        <f t="shared" si="1"/>
        <v>57</v>
      </c>
      <c r="J19" s="467">
        <v>0</v>
      </c>
      <c r="K19" s="467">
        <v>0</v>
      </c>
      <c r="L19" s="470">
        <f t="shared" si="2"/>
        <v>0</v>
      </c>
      <c r="M19" s="467">
        <v>0</v>
      </c>
    </row>
    <row r="20" spans="1:13" ht="12.75" customHeight="1">
      <c r="A20" s="930"/>
      <c r="B20" s="932"/>
      <c r="C20" s="934"/>
      <c r="D20" s="178">
        <v>2</v>
      </c>
      <c r="E20" s="467">
        <v>0</v>
      </c>
      <c r="F20" s="467">
        <v>64</v>
      </c>
      <c r="G20" s="468">
        <f t="shared" si="0"/>
        <v>64</v>
      </c>
      <c r="H20" s="467">
        <v>0</v>
      </c>
      <c r="I20" s="295">
        <f t="shared" si="1"/>
        <v>64</v>
      </c>
      <c r="J20" s="467">
        <v>0</v>
      </c>
      <c r="K20" s="467">
        <v>0</v>
      </c>
      <c r="L20" s="473">
        <f t="shared" si="2"/>
        <v>0</v>
      </c>
      <c r="M20" s="467">
        <v>0</v>
      </c>
    </row>
    <row r="21" spans="1:13" ht="12.75" customHeight="1">
      <c r="A21" s="930"/>
      <c r="B21" s="932"/>
      <c r="C21" s="934"/>
      <c r="D21" s="472">
        <v>1</v>
      </c>
      <c r="E21" s="467">
        <v>0</v>
      </c>
      <c r="F21" s="467">
        <v>64</v>
      </c>
      <c r="G21" s="468">
        <f t="shared" si="0"/>
        <v>64</v>
      </c>
      <c r="H21" s="467">
        <v>115</v>
      </c>
      <c r="I21" s="295">
        <f t="shared" si="1"/>
        <v>179</v>
      </c>
      <c r="J21" s="467">
        <v>0</v>
      </c>
      <c r="K21" s="467">
        <v>0</v>
      </c>
      <c r="L21" s="474">
        <f t="shared" si="2"/>
        <v>0</v>
      </c>
      <c r="M21" s="467">
        <v>0</v>
      </c>
    </row>
    <row r="22" spans="1:13" ht="12.75" customHeight="1">
      <c r="A22" s="286"/>
      <c r="B22" s="287"/>
      <c r="C22" s="288"/>
      <c r="D22" s="475" t="s">
        <v>193</v>
      </c>
      <c r="E22" s="476">
        <f>SUM(E9:E21)</f>
        <v>2544</v>
      </c>
      <c r="F22" s="476">
        <f t="shared" ref="F22:M22" si="3">SUM(F9:F21)</f>
        <v>185</v>
      </c>
      <c r="G22" s="476">
        <f t="shared" si="3"/>
        <v>2729</v>
      </c>
      <c r="H22" s="476">
        <f t="shared" si="3"/>
        <v>116</v>
      </c>
      <c r="I22" s="476">
        <f t="shared" si="3"/>
        <v>2845</v>
      </c>
      <c r="J22" s="476">
        <f t="shared" si="3"/>
        <v>631</v>
      </c>
      <c r="K22" s="476">
        <f t="shared" si="3"/>
        <v>133</v>
      </c>
      <c r="L22" s="476">
        <f t="shared" si="3"/>
        <v>764</v>
      </c>
      <c r="M22" s="476">
        <f t="shared" si="3"/>
        <v>164</v>
      </c>
    </row>
    <row r="23" spans="1:13" ht="12.75" customHeight="1">
      <c r="A23" s="929" t="s">
        <v>167</v>
      </c>
      <c r="B23" s="931" t="s">
        <v>168</v>
      </c>
      <c r="C23" s="933" t="s">
        <v>151</v>
      </c>
      <c r="D23" s="177">
        <v>13</v>
      </c>
      <c r="E23" s="467">
        <v>2064</v>
      </c>
      <c r="F23" s="467">
        <v>0</v>
      </c>
      <c r="G23" s="477">
        <f t="shared" ref="G23:G49" si="4">E23+F23</f>
        <v>2064</v>
      </c>
      <c r="H23" s="467">
        <v>2</v>
      </c>
      <c r="I23" s="295">
        <f t="shared" si="1"/>
        <v>2066</v>
      </c>
      <c r="J23" s="467">
        <v>594</v>
      </c>
      <c r="K23" s="467">
        <v>118</v>
      </c>
      <c r="L23" s="478">
        <f t="shared" si="2"/>
        <v>712</v>
      </c>
      <c r="M23" s="467">
        <v>153</v>
      </c>
    </row>
    <row r="24" spans="1:13" ht="12.75" customHeight="1">
      <c r="A24" s="930"/>
      <c r="B24" s="932"/>
      <c r="C24" s="934"/>
      <c r="D24" s="178">
        <v>12</v>
      </c>
      <c r="E24" s="467">
        <v>145</v>
      </c>
      <c r="F24" s="467">
        <v>0</v>
      </c>
      <c r="G24" s="479">
        <f t="shared" si="4"/>
        <v>145</v>
      </c>
      <c r="H24" s="467">
        <v>0</v>
      </c>
      <c r="I24" s="295">
        <f t="shared" si="1"/>
        <v>145</v>
      </c>
      <c r="J24" s="467">
        <v>1</v>
      </c>
      <c r="K24" s="467">
        <v>2</v>
      </c>
      <c r="L24" s="480">
        <f t="shared" si="2"/>
        <v>3</v>
      </c>
      <c r="M24" s="467">
        <v>1</v>
      </c>
    </row>
    <row r="25" spans="1:13" ht="12.75" customHeight="1">
      <c r="A25" s="930"/>
      <c r="B25" s="932"/>
      <c r="C25" s="935"/>
      <c r="D25" s="179">
        <v>11</v>
      </c>
      <c r="E25" s="467">
        <v>54</v>
      </c>
      <c r="F25" s="467">
        <v>0</v>
      </c>
      <c r="G25" s="481">
        <f t="shared" si="4"/>
        <v>54</v>
      </c>
      <c r="H25" s="467">
        <v>0</v>
      </c>
      <c r="I25" s="295">
        <f t="shared" si="1"/>
        <v>54</v>
      </c>
      <c r="J25" s="467">
        <v>2</v>
      </c>
      <c r="K25" s="467">
        <v>0</v>
      </c>
      <c r="L25" s="474">
        <f t="shared" si="2"/>
        <v>2</v>
      </c>
      <c r="M25" s="467">
        <v>0</v>
      </c>
    </row>
    <row r="26" spans="1:13" ht="12.75" customHeight="1">
      <c r="A26" s="930"/>
      <c r="B26" s="932"/>
      <c r="C26" s="936" t="s">
        <v>152</v>
      </c>
      <c r="D26" s="177">
        <v>10</v>
      </c>
      <c r="E26" s="467">
        <v>74</v>
      </c>
      <c r="F26" s="467">
        <v>0</v>
      </c>
      <c r="G26" s="477">
        <f t="shared" si="4"/>
        <v>74</v>
      </c>
      <c r="H26" s="467">
        <v>0</v>
      </c>
      <c r="I26" s="295">
        <f t="shared" si="1"/>
        <v>74</v>
      </c>
      <c r="J26" s="467">
        <v>3</v>
      </c>
      <c r="K26" s="467">
        <v>1</v>
      </c>
      <c r="L26" s="478">
        <f t="shared" si="2"/>
        <v>4</v>
      </c>
      <c r="M26" s="467">
        <v>0</v>
      </c>
    </row>
    <row r="27" spans="1:13" ht="12.75" customHeight="1">
      <c r="A27" s="930"/>
      <c r="B27" s="932"/>
      <c r="C27" s="934"/>
      <c r="D27" s="178">
        <v>9</v>
      </c>
      <c r="E27" s="467">
        <v>248</v>
      </c>
      <c r="F27" s="467">
        <v>0</v>
      </c>
      <c r="G27" s="479">
        <f t="shared" si="4"/>
        <v>248</v>
      </c>
      <c r="H27" s="467">
        <v>0</v>
      </c>
      <c r="I27" s="295">
        <f t="shared" si="1"/>
        <v>248</v>
      </c>
      <c r="J27" s="467">
        <v>1</v>
      </c>
      <c r="K27" s="467">
        <v>1</v>
      </c>
      <c r="L27" s="480">
        <f t="shared" si="2"/>
        <v>2</v>
      </c>
      <c r="M27" s="467">
        <v>4</v>
      </c>
    </row>
    <row r="28" spans="1:13" ht="12.75" customHeight="1">
      <c r="A28" s="930"/>
      <c r="B28" s="932"/>
      <c r="C28" s="934"/>
      <c r="D28" s="178">
        <v>8</v>
      </c>
      <c r="E28" s="467">
        <v>234</v>
      </c>
      <c r="F28" s="467">
        <v>0</v>
      </c>
      <c r="G28" s="479">
        <f t="shared" si="4"/>
        <v>234</v>
      </c>
      <c r="H28" s="467">
        <v>0</v>
      </c>
      <c r="I28" s="295">
        <f t="shared" si="1"/>
        <v>234</v>
      </c>
      <c r="J28" s="467">
        <v>3</v>
      </c>
      <c r="K28" s="467">
        <v>0</v>
      </c>
      <c r="L28" s="480">
        <f t="shared" si="2"/>
        <v>3</v>
      </c>
      <c r="M28" s="467">
        <v>0</v>
      </c>
    </row>
    <row r="29" spans="1:13" ht="12.75" customHeight="1">
      <c r="A29" s="930"/>
      <c r="B29" s="932"/>
      <c r="C29" s="934"/>
      <c r="D29" s="178">
        <v>7</v>
      </c>
      <c r="E29" s="467">
        <v>199</v>
      </c>
      <c r="F29" s="467">
        <v>0</v>
      </c>
      <c r="G29" s="479">
        <f t="shared" si="4"/>
        <v>199</v>
      </c>
      <c r="H29" s="467">
        <v>0</v>
      </c>
      <c r="I29" s="295">
        <f t="shared" si="1"/>
        <v>199</v>
      </c>
      <c r="J29" s="467">
        <v>1</v>
      </c>
      <c r="K29" s="467">
        <v>0</v>
      </c>
      <c r="L29" s="480">
        <f t="shared" si="2"/>
        <v>1</v>
      </c>
      <c r="M29" s="467">
        <v>0</v>
      </c>
    </row>
    <row r="30" spans="1:13" ht="12.75" customHeight="1">
      <c r="A30" s="930"/>
      <c r="B30" s="932"/>
      <c r="C30" s="935"/>
      <c r="D30" s="179">
        <v>6</v>
      </c>
      <c r="E30" s="467">
        <v>305</v>
      </c>
      <c r="F30" s="467">
        <v>0</v>
      </c>
      <c r="G30" s="481">
        <f t="shared" si="4"/>
        <v>305</v>
      </c>
      <c r="H30" s="467">
        <v>0</v>
      </c>
      <c r="I30" s="295">
        <f t="shared" si="1"/>
        <v>305</v>
      </c>
      <c r="J30" s="467">
        <v>1</v>
      </c>
      <c r="K30" s="467">
        <v>0</v>
      </c>
      <c r="L30" s="474">
        <f t="shared" si="2"/>
        <v>1</v>
      </c>
      <c r="M30" s="467">
        <v>0</v>
      </c>
    </row>
    <row r="31" spans="1:13" ht="12.75" customHeight="1">
      <c r="A31" s="930"/>
      <c r="B31" s="932"/>
      <c r="C31" s="936" t="s">
        <v>153</v>
      </c>
      <c r="D31" s="177">
        <v>5</v>
      </c>
      <c r="E31" s="467">
        <v>255</v>
      </c>
      <c r="F31" s="467">
        <v>0</v>
      </c>
      <c r="G31" s="477">
        <f t="shared" si="4"/>
        <v>255</v>
      </c>
      <c r="H31" s="467">
        <v>1</v>
      </c>
      <c r="I31" s="295">
        <f t="shared" si="1"/>
        <v>256</v>
      </c>
      <c r="J31" s="467">
        <v>1</v>
      </c>
      <c r="K31" s="467">
        <v>1</v>
      </c>
      <c r="L31" s="478">
        <f t="shared" si="2"/>
        <v>2</v>
      </c>
      <c r="M31" s="467">
        <v>0</v>
      </c>
    </row>
    <row r="32" spans="1:13" ht="12.75" customHeight="1">
      <c r="A32" s="930"/>
      <c r="B32" s="932"/>
      <c r="C32" s="934"/>
      <c r="D32" s="178">
        <v>4</v>
      </c>
      <c r="E32" s="467">
        <v>104</v>
      </c>
      <c r="F32" s="467">
        <v>0</v>
      </c>
      <c r="G32" s="479">
        <f t="shared" si="4"/>
        <v>104</v>
      </c>
      <c r="H32" s="467">
        <v>0</v>
      </c>
      <c r="I32" s="295">
        <f t="shared" si="1"/>
        <v>104</v>
      </c>
      <c r="J32" s="467">
        <v>3</v>
      </c>
      <c r="K32" s="467">
        <v>0</v>
      </c>
      <c r="L32" s="480">
        <f t="shared" si="2"/>
        <v>3</v>
      </c>
      <c r="M32" s="467">
        <v>0</v>
      </c>
    </row>
    <row r="33" spans="1:15" ht="12.75" customHeight="1">
      <c r="A33" s="930"/>
      <c r="B33" s="932"/>
      <c r="C33" s="934"/>
      <c r="D33" s="178">
        <v>3</v>
      </c>
      <c r="E33" s="467">
        <v>0</v>
      </c>
      <c r="F33" s="467">
        <v>39</v>
      </c>
      <c r="G33" s="479">
        <f t="shared" si="4"/>
        <v>39</v>
      </c>
      <c r="H33" s="467">
        <v>0</v>
      </c>
      <c r="I33" s="295">
        <f t="shared" si="1"/>
        <v>39</v>
      </c>
      <c r="J33" s="467">
        <v>0</v>
      </c>
      <c r="K33" s="467">
        <v>1</v>
      </c>
      <c r="L33" s="480">
        <f t="shared" si="2"/>
        <v>1</v>
      </c>
      <c r="M33" s="467">
        <v>1</v>
      </c>
    </row>
    <row r="34" spans="1:15" ht="12.75" customHeight="1">
      <c r="A34" s="930"/>
      <c r="B34" s="932"/>
      <c r="C34" s="934"/>
      <c r="D34" s="178">
        <v>2</v>
      </c>
      <c r="E34" s="467">
        <v>0</v>
      </c>
      <c r="F34" s="467">
        <v>59</v>
      </c>
      <c r="G34" s="482">
        <f t="shared" si="4"/>
        <v>59</v>
      </c>
      <c r="H34" s="467">
        <v>0</v>
      </c>
      <c r="I34" s="295">
        <f t="shared" si="1"/>
        <v>59</v>
      </c>
      <c r="J34" s="467">
        <v>0</v>
      </c>
      <c r="K34" s="467">
        <v>1</v>
      </c>
      <c r="L34" s="483">
        <f t="shared" si="2"/>
        <v>1</v>
      </c>
      <c r="M34" s="467">
        <v>1</v>
      </c>
    </row>
    <row r="35" spans="1:15" ht="12.75" customHeight="1">
      <c r="A35" s="930"/>
      <c r="B35" s="932"/>
      <c r="C35" s="937"/>
      <c r="D35" s="179">
        <v>1</v>
      </c>
      <c r="E35" s="467">
        <v>0</v>
      </c>
      <c r="F35" s="467">
        <v>79</v>
      </c>
      <c r="G35" s="481">
        <f t="shared" si="4"/>
        <v>79</v>
      </c>
      <c r="H35" s="467">
        <v>186</v>
      </c>
      <c r="I35" s="295">
        <f t="shared" si="1"/>
        <v>265</v>
      </c>
      <c r="J35" s="467">
        <v>1</v>
      </c>
      <c r="K35" s="467">
        <v>0</v>
      </c>
      <c r="L35" s="474">
        <f t="shared" si="2"/>
        <v>1</v>
      </c>
      <c r="M35" s="467">
        <v>0</v>
      </c>
    </row>
    <row r="36" spans="1:15" ht="12.75" customHeight="1">
      <c r="A36" s="286"/>
      <c r="B36" s="287"/>
      <c r="C36" s="288"/>
      <c r="D36" s="475" t="s">
        <v>193</v>
      </c>
      <c r="E36" s="476">
        <f>SUM(E23:E35)</f>
        <v>3682</v>
      </c>
      <c r="F36" s="476">
        <f t="shared" ref="F36:M36" si="5">SUM(F23:F35)</f>
        <v>177</v>
      </c>
      <c r="G36" s="476">
        <f t="shared" si="5"/>
        <v>3859</v>
      </c>
      <c r="H36" s="476">
        <f t="shared" si="5"/>
        <v>189</v>
      </c>
      <c r="I36" s="476">
        <f t="shared" si="5"/>
        <v>4048</v>
      </c>
      <c r="J36" s="476">
        <f t="shared" si="5"/>
        <v>611</v>
      </c>
      <c r="K36" s="476">
        <f t="shared" si="5"/>
        <v>125</v>
      </c>
      <c r="L36" s="476">
        <f t="shared" si="5"/>
        <v>736</v>
      </c>
      <c r="M36" s="476">
        <f t="shared" si="5"/>
        <v>160</v>
      </c>
      <c r="O36" s="511">
        <f>E36+'PORT. 5 - SEÇÕES - IV-A'!F40</f>
        <v>5561</v>
      </c>
    </row>
    <row r="37" spans="1:15" ht="12.75" customHeight="1">
      <c r="A37" s="929" t="s">
        <v>169</v>
      </c>
      <c r="B37" s="931" t="s">
        <v>170</v>
      </c>
      <c r="C37" s="933" t="s">
        <v>151</v>
      </c>
      <c r="D37" s="177">
        <v>13</v>
      </c>
      <c r="E37" s="467">
        <v>19</v>
      </c>
      <c r="F37" s="467">
        <v>0</v>
      </c>
      <c r="G37" s="468">
        <f t="shared" si="4"/>
        <v>19</v>
      </c>
      <c r="H37" s="467">
        <v>0</v>
      </c>
      <c r="I37" s="295">
        <f t="shared" si="1"/>
        <v>19</v>
      </c>
      <c r="J37" s="467">
        <v>2</v>
      </c>
      <c r="K37" s="467">
        <v>0</v>
      </c>
      <c r="L37" s="469">
        <f t="shared" si="2"/>
        <v>2</v>
      </c>
      <c r="M37" s="467"/>
    </row>
    <row r="38" spans="1:15" ht="12.75" customHeight="1">
      <c r="A38" s="930"/>
      <c r="B38" s="932"/>
      <c r="C38" s="934"/>
      <c r="D38" s="178">
        <v>12</v>
      </c>
      <c r="E38" s="467">
        <v>1</v>
      </c>
      <c r="F38" s="467">
        <v>0</v>
      </c>
      <c r="G38" s="484">
        <f t="shared" si="4"/>
        <v>1</v>
      </c>
      <c r="H38" s="467">
        <v>0</v>
      </c>
      <c r="I38" s="295">
        <f t="shared" si="1"/>
        <v>1</v>
      </c>
      <c r="J38" s="467">
        <v>0</v>
      </c>
      <c r="K38" s="467">
        <v>0</v>
      </c>
      <c r="L38" s="470">
        <f t="shared" si="2"/>
        <v>0</v>
      </c>
      <c r="M38" s="467"/>
    </row>
    <row r="39" spans="1:15" ht="12.75" customHeight="1">
      <c r="A39" s="930"/>
      <c r="B39" s="932"/>
      <c r="C39" s="935"/>
      <c r="D39" s="179">
        <v>11</v>
      </c>
      <c r="E39" s="467">
        <v>0</v>
      </c>
      <c r="F39" s="467">
        <v>0</v>
      </c>
      <c r="G39" s="485">
        <f t="shared" si="4"/>
        <v>0</v>
      </c>
      <c r="H39" s="467">
        <v>0</v>
      </c>
      <c r="I39" s="295">
        <f t="shared" si="1"/>
        <v>0</v>
      </c>
      <c r="J39" s="467">
        <v>0</v>
      </c>
      <c r="K39" s="467">
        <v>0</v>
      </c>
      <c r="L39" s="471">
        <f t="shared" si="2"/>
        <v>0</v>
      </c>
      <c r="M39" s="467">
        <v>0</v>
      </c>
    </row>
    <row r="40" spans="1:15" ht="12.75" customHeight="1">
      <c r="A40" s="930"/>
      <c r="B40" s="932"/>
      <c r="C40" s="936" t="s">
        <v>152</v>
      </c>
      <c r="D40" s="177">
        <v>10</v>
      </c>
      <c r="E40" s="467">
        <v>0</v>
      </c>
      <c r="F40" s="467">
        <v>0</v>
      </c>
      <c r="G40" s="468">
        <f t="shared" si="4"/>
        <v>0</v>
      </c>
      <c r="H40" s="467">
        <v>0</v>
      </c>
      <c r="I40" s="295">
        <f t="shared" si="1"/>
        <v>0</v>
      </c>
      <c r="J40" s="467">
        <v>0</v>
      </c>
      <c r="K40" s="467">
        <v>0</v>
      </c>
      <c r="L40" s="469">
        <f t="shared" si="2"/>
        <v>0</v>
      </c>
      <c r="M40" s="467">
        <v>0</v>
      </c>
    </row>
    <row r="41" spans="1:15" ht="12.75" customHeight="1">
      <c r="A41" s="930"/>
      <c r="B41" s="932"/>
      <c r="C41" s="934"/>
      <c r="D41" s="178">
        <v>9</v>
      </c>
      <c r="E41" s="467">
        <v>0</v>
      </c>
      <c r="F41" s="467">
        <v>0</v>
      </c>
      <c r="G41" s="484">
        <f t="shared" si="4"/>
        <v>0</v>
      </c>
      <c r="H41" s="467">
        <v>0</v>
      </c>
      <c r="I41" s="295">
        <f t="shared" si="1"/>
        <v>0</v>
      </c>
      <c r="J41" s="467">
        <v>0</v>
      </c>
      <c r="K41" s="467">
        <v>0</v>
      </c>
      <c r="L41" s="470">
        <f t="shared" si="2"/>
        <v>0</v>
      </c>
      <c r="M41" s="467">
        <v>0</v>
      </c>
    </row>
    <row r="42" spans="1:15" ht="12.75" customHeight="1">
      <c r="A42" s="930"/>
      <c r="B42" s="932"/>
      <c r="C42" s="934"/>
      <c r="D42" s="178">
        <v>8</v>
      </c>
      <c r="E42" s="467">
        <v>0</v>
      </c>
      <c r="F42" s="467">
        <v>0</v>
      </c>
      <c r="G42" s="484">
        <f t="shared" si="4"/>
        <v>0</v>
      </c>
      <c r="H42" s="467">
        <v>0</v>
      </c>
      <c r="I42" s="295">
        <f t="shared" si="1"/>
        <v>0</v>
      </c>
      <c r="J42" s="467">
        <v>0</v>
      </c>
      <c r="K42" s="467">
        <v>0</v>
      </c>
      <c r="L42" s="470">
        <f t="shared" si="2"/>
        <v>0</v>
      </c>
      <c r="M42" s="467">
        <v>0</v>
      </c>
    </row>
    <row r="43" spans="1:15" ht="12.75" customHeight="1">
      <c r="A43" s="930"/>
      <c r="B43" s="932"/>
      <c r="C43" s="934"/>
      <c r="D43" s="178">
        <v>7</v>
      </c>
      <c r="E43" s="467">
        <v>0</v>
      </c>
      <c r="F43" s="467">
        <v>0</v>
      </c>
      <c r="G43" s="484">
        <f t="shared" si="4"/>
        <v>0</v>
      </c>
      <c r="H43" s="467">
        <v>0</v>
      </c>
      <c r="I43" s="295">
        <f t="shared" si="1"/>
        <v>0</v>
      </c>
      <c r="J43" s="467">
        <v>0</v>
      </c>
      <c r="K43" s="467">
        <v>0</v>
      </c>
      <c r="L43" s="470">
        <f t="shared" si="2"/>
        <v>0</v>
      </c>
      <c r="M43" s="467">
        <v>0</v>
      </c>
    </row>
    <row r="44" spans="1:15" ht="12.75" customHeight="1">
      <c r="A44" s="930"/>
      <c r="B44" s="932"/>
      <c r="C44" s="935"/>
      <c r="D44" s="179">
        <v>6</v>
      </c>
      <c r="E44" s="467">
        <v>0</v>
      </c>
      <c r="F44" s="467">
        <v>0</v>
      </c>
      <c r="G44" s="485">
        <f t="shared" si="4"/>
        <v>0</v>
      </c>
      <c r="H44" s="467">
        <v>0</v>
      </c>
      <c r="I44" s="295">
        <f t="shared" si="1"/>
        <v>0</v>
      </c>
      <c r="J44" s="467">
        <v>0</v>
      </c>
      <c r="K44" s="467">
        <v>0</v>
      </c>
      <c r="L44" s="471">
        <f t="shared" si="2"/>
        <v>0</v>
      </c>
      <c r="M44" s="467">
        <v>0</v>
      </c>
    </row>
    <row r="45" spans="1:15" ht="12.75" customHeight="1">
      <c r="A45" s="930"/>
      <c r="B45" s="932"/>
      <c r="C45" s="936" t="s">
        <v>153</v>
      </c>
      <c r="D45" s="177">
        <v>5</v>
      </c>
      <c r="E45" s="467">
        <v>0</v>
      </c>
      <c r="F45" s="467">
        <v>0</v>
      </c>
      <c r="G45" s="468">
        <f t="shared" si="4"/>
        <v>0</v>
      </c>
      <c r="H45" s="467">
        <v>0</v>
      </c>
      <c r="I45" s="295">
        <f t="shared" si="1"/>
        <v>0</v>
      </c>
      <c r="J45" s="467">
        <v>0</v>
      </c>
      <c r="K45" s="467">
        <v>0</v>
      </c>
      <c r="L45" s="469">
        <f t="shared" si="2"/>
        <v>0</v>
      </c>
      <c r="M45" s="467">
        <v>0</v>
      </c>
    </row>
    <row r="46" spans="1:15" ht="12.75" customHeight="1">
      <c r="A46" s="930"/>
      <c r="B46" s="932"/>
      <c r="C46" s="934"/>
      <c r="D46" s="178">
        <v>4</v>
      </c>
      <c r="E46" s="467">
        <v>0</v>
      </c>
      <c r="F46" s="467">
        <v>0</v>
      </c>
      <c r="G46" s="484">
        <f t="shared" si="4"/>
        <v>0</v>
      </c>
      <c r="H46" s="467">
        <v>0</v>
      </c>
      <c r="I46" s="295">
        <f t="shared" si="1"/>
        <v>0</v>
      </c>
      <c r="J46" s="467">
        <v>0</v>
      </c>
      <c r="K46" s="467">
        <v>0</v>
      </c>
      <c r="L46" s="470">
        <f t="shared" si="2"/>
        <v>0</v>
      </c>
      <c r="M46" s="467">
        <v>0</v>
      </c>
    </row>
    <row r="47" spans="1:15" ht="12.75" customHeight="1">
      <c r="A47" s="930"/>
      <c r="B47" s="932"/>
      <c r="C47" s="934"/>
      <c r="D47" s="178">
        <v>3</v>
      </c>
      <c r="E47" s="467">
        <v>0</v>
      </c>
      <c r="F47" s="467">
        <v>0</v>
      </c>
      <c r="G47" s="484">
        <f t="shared" si="4"/>
        <v>0</v>
      </c>
      <c r="H47" s="467">
        <v>0</v>
      </c>
      <c r="I47" s="295">
        <f t="shared" si="1"/>
        <v>0</v>
      </c>
      <c r="J47" s="467">
        <v>0</v>
      </c>
      <c r="K47" s="467">
        <v>0</v>
      </c>
      <c r="L47" s="470">
        <f t="shared" si="2"/>
        <v>0</v>
      </c>
      <c r="M47" s="467">
        <v>0</v>
      </c>
    </row>
    <row r="48" spans="1:15" ht="12.75" customHeight="1">
      <c r="A48" s="930"/>
      <c r="B48" s="932"/>
      <c r="C48" s="934"/>
      <c r="D48" s="178">
        <v>2</v>
      </c>
      <c r="E48" s="467">
        <v>0</v>
      </c>
      <c r="F48" s="467">
        <v>0</v>
      </c>
      <c r="G48" s="486">
        <f t="shared" si="4"/>
        <v>0</v>
      </c>
      <c r="H48" s="467">
        <v>0</v>
      </c>
      <c r="I48" s="295">
        <f t="shared" si="1"/>
        <v>0</v>
      </c>
      <c r="J48" s="467">
        <v>0</v>
      </c>
      <c r="K48" s="467">
        <v>0</v>
      </c>
      <c r="L48" s="473">
        <f t="shared" si="2"/>
        <v>0</v>
      </c>
      <c r="M48" s="467">
        <v>0</v>
      </c>
    </row>
    <row r="49" spans="1:13" ht="12.75" customHeight="1">
      <c r="A49" s="930"/>
      <c r="B49" s="932"/>
      <c r="C49" s="937"/>
      <c r="D49" s="179">
        <v>1</v>
      </c>
      <c r="E49" s="467">
        <v>0</v>
      </c>
      <c r="F49" s="467">
        <v>0</v>
      </c>
      <c r="G49" s="481">
        <f t="shared" si="4"/>
        <v>0</v>
      </c>
      <c r="H49" s="467">
        <v>10</v>
      </c>
      <c r="I49" s="295">
        <f t="shared" si="1"/>
        <v>10</v>
      </c>
      <c r="J49" s="467">
        <v>0</v>
      </c>
      <c r="K49" s="467">
        <v>0</v>
      </c>
      <c r="L49" s="474">
        <f t="shared" si="2"/>
        <v>0</v>
      </c>
      <c r="M49" s="467">
        <v>0</v>
      </c>
    </row>
    <row r="50" spans="1:13" ht="12.75" customHeight="1">
      <c r="A50" s="301"/>
      <c r="B50" s="287"/>
      <c r="C50" s="288"/>
      <c r="D50" s="302" t="s">
        <v>193</v>
      </c>
      <c r="E50" s="487">
        <f t="shared" ref="E50:M50" si="6">SUM(E37:E49)</f>
        <v>20</v>
      </c>
      <c r="F50" s="487">
        <f t="shared" si="6"/>
        <v>0</v>
      </c>
      <c r="G50" s="487">
        <f t="shared" si="6"/>
        <v>20</v>
      </c>
      <c r="H50" s="487">
        <f t="shared" si="6"/>
        <v>10</v>
      </c>
      <c r="I50" s="487">
        <f t="shared" si="6"/>
        <v>30</v>
      </c>
      <c r="J50" s="487">
        <f t="shared" si="6"/>
        <v>2</v>
      </c>
      <c r="K50" s="487">
        <f t="shared" si="6"/>
        <v>0</v>
      </c>
      <c r="L50" s="487">
        <f t="shared" si="6"/>
        <v>2</v>
      </c>
      <c r="M50" s="487">
        <f t="shared" si="6"/>
        <v>0</v>
      </c>
    </row>
    <row r="51" spans="1:13" ht="12.75" customHeight="1" thickBot="1">
      <c r="A51" s="304"/>
      <c r="B51" s="938" t="s">
        <v>17</v>
      </c>
      <c r="C51" s="938"/>
      <c r="D51" s="939"/>
      <c r="E51" s="488">
        <f>E22+E36+E50</f>
        <v>6246</v>
      </c>
      <c r="F51" s="488">
        <f t="shared" ref="F51:M51" si="7">F22+F36+F50</f>
        <v>362</v>
      </c>
      <c r="G51" s="488">
        <f t="shared" si="7"/>
        <v>6608</v>
      </c>
      <c r="H51" s="488">
        <f t="shared" si="7"/>
        <v>315</v>
      </c>
      <c r="I51" s="488">
        <f t="shared" si="7"/>
        <v>6923</v>
      </c>
      <c r="J51" s="488">
        <f t="shared" si="7"/>
        <v>1244</v>
      </c>
      <c r="K51" s="488">
        <f t="shared" si="7"/>
        <v>258</v>
      </c>
      <c r="L51" s="488">
        <f t="shared" si="7"/>
        <v>1502</v>
      </c>
      <c r="M51" s="488">
        <f t="shared" si="7"/>
        <v>324</v>
      </c>
    </row>
    <row r="52" spans="1:13" ht="15.75" thickTop="1">
      <c r="A52" s="305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08" customWidth="1"/>
    <col min="2" max="2" width="4.42578125" style="308" customWidth="1"/>
    <col min="3" max="4" width="4.140625" style="308" customWidth="1"/>
    <col min="5" max="5" width="6.28515625" style="308" customWidth="1"/>
    <col min="6" max="14" width="10" style="308" customWidth="1"/>
    <col min="15" max="15" width="2.140625" style="308" customWidth="1"/>
    <col min="16" max="16384" width="9.140625" style="308"/>
  </cols>
  <sheetData>
    <row r="1" spans="1:14">
      <c r="B1" s="309" t="s">
        <v>224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>
      <c r="B2" s="309" t="s">
        <v>225</v>
      </c>
      <c r="C2" s="309"/>
      <c r="D2" s="309"/>
      <c r="E2" s="309"/>
      <c r="F2" s="310" t="s">
        <v>226</v>
      </c>
      <c r="G2" s="310"/>
      <c r="H2" s="310"/>
      <c r="I2" s="309"/>
      <c r="J2" s="309"/>
      <c r="K2" s="309"/>
      <c r="L2" s="309"/>
      <c r="M2" s="309"/>
      <c r="N2" s="309"/>
    </row>
    <row r="3" spans="1:14">
      <c r="B3" s="309" t="s">
        <v>227</v>
      </c>
      <c r="C3" s="309"/>
      <c r="D3" s="309"/>
      <c r="E3" s="309"/>
      <c r="F3" s="311" t="s">
        <v>228</v>
      </c>
      <c r="G3" s="309"/>
      <c r="H3" s="309"/>
      <c r="I3" s="309"/>
      <c r="J3" s="309"/>
      <c r="K3" s="309"/>
      <c r="L3" s="309"/>
      <c r="M3" s="309"/>
      <c r="N3" s="309"/>
    </row>
    <row r="4" spans="1:14">
      <c r="B4" s="309" t="s">
        <v>229</v>
      </c>
      <c r="C4" s="309"/>
      <c r="D4" s="309"/>
      <c r="E4" s="309"/>
      <c r="F4" s="312">
        <v>43708</v>
      </c>
      <c r="G4" s="309"/>
      <c r="H4" s="309"/>
      <c r="I4" s="309"/>
      <c r="J4" s="309"/>
      <c r="K4" s="309"/>
      <c r="L4" s="309"/>
      <c r="M4" s="309"/>
      <c r="N4" s="309"/>
    </row>
    <row r="5" spans="1:14">
      <c r="B5" s="942" t="s">
        <v>230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</row>
    <row r="6" spans="1:14">
      <c r="B6" s="942" t="s">
        <v>231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</row>
    <row r="7" spans="1:14">
      <c r="B7" s="942" t="s">
        <v>232</v>
      </c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</row>
    <row r="8" spans="1:14"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</row>
    <row r="9" spans="1:14">
      <c r="B9" s="314" t="s">
        <v>233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</row>
    <row r="10" spans="1:14" ht="21" customHeight="1">
      <c r="B10" s="943" t="s">
        <v>234</v>
      </c>
      <c r="C10" s="943"/>
      <c r="D10" s="943"/>
      <c r="E10" s="943"/>
      <c r="F10" s="943" t="s">
        <v>235</v>
      </c>
      <c r="G10" s="943"/>
      <c r="H10" s="943"/>
      <c r="I10" s="943"/>
      <c r="J10" s="943"/>
      <c r="K10" s="943" t="s">
        <v>236</v>
      </c>
      <c r="L10" s="943"/>
      <c r="M10" s="943"/>
      <c r="N10" s="943"/>
    </row>
    <row r="11" spans="1:14" ht="15.75" customHeight="1">
      <c r="B11" s="943"/>
      <c r="C11" s="943"/>
      <c r="D11" s="943"/>
      <c r="E11" s="943"/>
      <c r="F11" s="943" t="s">
        <v>237</v>
      </c>
      <c r="G11" s="943"/>
      <c r="H11" s="943"/>
      <c r="I11" s="943" t="s">
        <v>238</v>
      </c>
      <c r="J11" s="943" t="s">
        <v>193</v>
      </c>
      <c r="K11" s="943" t="s">
        <v>239</v>
      </c>
      <c r="L11" s="943" t="s">
        <v>240</v>
      </c>
      <c r="M11" s="943" t="s">
        <v>193</v>
      </c>
      <c r="N11" s="943" t="s">
        <v>241</v>
      </c>
    </row>
    <row r="12" spans="1:14" ht="26.25" customHeight="1">
      <c r="B12" s="943"/>
      <c r="C12" s="943"/>
      <c r="D12" s="943"/>
      <c r="E12" s="943"/>
      <c r="F12" s="315" t="s">
        <v>242</v>
      </c>
      <c r="G12" s="315" t="s">
        <v>243</v>
      </c>
      <c r="H12" s="315" t="s">
        <v>244</v>
      </c>
      <c r="I12" s="943"/>
      <c r="J12" s="943"/>
      <c r="K12" s="943"/>
      <c r="L12" s="943"/>
      <c r="M12" s="943"/>
      <c r="N12" s="943"/>
    </row>
    <row r="13" spans="1:14">
      <c r="A13" s="316"/>
      <c r="B13" s="317"/>
      <c r="C13" s="318"/>
      <c r="D13" s="319"/>
      <c r="E13" s="320">
        <v>13</v>
      </c>
      <c r="F13" s="321">
        <v>223</v>
      </c>
      <c r="G13" s="321">
        <v>0</v>
      </c>
      <c r="H13" s="321">
        <v>223</v>
      </c>
      <c r="I13" s="321">
        <v>0</v>
      </c>
      <c r="J13" s="321">
        <v>223</v>
      </c>
      <c r="K13" s="322">
        <v>119</v>
      </c>
      <c r="L13" s="323">
        <v>10</v>
      </c>
      <c r="M13" s="324">
        <f>K13+L13</f>
        <v>129</v>
      </c>
      <c r="N13" s="325">
        <v>11</v>
      </c>
    </row>
    <row r="14" spans="1:14">
      <c r="A14" s="316"/>
      <c r="B14" s="326" t="s">
        <v>153</v>
      </c>
      <c r="C14" s="327" t="s">
        <v>151</v>
      </c>
      <c r="D14" s="319"/>
      <c r="E14" s="320">
        <v>12</v>
      </c>
      <c r="F14" s="321">
        <v>2</v>
      </c>
      <c r="G14" s="321">
        <v>0</v>
      </c>
      <c r="H14" s="321">
        <v>2</v>
      </c>
      <c r="I14" s="321">
        <v>0</v>
      </c>
      <c r="J14" s="321">
        <v>2</v>
      </c>
      <c r="K14" s="323">
        <v>0</v>
      </c>
      <c r="L14" s="323">
        <v>0</v>
      </c>
      <c r="M14" s="324">
        <f t="shared" ref="M14:M25" si="0">K14+L14</f>
        <v>0</v>
      </c>
      <c r="N14" s="325">
        <v>0</v>
      </c>
    </row>
    <row r="15" spans="1:14">
      <c r="A15" s="316"/>
      <c r="B15" s="326" t="s">
        <v>245</v>
      </c>
      <c r="C15" s="328"/>
      <c r="D15" s="329" t="s">
        <v>246</v>
      </c>
      <c r="E15" s="320">
        <v>11</v>
      </c>
      <c r="F15" s="321">
        <v>5</v>
      </c>
      <c r="G15" s="321">
        <v>0</v>
      </c>
      <c r="H15" s="321">
        <v>5</v>
      </c>
      <c r="I15" s="321">
        <v>0</v>
      </c>
      <c r="J15" s="321">
        <v>5</v>
      </c>
      <c r="K15" s="323">
        <v>0</v>
      </c>
      <c r="L15" s="323">
        <v>1</v>
      </c>
      <c r="M15" s="324">
        <f t="shared" si="0"/>
        <v>1</v>
      </c>
      <c r="N15" s="325">
        <v>1</v>
      </c>
    </row>
    <row r="16" spans="1:14">
      <c r="A16" s="316"/>
      <c r="B16" s="326" t="s">
        <v>153</v>
      </c>
      <c r="C16" s="327"/>
      <c r="D16" s="329" t="s">
        <v>247</v>
      </c>
      <c r="E16" s="320">
        <v>10</v>
      </c>
      <c r="F16" s="321">
        <v>5</v>
      </c>
      <c r="G16" s="321">
        <v>0</v>
      </c>
      <c r="H16" s="321">
        <v>5</v>
      </c>
      <c r="I16" s="321">
        <v>0</v>
      </c>
      <c r="J16" s="321">
        <v>5</v>
      </c>
      <c r="K16" s="323">
        <v>0</v>
      </c>
      <c r="L16" s="323">
        <v>0</v>
      </c>
      <c r="M16" s="324">
        <f t="shared" si="0"/>
        <v>0</v>
      </c>
      <c r="N16" s="325">
        <v>0</v>
      </c>
    </row>
    <row r="17" spans="1:14">
      <c r="A17" s="316"/>
      <c r="B17" s="326" t="s">
        <v>248</v>
      </c>
      <c r="C17" s="327"/>
      <c r="D17" s="329" t="s">
        <v>249</v>
      </c>
      <c r="E17" s="320">
        <v>9</v>
      </c>
      <c r="F17" s="321">
        <v>4</v>
      </c>
      <c r="G17" s="321">
        <v>0</v>
      </c>
      <c r="H17" s="321">
        <v>4</v>
      </c>
      <c r="I17" s="321">
        <v>0</v>
      </c>
      <c r="J17" s="321">
        <v>4</v>
      </c>
      <c r="K17" s="323">
        <v>0</v>
      </c>
      <c r="L17" s="323">
        <v>0</v>
      </c>
      <c r="M17" s="324">
        <f t="shared" si="0"/>
        <v>0</v>
      </c>
      <c r="N17" s="325">
        <v>0</v>
      </c>
    </row>
    <row r="18" spans="1:14">
      <c r="A18" s="316"/>
      <c r="B18" s="326" t="s">
        <v>250</v>
      </c>
      <c r="C18" s="327" t="s">
        <v>152</v>
      </c>
      <c r="D18" s="329" t="s">
        <v>231</v>
      </c>
      <c r="E18" s="320">
        <v>8</v>
      </c>
      <c r="F18" s="321">
        <v>5</v>
      </c>
      <c r="G18" s="321">
        <v>0</v>
      </c>
      <c r="H18" s="321">
        <v>5</v>
      </c>
      <c r="I18" s="321">
        <v>0</v>
      </c>
      <c r="J18" s="321">
        <v>5</v>
      </c>
      <c r="K18" s="323">
        <v>0</v>
      </c>
      <c r="L18" s="323">
        <v>0</v>
      </c>
      <c r="M18" s="324">
        <f t="shared" si="0"/>
        <v>0</v>
      </c>
      <c r="N18" s="325">
        <v>0</v>
      </c>
    </row>
    <row r="19" spans="1:14">
      <c r="A19" s="316"/>
      <c r="B19" s="326" t="s">
        <v>246</v>
      </c>
      <c r="C19" s="327"/>
      <c r="D19" s="329" t="s">
        <v>251</v>
      </c>
      <c r="E19" s="320">
        <v>7</v>
      </c>
      <c r="F19" s="321">
        <v>12</v>
      </c>
      <c r="G19" s="321">
        <v>0</v>
      </c>
      <c r="H19" s="321">
        <v>12</v>
      </c>
      <c r="I19" s="321">
        <v>0</v>
      </c>
      <c r="J19" s="321">
        <v>12</v>
      </c>
      <c r="K19" s="323">
        <v>1</v>
      </c>
      <c r="L19" s="323">
        <v>0</v>
      </c>
      <c r="M19" s="324">
        <f t="shared" si="0"/>
        <v>1</v>
      </c>
      <c r="N19" s="325">
        <v>0</v>
      </c>
    </row>
    <row r="20" spans="1:14">
      <c r="A20" s="316"/>
      <c r="B20" s="326" t="s">
        <v>252</v>
      </c>
      <c r="C20" s="328"/>
      <c r="D20" s="329" t="s">
        <v>250</v>
      </c>
      <c r="E20" s="320">
        <v>6</v>
      </c>
      <c r="F20" s="321">
        <v>8</v>
      </c>
      <c r="G20" s="321">
        <v>0</v>
      </c>
      <c r="H20" s="321">
        <v>8</v>
      </c>
      <c r="I20" s="321">
        <v>0</v>
      </c>
      <c r="J20" s="321">
        <v>8</v>
      </c>
      <c r="K20" s="323">
        <v>0</v>
      </c>
      <c r="L20" s="323">
        <v>0</v>
      </c>
      <c r="M20" s="324">
        <f t="shared" si="0"/>
        <v>0</v>
      </c>
      <c r="N20" s="325">
        <v>0</v>
      </c>
    </row>
    <row r="21" spans="1:14">
      <c r="A21" s="316"/>
      <c r="B21" s="326" t="s">
        <v>153</v>
      </c>
      <c r="C21" s="327"/>
      <c r="D21" s="329" t="s">
        <v>253</v>
      </c>
      <c r="E21" s="320">
        <v>5</v>
      </c>
      <c r="F21" s="321">
        <v>9</v>
      </c>
      <c r="G21" s="321">
        <v>0</v>
      </c>
      <c r="H21" s="321">
        <v>9</v>
      </c>
      <c r="I21" s="321">
        <v>0</v>
      </c>
      <c r="J21" s="321">
        <v>9</v>
      </c>
      <c r="K21" s="323">
        <v>0</v>
      </c>
      <c r="L21" s="323">
        <v>0</v>
      </c>
      <c r="M21" s="324">
        <f t="shared" si="0"/>
        <v>0</v>
      </c>
      <c r="N21" s="325">
        <v>0</v>
      </c>
    </row>
    <row r="22" spans="1:14">
      <c r="A22" s="316"/>
      <c r="B22" s="326"/>
      <c r="C22" s="327"/>
      <c r="D22" s="329" t="s">
        <v>251</v>
      </c>
      <c r="E22" s="320">
        <v>4</v>
      </c>
      <c r="F22" s="321">
        <v>13</v>
      </c>
      <c r="G22" s="321">
        <v>0</v>
      </c>
      <c r="H22" s="321">
        <v>13</v>
      </c>
      <c r="I22" s="321">
        <v>0</v>
      </c>
      <c r="J22" s="321">
        <v>13</v>
      </c>
      <c r="K22" s="323">
        <v>2</v>
      </c>
      <c r="L22" s="323">
        <v>0</v>
      </c>
      <c r="M22" s="324">
        <f t="shared" si="0"/>
        <v>2</v>
      </c>
      <c r="N22" s="325">
        <v>0</v>
      </c>
    </row>
    <row r="23" spans="1:14">
      <c r="A23" s="316"/>
      <c r="B23" s="326"/>
      <c r="C23" s="327" t="s">
        <v>153</v>
      </c>
      <c r="D23" s="319"/>
      <c r="E23" s="320">
        <v>3</v>
      </c>
      <c r="F23" s="321">
        <v>1</v>
      </c>
      <c r="G23" s="321">
        <v>0</v>
      </c>
      <c r="H23" s="321">
        <v>1</v>
      </c>
      <c r="I23" s="321">
        <v>0</v>
      </c>
      <c r="J23" s="321">
        <v>1</v>
      </c>
      <c r="K23" s="323">
        <v>1</v>
      </c>
      <c r="L23" s="323">
        <v>0</v>
      </c>
      <c r="M23" s="324">
        <f t="shared" si="0"/>
        <v>1</v>
      </c>
      <c r="N23" s="325">
        <v>0</v>
      </c>
    </row>
    <row r="24" spans="1:14">
      <c r="A24" s="316"/>
      <c r="B24" s="326"/>
      <c r="C24" s="327"/>
      <c r="D24" s="319"/>
      <c r="E24" s="320">
        <v>2</v>
      </c>
      <c r="F24" s="321">
        <v>0</v>
      </c>
      <c r="G24" s="321">
        <v>14</v>
      </c>
      <c r="H24" s="321">
        <v>14</v>
      </c>
      <c r="I24" s="321">
        <v>0</v>
      </c>
      <c r="J24" s="321">
        <v>14</v>
      </c>
      <c r="K24" s="323">
        <v>0</v>
      </c>
      <c r="L24" s="323">
        <v>0</v>
      </c>
      <c r="M24" s="324">
        <f t="shared" si="0"/>
        <v>0</v>
      </c>
      <c r="N24" s="325">
        <v>0</v>
      </c>
    </row>
    <row r="25" spans="1:14">
      <c r="A25" s="316"/>
      <c r="B25" s="330"/>
      <c r="C25" s="328"/>
      <c r="D25" s="319"/>
      <c r="E25" s="317">
        <v>1</v>
      </c>
      <c r="F25" s="321">
        <v>0</v>
      </c>
      <c r="G25" s="321">
        <v>8</v>
      </c>
      <c r="H25" s="321">
        <v>8</v>
      </c>
      <c r="I25" s="321">
        <v>8</v>
      </c>
      <c r="J25" s="321">
        <v>16</v>
      </c>
      <c r="K25" s="323">
        <v>0</v>
      </c>
      <c r="L25" s="323">
        <v>0</v>
      </c>
      <c r="M25" s="324">
        <f t="shared" si="0"/>
        <v>0</v>
      </c>
      <c r="N25" s="325">
        <v>0</v>
      </c>
    </row>
    <row r="26" spans="1:14">
      <c r="A26" s="316"/>
      <c r="B26" s="948" t="s">
        <v>254</v>
      </c>
      <c r="C26" s="949"/>
      <c r="D26" s="949"/>
      <c r="E26" s="950"/>
      <c r="F26" s="331">
        <f t="shared" ref="F26:N26" si="1">SUM(F13:F25)</f>
        <v>287</v>
      </c>
      <c r="G26" s="331">
        <f t="shared" si="1"/>
        <v>22</v>
      </c>
      <c r="H26" s="331">
        <f t="shared" si="1"/>
        <v>309</v>
      </c>
      <c r="I26" s="331">
        <f t="shared" si="1"/>
        <v>8</v>
      </c>
      <c r="J26" s="331">
        <f t="shared" si="1"/>
        <v>317</v>
      </c>
      <c r="K26" s="331">
        <f t="shared" si="1"/>
        <v>123</v>
      </c>
      <c r="L26" s="331">
        <f t="shared" si="1"/>
        <v>11</v>
      </c>
      <c r="M26" s="331">
        <f t="shared" si="1"/>
        <v>134</v>
      </c>
      <c r="N26" s="331">
        <f t="shared" si="1"/>
        <v>12</v>
      </c>
    </row>
    <row r="27" spans="1:14">
      <c r="A27" s="316"/>
      <c r="B27" s="326"/>
      <c r="C27" s="326"/>
      <c r="D27" s="332"/>
      <c r="E27" s="330">
        <v>13</v>
      </c>
      <c r="F27" s="321">
        <v>556</v>
      </c>
      <c r="G27" s="321">
        <v>0</v>
      </c>
      <c r="H27" s="321">
        <v>556</v>
      </c>
      <c r="I27" s="321">
        <v>0</v>
      </c>
      <c r="J27" s="321">
        <v>556</v>
      </c>
      <c r="K27" s="333">
        <v>189</v>
      </c>
      <c r="L27" s="334">
        <v>28</v>
      </c>
      <c r="M27" s="335">
        <f>K27+L27</f>
        <v>217</v>
      </c>
      <c r="N27" s="336">
        <v>39</v>
      </c>
    </row>
    <row r="28" spans="1:14">
      <c r="A28" s="316"/>
      <c r="B28" s="326"/>
      <c r="C28" s="326" t="s">
        <v>151</v>
      </c>
      <c r="D28" s="332"/>
      <c r="E28" s="320">
        <v>12</v>
      </c>
      <c r="F28" s="321">
        <v>11</v>
      </c>
      <c r="G28" s="321">
        <v>0</v>
      </c>
      <c r="H28" s="321">
        <v>11</v>
      </c>
      <c r="I28" s="321">
        <v>0</v>
      </c>
      <c r="J28" s="321">
        <v>11</v>
      </c>
      <c r="K28" s="333">
        <v>0</v>
      </c>
      <c r="L28" s="334">
        <v>0</v>
      </c>
      <c r="M28" s="333">
        <f t="shared" ref="M28:M39" si="2">K28+L28</f>
        <v>0</v>
      </c>
      <c r="N28" s="336">
        <v>0</v>
      </c>
    </row>
    <row r="29" spans="1:14">
      <c r="A29" s="316"/>
      <c r="B29" s="326" t="s">
        <v>252</v>
      </c>
      <c r="C29" s="330"/>
      <c r="D29" s="332"/>
      <c r="E29" s="320">
        <v>11</v>
      </c>
      <c r="F29" s="321">
        <v>6</v>
      </c>
      <c r="G29" s="321">
        <v>0</v>
      </c>
      <c r="H29" s="321">
        <v>6</v>
      </c>
      <c r="I29" s="321">
        <v>0</v>
      </c>
      <c r="J29" s="321">
        <v>6</v>
      </c>
      <c r="K29" s="333">
        <v>2</v>
      </c>
      <c r="L29" s="334">
        <v>0</v>
      </c>
      <c r="M29" s="333">
        <f t="shared" si="2"/>
        <v>2</v>
      </c>
      <c r="N29" s="336">
        <v>0</v>
      </c>
    </row>
    <row r="30" spans="1:14">
      <c r="A30" s="316"/>
      <c r="B30" s="326" t="s">
        <v>255</v>
      </c>
      <c r="C30" s="326"/>
      <c r="D30" s="332" t="s">
        <v>256</v>
      </c>
      <c r="E30" s="320">
        <v>10</v>
      </c>
      <c r="F30" s="321">
        <v>7</v>
      </c>
      <c r="G30" s="321">
        <v>0</v>
      </c>
      <c r="H30" s="321">
        <v>7</v>
      </c>
      <c r="I30" s="321">
        <v>0</v>
      </c>
      <c r="J30" s="321">
        <v>7</v>
      </c>
      <c r="K30" s="333">
        <v>0</v>
      </c>
      <c r="L30" s="334">
        <v>0</v>
      </c>
      <c r="M30" s="333">
        <f t="shared" si="2"/>
        <v>0</v>
      </c>
      <c r="N30" s="336">
        <v>0</v>
      </c>
    </row>
    <row r="31" spans="1:14">
      <c r="A31" s="316"/>
      <c r="B31" s="326" t="s">
        <v>151</v>
      </c>
      <c r="C31" s="326"/>
      <c r="D31" s="332" t="s">
        <v>255</v>
      </c>
      <c r="E31" s="320">
        <v>9</v>
      </c>
      <c r="F31" s="321">
        <v>12</v>
      </c>
      <c r="G31" s="321">
        <v>0</v>
      </c>
      <c r="H31" s="321">
        <v>12</v>
      </c>
      <c r="I31" s="321">
        <v>0</v>
      </c>
      <c r="J31" s="321">
        <v>12</v>
      </c>
      <c r="K31" s="333">
        <v>0</v>
      </c>
      <c r="L31" s="334">
        <v>0</v>
      </c>
      <c r="M31" s="333">
        <f t="shared" si="2"/>
        <v>0</v>
      </c>
      <c r="N31" s="336">
        <v>0</v>
      </c>
    </row>
    <row r="32" spans="1:14">
      <c r="A32" s="316"/>
      <c r="B32" s="326" t="s">
        <v>245</v>
      </c>
      <c r="C32" s="326" t="s">
        <v>152</v>
      </c>
      <c r="D32" s="332" t="s">
        <v>257</v>
      </c>
      <c r="E32" s="320">
        <v>8</v>
      </c>
      <c r="F32" s="321">
        <v>7</v>
      </c>
      <c r="G32" s="321">
        <v>0</v>
      </c>
      <c r="H32" s="321">
        <v>7</v>
      </c>
      <c r="I32" s="321">
        <v>0</v>
      </c>
      <c r="J32" s="321">
        <v>7</v>
      </c>
      <c r="K32" s="333">
        <v>0</v>
      </c>
      <c r="L32" s="334">
        <v>1</v>
      </c>
      <c r="M32" s="333">
        <f t="shared" si="2"/>
        <v>1</v>
      </c>
      <c r="N32" s="336">
        <v>1</v>
      </c>
    </row>
    <row r="33" spans="1:15">
      <c r="A33" s="316"/>
      <c r="B33" s="326" t="s">
        <v>250</v>
      </c>
      <c r="C33" s="326"/>
      <c r="D33" s="332" t="s">
        <v>250</v>
      </c>
      <c r="E33" s="320">
        <v>7</v>
      </c>
      <c r="F33" s="321">
        <v>18</v>
      </c>
      <c r="G33" s="321">
        <v>0</v>
      </c>
      <c r="H33" s="321">
        <v>18</v>
      </c>
      <c r="I33" s="321">
        <v>0</v>
      </c>
      <c r="J33" s="321">
        <v>18</v>
      </c>
      <c r="K33" s="333">
        <v>0</v>
      </c>
      <c r="L33" s="334">
        <v>1</v>
      </c>
      <c r="M33" s="333">
        <f t="shared" si="2"/>
        <v>1</v>
      </c>
      <c r="N33" s="336">
        <v>1</v>
      </c>
    </row>
    <row r="34" spans="1:15">
      <c r="A34" s="316"/>
      <c r="B34" s="326" t="s">
        <v>151</v>
      </c>
      <c r="C34" s="326"/>
      <c r="D34" s="332" t="s">
        <v>253</v>
      </c>
      <c r="E34" s="320">
        <v>6</v>
      </c>
      <c r="F34" s="321">
        <v>20</v>
      </c>
      <c r="G34" s="321">
        <v>0</v>
      </c>
      <c r="H34" s="321">
        <v>20</v>
      </c>
      <c r="I34" s="321">
        <v>0</v>
      </c>
      <c r="J34" s="321">
        <v>20</v>
      </c>
      <c r="K34" s="333">
        <v>0</v>
      </c>
      <c r="L34" s="334">
        <v>0</v>
      </c>
      <c r="M34" s="333">
        <f t="shared" si="2"/>
        <v>0</v>
      </c>
      <c r="N34" s="336">
        <v>0</v>
      </c>
    </row>
    <row r="35" spans="1:15">
      <c r="A35" s="316"/>
      <c r="B35" s="326" t="s">
        <v>253</v>
      </c>
      <c r="C35" s="317"/>
      <c r="D35" s="332"/>
      <c r="E35" s="320">
        <v>5</v>
      </c>
      <c r="F35" s="321">
        <v>23</v>
      </c>
      <c r="G35" s="321">
        <v>0</v>
      </c>
      <c r="H35" s="321">
        <v>23</v>
      </c>
      <c r="I35" s="321">
        <v>0</v>
      </c>
      <c r="J35" s="321">
        <v>23</v>
      </c>
      <c r="K35" s="333">
        <v>0</v>
      </c>
      <c r="L35" s="334">
        <v>0</v>
      </c>
      <c r="M35" s="333">
        <f t="shared" si="2"/>
        <v>0</v>
      </c>
      <c r="N35" s="336">
        <v>0</v>
      </c>
    </row>
    <row r="36" spans="1:15">
      <c r="A36" s="316"/>
      <c r="B36" s="326"/>
      <c r="C36" s="326"/>
      <c r="D36" s="332"/>
      <c r="E36" s="320">
        <v>4</v>
      </c>
      <c r="F36" s="321">
        <v>33</v>
      </c>
      <c r="G36" s="321">
        <v>0</v>
      </c>
      <c r="H36" s="321">
        <v>33</v>
      </c>
      <c r="I36" s="321">
        <v>0</v>
      </c>
      <c r="J36" s="321">
        <v>33</v>
      </c>
      <c r="K36" s="333">
        <v>0</v>
      </c>
      <c r="L36" s="334">
        <v>0</v>
      </c>
      <c r="M36" s="333">
        <f t="shared" si="2"/>
        <v>0</v>
      </c>
      <c r="N36" s="336">
        <v>0</v>
      </c>
    </row>
    <row r="37" spans="1:15">
      <c r="A37" s="316"/>
      <c r="B37" s="326"/>
      <c r="C37" s="326" t="s">
        <v>153</v>
      </c>
      <c r="D37" s="332"/>
      <c r="E37" s="320">
        <v>3</v>
      </c>
      <c r="F37" s="321">
        <v>2</v>
      </c>
      <c r="G37" s="321">
        <v>0</v>
      </c>
      <c r="H37" s="321">
        <v>2</v>
      </c>
      <c r="I37" s="321">
        <v>0</v>
      </c>
      <c r="J37" s="321">
        <v>2</v>
      </c>
      <c r="K37" s="333">
        <v>0</v>
      </c>
      <c r="L37" s="334">
        <v>0</v>
      </c>
      <c r="M37" s="333">
        <f t="shared" si="2"/>
        <v>0</v>
      </c>
      <c r="N37" s="336">
        <v>0</v>
      </c>
    </row>
    <row r="38" spans="1:15">
      <c r="A38" s="316"/>
      <c r="B38" s="326"/>
      <c r="C38" s="326"/>
      <c r="D38" s="332"/>
      <c r="E38" s="320">
        <v>2</v>
      </c>
      <c r="F38" s="321">
        <v>0</v>
      </c>
      <c r="G38" s="321">
        <v>22</v>
      </c>
      <c r="H38" s="321">
        <v>22</v>
      </c>
      <c r="I38" s="321">
        <v>0</v>
      </c>
      <c r="J38" s="321">
        <v>22</v>
      </c>
      <c r="K38" s="333">
        <v>0</v>
      </c>
      <c r="L38" s="334">
        <v>0</v>
      </c>
      <c r="M38" s="333">
        <f t="shared" si="2"/>
        <v>0</v>
      </c>
      <c r="N38" s="336">
        <v>0</v>
      </c>
    </row>
    <row r="39" spans="1:15">
      <c r="A39" s="316"/>
      <c r="B39" s="330"/>
      <c r="C39" s="330"/>
      <c r="D39" s="332"/>
      <c r="E39" s="317">
        <v>1</v>
      </c>
      <c r="F39" s="321">
        <v>0</v>
      </c>
      <c r="G39" s="321">
        <v>28</v>
      </c>
      <c r="H39" s="321">
        <v>28</v>
      </c>
      <c r="I39" s="321">
        <v>52</v>
      </c>
      <c r="J39" s="321">
        <v>80</v>
      </c>
      <c r="K39" s="333">
        <v>0</v>
      </c>
      <c r="L39" s="334">
        <v>0</v>
      </c>
      <c r="M39" s="333">
        <f t="shared" si="2"/>
        <v>0</v>
      </c>
      <c r="N39" s="336">
        <v>0</v>
      </c>
    </row>
    <row r="40" spans="1:15">
      <c r="A40" s="316"/>
      <c r="B40" s="948" t="s">
        <v>258</v>
      </c>
      <c r="C40" s="949"/>
      <c r="D40" s="949"/>
      <c r="E40" s="949"/>
      <c r="F40" s="337">
        <f t="shared" ref="F40:N40" si="3">SUM(F27:F39)</f>
        <v>695</v>
      </c>
      <c r="G40" s="337">
        <f t="shared" si="3"/>
        <v>50</v>
      </c>
      <c r="H40" s="337">
        <f t="shared" si="3"/>
        <v>745</v>
      </c>
      <c r="I40" s="337">
        <f t="shared" si="3"/>
        <v>52</v>
      </c>
      <c r="J40" s="337">
        <f t="shared" si="3"/>
        <v>797</v>
      </c>
      <c r="K40" s="337">
        <f t="shared" si="3"/>
        <v>191</v>
      </c>
      <c r="L40" s="337">
        <f t="shared" si="3"/>
        <v>30</v>
      </c>
      <c r="M40" s="337">
        <f t="shared" si="3"/>
        <v>221</v>
      </c>
      <c r="N40" s="337">
        <f t="shared" si="3"/>
        <v>41</v>
      </c>
      <c r="O40" s="338"/>
    </row>
    <row r="41" spans="1:15">
      <c r="A41" s="316"/>
      <c r="B41" s="317"/>
      <c r="C41" s="317"/>
      <c r="D41" s="339"/>
      <c r="E41" s="320">
        <v>13</v>
      </c>
      <c r="F41" s="321">
        <v>1</v>
      </c>
      <c r="G41" s="321">
        <v>0</v>
      </c>
      <c r="H41" s="321">
        <v>1</v>
      </c>
      <c r="I41" s="321">
        <v>0</v>
      </c>
      <c r="J41" s="321">
        <v>1</v>
      </c>
      <c r="K41" s="333">
        <v>0</v>
      </c>
      <c r="L41" s="334">
        <v>3</v>
      </c>
      <c r="M41" s="335">
        <f>K41+L41</f>
        <v>3</v>
      </c>
      <c r="N41" s="335">
        <v>3</v>
      </c>
    </row>
    <row r="42" spans="1:15">
      <c r="A42" s="316"/>
      <c r="B42" s="326" t="s">
        <v>153</v>
      </c>
      <c r="C42" s="326" t="s">
        <v>151</v>
      </c>
      <c r="D42" s="332" t="s">
        <v>259</v>
      </c>
      <c r="E42" s="320">
        <v>12</v>
      </c>
      <c r="F42" s="321">
        <v>1</v>
      </c>
      <c r="G42" s="321">
        <v>0</v>
      </c>
      <c r="H42" s="321">
        <v>1</v>
      </c>
      <c r="I42" s="321">
        <v>0</v>
      </c>
      <c r="J42" s="321">
        <v>1</v>
      </c>
      <c r="K42" s="333">
        <v>0</v>
      </c>
      <c r="L42" s="334">
        <v>0</v>
      </c>
      <c r="M42" s="335">
        <f t="shared" ref="M42:M53" si="4">K42+L42</f>
        <v>0</v>
      </c>
      <c r="N42" s="335">
        <v>0</v>
      </c>
    </row>
    <row r="43" spans="1:15">
      <c r="A43" s="316"/>
      <c r="B43" s="326" t="s">
        <v>247</v>
      </c>
      <c r="C43" s="326"/>
      <c r="D43" s="332" t="s">
        <v>247</v>
      </c>
      <c r="E43" s="320">
        <v>11</v>
      </c>
      <c r="F43" s="321">
        <v>1</v>
      </c>
      <c r="G43" s="321">
        <v>0</v>
      </c>
      <c r="H43" s="321">
        <v>1</v>
      </c>
      <c r="I43" s="321">
        <v>0</v>
      </c>
      <c r="J43" s="321">
        <v>1</v>
      </c>
      <c r="K43" s="333">
        <v>0</v>
      </c>
      <c r="L43" s="334">
        <v>0</v>
      </c>
      <c r="M43" s="335">
        <f t="shared" si="4"/>
        <v>0</v>
      </c>
      <c r="N43" s="335">
        <v>0</v>
      </c>
    </row>
    <row r="44" spans="1:15">
      <c r="A44" s="316"/>
      <c r="B44" s="326" t="s">
        <v>260</v>
      </c>
      <c r="C44" s="317"/>
      <c r="D44" s="332" t="s">
        <v>245</v>
      </c>
      <c r="E44" s="320">
        <v>10</v>
      </c>
      <c r="F44" s="321">
        <v>1</v>
      </c>
      <c r="G44" s="321">
        <v>0</v>
      </c>
      <c r="H44" s="321">
        <v>1</v>
      </c>
      <c r="I44" s="321">
        <v>0</v>
      </c>
      <c r="J44" s="321">
        <v>1</v>
      </c>
      <c r="K44" s="333">
        <v>0</v>
      </c>
      <c r="L44" s="334">
        <v>0</v>
      </c>
      <c r="M44" s="335">
        <f t="shared" si="4"/>
        <v>0</v>
      </c>
      <c r="N44" s="335">
        <v>0</v>
      </c>
    </row>
    <row r="45" spans="1:15">
      <c r="A45" s="316"/>
      <c r="B45" s="326" t="s">
        <v>250</v>
      </c>
      <c r="C45" s="326"/>
      <c r="D45" s="332" t="s">
        <v>257</v>
      </c>
      <c r="E45" s="320">
        <v>9</v>
      </c>
      <c r="F45" s="321">
        <v>2</v>
      </c>
      <c r="G45" s="321">
        <v>0</v>
      </c>
      <c r="H45" s="321">
        <v>2</v>
      </c>
      <c r="I45" s="321">
        <v>0</v>
      </c>
      <c r="J45" s="321">
        <v>2</v>
      </c>
      <c r="K45" s="333">
        <v>0</v>
      </c>
      <c r="L45" s="334">
        <v>0</v>
      </c>
      <c r="M45" s="335">
        <f t="shared" si="4"/>
        <v>0</v>
      </c>
      <c r="N45" s="335">
        <v>0</v>
      </c>
    </row>
    <row r="46" spans="1:15">
      <c r="A46" s="316"/>
      <c r="B46" s="326" t="s">
        <v>248</v>
      </c>
      <c r="C46" s="326" t="s">
        <v>152</v>
      </c>
      <c r="D46" s="332" t="s">
        <v>153</v>
      </c>
      <c r="E46" s="320">
        <v>8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33">
        <v>0</v>
      </c>
      <c r="L46" s="334">
        <v>0</v>
      </c>
      <c r="M46" s="335">
        <f t="shared" si="4"/>
        <v>0</v>
      </c>
      <c r="N46" s="335">
        <v>0</v>
      </c>
    </row>
    <row r="47" spans="1:15">
      <c r="A47" s="316"/>
      <c r="B47" s="326" t="s">
        <v>250</v>
      </c>
      <c r="C47" s="326"/>
      <c r="D47" s="332" t="s">
        <v>256</v>
      </c>
      <c r="E47" s="320">
        <v>7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33">
        <v>0</v>
      </c>
      <c r="L47" s="334">
        <v>0</v>
      </c>
      <c r="M47" s="335">
        <f t="shared" si="4"/>
        <v>0</v>
      </c>
      <c r="N47" s="335">
        <v>0</v>
      </c>
    </row>
    <row r="48" spans="1:15">
      <c r="A48" s="316"/>
      <c r="B48" s="326" t="s">
        <v>153</v>
      </c>
      <c r="C48" s="326"/>
      <c r="D48" s="332" t="s">
        <v>231</v>
      </c>
      <c r="E48" s="320">
        <v>6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333">
        <v>0</v>
      </c>
      <c r="L48" s="334">
        <v>0</v>
      </c>
      <c r="M48" s="335">
        <f t="shared" si="4"/>
        <v>0</v>
      </c>
      <c r="N48" s="335">
        <v>0</v>
      </c>
    </row>
    <row r="49" spans="1:14">
      <c r="A49" s="316"/>
      <c r="B49" s="326" t="s">
        <v>251</v>
      </c>
      <c r="C49" s="317"/>
      <c r="D49" s="332" t="s">
        <v>245</v>
      </c>
      <c r="E49" s="320">
        <v>5</v>
      </c>
      <c r="F49" s="321">
        <v>0</v>
      </c>
      <c r="G49" s="321">
        <v>0</v>
      </c>
      <c r="H49" s="321">
        <v>0</v>
      </c>
      <c r="I49" s="321">
        <v>0</v>
      </c>
      <c r="J49" s="321">
        <v>0</v>
      </c>
      <c r="K49" s="333">
        <v>0</v>
      </c>
      <c r="L49" s="334">
        <v>0</v>
      </c>
      <c r="M49" s="335">
        <f t="shared" si="4"/>
        <v>0</v>
      </c>
      <c r="N49" s="335">
        <v>0</v>
      </c>
    </row>
    <row r="50" spans="1:14">
      <c r="A50" s="316"/>
      <c r="B50" s="326"/>
      <c r="C50" s="326"/>
      <c r="D50" s="332" t="s">
        <v>252</v>
      </c>
      <c r="E50" s="320">
        <v>4</v>
      </c>
      <c r="F50" s="321">
        <v>0</v>
      </c>
      <c r="G50" s="321">
        <v>0</v>
      </c>
      <c r="H50" s="321">
        <v>0</v>
      </c>
      <c r="I50" s="321">
        <v>0</v>
      </c>
      <c r="J50" s="321">
        <v>0</v>
      </c>
      <c r="K50" s="333">
        <v>0</v>
      </c>
      <c r="L50" s="334">
        <v>0</v>
      </c>
      <c r="M50" s="335">
        <f t="shared" si="4"/>
        <v>0</v>
      </c>
      <c r="N50" s="335">
        <v>0</v>
      </c>
    </row>
    <row r="51" spans="1:14">
      <c r="A51" s="316"/>
      <c r="B51" s="326"/>
      <c r="C51" s="326" t="s">
        <v>153</v>
      </c>
      <c r="D51" s="332" t="s">
        <v>153</v>
      </c>
      <c r="E51" s="320">
        <v>3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333">
        <v>0</v>
      </c>
      <c r="L51" s="334">
        <v>0</v>
      </c>
      <c r="M51" s="335">
        <f t="shared" si="4"/>
        <v>0</v>
      </c>
      <c r="N51" s="335">
        <v>0</v>
      </c>
    </row>
    <row r="52" spans="1:14">
      <c r="A52" s="316"/>
      <c r="B52" s="326"/>
      <c r="C52" s="326"/>
      <c r="D52" s="332" t="s">
        <v>248</v>
      </c>
      <c r="E52" s="320">
        <v>2</v>
      </c>
      <c r="F52" s="321">
        <v>0</v>
      </c>
      <c r="G52" s="321">
        <v>0</v>
      </c>
      <c r="H52" s="321">
        <v>0</v>
      </c>
      <c r="I52" s="321">
        <v>0</v>
      </c>
      <c r="J52" s="321">
        <v>0</v>
      </c>
      <c r="K52" s="333">
        <v>0</v>
      </c>
      <c r="L52" s="334">
        <v>0</v>
      </c>
      <c r="M52" s="335">
        <f t="shared" si="4"/>
        <v>0</v>
      </c>
      <c r="N52" s="335">
        <v>0</v>
      </c>
    </row>
    <row r="53" spans="1:14">
      <c r="A53" s="316"/>
      <c r="B53" s="330"/>
      <c r="C53" s="332"/>
      <c r="D53" s="330"/>
      <c r="E53" s="317">
        <v>1</v>
      </c>
      <c r="F53" s="321">
        <v>0</v>
      </c>
      <c r="G53" s="340">
        <v>0</v>
      </c>
      <c r="H53" s="321">
        <v>0</v>
      </c>
      <c r="I53" s="340">
        <v>6</v>
      </c>
      <c r="J53" s="340">
        <v>6</v>
      </c>
      <c r="K53" s="341">
        <v>0</v>
      </c>
      <c r="L53" s="334">
        <v>0</v>
      </c>
      <c r="M53" s="342">
        <f t="shared" si="4"/>
        <v>0</v>
      </c>
      <c r="N53" s="342">
        <v>0</v>
      </c>
    </row>
    <row r="54" spans="1:14">
      <c r="B54" s="947" t="s">
        <v>261</v>
      </c>
      <c r="C54" s="947"/>
      <c r="D54" s="947"/>
      <c r="E54" s="947"/>
      <c r="F54" s="331">
        <f t="shared" ref="F54:N54" si="5">SUM(F41:F53)</f>
        <v>6</v>
      </c>
      <c r="G54" s="331">
        <f t="shared" si="5"/>
        <v>0</v>
      </c>
      <c r="H54" s="331">
        <f t="shared" si="5"/>
        <v>6</v>
      </c>
      <c r="I54" s="331">
        <f t="shared" si="5"/>
        <v>6</v>
      </c>
      <c r="J54" s="331">
        <f t="shared" si="5"/>
        <v>12</v>
      </c>
      <c r="K54" s="331">
        <f t="shared" si="5"/>
        <v>0</v>
      </c>
      <c r="L54" s="331">
        <f t="shared" si="5"/>
        <v>3</v>
      </c>
      <c r="M54" s="331">
        <f t="shared" si="5"/>
        <v>3</v>
      </c>
      <c r="N54" s="331">
        <f t="shared" si="5"/>
        <v>3</v>
      </c>
    </row>
    <row r="55" spans="1:14">
      <c r="B55" s="944" t="s">
        <v>262</v>
      </c>
      <c r="C55" s="945"/>
      <c r="D55" s="945"/>
      <c r="E55" s="946"/>
      <c r="F55" s="321"/>
      <c r="G55" s="321"/>
      <c r="H55" s="321"/>
      <c r="I55" s="321"/>
      <c r="J55" s="321"/>
      <c r="K55" s="321"/>
      <c r="L55" s="321"/>
      <c r="M55" s="321"/>
      <c r="N55" s="321"/>
    </row>
    <row r="56" spans="1:14">
      <c r="B56" s="947" t="s">
        <v>17</v>
      </c>
      <c r="C56" s="947"/>
      <c r="D56" s="947"/>
      <c r="E56" s="947"/>
      <c r="F56" s="343">
        <f t="shared" ref="F56:K56" si="6">+F26+F40+F54+F55</f>
        <v>988</v>
      </c>
      <c r="G56" s="343">
        <f t="shared" si="6"/>
        <v>72</v>
      </c>
      <c r="H56" s="343">
        <f t="shared" si="6"/>
        <v>1060</v>
      </c>
      <c r="I56" s="343">
        <f t="shared" si="6"/>
        <v>66</v>
      </c>
      <c r="J56" s="343">
        <f t="shared" si="6"/>
        <v>1126</v>
      </c>
      <c r="K56" s="343">
        <f t="shared" si="6"/>
        <v>314</v>
      </c>
      <c r="L56" s="343">
        <f t="shared" ref="L56:N56" si="7">+L26+L40+L54+L55</f>
        <v>44</v>
      </c>
      <c r="M56" s="343">
        <f t="shared" si="7"/>
        <v>358</v>
      </c>
      <c r="N56" s="343">
        <f t="shared" si="7"/>
        <v>56</v>
      </c>
    </row>
    <row r="57" spans="1:14"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</row>
    <row r="58" spans="1:14"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</row>
    <row r="67" spans="2:4">
      <c r="B67" s="344"/>
    </row>
    <row r="68" spans="2:4">
      <c r="C68" s="344"/>
      <c r="D68" s="344"/>
    </row>
    <row r="69" spans="2:4">
      <c r="C69" s="344"/>
      <c r="D69" s="344"/>
    </row>
    <row r="70" spans="2:4">
      <c r="C70" s="344"/>
      <c r="D70" s="344"/>
    </row>
    <row r="71" spans="2:4">
      <c r="C71" s="344"/>
      <c r="D71" s="344"/>
    </row>
    <row r="72" spans="2:4">
      <c r="C72" s="344"/>
      <c r="D72" s="344"/>
    </row>
    <row r="73" spans="2:4">
      <c r="C73" s="344"/>
      <c r="D73" s="344"/>
    </row>
    <row r="74" spans="2:4">
      <c r="C74" s="344"/>
    </row>
    <row r="75" spans="2:4">
      <c r="C75" s="344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489" customWidth="1"/>
    <col min="2" max="2" width="4.42578125" style="489" customWidth="1"/>
    <col min="3" max="4" width="4.140625" style="489" customWidth="1"/>
    <col min="5" max="5" width="6.28515625" style="489" customWidth="1"/>
    <col min="6" max="6" width="11.140625" style="489" customWidth="1"/>
    <col min="7" max="10" width="10.7109375" style="489" customWidth="1"/>
    <col min="11" max="11" width="11.42578125" style="489" bestFit="1" customWidth="1"/>
    <col min="12" max="13" width="10.7109375" style="489" customWidth="1"/>
    <col min="14" max="14" width="11.42578125" style="489" customWidth="1"/>
    <col min="15" max="16384" width="9.140625" style="489"/>
  </cols>
  <sheetData>
    <row r="1" spans="1:14">
      <c r="B1" s="490" t="s">
        <v>224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>
      <c r="B2" s="490" t="s">
        <v>225</v>
      </c>
      <c r="C2" s="490"/>
      <c r="D2" s="490"/>
      <c r="E2" s="490"/>
      <c r="F2" s="490" t="s">
        <v>281</v>
      </c>
      <c r="G2" s="490"/>
      <c r="H2" s="490"/>
      <c r="I2" s="490"/>
      <c r="J2" s="490"/>
      <c r="K2" s="490"/>
      <c r="L2" s="490"/>
      <c r="M2" s="490"/>
      <c r="N2" s="490"/>
    </row>
    <row r="3" spans="1:14">
      <c r="B3" s="490" t="s">
        <v>227</v>
      </c>
      <c r="C3" s="490"/>
      <c r="D3" s="490"/>
      <c r="E3" s="490"/>
      <c r="F3" s="490" t="s">
        <v>282</v>
      </c>
      <c r="G3" s="490"/>
      <c r="H3" s="490"/>
      <c r="I3" s="490"/>
      <c r="J3" s="490"/>
      <c r="K3" s="490"/>
      <c r="L3" s="490"/>
      <c r="M3" s="490"/>
      <c r="N3" s="490"/>
    </row>
    <row r="4" spans="1:14">
      <c r="B4" s="490" t="s">
        <v>229</v>
      </c>
      <c r="C4" s="490"/>
      <c r="D4" s="490"/>
      <c r="E4" s="490"/>
      <c r="F4" s="491">
        <v>43708</v>
      </c>
      <c r="G4" s="490"/>
      <c r="H4" s="490"/>
      <c r="I4" s="490"/>
      <c r="J4" s="490"/>
      <c r="K4" s="490"/>
      <c r="L4" s="490"/>
      <c r="M4" s="490"/>
      <c r="N4" s="490"/>
    </row>
    <row r="5" spans="1:14">
      <c r="B5" s="942" t="s">
        <v>230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</row>
    <row r="6" spans="1:14">
      <c r="B6" s="942" t="s">
        <v>231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</row>
    <row r="7" spans="1:14">
      <c r="B7" s="942" t="s">
        <v>232</v>
      </c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</row>
    <row r="8" spans="1:14"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1:14">
      <c r="B9" s="493" t="s">
        <v>233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</row>
    <row r="10" spans="1:14" ht="21" customHeight="1">
      <c r="B10" s="951" t="s">
        <v>234</v>
      </c>
      <c r="C10" s="951"/>
      <c r="D10" s="951"/>
      <c r="E10" s="951"/>
      <c r="F10" s="951" t="s">
        <v>235</v>
      </c>
      <c r="G10" s="951"/>
      <c r="H10" s="951"/>
      <c r="I10" s="951"/>
      <c r="J10" s="951"/>
      <c r="K10" s="951" t="s">
        <v>236</v>
      </c>
      <c r="L10" s="951"/>
      <c r="M10" s="951"/>
      <c r="N10" s="951"/>
    </row>
    <row r="11" spans="1:14" ht="15.75" customHeight="1">
      <c r="B11" s="951"/>
      <c r="C11" s="951"/>
      <c r="D11" s="951"/>
      <c r="E11" s="951"/>
      <c r="F11" s="951" t="s">
        <v>237</v>
      </c>
      <c r="G11" s="951"/>
      <c r="H11" s="951"/>
      <c r="I11" s="951" t="s">
        <v>238</v>
      </c>
      <c r="J11" s="951" t="s">
        <v>193</v>
      </c>
      <c r="K11" s="951" t="s">
        <v>239</v>
      </c>
      <c r="L11" s="951" t="s">
        <v>240</v>
      </c>
      <c r="M11" s="951" t="s">
        <v>193</v>
      </c>
      <c r="N11" s="951" t="s">
        <v>241</v>
      </c>
    </row>
    <row r="12" spans="1:14" ht="26.25" customHeight="1">
      <c r="B12" s="951"/>
      <c r="C12" s="951"/>
      <c r="D12" s="951"/>
      <c r="E12" s="951"/>
      <c r="F12" s="494" t="s">
        <v>242</v>
      </c>
      <c r="G12" s="494" t="s">
        <v>243</v>
      </c>
      <c r="H12" s="494" t="s">
        <v>244</v>
      </c>
      <c r="I12" s="951"/>
      <c r="J12" s="951"/>
      <c r="K12" s="951"/>
      <c r="L12" s="951"/>
      <c r="M12" s="951"/>
      <c r="N12" s="951"/>
    </row>
    <row r="13" spans="1:14">
      <c r="A13" s="495"/>
      <c r="B13" s="496"/>
      <c r="C13" s="497"/>
      <c r="D13" s="498"/>
      <c r="E13" s="499">
        <v>13</v>
      </c>
      <c r="F13" s="500">
        <f>SUM('[5]102 - SJRJ - IV-A'!F13,'[5]102 -SJES IV-A'!F13)</f>
        <v>845</v>
      </c>
      <c r="G13" s="500" t="e">
        <f>SUM('[5]102 - SJRJ - IV-A'!G13,'[5]102 -SJES IV-A'!G13)</f>
        <v>#REF!</v>
      </c>
      <c r="H13" s="500">
        <f>SUM('[5]102 - SJRJ - IV-A'!H13,'[5]102 -SJES IV-A'!H13)</f>
        <v>845</v>
      </c>
      <c r="I13" s="500" t="e">
        <f>SUM('[5]102 - SJRJ - IV-A'!I13,'[5]102 -SJES IV-A'!I13)</f>
        <v>#REF!</v>
      </c>
      <c r="J13" s="500">
        <f>SUM('[5]102 - SJRJ - IV-A'!J13,'[5]102 -SJES IV-A'!J13)</f>
        <v>845</v>
      </c>
      <c r="K13" s="500">
        <f>SUM('[5]102 - SJRJ - IV-A'!K13,'[5]102 -SJES IV-A'!K13)</f>
        <v>371</v>
      </c>
      <c r="L13" s="500">
        <f>SUM('[5]102 - SJRJ - IV-A'!L13,'[5]102 -SJES IV-A'!L13)</f>
        <v>125</v>
      </c>
      <c r="M13" s="500">
        <f>SUM('[5]102 - SJRJ - IV-A'!M13,'[5]102 -SJES IV-A'!M13)</f>
        <v>496</v>
      </c>
      <c r="N13" s="500">
        <f>SUM('[5]102 - SJRJ - IV-A'!N13,'[5]102 -SJES IV-A'!N13)</f>
        <v>152</v>
      </c>
    </row>
    <row r="14" spans="1:14">
      <c r="A14" s="495"/>
      <c r="B14" s="501" t="s">
        <v>153</v>
      </c>
      <c r="C14" s="502" t="s">
        <v>151</v>
      </c>
      <c r="D14" s="498"/>
      <c r="E14" s="499">
        <v>12</v>
      </c>
      <c r="F14" s="500">
        <f>SUM('[5]102 - SJRJ - IV-A'!F14,'[5]102 -SJES IV-A'!F14)</f>
        <v>21</v>
      </c>
      <c r="G14" s="500" t="e">
        <f>SUM('[5]102 - SJRJ - IV-A'!G14,'[5]102 -SJES IV-A'!G14)</f>
        <v>#REF!</v>
      </c>
      <c r="H14" s="500">
        <f>SUM('[5]102 - SJRJ - IV-A'!H14,'[5]102 -SJES IV-A'!H14)</f>
        <v>21</v>
      </c>
      <c r="I14" s="500" t="e">
        <f>SUM('[5]102 - SJRJ - IV-A'!I14,'[5]102 -SJES IV-A'!I14)</f>
        <v>#REF!</v>
      </c>
      <c r="J14" s="500">
        <f>SUM('[5]102 - SJRJ - IV-A'!J14,'[5]102 -SJES IV-A'!J14)</f>
        <v>21</v>
      </c>
      <c r="K14" s="500">
        <f>SUM('[5]102 - SJRJ - IV-A'!K14,'[5]102 -SJES IV-A'!K14)</f>
        <v>3</v>
      </c>
      <c r="L14" s="500">
        <f>SUM('[5]102 - SJRJ - IV-A'!L14,'[5]102 -SJES IV-A'!L14)</f>
        <v>1</v>
      </c>
      <c r="M14" s="500">
        <f>SUM('[5]102 - SJRJ - IV-A'!M14,'[5]102 -SJES IV-A'!M14)</f>
        <v>4</v>
      </c>
      <c r="N14" s="500">
        <f>SUM('[5]102 - SJRJ - IV-A'!N14,'[5]102 -SJES IV-A'!N14)</f>
        <v>3</v>
      </c>
    </row>
    <row r="15" spans="1:14">
      <c r="A15" s="495"/>
      <c r="B15" s="501" t="s">
        <v>245</v>
      </c>
      <c r="C15" s="503"/>
      <c r="D15" s="504" t="s">
        <v>246</v>
      </c>
      <c r="E15" s="499">
        <v>11</v>
      </c>
      <c r="F15" s="500">
        <f>SUM('[5]102 - SJRJ - IV-A'!F15,'[5]102 -SJES IV-A'!F15)</f>
        <v>19</v>
      </c>
      <c r="G15" s="500" t="e">
        <f>SUM('[5]102 - SJRJ - IV-A'!G15,'[5]102 -SJES IV-A'!G15)</f>
        <v>#REF!</v>
      </c>
      <c r="H15" s="500">
        <f>SUM('[5]102 - SJRJ - IV-A'!H15,'[5]102 -SJES IV-A'!H15)</f>
        <v>19</v>
      </c>
      <c r="I15" s="500" t="e">
        <f>SUM('[5]102 - SJRJ - IV-A'!I15,'[5]102 -SJES IV-A'!I15)</f>
        <v>#REF!</v>
      </c>
      <c r="J15" s="500">
        <f>SUM('[5]102 - SJRJ - IV-A'!J15,'[5]102 -SJES IV-A'!J15)</f>
        <v>19</v>
      </c>
      <c r="K15" s="500">
        <f>SUM('[5]102 - SJRJ - IV-A'!K15,'[5]102 -SJES IV-A'!K15)</f>
        <v>2</v>
      </c>
      <c r="L15" s="500">
        <f>SUM('[5]102 - SJRJ - IV-A'!L15,'[5]102 -SJES IV-A'!L15)</f>
        <v>1</v>
      </c>
      <c r="M15" s="500">
        <f>SUM('[5]102 - SJRJ - IV-A'!M15,'[5]102 -SJES IV-A'!M15)</f>
        <v>3</v>
      </c>
      <c r="N15" s="500">
        <f>SUM('[5]102 - SJRJ - IV-A'!N15,'[5]102 -SJES IV-A'!N15)</f>
        <v>2</v>
      </c>
    </row>
    <row r="16" spans="1:14">
      <c r="A16" s="495"/>
      <c r="B16" s="501" t="s">
        <v>153</v>
      </c>
      <c r="C16" s="502"/>
      <c r="D16" s="504" t="s">
        <v>247</v>
      </c>
      <c r="E16" s="499">
        <v>10</v>
      </c>
      <c r="F16" s="500">
        <f>SUM('[5]102 - SJRJ - IV-A'!F16,'[5]102 -SJES IV-A'!F16)</f>
        <v>15</v>
      </c>
      <c r="G16" s="500" t="e">
        <f>SUM('[5]102 - SJRJ - IV-A'!G16,'[5]102 -SJES IV-A'!G16)</f>
        <v>#REF!</v>
      </c>
      <c r="H16" s="500">
        <f>SUM('[5]102 - SJRJ - IV-A'!H16,'[5]102 -SJES IV-A'!H16)</f>
        <v>15</v>
      </c>
      <c r="I16" s="500" t="e">
        <f>SUM('[5]102 - SJRJ - IV-A'!I16,'[5]102 -SJES IV-A'!I16)</f>
        <v>#REF!</v>
      </c>
      <c r="J16" s="500">
        <f>SUM('[5]102 - SJRJ - IV-A'!J16,'[5]102 -SJES IV-A'!J16)</f>
        <v>15</v>
      </c>
      <c r="K16" s="500">
        <f>SUM('[5]102 - SJRJ - IV-A'!K16,'[5]102 -SJES IV-A'!K16)</f>
        <v>3</v>
      </c>
      <c r="L16" s="500">
        <f>SUM('[5]102 - SJRJ - IV-A'!L16,'[5]102 -SJES IV-A'!L16)</f>
        <v>1</v>
      </c>
      <c r="M16" s="500">
        <f>SUM('[5]102 - SJRJ - IV-A'!M16,'[5]102 -SJES IV-A'!M16)</f>
        <v>4</v>
      </c>
      <c r="N16" s="500">
        <f>SUM('[5]102 - SJRJ - IV-A'!N16,'[5]102 -SJES IV-A'!N16)</f>
        <v>6</v>
      </c>
    </row>
    <row r="17" spans="1:14">
      <c r="A17" s="495"/>
      <c r="B17" s="501" t="s">
        <v>248</v>
      </c>
      <c r="C17" s="502"/>
      <c r="D17" s="504" t="s">
        <v>249</v>
      </c>
      <c r="E17" s="499">
        <v>9</v>
      </c>
      <c r="F17" s="500">
        <f>SUM('[5]102 - SJRJ - IV-A'!F17,'[5]102 -SJES IV-A'!F17)</f>
        <v>85</v>
      </c>
      <c r="G17" s="500" t="e">
        <f>SUM('[5]102 - SJRJ - IV-A'!G17,'[5]102 -SJES IV-A'!G17)</f>
        <v>#REF!</v>
      </c>
      <c r="H17" s="500">
        <f>SUM('[5]102 - SJRJ - IV-A'!H17,'[5]102 -SJES IV-A'!H17)</f>
        <v>85</v>
      </c>
      <c r="I17" s="500" t="e">
        <f>SUM('[5]102 - SJRJ - IV-A'!I17,'[5]102 -SJES IV-A'!I17)</f>
        <v>#REF!</v>
      </c>
      <c r="J17" s="500">
        <f>SUM('[5]102 - SJRJ - IV-A'!J17,'[5]102 -SJES IV-A'!J17)</f>
        <v>85</v>
      </c>
      <c r="K17" s="500">
        <f>SUM('[5]102 - SJRJ - IV-A'!K17,'[5]102 -SJES IV-A'!K17)</f>
        <v>5</v>
      </c>
      <c r="L17" s="500">
        <f>SUM('[5]102 - SJRJ - IV-A'!L17,'[5]102 -SJES IV-A'!L17)</f>
        <v>0</v>
      </c>
      <c r="M17" s="500">
        <f>SUM('[5]102 - SJRJ - IV-A'!M17,'[5]102 -SJES IV-A'!M17)</f>
        <v>5</v>
      </c>
      <c r="N17" s="500">
        <f>SUM('[5]102 - SJRJ - IV-A'!N17,'[5]102 -SJES IV-A'!N17)</f>
        <v>0</v>
      </c>
    </row>
    <row r="18" spans="1:14">
      <c r="A18" s="495"/>
      <c r="B18" s="501" t="s">
        <v>250</v>
      </c>
      <c r="C18" s="502" t="s">
        <v>152</v>
      </c>
      <c r="D18" s="504" t="s">
        <v>231</v>
      </c>
      <c r="E18" s="499">
        <v>8</v>
      </c>
      <c r="F18" s="500">
        <f>SUM('[5]102 - SJRJ - IV-A'!F18,'[5]102 -SJES IV-A'!F18)</f>
        <v>54</v>
      </c>
      <c r="G18" s="500" t="e">
        <f>SUM('[5]102 - SJRJ - IV-A'!G18,'[5]102 -SJES IV-A'!G18)</f>
        <v>#REF!</v>
      </c>
      <c r="H18" s="500">
        <f>SUM('[5]102 - SJRJ - IV-A'!H18,'[5]102 -SJES IV-A'!H18)</f>
        <v>54</v>
      </c>
      <c r="I18" s="500" t="e">
        <f>SUM('[5]102 - SJRJ - IV-A'!I18,'[5]102 -SJES IV-A'!I18)</f>
        <v>#REF!</v>
      </c>
      <c r="J18" s="500">
        <f>SUM('[5]102 - SJRJ - IV-A'!J18,'[5]102 -SJES IV-A'!J18)</f>
        <v>54</v>
      </c>
      <c r="K18" s="500">
        <f>SUM('[5]102 - SJRJ - IV-A'!K18,'[5]102 -SJES IV-A'!K18)</f>
        <v>5</v>
      </c>
      <c r="L18" s="500">
        <f>SUM('[5]102 - SJRJ - IV-A'!L18,'[5]102 -SJES IV-A'!L18)</f>
        <v>1</v>
      </c>
      <c r="M18" s="500">
        <f>SUM('[5]102 - SJRJ - IV-A'!M18,'[5]102 -SJES IV-A'!M18)</f>
        <v>6</v>
      </c>
      <c r="N18" s="500">
        <f>SUM('[5]102 - SJRJ - IV-A'!N18,'[5]102 -SJES IV-A'!N18)</f>
        <v>1</v>
      </c>
    </row>
    <row r="19" spans="1:14">
      <c r="A19" s="495"/>
      <c r="B19" s="501" t="s">
        <v>246</v>
      </c>
      <c r="C19" s="502"/>
      <c r="D19" s="504" t="s">
        <v>251</v>
      </c>
      <c r="E19" s="499">
        <v>7</v>
      </c>
      <c r="F19" s="500">
        <f>SUM('[5]102 - SJRJ - IV-A'!F19,'[5]102 -SJES IV-A'!F19)</f>
        <v>64</v>
      </c>
      <c r="G19" s="500" t="e">
        <f>SUM('[5]102 - SJRJ - IV-A'!G19,'[5]102 -SJES IV-A'!G19)</f>
        <v>#REF!</v>
      </c>
      <c r="H19" s="500">
        <f>SUM('[5]102 - SJRJ - IV-A'!H19,'[5]102 -SJES IV-A'!H19)</f>
        <v>64</v>
      </c>
      <c r="I19" s="500" t="e">
        <f>SUM('[5]102 - SJRJ - IV-A'!I19,'[5]102 -SJES IV-A'!I19)</f>
        <v>#REF!</v>
      </c>
      <c r="J19" s="500">
        <f>SUM('[5]102 - SJRJ - IV-A'!J19,'[5]102 -SJES IV-A'!J19)</f>
        <v>64</v>
      </c>
      <c r="K19" s="500">
        <f>SUM('[5]102 - SJRJ - IV-A'!K19,'[5]102 -SJES IV-A'!K19)</f>
        <v>5</v>
      </c>
      <c r="L19" s="500">
        <f>SUM('[5]102 - SJRJ - IV-A'!L19,'[5]102 -SJES IV-A'!L19)</f>
        <v>0</v>
      </c>
      <c r="M19" s="500">
        <f>SUM('[5]102 - SJRJ - IV-A'!M19,'[5]102 -SJES IV-A'!M19)</f>
        <v>5</v>
      </c>
      <c r="N19" s="500">
        <f>SUM('[5]102 - SJRJ - IV-A'!N19,'[5]102 -SJES IV-A'!N19)</f>
        <v>0</v>
      </c>
    </row>
    <row r="20" spans="1:14">
      <c r="A20" s="495"/>
      <c r="B20" s="501" t="s">
        <v>252</v>
      </c>
      <c r="C20" s="503"/>
      <c r="D20" s="504" t="s">
        <v>250</v>
      </c>
      <c r="E20" s="499">
        <v>6</v>
      </c>
      <c r="F20" s="500">
        <f>SUM('[5]102 - SJRJ - IV-A'!F20,'[5]102 -SJES IV-A'!F20)</f>
        <v>28</v>
      </c>
      <c r="G20" s="500" t="e">
        <f>SUM('[5]102 - SJRJ - IV-A'!G20,'[5]102 -SJES IV-A'!G20)</f>
        <v>#REF!</v>
      </c>
      <c r="H20" s="500">
        <f>SUM('[5]102 - SJRJ - IV-A'!H20,'[5]102 -SJES IV-A'!H20)</f>
        <v>28</v>
      </c>
      <c r="I20" s="500" t="e">
        <f>SUM('[5]102 - SJRJ - IV-A'!I20,'[5]102 -SJES IV-A'!I20)</f>
        <v>#REF!</v>
      </c>
      <c r="J20" s="500">
        <f>SUM('[5]102 - SJRJ - IV-A'!J20,'[5]102 -SJES IV-A'!J20)</f>
        <v>28</v>
      </c>
      <c r="K20" s="500">
        <f>SUM('[5]102 - SJRJ - IV-A'!K20,'[5]102 -SJES IV-A'!K20)</f>
        <v>1</v>
      </c>
      <c r="L20" s="500">
        <f>SUM('[5]102 - SJRJ - IV-A'!L20,'[5]102 -SJES IV-A'!L20)</f>
        <v>2</v>
      </c>
      <c r="M20" s="500">
        <f>SUM('[5]102 - SJRJ - IV-A'!M20,'[5]102 -SJES IV-A'!M20)</f>
        <v>3</v>
      </c>
      <c r="N20" s="500">
        <f>SUM('[5]102 - SJRJ - IV-A'!N20,'[5]102 -SJES IV-A'!N20)</f>
        <v>3</v>
      </c>
    </row>
    <row r="21" spans="1:14">
      <c r="A21" s="495"/>
      <c r="B21" s="501" t="s">
        <v>153</v>
      </c>
      <c r="C21" s="502"/>
      <c r="D21" s="504" t="s">
        <v>253</v>
      </c>
      <c r="E21" s="499">
        <v>5</v>
      </c>
      <c r="F21" s="500">
        <f>SUM('[5]102 - SJRJ - IV-A'!F21,'[5]102 -SJES IV-A'!F21)</f>
        <v>55</v>
      </c>
      <c r="G21" s="500" t="e">
        <f>SUM('[5]102 - SJRJ - IV-A'!G21,'[5]102 -SJES IV-A'!G21)</f>
        <v>#REF!</v>
      </c>
      <c r="H21" s="500">
        <f>SUM('[5]102 - SJRJ - IV-A'!H21,'[5]102 -SJES IV-A'!H21)</f>
        <v>55</v>
      </c>
      <c r="I21" s="500" t="e">
        <f>SUM('[5]102 - SJRJ - IV-A'!I21,'[5]102 -SJES IV-A'!I21)</f>
        <v>#REF!</v>
      </c>
      <c r="J21" s="500">
        <f>SUM('[5]102 - SJRJ - IV-A'!J21,'[5]102 -SJES IV-A'!J21)</f>
        <v>55</v>
      </c>
      <c r="K21" s="500">
        <f>SUM('[5]102 - SJRJ - IV-A'!K21,'[5]102 -SJES IV-A'!K21)</f>
        <v>1</v>
      </c>
      <c r="L21" s="500">
        <f>SUM('[5]102 - SJRJ - IV-A'!L21,'[5]102 -SJES IV-A'!L21)</f>
        <v>2</v>
      </c>
      <c r="M21" s="500">
        <f>SUM('[5]102 - SJRJ - IV-A'!M21,'[5]102 -SJES IV-A'!M21)</f>
        <v>3</v>
      </c>
      <c r="N21" s="500">
        <f>SUM('[5]102 - SJRJ - IV-A'!N21,'[5]102 -SJES IV-A'!N21)</f>
        <v>1</v>
      </c>
    </row>
    <row r="22" spans="1:14">
      <c r="A22" s="495"/>
      <c r="B22" s="501"/>
      <c r="C22" s="502"/>
      <c r="D22" s="504" t="s">
        <v>251</v>
      </c>
      <c r="E22" s="499">
        <v>4</v>
      </c>
      <c r="F22" s="500">
        <f>SUM('[5]102 - SJRJ - IV-A'!F22,'[5]102 -SJES IV-A'!F22)</f>
        <v>67</v>
      </c>
      <c r="G22" s="500" t="e">
        <f>SUM('[5]102 - SJRJ - IV-A'!G22,'[5]102 -SJES IV-A'!G22)</f>
        <v>#REF!</v>
      </c>
      <c r="H22" s="500">
        <f>SUM('[5]102 - SJRJ - IV-A'!H22,'[5]102 -SJES IV-A'!H22)</f>
        <v>67</v>
      </c>
      <c r="I22" s="500" t="e">
        <f>SUM('[5]102 - SJRJ - IV-A'!I22,'[5]102 -SJES IV-A'!I22)</f>
        <v>#REF!</v>
      </c>
      <c r="J22" s="500">
        <f>SUM('[5]102 - SJRJ - IV-A'!J22,'[5]102 -SJES IV-A'!J22)</f>
        <v>67</v>
      </c>
      <c r="K22" s="500">
        <f>SUM('[5]102 - SJRJ - IV-A'!K22,'[5]102 -SJES IV-A'!K22)</f>
        <v>1</v>
      </c>
      <c r="L22" s="500">
        <f>SUM('[5]102 - SJRJ - IV-A'!L22,'[5]102 -SJES IV-A'!L22)</f>
        <v>0</v>
      </c>
      <c r="M22" s="500">
        <f>SUM('[5]102 - SJRJ - IV-A'!M22,'[5]102 -SJES IV-A'!M22)</f>
        <v>1</v>
      </c>
      <c r="N22" s="500">
        <f>SUM('[5]102 - SJRJ - IV-A'!N22,'[5]102 -SJES IV-A'!N22)</f>
        <v>0</v>
      </c>
    </row>
    <row r="23" spans="1:14">
      <c r="A23" s="495"/>
      <c r="B23" s="501"/>
      <c r="C23" s="502" t="s">
        <v>153</v>
      </c>
      <c r="D23" s="498"/>
      <c r="E23" s="499">
        <v>3</v>
      </c>
      <c r="F23" s="500" t="e">
        <f>SUM('[5]102 - SJRJ - IV-A'!F23,'[5]102 -SJES IV-A'!F23)</f>
        <v>#REF!</v>
      </c>
      <c r="G23" s="500">
        <f>SUM('[5]102 - SJRJ - IV-A'!G23,'[5]102 -SJES IV-A'!G23)</f>
        <v>3</v>
      </c>
      <c r="H23" s="500">
        <f>SUM('[5]102 - SJRJ - IV-A'!H23,'[5]102 -SJES IV-A'!H23)</f>
        <v>3</v>
      </c>
      <c r="I23" s="500" t="e">
        <f>SUM('[5]102 - SJRJ - IV-A'!I23,'[5]102 -SJES IV-A'!I23)</f>
        <v>#REF!</v>
      </c>
      <c r="J23" s="500">
        <f>SUM('[5]102 - SJRJ - IV-A'!J23,'[5]102 -SJES IV-A'!J23)</f>
        <v>3</v>
      </c>
      <c r="K23" s="500">
        <f>SUM('[5]102 - SJRJ - IV-A'!K23,'[5]102 -SJES IV-A'!K23)</f>
        <v>1</v>
      </c>
      <c r="L23" s="500">
        <f>SUM('[5]102 - SJRJ - IV-A'!L23,'[5]102 -SJES IV-A'!L23)</f>
        <v>1</v>
      </c>
      <c r="M23" s="500">
        <f>SUM('[5]102 - SJRJ - IV-A'!M23,'[5]102 -SJES IV-A'!M23)</f>
        <v>2</v>
      </c>
      <c r="N23" s="500">
        <f>SUM('[5]102 - SJRJ - IV-A'!N23,'[5]102 -SJES IV-A'!N23)</f>
        <v>2</v>
      </c>
    </row>
    <row r="24" spans="1:14">
      <c r="A24" s="495"/>
      <c r="B24" s="501"/>
      <c r="C24" s="502"/>
      <c r="D24" s="498"/>
      <c r="E24" s="499">
        <v>2</v>
      </c>
      <c r="F24" s="500" t="e">
        <f>SUM('[5]102 - SJRJ - IV-A'!F24,'[5]102 -SJES IV-A'!F24)</f>
        <v>#REF!</v>
      </c>
      <c r="G24" s="500">
        <f>SUM('[5]102 - SJRJ - IV-A'!G24,'[5]102 -SJES IV-A'!G24)</f>
        <v>45</v>
      </c>
      <c r="H24" s="500">
        <f>SUM('[5]102 - SJRJ - IV-A'!H24,'[5]102 -SJES IV-A'!H24)</f>
        <v>45</v>
      </c>
      <c r="I24" s="500" t="e">
        <f>SUM('[5]102 - SJRJ - IV-A'!I24,'[5]102 -SJES IV-A'!I24)</f>
        <v>#REF!</v>
      </c>
      <c r="J24" s="500">
        <f>SUM('[5]102 - SJRJ - IV-A'!J24,'[5]102 -SJES IV-A'!J24)</f>
        <v>45</v>
      </c>
      <c r="K24" s="500">
        <f>SUM('[5]102 - SJRJ - IV-A'!K24,'[5]102 -SJES IV-A'!K24)</f>
        <v>1</v>
      </c>
      <c r="L24" s="500">
        <f>SUM('[5]102 - SJRJ - IV-A'!L24,'[5]102 -SJES IV-A'!L24)</f>
        <v>1</v>
      </c>
      <c r="M24" s="500">
        <f>SUM('[5]102 - SJRJ - IV-A'!M24,'[5]102 -SJES IV-A'!M24)</f>
        <v>2</v>
      </c>
      <c r="N24" s="500">
        <f>SUM('[5]102 - SJRJ - IV-A'!N24,'[5]102 -SJES IV-A'!N24)</f>
        <v>1</v>
      </c>
    </row>
    <row r="25" spans="1:14">
      <c r="A25" s="495"/>
      <c r="B25" s="505"/>
      <c r="C25" s="503"/>
      <c r="D25" s="498"/>
      <c r="E25" s="496">
        <v>1</v>
      </c>
      <c r="F25" s="500" t="e">
        <f>SUM('[5]102 - SJRJ - IV-A'!F25,'[5]102 -SJES IV-A'!F25)</f>
        <v>#REF!</v>
      </c>
      <c r="G25" s="500">
        <f>SUM('[5]102 - SJRJ - IV-A'!G25,'[5]102 -SJES IV-A'!G25)</f>
        <v>26</v>
      </c>
      <c r="H25" s="500">
        <f>SUM('[5]102 - SJRJ - IV-A'!H25,'[5]102 -SJES IV-A'!H25)</f>
        <v>26</v>
      </c>
      <c r="I25" s="500">
        <f>SUM('[5]102 - SJRJ - IV-A'!I25,'[5]102 -SJES IV-A'!I25)</f>
        <v>64</v>
      </c>
      <c r="J25" s="500">
        <f>SUM('[5]102 - SJRJ - IV-A'!J25,'[5]102 -SJES IV-A'!J25)</f>
        <v>90</v>
      </c>
      <c r="K25" s="500">
        <f>SUM('[5]102 - SJRJ - IV-A'!K25,'[5]102 -SJES IV-A'!K25)</f>
        <v>0</v>
      </c>
      <c r="L25" s="500">
        <f>SUM('[5]102 - SJRJ - IV-A'!L25,'[5]102 -SJES IV-A'!L25)</f>
        <v>1</v>
      </c>
      <c r="M25" s="500">
        <f>SUM('[5]102 - SJRJ - IV-A'!M25,'[5]102 -SJES IV-A'!M25)</f>
        <v>1</v>
      </c>
      <c r="N25" s="500">
        <f>SUM('[5]102 - SJRJ - IV-A'!N25,'[5]102 -SJES IV-A'!N25)</f>
        <v>1</v>
      </c>
    </row>
    <row r="26" spans="1:14">
      <c r="A26" s="495"/>
      <c r="B26" s="956" t="s">
        <v>254</v>
      </c>
      <c r="C26" s="957"/>
      <c r="D26" s="957"/>
      <c r="E26" s="958"/>
      <c r="F26" s="506">
        <f>SUM('[5]102 - SJRJ - IV-A'!F26,'[5]102 -SJES IV-A'!F26)</f>
        <v>1253</v>
      </c>
      <c r="G26" s="506">
        <f>SUM('[5]102 - SJRJ - IV-A'!G26,'[5]102 -SJES IV-A'!G26)</f>
        <v>74</v>
      </c>
      <c r="H26" s="506">
        <f>SUM('[5]102 - SJRJ - IV-A'!H26,'[5]102 -SJES IV-A'!H26)</f>
        <v>1327</v>
      </c>
      <c r="I26" s="506">
        <f>SUM('[5]102 - SJRJ - IV-A'!I26,'[5]102 -SJES IV-A'!I26)</f>
        <v>64</v>
      </c>
      <c r="J26" s="506">
        <f>SUM('[5]102 - SJRJ - IV-A'!J26,'[5]102 -SJES IV-A'!J26)</f>
        <v>1391</v>
      </c>
      <c r="K26" s="506">
        <f>SUM('[5]102 - SJRJ - IV-A'!K26,'[5]102 -SJES IV-A'!K26)</f>
        <v>399</v>
      </c>
      <c r="L26" s="506">
        <f>SUM('[5]102 - SJRJ - IV-A'!L26,'[5]102 -SJES IV-A'!L26)</f>
        <v>136</v>
      </c>
      <c r="M26" s="506">
        <f>SUM('[5]102 - SJRJ - IV-A'!M26,'[5]102 -SJES IV-A'!M26)</f>
        <v>535</v>
      </c>
      <c r="N26" s="506">
        <f>SUM('[5]102 - SJRJ - IV-A'!N26,'[5]102 -SJES IV-A'!N26)</f>
        <v>172</v>
      </c>
    </row>
    <row r="27" spans="1:14">
      <c r="A27" s="495"/>
      <c r="B27" s="501"/>
      <c r="C27" s="501"/>
      <c r="D27" s="507"/>
      <c r="E27" s="505">
        <v>13</v>
      </c>
      <c r="F27" s="500">
        <f>SUM('[5]102 - SJRJ - IV-A'!F27,'[5]102 -SJES IV-A'!F27)</f>
        <v>1295</v>
      </c>
      <c r="G27" s="500" t="e">
        <f>SUM('[5]102 - SJRJ - IV-A'!G27,'[5]102 -SJES IV-A'!G27)</f>
        <v>#REF!</v>
      </c>
      <c r="H27" s="500">
        <f>SUM('[5]102 - SJRJ - IV-A'!H27,'[5]102 -SJES IV-A'!H27)</f>
        <v>1295</v>
      </c>
      <c r="I27" s="500" t="e">
        <f>SUM('[5]102 - SJRJ - IV-A'!I27,'[5]102 -SJES IV-A'!I27)</f>
        <v>#REF!</v>
      </c>
      <c r="J27" s="500">
        <f>SUM('[5]102 - SJRJ - IV-A'!J27,'[5]102 -SJES IV-A'!J27)</f>
        <v>1295</v>
      </c>
      <c r="K27" s="500">
        <f>SUM('[5]102 - SJRJ - IV-A'!K27,'[5]102 -SJES IV-A'!K27)</f>
        <v>363</v>
      </c>
      <c r="L27" s="500">
        <f>SUM('[5]102 - SJRJ - IV-A'!L27,'[5]102 -SJES IV-A'!L27)</f>
        <v>78</v>
      </c>
      <c r="M27" s="500">
        <f>SUM('[5]102 - SJRJ - IV-A'!M27,'[5]102 -SJES IV-A'!M27)</f>
        <v>441</v>
      </c>
      <c r="N27" s="500">
        <f>SUM('[5]102 - SJRJ - IV-A'!N27,'[5]102 -SJES IV-A'!N27)</f>
        <v>91</v>
      </c>
    </row>
    <row r="28" spans="1:14">
      <c r="A28" s="495"/>
      <c r="B28" s="501"/>
      <c r="C28" s="501" t="s">
        <v>151</v>
      </c>
      <c r="D28" s="507"/>
      <c r="E28" s="499">
        <v>12</v>
      </c>
      <c r="F28" s="500">
        <f>SUM('[5]102 - SJRJ - IV-A'!F28,'[5]102 -SJES IV-A'!F28)</f>
        <v>35</v>
      </c>
      <c r="G28" s="500" t="e">
        <f>SUM('[5]102 - SJRJ - IV-A'!G28,'[5]102 -SJES IV-A'!G28)</f>
        <v>#REF!</v>
      </c>
      <c r="H28" s="500">
        <f>SUM('[5]102 - SJRJ - IV-A'!H28,'[5]102 -SJES IV-A'!H28)</f>
        <v>35</v>
      </c>
      <c r="I28" s="500" t="e">
        <f>SUM('[5]102 - SJRJ - IV-A'!I28,'[5]102 -SJES IV-A'!I28)</f>
        <v>#REF!</v>
      </c>
      <c r="J28" s="500">
        <f>SUM('[5]102 - SJRJ - IV-A'!J28,'[5]102 -SJES IV-A'!J28)</f>
        <v>35</v>
      </c>
      <c r="K28" s="500">
        <f>SUM('[5]102 - SJRJ - IV-A'!K28,'[5]102 -SJES IV-A'!K28)</f>
        <v>3</v>
      </c>
      <c r="L28" s="500">
        <f>SUM('[5]102 - SJRJ - IV-A'!L28,'[5]102 -SJES IV-A'!L28)</f>
        <v>0</v>
      </c>
      <c r="M28" s="500">
        <f>SUM('[5]102 - SJRJ - IV-A'!M28,'[5]102 -SJES IV-A'!M28)</f>
        <v>3</v>
      </c>
      <c r="N28" s="500">
        <f>SUM('[5]102 - SJRJ - IV-A'!N28,'[5]102 -SJES IV-A'!N28)</f>
        <v>0</v>
      </c>
    </row>
    <row r="29" spans="1:14">
      <c r="A29" s="495"/>
      <c r="B29" s="501" t="s">
        <v>252</v>
      </c>
      <c r="C29" s="505"/>
      <c r="D29" s="507"/>
      <c r="E29" s="499">
        <v>11</v>
      </c>
      <c r="F29" s="500">
        <f>SUM('[5]102 - SJRJ - IV-A'!F29,'[5]102 -SJES IV-A'!F29)</f>
        <v>19</v>
      </c>
      <c r="G29" s="500" t="e">
        <f>SUM('[5]102 - SJRJ - IV-A'!G29,'[5]102 -SJES IV-A'!G29)</f>
        <v>#REF!</v>
      </c>
      <c r="H29" s="500">
        <f>SUM('[5]102 - SJRJ - IV-A'!H29,'[5]102 -SJES IV-A'!H29)</f>
        <v>19</v>
      </c>
      <c r="I29" s="500" t="e">
        <f>SUM('[5]102 - SJRJ - IV-A'!I29,'[5]102 -SJES IV-A'!I29)</f>
        <v>#REF!</v>
      </c>
      <c r="J29" s="500">
        <f>SUM('[5]102 - SJRJ - IV-A'!J29,'[5]102 -SJES IV-A'!J29)</f>
        <v>19</v>
      </c>
      <c r="K29" s="500">
        <f>SUM('[5]102 - SJRJ - IV-A'!K29,'[5]102 -SJES IV-A'!K29)</f>
        <v>6</v>
      </c>
      <c r="L29" s="500">
        <f>SUM('[5]102 - SJRJ - IV-A'!L29,'[5]102 -SJES IV-A'!L29)</f>
        <v>0</v>
      </c>
      <c r="M29" s="500">
        <f>SUM('[5]102 - SJRJ - IV-A'!M29,'[5]102 -SJES IV-A'!M29)</f>
        <v>6</v>
      </c>
      <c r="N29" s="500">
        <f>SUM('[5]102 - SJRJ - IV-A'!N29,'[5]102 -SJES IV-A'!N29)</f>
        <v>0</v>
      </c>
    </row>
    <row r="30" spans="1:14">
      <c r="A30" s="495"/>
      <c r="B30" s="501" t="s">
        <v>255</v>
      </c>
      <c r="C30" s="501"/>
      <c r="D30" s="507" t="s">
        <v>256</v>
      </c>
      <c r="E30" s="499">
        <v>10</v>
      </c>
      <c r="F30" s="500">
        <f>SUM('[5]102 - SJRJ - IV-A'!F30,'[5]102 -SJES IV-A'!F30)</f>
        <v>25</v>
      </c>
      <c r="G30" s="500" t="e">
        <f>SUM('[5]102 - SJRJ - IV-A'!G30,'[5]102 -SJES IV-A'!G30)</f>
        <v>#REF!</v>
      </c>
      <c r="H30" s="500">
        <f>SUM('[5]102 - SJRJ - IV-A'!H30,'[5]102 -SJES IV-A'!H30)</f>
        <v>25</v>
      </c>
      <c r="I30" s="500" t="e">
        <f>SUM('[5]102 - SJRJ - IV-A'!I30,'[5]102 -SJES IV-A'!I30)</f>
        <v>#REF!</v>
      </c>
      <c r="J30" s="500">
        <f>SUM('[5]102 - SJRJ - IV-A'!J30,'[5]102 -SJES IV-A'!J30)</f>
        <v>25</v>
      </c>
      <c r="K30" s="500">
        <f>SUM('[5]102 - SJRJ - IV-A'!K30,'[5]102 -SJES IV-A'!K30)</f>
        <v>2</v>
      </c>
      <c r="L30" s="500">
        <f>SUM('[5]102 - SJRJ - IV-A'!L30,'[5]102 -SJES IV-A'!L30)</f>
        <v>1</v>
      </c>
      <c r="M30" s="500">
        <f>SUM('[5]102 - SJRJ - IV-A'!M30,'[5]102 -SJES IV-A'!M30)</f>
        <v>3</v>
      </c>
      <c r="N30" s="500">
        <f>SUM('[5]102 - SJRJ - IV-A'!N30,'[5]102 -SJES IV-A'!N30)</f>
        <v>1</v>
      </c>
    </row>
    <row r="31" spans="1:14">
      <c r="A31" s="495"/>
      <c r="B31" s="501" t="s">
        <v>151</v>
      </c>
      <c r="C31" s="501"/>
      <c r="D31" s="507" t="s">
        <v>255</v>
      </c>
      <c r="E31" s="499">
        <v>9</v>
      </c>
      <c r="F31" s="500">
        <f>SUM('[5]102 - SJRJ - IV-A'!F31,'[5]102 -SJES IV-A'!F31)</f>
        <v>93</v>
      </c>
      <c r="G31" s="500" t="e">
        <f>SUM('[5]102 - SJRJ - IV-A'!G31,'[5]102 -SJES IV-A'!G31)</f>
        <v>#REF!</v>
      </c>
      <c r="H31" s="500">
        <f>SUM('[5]102 - SJRJ - IV-A'!H31,'[5]102 -SJES IV-A'!H31)</f>
        <v>93</v>
      </c>
      <c r="I31" s="500" t="e">
        <f>SUM('[5]102 - SJRJ - IV-A'!I31,'[5]102 -SJES IV-A'!I31)</f>
        <v>#REF!</v>
      </c>
      <c r="J31" s="500">
        <f>SUM('[5]102 - SJRJ - IV-A'!J31,'[5]102 -SJES IV-A'!J31)</f>
        <v>93</v>
      </c>
      <c r="K31" s="500">
        <f>SUM('[5]102 - SJRJ - IV-A'!K31,'[5]102 -SJES IV-A'!K31)</f>
        <v>3</v>
      </c>
      <c r="L31" s="500">
        <f>SUM('[5]102 - SJRJ - IV-A'!L31,'[5]102 -SJES IV-A'!L31)</f>
        <v>0</v>
      </c>
      <c r="M31" s="500">
        <f>SUM('[5]102 - SJRJ - IV-A'!M31,'[5]102 -SJES IV-A'!M31)</f>
        <v>3</v>
      </c>
      <c r="N31" s="500">
        <f>SUM('[5]102 - SJRJ - IV-A'!N31,'[5]102 -SJES IV-A'!N31)</f>
        <v>0</v>
      </c>
    </row>
    <row r="32" spans="1:14">
      <c r="A32" s="495"/>
      <c r="B32" s="501" t="s">
        <v>245</v>
      </c>
      <c r="C32" s="501" t="s">
        <v>152</v>
      </c>
      <c r="D32" s="507" t="s">
        <v>257</v>
      </c>
      <c r="E32" s="499">
        <v>8</v>
      </c>
      <c r="F32" s="500">
        <f>SUM('[5]102 - SJRJ - IV-A'!F32,'[5]102 -SJES IV-A'!F32)</f>
        <v>83</v>
      </c>
      <c r="G32" s="500" t="e">
        <f>SUM('[5]102 - SJRJ - IV-A'!G32,'[5]102 -SJES IV-A'!G32)</f>
        <v>#REF!</v>
      </c>
      <c r="H32" s="500">
        <f>SUM('[5]102 - SJRJ - IV-A'!H32,'[5]102 -SJES IV-A'!H32)</f>
        <v>83</v>
      </c>
      <c r="I32" s="500" t="e">
        <f>SUM('[5]102 - SJRJ - IV-A'!I32,'[5]102 -SJES IV-A'!I32)</f>
        <v>#REF!</v>
      </c>
      <c r="J32" s="500">
        <f>SUM('[5]102 - SJRJ - IV-A'!J32,'[5]102 -SJES IV-A'!J32)</f>
        <v>83</v>
      </c>
      <c r="K32" s="500">
        <f>SUM('[5]102 - SJRJ - IV-A'!K32,'[5]102 -SJES IV-A'!K32)</f>
        <v>2</v>
      </c>
      <c r="L32" s="500">
        <f>SUM('[5]102 - SJRJ - IV-A'!L32,'[5]102 -SJES IV-A'!L32)</f>
        <v>2</v>
      </c>
      <c r="M32" s="500">
        <f>SUM('[5]102 - SJRJ - IV-A'!M32,'[5]102 -SJES IV-A'!M32)</f>
        <v>4</v>
      </c>
      <c r="N32" s="500">
        <f>SUM('[5]102 - SJRJ - IV-A'!N32,'[5]102 -SJES IV-A'!N32)</f>
        <v>5</v>
      </c>
    </row>
    <row r="33" spans="1:15">
      <c r="A33" s="495"/>
      <c r="B33" s="501" t="s">
        <v>250</v>
      </c>
      <c r="C33" s="501"/>
      <c r="D33" s="507" t="s">
        <v>250</v>
      </c>
      <c r="E33" s="499">
        <v>7</v>
      </c>
      <c r="F33" s="500">
        <f>SUM('[5]102 - SJRJ - IV-A'!F33,'[5]102 -SJES IV-A'!F33)</f>
        <v>94</v>
      </c>
      <c r="G33" s="500" t="e">
        <f>SUM('[5]102 - SJRJ - IV-A'!G33,'[5]102 -SJES IV-A'!G33)</f>
        <v>#REF!</v>
      </c>
      <c r="H33" s="500">
        <f>SUM('[5]102 - SJRJ - IV-A'!H33,'[5]102 -SJES IV-A'!H33)</f>
        <v>94</v>
      </c>
      <c r="I33" s="500" t="e">
        <f>SUM('[5]102 - SJRJ - IV-A'!I33,'[5]102 -SJES IV-A'!I33)</f>
        <v>#REF!</v>
      </c>
      <c r="J33" s="500">
        <f>SUM('[5]102 - SJRJ - IV-A'!J33,'[5]102 -SJES IV-A'!J33)</f>
        <v>94</v>
      </c>
      <c r="K33" s="500">
        <f>SUM('[5]102 - SJRJ - IV-A'!K33,'[5]102 -SJES IV-A'!K33)</f>
        <v>3</v>
      </c>
      <c r="L33" s="500">
        <f>SUM('[5]102 - SJRJ - IV-A'!L33,'[5]102 -SJES IV-A'!L33)</f>
        <v>0</v>
      </c>
      <c r="M33" s="500">
        <f>SUM('[5]102 - SJRJ - IV-A'!M33,'[5]102 -SJES IV-A'!M33)</f>
        <v>3</v>
      </c>
      <c r="N33" s="500">
        <f>SUM('[5]102 - SJRJ - IV-A'!N33,'[5]102 -SJES IV-A'!N33)</f>
        <v>0</v>
      </c>
    </row>
    <row r="34" spans="1:15">
      <c r="A34" s="495"/>
      <c r="B34" s="501" t="s">
        <v>151</v>
      </c>
      <c r="C34" s="501"/>
      <c r="D34" s="507" t="s">
        <v>253</v>
      </c>
      <c r="E34" s="499">
        <v>6</v>
      </c>
      <c r="F34" s="500">
        <f>SUM('[5]102 - SJRJ - IV-A'!F34,'[5]102 -SJES IV-A'!F34)</f>
        <v>64</v>
      </c>
      <c r="G34" s="500" t="e">
        <f>SUM('[5]102 - SJRJ - IV-A'!G34,'[5]102 -SJES IV-A'!G34)</f>
        <v>#REF!</v>
      </c>
      <c r="H34" s="500">
        <f>SUM('[5]102 - SJRJ - IV-A'!H34,'[5]102 -SJES IV-A'!H34)</f>
        <v>64</v>
      </c>
      <c r="I34" s="500" t="e">
        <f>SUM('[5]102 - SJRJ - IV-A'!I34,'[5]102 -SJES IV-A'!I34)</f>
        <v>#REF!</v>
      </c>
      <c r="J34" s="500">
        <f>SUM('[5]102 - SJRJ - IV-A'!J34,'[5]102 -SJES IV-A'!J34)</f>
        <v>64</v>
      </c>
      <c r="K34" s="500">
        <f>SUM('[5]102 - SJRJ - IV-A'!K34,'[5]102 -SJES IV-A'!K34)</f>
        <v>0</v>
      </c>
      <c r="L34" s="500">
        <f>SUM('[5]102 - SJRJ - IV-A'!L34,'[5]102 -SJES IV-A'!L34)</f>
        <v>1</v>
      </c>
      <c r="M34" s="500">
        <f>SUM('[5]102 - SJRJ - IV-A'!M34,'[5]102 -SJES IV-A'!M34)</f>
        <v>1</v>
      </c>
      <c r="N34" s="500">
        <f>SUM('[5]102 - SJRJ - IV-A'!N34,'[5]102 -SJES IV-A'!N34)</f>
        <v>1</v>
      </c>
    </row>
    <row r="35" spans="1:15">
      <c r="A35" s="495"/>
      <c r="B35" s="501" t="s">
        <v>253</v>
      </c>
      <c r="C35" s="496"/>
      <c r="D35" s="507"/>
      <c r="E35" s="499">
        <v>5</v>
      </c>
      <c r="F35" s="500">
        <f>SUM('[5]102 - SJRJ - IV-A'!F35,'[5]102 -SJES IV-A'!F35)</f>
        <v>89</v>
      </c>
      <c r="G35" s="500" t="e">
        <f>SUM('[5]102 - SJRJ - IV-A'!G35,'[5]102 -SJES IV-A'!G35)</f>
        <v>#REF!</v>
      </c>
      <c r="H35" s="500">
        <f>SUM('[5]102 - SJRJ - IV-A'!H35,'[5]102 -SJES IV-A'!H35)</f>
        <v>89</v>
      </c>
      <c r="I35" s="500" t="e">
        <f>SUM('[5]102 - SJRJ - IV-A'!I35,'[5]102 -SJES IV-A'!I35)</f>
        <v>#REF!</v>
      </c>
      <c r="J35" s="500">
        <f>SUM('[5]102 - SJRJ - IV-A'!J35,'[5]102 -SJES IV-A'!J35)</f>
        <v>89</v>
      </c>
      <c r="K35" s="500">
        <f>SUM('[5]102 - SJRJ - IV-A'!K35,'[5]102 -SJES IV-A'!K35)</f>
        <v>1</v>
      </c>
      <c r="L35" s="500">
        <f>SUM('[5]102 - SJRJ - IV-A'!L35,'[5]102 -SJES IV-A'!L35)</f>
        <v>0</v>
      </c>
      <c r="M35" s="500">
        <f>SUM('[5]102 - SJRJ - IV-A'!M35,'[5]102 -SJES IV-A'!M35)</f>
        <v>1</v>
      </c>
      <c r="N35" s="500">
        <f>SUM('[5]102 - SJRJ - IV-A'!N35,'[5]102 -SJES IV-A'!N35)</f>
        <v>0</v>
      </c>
    </row>
    <row r="36" spans="1:15">
      <c r="A36" s="495"/>
      <c r="B36" s="501"/>
      <c r="C36" s="501"/>
      <c r="D36" s="507"/>
      <c r="E36" s="499">
        <v>4</v>
      </c>
      <c r="F36" s="500">
        <f>SUM('[5]102 - SJRJ - IV-A'!F36,'[5]102 -SJES IV-A'!F36)</f>
        <v>82</v>
      </c>
      <c r="G36" s="500" t="e">
        <f>SUM('[5]102 - SJRJ - IV-A'!G36,'[5]102 -SJES IV-A'!G36)</f>
        <v>#REF!</v>
      </c>
      <c r="H36" s="500">
        <f>SUM('[5]102 - SJRJ - IV-A'!H36,'[5]102 -SJES IV-A'!H36)</f>
        <v>82</v>
      </c>
      <c r="I36" s="500" t="e">
        <f>SUM('[5]102 - SJRJ - IV-A'!I36,'[5]102 -SJES IV-A'!I36)</f>
        <v>#REF!</v>
      </c>
      <c r="J36" s="500">
        <f>SUM('[5]102 - SJRJ - IV-A'!J36,'[5]102 -SJES IV-A'!J36)</f>
        <v>82</v>
      </c>
      <c r="K36" s="500">
        <f>SUM('[5]102 - SJRJ - IV-A'!K36,'[5]102 -SJES IV-A'!K36)</f>
        <v>0</v>
      </c>
      <c r="L36" s="500">
        <f>SUM('[5]102 - SJRJ - IV-A'!L36,'[5]102 -SJES IV-A'!L36)</f>
        <v>1</v>
      </c>
      <c r="M36" s="500">
        <f>SUM('[5]102 - SJRJ - IV-A'!M36,'[5]102 -SJES IV-A'!M36)</f>
        <v>1</v>
      </c>
      <c r="N36" s="500">
        <f>SUM('[5]102 - SJRJ - IV-A'!N36,'[5]102 -SJES IV-A'!N36)</f>
        <v>2</v>
      </c>
    </row>
    <row r="37" spans="1:15">
      <c r="A37" s="495"/>
      <c r="B37" s="501"/>
      <c r="C37" s="501" t="s">
        <v>153</v>
      </c>
      <c r="D37" s="507"/>
      <c r="E37" s="499">
        <v>3</v>
      </c>
      <c r="F37" s="500" t="e">
        <f>SUM('[5]102 - SJRJ - IV-A'!F37,'[5]102 -SJES IV-A'!F37)</f>
        <v>#REF!</v>
      </c>
      <c r="G37" s="500">
        <f>SUM('[5]102 - SJRJ - IV-A'!G37,'[5]102 -SJES IV-A'!G37)</f>
        <v>11</v>
      </c>
      <c r="H37" s="500">
        <f>SUM('[5]102 - SJRJ - IV-A'!H37,'[5]102 -SJES IV-A'!H37)</f>
        <v>11</v>
      </c>
      <c r="I37" s="500" t="e">
        <f>SUM('[5]102 - SJRJ - IV-A'!I37,'[5]102 -SJES IV-A'!I37)</f>
        <v>#REF!</v>
      </c>
      <c r="J37" s="500">
        <f>SUM('[5]102 - SJRJ - IV-A'!J37,'[5]102 -SJES IV-A'!J37)</f>
        <v>11</v>
      </c>
      <c r="K37" s="500">
        <f>SUM('[5]102 - SJRJ - IV-A'!K37,'[5]102 -SJES IV-A'!K37)</f>
        <v>0</v>
      </c>
      <c r="L37" s="500">
        <f>SUM('[5]102 - SJRJ - IV-A'!L37,'[5]102 -SJES IV-A'!L37)</f>
        <v>0</v>
      </c>
      <c r="M37" s="500">
        <f>SUM('[5]102 - SJRJ - IV-A'!M37,'[5]102 -SJES IV-A'!M37)</f>
        <v>0</v>
      </c>
      <c r="N37" s="500">
        <f>SUM('[5]102 - SJRJ - IV-A'!N37,'[5]102 -SJES IV-A'!N37)</f>
        <v>0</v>
      </c>
    </row>
    <row r="38" spans="1:15">
      <c r="A38" s="495"/>
      <c r="B38" s="501"/>
      <c r="C38" s="501"/>
      <c r="D38" s="507"/>
      <c r="E38" s="499">
        <v>2</v>
      </c>
      <c r="F38" s="500" t="e">
        <f>SUM('[5]102 - SJRJ - IV-A'!F38,'[5]102 -SJES IV-A'!F38)</f>
        <v>#REF!</v>
      </c>
      <c r="G38" s="500">
        <f>SUM('[5]102 - SJRJ - IV-A'!G38,'[5]102 -SJES IV-A'!G38)</f>
        <v>48</v>
      </c>
      <c r="H38" s="500">
        <f>SUM('[5]102 - SJRJ - IV-A'!H38,'[5]102 -SJES IV-A'!H38)</f>
        <v>48</v>
      </c>
      <c r="I38" s="500" t="e">
        <f>SUM('[5]102 - SJRJ - IV-A'!I38,'[5]102 -SJES IV-A'!I38)</f>
        <v>#REF!</v>
      </c>
      <c r="J38" s="500">
        <f>SUM('[5]102 - SJRJ - IV-A'!J38,'[5]102 -SJES IV-A'!J38)</f>
        <v>48</v>
      </c>
      <c r="K38" s="500">
        <f>SUM('[5]102 - SJRJ - IV-A'!K38,'[5]102 -SJES IV-A'!K38)</f>
        <v>0</v>
      </c>
      <c r="L38" s="500">
        <f>SUM('[5]102 - SJRJ - IV-A'!L38,'[5]102 -SJES IV-A'!L38)</f>
        <v>0</v>
      </c>
      <c r="M38" s="500">
        <f>SUM('[5]102 - SJRJ - IV-A'!M38,'[5]102 -SJES IV-A'!M38)</f>
        <v>0</v>
      </c>
      <c r="N38" s="500">
        <f>SUM('[5]102 - SJRJ - IV-A'!N38,'[5]102 -SJES IV-A'!N38)</f>
        <v>0</v>
      </c>
    </row>
    <row r="39" spans="1:15">
      <c r="A39" s="495"/>
      <c r="B39" s="505"/>
      <c r="C39" s="505"/>
      <c r="D39" s="507"/>
      <c r="E39" s="496">
        <v>1</v>
      </c>
      <c r="F39" s="500" t="e">
        <f>SUM('[5]102 - SJRJ - IV-A'!F39,'[5]102 -SJES IV-A'!F39)</f>
        <v>#REF!</v>
      </c>
      <c r="G39" s="500">
        <f>SUM('[5]102 - SJRJ - IV-A'!G39,'[5]102 -SJES IV-A'!G39)</f>
        <v>41</v>
      </c>
      <c r="H39" s="500">
        <f>SUM('[5]102 - SJRJ - IV-A'!H39,'[5]102 -SJES IV-A'!H39)</f>
        <v>41</v>
      </c>
      <c r="I39" s="500">
        <f>SUM('[5]102 - SJRJ - IV-A'!I39,'[5]102 -SJES IV-A'!I39)</f>
        <v>100</v>
      </c>
      <c r="J39" s="500">
        <f>SUM('[5]102 - SJRJ - IV-A'!J39,'[5]102 -SJES IV-A'!J39)</f>
        <v>141</v>
      </c>
      <c r="K39" s="500">
        <f>SUM('[5]102 - SJRJ - IV-A'!K39,'[5]102 -SJES IV-A'!K39)</f>
        <v>2</v>
      </c>
      <c r="L39" s="500">
        <f>SUM('[5]102 - SJRJ - IV-A'!L39,'[5]102 -SJES IV-A'!L39)</f>
        <v>2</v>
      </c>
      <c r="M39" s="500">
        <f>SUM('[5]102 - SJRJ - IV-A'!M39,'[5]102 -SJES IV-A'!M39)</f>
        <v>4</v>
      </c>
      <c r="N39" s="500">
        <f>SUM('[5]102 - SJRJ - IV-A'!N39,'[5]102 -SJES IV-A'!N39)</f>
        <v>3</v>
      </c>
    </row>
    <row r="40" spans="1:15">
      <c r="A40" s="495"/>
      <c r="B40" s="956" t="s">
        <v>258</v>
      </c>
      <c r="C40" s="957"/>
      <c r="D40" s="957"/>
      <c r="E40" s="957"/>
      <c r="F40" s="506">
        <f>SUM('[5]102 - SJRJ - IV-A'!F40,'[5]102 -SJES IV-A'!F40)</f>
        <v>1879</v>
      </c>
      <c r="G40" s="506">
        <f>SUM('[5]102 - SJRJ - IV-A'!G40,'[5]102 -SJES IV-A'!G40)</f>
        <v>100</v>
      </c>
      <c r="H40" s="506">
        <f>SUM('[5]102 - SJRJ - IV-A'!H40,'[5]102 -SJES IV-A'!H40)</f>
        <v>1979</v>
      </c>
      <c r="I40" s="506">
        <f>SUM('[5]102 - SJRJ - IV-A'!I40,'[5]102 -SJES IV-A'!I40)</f>
        <v>100</v>
      </c>
      <c r="J40" s="506">
        <f>SUM('[5]102 - SJRJ - IV-A'!J40,'[5]102 -SJES IV-A'!J40)</f>
        <v>2079</v>
      </c>
      <c r="K40" s="506">
        <f>SUM('[5]102 - SJRJ - IV-A'!K40,'[5]102 -SJES IV-A'!K40)</f>
        <v>385</v>
      </c>
      <c r="L40" s="506">
        <f>SUM('[5]102 - SJRJ - IV-A'!L40,'[5]102 -SJES IV-A'!L40)</f>
        <v>85</v>
      </c>
      <c r="M40" s="506">
        <f>SUM('[5]102 - SJRJ - IV-A'!M40,'[5]102 -SJES IV-A'!M40)</f>
        <v>470</v>
      </c>
      <c r="N40" s="506">
        <f>SUM('[5]102 - SJRJ - IV-A'!N40,'[5]102 -SJES IV-A'!N40)</f>
        <v>103</v>
      </c>
      <c r="O40" s="508"/>
    </row>
    <row r="41" spans="1:15">
      <c r="A41" s="495"/>
      <c r="B41" s="496"/>
      <c r="C41" s="496"/>
      <c r="D41" s="509"/>
      <c r="E41" s="499">
        <v>13</v>
      </c>
      <c r="F41" s="500">
        <f>SUM('[5]102 - SJRJ - IV-A'!F41,'[5]102 -SJES IV-A'!F41)</f>
        <v>1</v>
      </c>
      <c r="G41" s="500" t="e">
        <f>SUM('[5]102 - SJRJ - IV-A'!G41,'[5]102 -SJES IV-A'!G41)</f>
        <v>#REF!</v>
      </c>
      <c r="H41" s="500">
        <f>SUM('[5]102 - SJRJ - IV-A'!H41,'[5]102 -SJES IV-A'!H41)</f>
        <v>1</v>
      </c>
      <c r="I41" s="500" t="e">
        <f>SUM('[5]102 - SJRJ - IV-A'!I41,'[5]102 -SJES IV-A'!I41)</f>
        <v>#REF!</v>
      </c>
      <c r="J41" s="500">
        <f>SUM('[5]102 - SJRJ - IV-A'!J41,'[5]102 -SJES IV-A'!J41)</f>
        <v>1</v>
      </c>
      <c r="K41" s="500">
        <f>SUM('[5]102 - SJRJ - IV-A'!K41,'[5]102 -SJES IV-A'!K41)</f>
        <v>1</v>
      </c>
      <c r="L41" s="500">
        <f>SUM('[5]102 - SJRJ - IV-A'!L41,'[5]102 -SJES IV-A'!L41)</f>
        <v>1</v>
      </c>
      <c r="M41" s="500">
        <f>SUM('[5]102 - SJRJ - IV-A'!M41,'[5]102 -SJES IV-A'!M41)</f>
        <v>2</v>
      </c>
      <c r="N41" s="500">
        <f>SUM('[5]102 - SJRJ - IV-A'!N41,'[5]102 -SJES IV-A'!N41)</f>
        <v>1</v>
      </c>
    </row>
    <row r="42" spans="1:15">
      <c r="A42" s="495"/>
      <c r="B42" s="501" t="s">
        <v>153</v>
      </c>
      <c r="C42" s="501" t="s">
        <v>151</v>
      </c>
      <c r="D42" s="507" t="s">
        <v>259</v>
      </c>
      <c r="E42" s="499">
        <v>12</v>
      </c>
      <c r="F42" s="500">
        <f>SUM('[5]102 - SJRJ - IV-A'!F42,'[5]102 -SJES IV-A'!F42)</f>
        <v>0</v>
      </c>
      <c r="G42" s="500" t="e">
        <f>SUM('[5]102 - SJRJ - IV-A'!G42,'[5]102 -SJES IV-A'!G42)</f>
        <v>#REF!</v>
      </c>
      <c r="H42" s="500">
        <f>SUM('[5]102 - SJRJ - IV-A'!H42,'[5]102 -SJES IV-A'!H42)</f>
        <v>0</v>
      </c>
      <c r="I42" s="500" t="e">
        <f>SUM('[5]102 - SJRJ - IV-A'!I42,'[5]102 -SJES IV-A'!I42)</f>
        <v>#REF!</v>
      </c>
      <c r="J42" s="500">
        <f>SUM('[5]102 - SJRJ - IV-A'!J42,'[5]102 -SJES IV-A'!J42)</f>
        <v>0</v>
      </c>
      <c r="K42" s="500">
        <f>SUM('[5]102 - SJRJ - IV-A'!K42,'[5]102 -SJES IV-A'!K42)</f>
        <v>0</v>
      </c>
      <c r="L42" s="500">
        <f>SUM('[5]102 - SJRJ - IV-A'!L42,'[5]102 -SJES IV-A'!L42)</f>
        <v>0</v>
      </c>
      <c r="M42" s="500">
        <f>SUM('[5]102 - SJRJ - IV-A'!M42,'[5]102 -SJES IV-A'!M42)</f>
        <v>0</v>
      </c>
      <c r="N42" s="500">
        <f>SUM('[5]102 - SJRJ - IV-A'!N42,'[5]102 -SJES IV-A'!N42)</f>
        <v>0</v>
      </c>
    </row>
    <row r="43" spans="1:15">
      <c r="A43" s="495"/>
      <c r="B43" s="501" t="s">
        <v>247</v>
      </c>
      <c r="C43" s="501"/>
      <c r="D43" s="507" t="s">
        <v>247</v>
      </c>
      <c r="E43" s="499">
        <v>11</v>
      </c>
      <c r="F43" s="500">
        <f>SUM('[5]102 - SJRJ - IV-A'!F43,'[5]102 -SJES IV-A'!F43)</f>
        <v>0</v>
      </c>
      <c r="G43" s="500" t="e">
        <f>SUM('[5]102 - SJRJ - IV-A'!G43,'[5]102 -SJES IV-A'!G43)</f>
        <v>#REF!</v>
      </c>
      <c r="H43" s="500">
        <f>SUM('[5]102 - SJRJ - IV-A'!H43,'[5]102 -SJES IV-A'!H43)</f>
        <v>0</v>
      </c>
      <c r="I43" s="500" t="e">
        <f>SUM('[5]102 - SJRJ - IV-A'!I43,'[5]102 -SJES IV-A'!I43)</f>
        <v>#REF!</v>
      </c>
      <c r="J43" s="500">
        <f>SUM('[5]102 - SJRJ - IV-A'!J43,'[5]102 -SJES IV-A'!J43)</f>
        <v>0</v>
      </c>
      <c r="K43" s="500">
        <f>SUM('[5]102 - SJRJ - IV-A'!K43,'[5]102 -SJES IV-A'!K43)</f>
        <v>0</v>
      </c>
      <c r="L43" s="500">
        <f>SUM('[5]102 - SJRJ - IV-A'!L43,'[5]102 -SJES IV-A'!L43)</f>
        <v>0</v>
      </c>
      <c r="M43" s="500">
        <f>SUM('[5]102 - SJRJ - IV-A'!M43,'[5]102 -SJES IV-A'!M43)</f>
        <v>0</v>
      </c>
      <c r="N43" s="500">
        <f>SUM('[5]102 - SJRJ - IV-A'!N43,'[5]102 -SJES IV-A'!N43)</f>
        <v>0</v>
      </c>
    </row>
    <row r="44" spans="1:15">
      <c r="A44" s="495"/>
      <c r="B44" s="501" t="s">
        <v>260</v>
      </c>
      <c r="C44" s="496"/>
      <c r="D44" s="507" t="s">
        <v>245</v>
      </c>
      <c r="E44" s="499">
        <v>10</v>
      </c>
      <c r="F44" s="500">
        <f>SUM('[5]102 - SJRJ - IV-A'!F44,'[5]102 -SJES IV-A'!F44)</f>
        <v>0</v>
      </c>
      <c r="G44" s="500" t="e">
        <f>SUM('[5]102 - SJRJ - IV-A'!G44,'[5]102 -SJES IV-A'!G44)</f>
        <v>#REF!</v>
      </c>
      <c r="H44" s="500">
        <f>SUM('[5]102 - SJRJ - IV-A'!H44,'[5]102 -SJES IV-A'!H44)</f>
        <v>0</v>
      </c>
      <c r="I44" s="500" t="e">
        <f>SUM('[5]102 - SJRJ - IV-A'!I44,'[5]102 -SJES IV-A'!I44)</f>
        <v>#REF!</v>
      </c>
      <c r="J44" s="500">
        <f>SUM('[5]102 - SJRJ - IV-A'!J44,'[5]102 -SJES IV-A'!J44)</f>
        <v>0</v>
      </c>
      <c r="K44" s="500">
        <f>SUM('[5]102 - SJRJ - IV-A'!K44,'[5]102 -SJES IV-A'!K44)</f>
        <v>0</v>
      </c>
      <c r="L44" s="500">
        <f>SUM('[5]102 - SJRJ - IV-A'!L44,'[5]102 -SJES IV-A'!L44)</f>
        <v>0</v>
      </c>
      <c r="M44" s="500">
        <f>SUM('[5]102 - SJRJ - IV-A'!M44,'[5]102 -SJES IV-A'!M44)</f>
        <v>0</v>
      </c>
      <c r="N44" s="500">
        <f>SUM('[5]102 - SJRJ - IV-A'!N44,'[5]102 -SJES IV-A'!N44)</f>
        <v>0</v>
      </c>
    </row>
    <row r="45" spans="1:15">
      <c r="A45" s="495"/>
      <c r="B45" s="501" t="s">
        <v>250</v>
      </c>
      <c r="C45" s="501"/>
      <c r="D45" s="507" t="s">
        <v>257</v>
      </c>
      <c r="E45" s="499">
        <v>9</v>
      </c>
      <c r="F45" s="500">
        <f>SUM('[5]102 - SJRJ - IV-A'!F45,'[5]102 -SJES IV-A'!F45)</f>
        <v>3</v>
      </c>
      <c r="G45" s="500" t="e">
        <f>SUM('[5]102 - SJRJ - IV-A'!G45,'[5]102 -SJES IV-A'!G45)</f>
        <v>#REF!</v>
      </c>
      <c r="H45" s="500">
        <f>SUM('[5]102 - SJRJ - IV-A'!H45,'[5]102 -SJES IV-A'!H45)</f>
        <v>3</v>
      </c>
      <c r="I45" s="500" t="e">
        <f>SUM('[5]102 - SJRJ - IV-A'!I45,'[5]102 -SJES IV-A'!I45)</f>
        <v>#REF!</v>
      </c>
      <c r="J45" s="500">
        <f>SUM('[5]102 - SJRJ - IV-A'!J45,'[5]102 -SJES IV-A'!J45)</f>
        <v>3</v>
      </c>
      <c r="K45" s="500">
        <f>SUM('[5]102 - SJRJ - IV-A'!K45,'[5]102 -SJES IV-A'!K45)</f>
        <v>0</v>
      </c>
      <c r="L45" s="500">
        <f>SUM('[5]102 - SJRJ - IV-A'!L45,'[5]102 -SJES IV-A'!L45)</f>
        <v>0</v>
      </c>
      <c r="M45" s="500">
        <f>SUM('[5]102 - SJRJ - IV-A'!M45,'[5]102 -SJES IV-A'!M45)</f>
        <v>0</v>
      </c>
      <c r="N45" s="500">
        <f>SUM('[5]102 - SJRJ - IV-A'!N45,'[5]102 -SJES IV-A'!N45)</f>
        <v>0</v>
      </c>
    </row>
    <row r="46" spans="1:15">
      <c r="A46" s="495"/>
      <c r="B46" s="501" t="s">
        <v>248</v>
      </c>
      <c r="C46" s="501" t="s">
        <v>152</v>
      </c>
      <c r="D46" s="507" t="s">
        <v>153</v>
      </c>
      <c r="E46" s="499">
        <v>8</v>
      </c>
      <c r="F46" s="500">
        <f>SUM('[5]102 - SJRJ - IV-A'!F46,'[5]102 -SJES IV-A'!F46)</f>
        <v>0</v>
      </c>
      <c r="G46" s="500" t="e">
        <f>SUM('[5]102 - SJRJ - IV-A'!G46,'[5]102 -SJES IV-A'!G46)</f>
        <v>#REF!</v>
      </c>
      <c r="H46" s="500">
        <f>SUM('[5]102 - SJRJ - IV-A'!H46,'[5]102 -SJES IV-A'!H46)</f>
        <v>0</v>
      </c>
      <c r="I46" s="500" t="e">
        <f>SUM('[5]102 - SJRJ - IV-A'!I46,'[5]102 -SJES IV-A'!I46)</f>
        <v>#REF!</v>
      </c>
      <c r="J46" s="500">
        <f>SUM('[5]102 - SJRJ - IV-A'!J46,'[5]102 -SJES IV-A'!J46)</f>
        <v>0</v>
      </c>
      <c r="K46" s="500">
        <f>SUM('[5]102 - SJRJ - IV-A'!K46,'[5]102 -SJES IV-A'!K46)</f>
        <v>1</v>
      </c>
      <c r="L46" s="500">
        <f>SUM('[5]102 - SJRJ - IV-A'!L46,'[5]102 -SJES IV-A'!L46)</f>
        <v>0</v>
      </c>
      <c r="M46" s="500">
        <f>SUM('[5]102 - SJRJ - IV-A'!M46,'[5]102 -SJES IV-A'!M46)</f>
        <v>1</v>
      </c>
      <c r="N46" s="500">
        <f>SUM('[5]102 - SJRJ - IV-A'!N46,'[5]102 -SJES IV-A'!N46)</f>
        <v>0</v>
      </c>
    </row>
    <row r="47" spans="1:15">
      <c r="A47" s="495"/>
      <c r="B47" s="501" t="s">
        <v>250</v>
      </c>
      <c r="C47" s="501"/>
      <c r="D47" s="507" t="s">
        <v>256</v>
      </c>
      <c r="E47" s="499">
        <v>7</v>
      </c>
      <c r="F47" s="500">
        <f>SUM('[5]102 - SJRJ - IV-A'!F47,'[5]102 -SJES IV-A'!F47)</f>
        <v>0</v>
      </c>
      <c r="G47" s="500" t="e">
        <f>SUM('[5]102 - SJRJ - IV-A'!G47,'[5]102 -SJES IV-A'!G47)</f>
        <v>#REF!</v>
      </c>
      <c r="H47" s="500">
        <f>SUM('[5]102 - SJRJ - IV-A'!H47,'[5]102 -SJES IV-A'!H47)</f>
        <v>0</v>
      </c>
      <c r="I47" s="500" t="e">
        <f>SUM('[5]102 - SJRJ - IV-A'!I47,'[5]102 -SJES IV-A'!I47)</f>
        <v>#REF!</v>
      </c>
      <c r="J47" s="500">
        <f>SUM('[5]102 - SJRJ - IV-A'!J47,'[5]102 -SJES IV-A'!J47)</f>
        <v>0</v>
      </c>
      <c r="K47" s="500">
        <f>SUM('[5]102 - SJRJ - IV-A'!K47,'[5]102 -SJES IV-A'!K47)</f>
        <v>0</v>
      </c>
      <c r="L47" s="500">
        <f>SUM('[5]102 - SJRJ - IV-A'!L47,'[5]102 -SJES IV-A'!L47)</f>
        <v>0</v>
      </c>
      <c r="M47" s="500">
        <f>SUM('[5]102 - SJRJ - IV-A'!M47,'[5]102 -SJES IV-A'!M47)</f>
        <v>0</v>
      </c>
      <c r="N47" s="500">
        <f>SUM('[5]102 - SJRJ - IV-A'!N47,'[5]102 -SJES IV-A'!N47)</f>
        <v>0</v>
      </c>
    </row>
    <row r="48" spans="1:15">
      <c r="A48" s="495"/>
      <c r="B48" s="501" t="s">
        <v>153</v>
      </c>
      <c r="C48" s="501"/>
      <c r="D48" s="507" t="s">
        <v>231</v>
      </c>
      <c r="E48" s="499">
        <v>6</v>
      </c>
      <c r="F48" s="500">
        <f>SUM('[5]102 - SJRJ - IV-A'!F48,'[5]102 -SJES IV-A'!F48)</f>
        <v>1</v>
      </c>
      <c r="G48" s="500" t="e">
        <f>SUM('[5]102 - SJRJ - IV-A'!G48,'[5]102 -SJES IV-A'!G48)</f>
        <v>#REF!</v>
      </c>
      <c r="H48" s="500">
        <f>SUM('[5]102 - SJRJ - IV-A'!H48,'[5]102 -SJES IV-A'!H48)</f>
        <v>1</v>
      </c>
      <c r="I48" s="500" t="e">
        <f>SUM('[5]102 - SJRJ - IV-A'!I48,'[5]102 -SJES IV-A'!I48)</f>
        <v>#REF!</v>
      </c>
      <c r="J48" s="500">
        <f>SUM('[5]102 - SJRJ - IV-A'!J48,'[5]102 -SJES IV-A'!J48)</f>
        <v>1</v>
      </c>
      <c r="K48" s="500">
        <f>SUM('[5]102 - SJRJ - IV-A'!K48,'[5]102 -SJES IV-A'!K48)</f>
        <v>0</v>
      </c>
      <c r="L48" s="500">
        <f>SUM('[5]102 - SJRJ - IV-A'!L48,'[5]102 -SJES IV-A'!L48)</f>
        <v>0</v>
      </c>
      <c r="M48" s="500">
        <f>SUM('[5]102 - SJRJ - IV-A'!M48,'[5]102 -SJES IV-A'!M48)</f>
        <v>0</v>
      </c>
      <c r="N48" s="500">
        <f>SUM('[5]102 - SJRJ - IV-A'!N48,'[5]102 -SJES IV-A'!N48)</f>
        <v>0</v>
      </c>
    </row>
    <row r="49" spans="1:14">
      <c r="A49" s="495"/>
      <c r="B49" s="501" t="s">
        <v>251</v>
      </c>
      <c r="C49" s="496"/>
      <c r="D49" s="507" t="s">
        <v>245</v>
      </c>
      <c r="E49" s="499">
        <v>5</v>
      </c>
      <c r="F49" s="500">
        <f>SUM('[5]102 - SJRJ - IV-A'!F49,'[5]102 -SJES IV-A'!F49)</f>
        <v>0</v>
      </c>
      <c r="G49" s="500" t="e">
        <f>SUM('[5]102 - SJRJ - IV-A'!G49,'[5]102 -SJES IV-A'!G49)</f>
        <v>#REF!</v>
      </c>
      <c r="H49" s="500">
        <f>SUM('[5]102 - SJRJ - IV-A'!H49,'[5]102 -SJES IV-A'!H49)</f>
        <v>0</v>
      </c>
      <c r="I49" s="500" t="e">
        <f>SUM('[5]102 - SJRJ - IV-A'!I49,'[5]102 -SJES IV-A'!I49)</f>
        <v>#REF!</v>
      </c>
      <c r="J49" s="500">
        <f>SUM('[5]102 - SJRJ - IV-A'!J49,'[5]102 -SJES IV-A'!J49)</f>
        <v>0</v>
      </c>
      <c r="K49" s="500">
        <f>SUM('[5]102 - SJRJ - IV-A'!K49,'[5]102 -SJES IV-A'!K49)</f>
        <v>0</v>
      </c>
      <c r="L49" s="500">
        <f>SUM('[5]102 - SJRJ - IV-A'!L49,'[5]102 -SJES IV-A'!L49)</f>
        <v>0</v>
      </c>
      <c r="M49" s="500">
        <f>SUM('[5]102 - SJRJ - IV-A'!M49,'[5]102 -SJES IV-A'!M49)</f>
        <v>0</v>
      </c>
      <c r="N49" s="500">
        <f>SUM('[5]102 - SJRJ - IV-A'!N49,'[5]102 -SJES IV-A'!N49)</f>
        <v>0</v>
      </c>
    </row>
    <row r="50" spans="1:14">
      <c r="A50" s="495"/>
      <c r="B50" s="501"/>
      <c r="C50" s="501"/>
      <c r="D50" s="507" t="s">
        <v>252</v>
      </c>
      <c r="E50" s="499">
        <v>4</v>
      </c>
      <c r="F50" s="500">
        <f>SUM('[5]102 - SJRJ - IV-A'!F50,'[5]102 -SJES IV-A'!F50)</f>
        <v>0</v>
      </c>
      <c r="G50" s="500" t="e">
        <f>SUM('[5]102 - SJRJ - IV-A'!G50,'[5]102 -SJES IV-A'!G50)</f>
        <v>#REF!</v>
      </c>
      <c r="H50" s="500">
        <f>SUM('[5]102 - SJRJ - IV-A'!H50,'[5]102 -SJES IV-A'!H50)</f>
        <v>0</v>
      </c>
      <c r="I50" s="500" t="e">
        <f>SUM('[5]102 - SJRJ - IV-A'!I50,'[5]102 -SJES IV-A'!I50)</f>
        <v>#REF!</v>
      </c>
      <c r="J50" s="500">
        <f>SUM('[5]102 - SJRJ - IV-A'!J50,'[5]102 -SJES IV-A'!J50)</f>
        <v>0</v>
      </c>
      <c r="K50" s="500">
        <f>SUM('[5]102 - SJRJ - IV-A'!K50,'[5]102 -SJES IV-A'!K50)</f>
        <v>0</v>
      </c>
      <c r="L50" s="500">
        <f>SUM('[5]102 - SJRJ - IV-A'!L50,'[5]102 -SJES IV-A'!L50)</f>
        <v>0</v>
      </c>
      <c r="M50" s="500">
        <f>SUM('[5]102 - SJRJ - IV-A'!M50,'[5]102 -SJES IV-A'!M50)</f>
        <v>0</v>
      </c>
      <c r="N50" s="500">
        <f>SUM('[5]102 - SJRJ - IV-A'!N50,'[5]102 -SJES IV-A'!N50)</f>
        <v>0</v>
      </c>
    </row>
    <row r="51" spans="1:14">
      <c r="A51" s="495"/>
      <c r="B51" s="501"/>
      <c r="C51" s="501" t="s">
        <v>153</v>
      </c>
      <c r="D51" s="507" t="s">
        <v>153</v>
      </c>
      <c r="E51" s="499">
        <v>3</v>
      </c>
      <c r="F51" s="500" t="e">
        <f>SUM('[5]102 - SJRJ - IV-A'!F51,'[5]102 -SJES IV-A'!F51)</f>
        <v>#REF!</v>
      </c>
      <c r="G51" s="500">
        <f>SUM('[5]102 - SJRJ - IV-A'!G51,'[5]102 -SJES IV-A'!G51)</f>
        <v>0</v>
      </c>
      <c r="H51" s="500">
        <f>SUM('[5]102 - SJRJ - IV-A'!H51,'[5]102 -SJES IV-A'!H51)</f>
        <v>0</v>
      </c>
      <c r="I51" s="500" t="e">
        <f>SUM('[5]102 - SJRJ - IV-A'!I51,'[5]102 -SJES IV-A'!I51)</f>
        <v>#REF!</v>
      </c>
      <c r="J51" s="500">
        <f>SUM('[5]102 - SJRJ - IV-A'!J51,'[5]102 -SJES IV-A'!J51)</f>
        <v>0</v>
      </c>
      <c r="K51" s="500">
        <f>SUM('[5]102 - SJRJ - IV-A'!K51,'[5]102 -SJES IV-A'!K51)</f>
        <v>0</v>
      </c>
      <c r="L51" s="500">
        <f>SUM('[5]102 - SJRJ - IV-A'!L51,'[5]102 -SJES IV-A'!L51)</f>
        <v>0</v>
      </c>
      <c r="M51" s="500">
        <f>SUM('[5]102 - SJRJ - IV-A'!M51,'[5]102 -SJES IV-A'!M51)</f>
        <v>0</v>
      </c>
      <c r="N51" s="500">
        <f>SUM('[5]102 - SJRJ - IV-A'!N51,'[5]102 -SJES IV-A'!N51)</f>
        <v>0</v>
      </c>
    </row>
    <row r="52" spans="1:14">
      <c r="A52" s="495"/>
      <c r="B52" s="501"/>
      <c r="C52" s="501"/>
      <c r="D52" s="507" t="s">
        <v>248</v>
      </c>
      <c r="E52" s="499">
        <v>2</v>
      </c>
      <c r="F52" s="500" t="e">
        <f>SUM('[5]102 - SJRJ - IV-A'!F52,'[5]102 -SJES IV-A'!F52)</f>
        <v>#REF!</v>
      </c>
      <c r="G52" s="500">
        <f>SUM('[5]102 - SJRJ - IV-A'!G52,'[5]102 -SJES IV-A'!G52)</f>
        <v>0</v>
      </c>
      <c r="H52" s="500">
        <f>SUM('[5]102 - SJRJ - IV-A'!H52,'[5]102 -SJES IV-A'!H52)</f>
        <v>0</v>
      </c>
      <c r="I52" s="500" t="e">
        <f>SUM('[5]102 - SJRJ - IV-A'!I52,'[5]102 -SJES IV-A'!I52)</f>
        <v>#REF!</v>
      </c>
      <c r="J52" s="500">
        <f>SUM('[5]102 - SJRJ - IV-A'!J52,'[5]102 -SJES IV-A'!J52)</f>
        <v>0</v>
      </c>
      <c r="K52" s="500">
        <f>SUM('[5]102 - SJRJ - IV-A'!K52,'[5]102 -SJES IV-A'!K52)</f>
        <v>0</v>
      </c>
      <c r="L52" s="500">
        <f>SUM('[5]102 - SJRJ - IV-A'!L52,'[5]102 -SJES IV-A'!L52)</f>
        <v>0</v>
      </c>
      <c r="M52" s="500">
        <f>SUM('[5]102 - SJRJ - IV-A'!M52,'[5]102 -SJES IV-A'!M52)</f>
        <v>0</v>
      </c>
      <c r="N52" s="500">
        <f>SUM('[5]102 - SJRJ - IV-A'!N52,'[5]102 -SJES IV-A'!N52)</f>
        <v>0</v>
      </c>
    </row>
    <row r="53" spans="1:14">
      <c r="A53" s="495"/>
      <c r="B53" s="505"/>
      <c r="C53" s="507"/>
      <c r="D53" s="505"/>
      <c r="E53" s="496">
        <v>1</v>
      </c>
      <c r="F53" s="500" t="e">
        <f>SUM('[5]102 - SJRJ - IV-A'!F53,'[5]102 -SJES IV-A'!F53)</f>
        <v>#REF!</v>
      </c>
      <c r="G53" s="500">
        <f>SUM('[5]102 - SJRJ - IV-A'!G53,'[5]102 -SJES IV-A'!G53)</f>
        <v>0</v>
      </c>
      <c r="H53" s="500">
        <f>SUM('[5]102 - SJRJ - IV-A'!H53,'[5]102 -SJES IV-A'!H53)</f>
        <v>0</v>
      </c>
      <c r="I53" s="500">
        <f>SUM('[5]102 - SJRJ - IV-A'!I53,'[5]102 -SJES IV-A'!I53)</f>
        <v>2</v>
      </c>
      <c r="J53" s="500">
        <f>SUM('[5]102 - SJRJ - IV-A'!J53,'[5]102 -SJES IV-A'!J53)</f>
        <v>2</v>
      </c>
      <c r="K53" s="500">
        <f>SUM('[5]102 - SJRJ - IV-A'!K53,'[5]102 -SJES IV-A'!K53)</f>
        <v>0</v>
      </c>
      <c r="L53" s="500">
        <f>SUM('[5]102 - SJRJ - IV-A'!L53,'[5]102 -SJES IV-A'!L53)</f>
        <v>0</v>
      </c>
      <c r="M53" s="500">
        <f>SUM('[5]102 - SJRJ - IV-A'!M53,'[5]102 -SJES IV-A'!M53)</f>
        <v>0</v>
      </c>
      <c r="N53" s="500">
        <f>SUM('[5]102 - SJRJ - IV-A'!N53,'[5]102 -SJES IV-A'!N53)</f>
        <v>0</v>
      </c>
    </row>
    <row r="54" spans="1:14">
      <c r="B54" s="955" t="s">
        <v>261</v>
      </c>
      <c r="C54" s="955"/>
      <c r="D54" s="955"/>
      <c r="E54" s="955"/>
      <c r="F54" s="500">
        <f>SUM('[5]102 - SJRJ - IV-A'!F54,'[5]102 -SJES IV-A'!F54)</f>
        <v>5</v>
      </c>
      <c r="G54" s="500">
        <f>SUM('[5]102 - SJRJ - IV-A'!G54,'[5]102 -SJES IV-A'!G54)</f>
        <v>0</v>
      </c>
      <c r="H54" s="500">
        <f>SUM('[5]102 - SJRJ - IV-A'!H54,'[5]102 -SJES IV-A'!H54)</f>
        <v>5</v>
      </c>
      <c r="I54" s="500">
        <f>SUM('[5]102 - SJRJ - IV-A'!I54,'[5]102 -SJES IV-A'!I54)</f>
        <v>2</v>
      </c>
      <c r="J54" s="500">
        <f>SUM('[5]102 - SJRJ - IV-A'!J54,'[5]102 -SJES IV-A'!J54)</f>
        <v>7</v>
      </c>
      <c r="K54" s="500">
        <f>SUM('[5]102 - SJRJ - IV-A'!K54,'[5]102 -SJES IV-A'!K54)</f>
        <v>2</v>
      </c>
      <c r="L54" s="500">
        <f>SUM('[5]102 - SJRJ - IV-A'!L54,'[5]102 -SJES IV-A'!L54)</f>
        <v>1</v>
      </c>
      <c r="M54" s="500">
        <f>SUM('[5]102 - SJRJ - IV-A'!M54,'[5]102 -SJES IV-A'!M54)</f>
        <v>3</v>
      </c>
      <c r="N54" s="500">
        <f>SUM('[5]102 - SJRJ - IV-A'!N54,'[5]102 -SJES IV-A'!N54)</f>
        <v>1</v>
      </c>
    </row>
    <row r="55" spans="1:14">
      <c r="B55" s="952" t="s">
        <v>262</v>
      </c>
      <c r="C55" s="953"/>
      <c r="D55" s="953"/>
      <c r="E55" s="954"/>
      <c r="F55" s="500" t="e">
        <f>SUM('[5]102 - SJRJ - IV-A'!F55,'[5]102 -SJES IV-A'!F55)</f>
        <v>#REF!</v>
      </c>
      <c r="G55" s="500" t="e">
        <f>SUM('[5]102 - SJRJ - IV-A'!G55,'[5]102 -SJES IV-A'!G55)</f>
        <v>#REF!</v>
      </c>
      <c r="H55" s="500" t="e">
        <f>SUM('[5]102 - SJRJ - IV-A'!H55,'[5]102 -SJES IV-A'!H55)</f>
        <v>#REF!</v>
      </c>
      <c r="I55" s="500" t="e">
        <f>SUM('[5]102 - SJRJ - IV-A'!I55,'[5]102 -SJES IV-A'!I55)</f>
        <v>#REF!</v>
      </c>
      <c r="J55" s="500" t="e">
        <f>SUM('[5]102 - SJRJ - IV-A'!J55,'[5]102 -SJES IV-A'!J55)</f>
        <v>#REF!</v>
      </c>
      <c r="K55" s="500" t="e">
        <f>SUM('[5]102 - SJRJ - IV-A'!K55,'[5]102 -SJES IV-A'!K55)</f>
        <v>#REF!</v>
      </c>
      <c r="L55" s="500" t="e">
        <f>SUM('[5]102 - SJRJ - IV-A'!L55,'[5]102 -SJES IV-A'!L55)</f>
        <v>#REF!</v>
      </c>
      <c r="M55" s="500" t="e">
        <f>SUM('[5]102 - SJRJ - IV-A'!M55,'[5]102 -SJES IV-A'!M55)</f>
        <v>#REF!</v>
      </c>
      <c r="N55" s="500" t="e">
        <f>SUM('[5]102 - SJRJ - IV-A'!N55,'[5]102 -SJES IV-A'!N55)</f>
        <v>#REF!</v>
      </c>
    </row>
    <row r="56" spans="1:14">
      <c r="B56" s="955" t="s">
        <v>17</v>
      </c>
      <c r="C56" s="955"/>
      <c r="D56" s="955"/>
      <c r="E56" s="955"/>
      <c r="F56" s="500">
        <f>SUM('[5]102 - SJRJ - IV-A'!F56,'[5]102 -SJES IV-A'!F56)</f>
        <v>3137</v>
      </c>
      <c r="G56" s="500">
        <f>SUM('[5]102 - SJRJ - IV-A'!G56,'[5]102 -SJES IV-A'!G56)</f>
        <v>174</v>
      </c>
      <c r="H56" s="500">
        <f>SUM('[5]102 - SJRJ - IV-A'!H56,'[5]102 -SJES IV-A'!H56)</f>
        <v>3311</v>
      </c>
      <c r="I56" s="500">
        <f>SUM('[5]102 - SJRJ - IV-A'!I56,'[5]102 -SJES IV-A'!I56)</f>
        <v>166</v>
      </c>
      <c r="J56" s="500">
        <f>SUM('[5]102 - SJRJ - IV-A'!J56,'[5]102 -SJES IV-A'!J56)</f>
        <v>3477</v>
      </c>
      <c r="K56" s="500">
        <f>SUM('[5]102 - SJRJ - IV-A'!K56,'[5]102 -SJES IV-A'!K56)</f>
        <v>786</v>
      </c>
      <c r="L56" s="500">
        <f>SUM('[5]102 - SJRJ - IV-A'!L56,'[5]102 -SJES IV-A'!L56)</f>
        <v>222</v>
      </c>
      <c r="M56" s="500">
        <f>SUM('[5]102 - SJRJ - IV-A'!M56,'[5]102 -SJES IV-A'!M56)</f>
        <v>1008</v>
      </c>
      <c r="N56" s="500">
        <f>SUM('[5]102 - SJRJ - IV-A'!N56,'[5]102 -SJES IV-A'!N56)</f>
        <v>276</v>
      </c>
    </row>
    <row r="57" spans="1:14">
      <c r="B57" s="490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</row>
    <row r="58" spans="1:14"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</row>
    <row r="67" spans="2:4">
      <c r="B67" s="510"/>
    </row>
    <row r="68" spans="2:4">
      <c r="C68" s="510"/>
      <c r="D68" s="510"/>
    </row>
    <row r="69" spans="2:4">
      <c r="C69" s="510"/>
      <c r="D69" s="510"/>
    </row>
    <row r="70" spans="2:4">
      <c r="C70" s="510"/>
      <c r="D70" s="510"/>
    </row>
    <row r="71" spans="2:4">
      <c r="C71" s="510"/>
      <c r="D71" s="510"/>
    </row>
    <row r="72" spans="2:4">
      <c r="C72" s="510"/>
      <c r="D72" s="510"/>
    </row>
    <row r="73" spans="2:4">
      <c r="C73" s="510"/>
      <c r="D73" s="510"/>
    </row>
    <row r="74" spans="2:4">
      <c r="C74" s="510"/>
    </row>
    <row r="75" spans="2:4">
      <c r="C75" s="510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1" customWidth="1"/>
    <col min="4" max="4" width="18" style="1" customWidth="1"/>
    <col min="5" max="5" width="14.28515625" style="1" customWidth="1"/>
    <col min="6" max="6" width="13.42578125" style="1" customWidth="1"/>
    <col min="7" max="7" width="14.85546875" style="2" customWidth="1"/>
    <col min="8" max="9" width="13.85546875" style="1" customWidth="1"/>
    <col min="10" max="10" width="14.7109375" style="1" customWidth="1"/>
    <col min="11" max="11" width="14.28515625" style="1" customWidth="1"/>
    <col min="12" max="12" width="14.42578125" style="1" customWidth="1"/>
    <col min="13" max="13" width="18.5703125" style="1" customWidth="1"/>
    <col min="14" max="16384" width="9.140625" style="1"/>
  </cols>
  <sheetData>
    <row r="1" spans="1:13" ht="12.75" customHeight="1">
      <c r="A1" s="870" t="s">
        <v>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3" ht="12.75" customHeight="1">
      <c r="A2" s="870" t="s">
        <v>1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97" customFormat="1" ht="12.75" customHeight="1">
      <c r="A4" s="871" t="s">
        <v>263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13" s="197" customFormat="1" ht="12.75" customHeight="1" thickBot="1">
      <c r="A5" s="196"/>
      <c r="B5" s="196"/>
      <c r="C5" s="196"/>
      <c r="D5" s="196"/>
      <c r="E5" s="196"/>
      <c r="F5" s="196"/>
      <c r="G5" s="196"/>
      <c r="H5" s="196"/>
      <c r="I5" s="196"/>
      <c r="L5" s="959" t="s">
        <v>264</v>
      </c>
      <c r="M5" s="959"/>
    </row>
    <row r="6" spans="1:13" ht="12.75" customHeight="1" thickTop="1">
      <c r="A6" s="882" t="s">
        <v>3</v>
      </c>
      <c r="B6" s="883"/>
      <c r="C6" s="883"/>
      <c r="D6" s="884"/>
      <c r="E6" s="888" t="s">
        <v>4</v>
      </c>
      <c r="F6" s="889"/>
      <c r="G6" s="889"/>
      <c r="H6" s="889"/>
      <c r="I6" s="890"/>
      <c r="J6" s="872" t="s">
        <v>5</v>
      </c>
      <c r="K6" s="873"/>
      <c r="L6" s="874"/>
      <c r="M6" s="875" t="s">
        <v>6</v>
      </c>
    </row>
    <row r="7" spans="1:13" ht="21" customHeight="1">
      <c r="A7" s="885"/>
      <c r="B7" s="886"/>
      <c r="C7" s="886"/>
      <c r="D7" s="887"/>
      <c r="E7" s="877" t="s">
        <v>7</v>
      </c>
      <c r="F7" s="878"/>
      <c r="G7" s="878"/>
      <c r="H7" s="878" t="s">
        <v>8</v>
      </c>
      <c r="I7" s="879" t="s">
        <v>9</v>
      </c>
      <c r="J7" s="877" t="s">
        <v>10</v>
      </c>
      <c r="K7" s="878" t="s">
        <v>11</v>
      </c>
      <c r="L7" s="880" t="s">
        <v>9</v>
      </c>
      <c r="M7" s="960"/>
    </row>
    <row r="8" spans="1:13" ht="44.45" customHeight="1">
      <c r="A8" s="154" t="s">
        <v>155</v>
      </c>
      <c r="B8" s="155" t="s">
        <v>156</v>
      </c>
      <c r="C8" s="155" t="s">
        <v>12</v>
      </c>
      <c r="D8" s="150" t="s">
        <v>13</v>
      </c>
      <c r="E8" s="154" t="s">
        <v>14</v>
      </c>
      <c r="F8" s="155" t="s">
        <v>15</v>
      </c>
      <c r="G8" s="149" t="s">
        <v>16</v>
      </c>
      <c r="H8" s="878"/>
      <c r="I8" s="879"/>
      <c r="J8" s="877"/>
      <c r="K8" s="878"/>
      <c r="L8" s="880"/>
      <c r="M8" s="960"/>
    </row>
    <row r="9" spans="1:13" s="5" customFormat="1" ht="12.75" customHeight="1">
      <c r="A9" s="894" t="s">
        <v>150</v>
      </c>
      <c r="B9" s="892" t="s">
        <v>154</v>
      </c>
      <c r="C9" s="891" t="s">
        <v>151</v>
      </c>
      <c r="D9" s="159">
        <v>13</v>
      </c>
      <c r="E9" s="160">
        <v>413</v>
      </c>
      <c r="F9" s="161"/>
      <c r="G9" s="211">
        <f>E9+F9</f>
        <v>413</v>
      </c>
      <c r="H9" s="207"/>
      <c r="I9" s="211">
        <f>G9+H9</f>
        <v>413</v>
      </c>
      <c r="J9" s="160">
        <v>168</v>
      </c>
      <c r="K9" s="161">
        <v>8</v>
      </c>
      <c r="L9" s="223">
        <f>J9+K9</f>
        <v>176</v>
      </c>
      <c r="M9" s="180">
        <v>10</v>
      </c>
    </row>
    <row r="10" spans="1:13" s="5" customFormat="1" ht="12.75" customHeight="1">
      <c r="A10" s="895"/>
      <c r="B10" s="893"/>
      <c r="C10" s="865"/>
      <c r="D10" s="162">
        <v>12</v>
      </c>
      <c r="E10" s="163">
        <v>8</v>
      </c>
      <c r="F10" s="164"/>
      <c r="G10" s="212">
        <f t="shared" ref="G10:G33" si="0">E10+F10</f>
        <v>8</v>
      </c>
      <c r="H10" s="208"/>
      <c r="I10" s="212">
        <f t="shared" ref="I10:I49" si="1">G10+H10</f>
        <v>8</v>
      </c>
      <c r="J10" s="163">
        <v>1</v>
      </c>
      <c r="K10" s="164"/>
      <c r="L10" s="224">
        <f t="shared" ref="L10:L49" si="2">J10+K10</f>
        <v>1</v>
      </c>
      <c r="M10" s="181"/>
    </row>
    <row r="11" spans="1:13" s="5" customFormat="1" ht="12.75" customHeight="1">
      <c r="A11" s="895"/>
      <c r="B11" s="893"/>
      <c r="C11" s="866"/>
      <c r="D11" s="165">
        <v>11</v>
      </c>
      <c r="E11" s="166">
        <v>15</v>
      </c>
      <c r="F11" s="167"/>
      <c r="G11" s="213">
        <f t="shared" si="0"/>
        <v>15</v>
      </c>
      <c r="H11" s="208"/>
      <c r="I11" s="213">
        <f t="shared" si="1"/>
        <v>15</v>
      </c>
      <c r="J11" s="166">
        <v>1</v>
      </c>
      <c r="K11" s="167">
        <v>1</v>
      </c>
      <c r="L11" s="225">
        <f t="shared" si="2"/>
        <v>2</v>
      </c>
      <c r="M11" s="182">
        <v>1</v>
      </c>
    </row>
    <row r="12" spans="1:13" s="5" customFormat="1" ht="12.75" customHeight="1">
      <c r="A12" s="895"/>
      <c r="B12" s="893"/>
      <c r="C12" s="864" t="s">
        <v>152</v>
      </c>
      <c r="D12" s="159">
        <v>10</v>
      </c>
      <c r="E12" s="160">
        <v>15</v>
      </c>
      <c r="F12" s="161"/>
      <c r="G12" s="211">
        <f t="shared" si="0"/>
        <v>15</v>
      </c>
      <c r="H12" s="208"/>
      <c r="I12" s="211">
        <f t="shared" si="1"/>
        <v>15</v>
      </c>
      <c r="J12" s="160"/>
      <c r="K12" s="161"/>
      <c r="L12" s="223">
        <f t="shared" si="2"/>
        <v>0</v>
      </c>
      <c r="M12" s="180"/>
    </row>
    <row r="13" spans="1:13" s="5" customFormat="1" ht="12.75" customHeight="1">
      <c r="A13" s="895"/>
      <c r="B13" s="893"/>
      <c r="C13" s="865"/>
      <c r="D13" s="162">
        <v>9</v>
      </c>
      <c r="E13" s="163">
        <v>14</v>
      </c>
      <c r="F13" s="164"/>
      <c r="G13" s="212">
        <f t="shared" si="0"/>
        <v>14</v>
      </c>
      <c r="H13" s="208"/>
      <c r="I13" s="212">
        <f t="shared" si="1"/>
        <v>14</v>
      </c>
      <c r="J13" s="163"/>
      <c r="K13" s="164"/>
      <c r="L13" s="224">
        <f t="shared" si="2"/>
        <v>0</v>
      </c>
      <c r="M13" s="181"/>
    </row>
    <row r="14" spans="1:13" s="5" customFormat="1" ht="12.75" customHeight="1">
      <c r="A14" s="895"/>
      <c r="B14" s="893"/>
      <c r="C14" s="865"/>
      <c r="D14" s="162">
        <v>8</v>
      </c>
      <c r="E14" s="163">
        <v>8</v>
      </c>
      <c r="F14" s="164"/>
      <c r="G14" s="212">
        <f t="shared" si="0"/>
        <v>8</v>
      </c>
      <c r="H14" s="208"/>
      <c r="I14" s="212">
        <f t="shared" si="1"/>
        <v>8</v>
      </c>
      <c r="J14" s="163">
        <v>2</v>
      </c>
      <c r="K14" s="164"/>
      <c r="L14" s="224">
        <f t="shared" si="2"/>
        <v>2</v>
      </c>
      <c r="M14" s="181"/>
    </row>
    <row r="15" spans="1:13" s="5" customFormat="1" ht="12.75" customHeight="1">
      <c r="A15" s="895"/>
      <c r="B15" s="893"/>
      <c r="C15" s="865"/>
      <c r="D15" s="168">
        <v>7</v>
      </c>
      <c r="E15" s="169">
        <v>1</v>
      </c>
      <c r="F15" s="170"/>
      <c r="G15" s="214">
        <f t="shared" si="0"/>
        <v>1</v>
      </c>
      <c r="H15" s="208"/>
      <c r="I15" s="214">
        <f t="shared" si="1"/>
        <v>1</v>
      </c>
      <c r="J15" s="169"/>
      <c r="K15" s="170"/>
      <c r="L15" s="226">
        <f t="shared" si="2"/>
        <v>0</v>
      </c>
      <c r="M15" s="183"/>
    </row>
    <row r="16" spans="1:13" s="5" customFormat="1" ht="12.75" customHeight="1">
      <c r="A16" s="895"/>
      <c r="B16" s="893"/>
      <c r="C16" s="866"/>
      <c r="D16" s="165">
        <v>6</v>
      </c>
      <c r="E16" s="166">
        <v>2</v>
      </c>
      <c r="F16" s="167"/>
      <c r="G16" s="213">
        <f t="shared" si="0"/>
        <v>2</v>
      </c>
      <c r="H16" s="208"/>
      <c r="I16" s="213">
        <f t="shared" si="1"/>
        <v>2</v>
      </c>
      <c r="J16" s="166"/>
      <c r="K16" s="167"/>
      <c r="L16" s="225">
        <f t="shared" si="2"/>
        <v>0</v>
      </c>
      <c r="M16" s="182"/>
    </row>
    <row r="17" spans="1:13" s="5" customFormat="1" ht="12.75" customHeight="1">
      <c r="A17" s="895"/>
      <c r="B17" s="893"/>
      <c r="C17" s="864" t="s">
        <v>153</v>
      </c>
      <c r="D17" s="159">
        <v>5</v>
      </c>
      <c r="E17" s="160">
        <v>33</v>
      </c>
      <c r="F17" s="161"/>
      <c r="G17" s="211">
        <f t="shared" si="0"/>
        <v>33</v>
      </c>
      <c r="H17" s="208"/>
      <c r="I17" s="211">
        <f t="shared" si="1"/>
        <v>33</v>
      </c>
      <c r="J17" s="160"/>
      <c r="K17" s="161">
        <v>1</v>
      </c>
      <c r="L17" s="223">
        <f t="shared" si="2"/>
        <v>1</v>
      </c>
      <c r="M17" s="180">
        <v>1</v>
      </c>
    </row>
    <row r="18" spans="1:13" s="5" customFormat="1" ht="12.75" customHeight="1">
      <c r="A18" s="895"/>
      <c r="B18" s="893"/>
      <c r="C18" s="865"/>
      <c r="D18" s="162">
        <v>4</v>
      </c>
      <c r="E18" s="163">
        <v>10</v>
      </c>
      <c r="F18" s="164"/>
      <c r="G18" s="212">
        <f t="shared" si="0"/>
        <v>10</v>
      </c>
      <c r="H18" s="208"/>
      <c r="I18" s="212">
        <f t="shared" si="1"/>
        <v>10</v>
      </c>
      <c r="J18" s="163"/>
      <c r="K18" s="164"/>
      <c r="L18" s="224">
        <f t="shared" si="2"/>
        <v>0</v>
      </c>
      <c r="M18" s="181"/>
    </row>
    <row r="19" spans="1:13" s="5" customFormat="1" ht="12.75" customHeight="1">
      <c r="A19" s="895"/>
      <c r="B19" s="893"/>
      <c r="C19" s="865"/>
      <c r="D19" s="162">
        <v>3</v>
      </c>
      <c r="E19" s="163"/>
      <c r="F19" s="164">
        <v>14</v>
      </c>
      <c r="G19" s="212">
        <f t="shared" si="0"/>
        <v>14</v>
      </c>
      <c r="H19" s="208"/>
      <c r="I19" s="212">
        <f t="shared" si="1"/>
        <v>14</v>
      </c>
      <c r="J19" s="163"/>
      <c r="K19" s="164"/>
      <c r="L19" s="224">
        <f t="shared" si="2"/>
        <v>0</v>
      </c>
      <c r="M19" s="181"/>
    </row>
    <row r="20" spans="1:13" s="5" customFormat="1" ht="12.75" customHeight="1">
      <c r="A20" s="895"/>
      <c r="B20" s="893"/>
      <c r="C20" s="865"/>
      <c r="D20" s="162">
        <v>2</v>
      </c>
      <c r="E20" s="169"/>
      <c r="F20" s="170">
        <v>21</v>
      </c>
      <c r="G20" s="214">
        <f t="shared" si="0"/>
        <v>21</v>
      </c>
      <c r="H20" s="208"/>
      <c r="I20" s="214">
        <f t="shared" si="1"/>
        <v>21</v>
      </c>
      <c r="J20" s="169"/>
      <c r="K20" s="170"/>
      <c r="L20" s="226">
        <f t="shared" si="2"/>
        <v>0</v>
      </c>
      <c r="M20" s="183"/>
    </row>
    <row r="21" spans="1:13" s="5" customFormat="1" ht="12.75" customHeight="1">
      <c r="A21" s="895"/>
      <c r="B21" s="893"/>
      <c r="C21" s="865"/>
      <c r="D21" s="168">
        <v>1</v>
      </c>
      <c r="E21" s="175"/>
      <c r="F21" s="176">
        <v>5</v>
      </c>
      <c r="G21" s="215">
        <f t="shared" si="0"/>
        <v>5</v>
      </c>
      <c r="H21" s="176">
        <v>40</v>
      </c>
      <c r="I21" s="215">
        <f t="shared" si="1"/>
        <v>45</v>
      </c>
      <c r="J21" s="175"/>
      <c r="K21" s="176"/>
      <c r="L21" s="227">
        <f t="shared" si="2"/>
        <v>0</v>
      </c>
      <c r="M21" s="186"/>
    </row>
    <row r="22" spans="1:13" s="11" customFormat="1" ht="12.75" customHeight="1">
      <c r="A22" s="158"/>
      <c r="B22" s="234"/>
      <c r="C22" s="235"/>
      <c r="D22" s="236" t="s">
        <v>193</v>
      </c>
      <c r="E22" s="237">
        <f>SUM(E9:E21)</f>
        <v>519</v>
      </c>
      <c r="F22" s="216">
        <f t="shared" ref="F22:M22" si="3">SUM(F9:F21)</f>
        <v>40</v>
      </c>
      <c r="G22" s="216">
        <f t="shared" si="3"/>
        <v>559</v>
      </c>
      <c r="H22" s="220">
        <f t="shared" si="3"/>
        <v>40</v>
      </c>
      <c r="I22" s="216">
        <f t="shared" si="3"/>
        <v>599</v>
      </c>
      <c r="J22" s="237">
        <f t="shared" si="3"/>
        <v>172</v>
      </c>
      <c r="K22" s="216">
        <f t="shared" si="3"/>
        <v>10</v>
      </c>
      <c r="L22" s="228">
        <f t="shared" si="3"/>
        <v>182</v>
      </c>
      <c r="M22" s="238">
        <f t="shared" si="3"/>
        <v>12</v>
      </c>
    </row>
    <row r="23" spans="1:13" s="5" customFormat="1" ht="12.75" customHeight="1">
      <c r="A23" s="894" t="s">
        <v>167</v>
      </c>
      <c r="B23" s="892" t="s">
        <v>168</v>
      </c>
      <c r="C23" s="891" t="s">
        <v>151</v>
      </c>
      <c r="D23" s="177">
        <v>13</v>
      </c>
      <c r="E23" s="171">
        <v>815</v>
      </c>
      <c r="F23" s="172"/>
      <c r="G23" s="217">
        <f t="shared" si="0"/>
        <v>815</v>
      </c>
      <c r="H23" s="207"/>
      <c r="I23" s="217">
        <f t="shared" si="1"/>
        <v>815</v>
      </c>
      <c r="J23" s="171">
        <v>354</v>
      </c>
      <c r="K23" s="172">
        <v>43</v>
      </c>
      <c r="L23" s="229">
        <f t="shared" si="2"/>
        <v>397</v>
      </c>
      <c r="M23" s="184">
        <v>62</v>
      </c>
    </row>
    <row r="24" spans="1:13" s="5" customFormat="1" ht="12.75" customHeight="1">
      <c r="A24" s="895"/>
      <c r="B24" s="893"/>
      <c r="C24" s="865"/>
      <c r="D24" s="178">
        <v>12</v>
      </c>
      <c r="E24" s="173">
        <v>13</v>
      </c>
      <c r="F24" s="174"/>
      <c r="G24" s="218">
        <f t="shared" si="0"/>
        <v>13</v>
      </c>
      <c r="H24" s="208"/>
      <c r="I24" s="218">
        <f t="shared" si="1"/>
        <v>13</v>
      </c>
      <c r="J24" s="173">
        <v>3</v>
      </c>
      <c r="K24" s="174"/>
      <c r="L24" s="230">
        <f t="shared" si="2"/>
        <v>3</v>
      </c>
      <c r="M24" s="185"/>
    </row>
    <row r="25" spans="1:13" s="5" customFormat="1" ht="12.75" customHeight="1">
      <c r="A25" s="895"/>
      <c r="B25" s="893"/>
      <c r="C25" s="866"/>
      <c r="D25" s="179">
        <v>11</v>
      </c>
      <c r="E25" s="175">
        <v>35</v>
      </c>
      <c r="F25" s="176"/>
      <c r="G25" s="215">
        <f t="shared" si="0"/>
        <v>35</v>
      </c>
      <c r="H25" s="208"/>
      <c r="I25" s="215">
        <f t="shared" si="1"/>
        <v>35</v>
      </c>
      <c r="J25" s="175">
        <v>2</v>
      </c>
      <c r="K25" s="176"/>
      <c r="L25" s="227">
        <f t="shared" si="2"/>
        <v>2</v>
      </c>
      <c r="M25" s="186"/>
    </row>
    <row r="26" spans="1:13" s="5" customFormat="1" ht="12.75" customHeight="1">
      <c r="A26" s="895"/>
      <c r="B26" s="893"/>
      <c r="C26" s="864" t="s">
        <v>152</v>
      </c>
      <c r="D26" s="177">
        <v>10</v>
      </c>
      <c r="E26" s="171">
        <v>24</v>
      </c>
      <c r="F26" s="172"/>
      <c r="G26" s="217">
        <f t="shared" si="0"/>
        <v>24</v>
      </c>
      <c r="H26" s="208"/>
      <c r="I26" s="217">
        <f t="shared" si="1"/>
        <v>24</v>
      </c>
      <c r="J26" s="171"/>
      <c r="K26" s="172"/>
      <c r="L26" s="229">
        <f t="shared" si="2"/>
        <v>0</v>
      </c>
      <c r="M26" s="184"/>
    </row>
    <row r="27" spans="1:13" s="5" customFormat="1" ht="12.75" customHeight="1">
      <c r="A27" s="895"/>
      <c r="B27" s="893"/>
      <c r="C27" s="865"/>
      <c r="D27" s="178">
        <v>9</v>
      </c>
      <c r="E27" s="173">
        <v>23</v>
      </c>
      <c r="F27" s="174"/>
      <c r="G27" s="218">
        <f t="shared" si="0"/>
        <v>23</v>
      </c>
      <c r="H27" s="208"/>
      <c r="I27" s="218">
        <f t="shared" si="1"/>
        <v>23</v>
      </c>
      <c r="J27" s="173"/>
      <c r="K27" s="174">
        <v>1</v>
      </c>
      <c r="L27" s="230">
        <f t="shared" si="2"/>
        <v>1</v>
      </c>
      <c r="M27" s="185">
        <v>1</v>
      </c>
    </row>
    <row r="28" spans="1:13" s="5" customFormat="1" ht="12.75" customHeight="1">
      <c r="A28" s="895"/>
      <c r="B28" s="893"/>
      <c r="C28" s="865"/>
      <c r="D28" s="178">
        <v>8</v>
      </c>
      <c r="E28" s="173">
        <v>22</v>
      </c>
      <c r="F28" s="174"/>
      <c r="G28" s="218">
        <f t="shared" si="0"/>
        <v>22</v>
      </c>
      <c r="H28" s="208"/>
      <c r="I28" s="218">
        <f t="shared" si="1"/>
        <v>22</v>
      </c>
      <c r="J28" s="173"/>
      <c r="K28" s="174"/>
      <c r="L28" s="230">
        <f t="shared" si="2"/>
        <v>0</v>
      </c>
      <c r="M28" s="185"/>
    </row>
    <row r="29" spans="1:13" s="5" customFormat="1" ht="12.75" customHeight="1">
      <c r="A29" s="895"/>
      <c r="B29" s="893"/>
      <c r="C29" s="865"/>
      <c r="D29" s="178">
        <v>7</v>
      </c>
      <c r="E29" s="173">
        <v>4</v>
      </c>
      <c r="F29" s="174"/>
      <c r="G29" s="218">
        <f t="shared" si="0"/>
        <v>4</v>
      </c>
      <c r="H29" s="208"/>
      <c r="I29" s="218">
        <f t="shared" si="1"/>
        <v>4</v>
      </c>
      <c r="J29" s="173"/>
      <c r="K29" s="174">
        <v>1</v>
      </c>
      <c r="L29" s="230">
        <f t="shared" si="2"/>
        <v>1</v>
      </c>
      <c r="M29" s="185">
        <v>1</v>
      </c>
    </row>
    <row r="30" spans="1:13" s="5" customFormat="1" ht="12.75" customHeight="1">
      <c r="A30" s="895"/>
      <c r="B30" s="893"/>
      <c r="C30" s="866"/>
      <c r="D30" s="179">
        <v>6</v>
      </c>
      <c r="E30" s="175">
        <v>7</v>
      </c>
      <c r="F30" s="176"/>
      <c r="G30" s="215">
        <f t="shared" si="0"/>
        <v>7</v>
      </c>
      <c r="H30" s="208"/>
      <c r="I30" s="215">
        <f t="shared" si="1"/>
        <v>7</v>
      </c>
      <c r="J30" s="175"/>
      <c r="K30" s="176"/>
      <c r="L30" s="227">
        <f t="shared" si="2"/>
        <v>0</v>
      </c>
      <c r="M30" s="186"/>
    </row>
    <row r="31" spans="1:13" s="5" customFormat="1" ht="12.75" customHeight="1">
      <c r="A31" s="895"/>
      <c r="B31" s="893"/>
      <c r="C31" s="864" t="s">
        <v>153</v>
      </c>
      <c r="D31" s="177">
        <v>5</v>
      </c>
      <c r="E31" s="171">
        <v>77</v>
      </c>
      <c r="F31" s="172"/>
      <c r="G31" s="217">
        <f t="shared" si="0"/>
        <v>77</v>
      </c>
      <c r="H31" s="208"/>
      <c r="I31" s="217">
        <f t="shared" si="1"/>
        <v>77</v>
      </c>
      <c r="J31" s="171"/>
      <c r="K31" s="172">
        <v>1</v>
      </c>
      <c r="L31" s="229">
        <f t="shared" si="2"/>
        <v>1</v>
      </c>
      <c r="M31" s="184">
        <v>1</v>
      </c>
    </row>
    <row r="32" spans="1:13" s="5" customFormat="1" ht="12.75" customHeight="1">
      <c r="A32" s="895"/>
      <c r="B32" s="893"/>
      <c r="C32" s="865"/>
      <c r="D32" s="178">
        <v>4</v>
      </c>
      <c r="E32" s="173">
        <v>35</v>
      </c>
      <c r="F32" s="174"/>
      <c r="G32" s="218">
        <f t="shared" si="0"/>
        <v>35</v>
      </c>
      <c r="H32" s="208"/>
      <c r="I32" s="218">
        <f t="shared" si="1"/>
        <v>35</v>
      </c>
      <c r="J32" s="173"/>
      <c r="K32" s="174"/>
      <c r="L32" s="230">
        <f t="shared" si="2"/>
        <v>0</v>
      </c>
      <c r="M32" s="185"/>
    </row>
    <row r="33" spans="1:13" s="5" customFormat="1" ht="12.75" customHeight="1">
      <c r="A33" s="895"/>
      <c r="B33" s="893"/>
      <c r="C33" s="865"/>
      <c r="D33" s="178">
        <v>3</v>
      </c>
      <c r="E33" s="173"/>
      <c r="F33" s="174">
        <v>34</v>
      </c>
      <c r="G33" s="218">
        <f t="shared" si="0"/>
        <v>34</v>
      </c>
      <c r="H33" s="208"/>
      <c r="I33" s="218">
        <f t="shared" si="1"/>
        <v>34</v>
      </c>
      <c r="J33" s="173"/>
      <c r="K33" s="174"/>
      <c r="L33" s="230">
        <f t="shared" si="2"/>
        <v>0</v>
      </c>
      <c r="M33" s="185"/>
    </row>
    <row r="34" spans="1:13" s="5" customFormat="1" ht="12.75" customHeight="1">
      <c r="A34" s="895"/>
      <c r="B34" s="893"/>
      <c r="C34" s="865"/>
      <c r="D34" s="178">
        <v>2</v>
      </c>
      <c r="E34" s="187"/>
      <c r="F34" s="188">
        <v>46</v>
      </c>
      <c r="G34" s="219">
        <f>E34+F34</f>
        <v>46</v>
      </c>
      <c r="H34" s="209"/>
      <c r="I34" s="219">
        <f t="shared" si="1"/>
        <v>46</v>
      </c>
      <c r="J34" s="187"/>
      <c r="K34" s="188"/>
      <c r="L34" s="231">
        <f t="shared" si="2"/>
        <v>0</v>
      </c>
      <c r="M34" s="189"/>
    </row>
    <row r="35" spans="1:13" s="5" customFormat="1" ht="12.75" customHeight="1">
      <c r="A35" s="895"/>
      <c r="B35" s="893"/>
      <c r="C35" s="867"/>
      <c r="D35" s="179">
        <v>1</v>
      </c>
      <c r="E35" s="175"/>
      <c r="F35" s="176">
        <v>4</v>
      </c>
      <c r="G35" s="215">
        <f t="shared" ref="G35:G49" si="4">E35+F35</f>
        <v>4</v>
      </c>
      <c r="H35" s="190">
        <v>127</v>
      </c>
      <c r="I35" s="215">
        <f t="shared" si="1"/>
        <v>131</v>
      </c>
      <c r="J35" s="175"/>
      <c r="K35" s="176"/>
      <c r="L35" s="227">
        <f t="shared" si="2"/>
        <v>0</v>
      </c>
      <c r="M35" s="186"/>
    </row>
    <row r="36" spans="1:13" s="11" customFormat="1" ht="12.75" customHeight="1">
      <c r="A36" s="158"/>
      <c r="B36" s="234"/>
      <c r="C36" s="235"/>
      <c r="D36" s="236" t="s">
        <v>193</v>
      </c>
      <c r="E36" s="237">
        <f>SUM(E23:E35)</f>
        <v>1055</v>
      </c>
      <c r="F36" s="216">
        <f t="shared" ref="F36:M36" si="5">SUM(F23:F35)</f>
        <v>84</v>
      </c>
      <c r="G36" s="216">
        <f t="shared" si="5"/>
        <v>1139</v>
      </c>
      <c r="H36" s="220">
        <f t="shared" si="5"/>
        <v>127</v>
      </c>
      <c r="I36" s="216">
        <f t="shared" si="5"/>
        <v>1266</v>
      </c>
      <c r="J36" s="237">
        <f t="shared" si="5"/>
        <v>359</v>
      </c>
      <c r="K36" s="216">
        <f t="shared" si="5"/>
        <v>46</v>
      </c>
      <c r="L36" s="228">
        <f t="shared" si="5"/>
        <v>405</v>
      </c>
      <c r="M36" s="238">
        <f t="shared" si="5"/>
        <v>65</v>
      </c>
    </row>
    <row r="37" spans="1:13" s="5" customFormat="1" ht="12.75" customHeight="1">
      <c r="A37" s="894" t="s">
        <v>169</v>
      </c>
      <c r="B37" s="892" t="s">
        <v>170</v>
      </c>
      <c r="C37" s="891" t="s">
        <v>151</v>
      </c>
      <c r="D37" s="159">
        <v>13</v>
      </c>
      <c r="E37" s="160"/>
      <c r="F37" s="161"/>
      <c r="G37" s="211">
        <f t="shared" si="4"/>
        <v>0</v>
      </c>
      <c r="H37" s="210"/>
      <c r="I37" s="211">
        <f t="shared" si="1"/>
        <v>0</v>
      </c>
      <c r="J37" s="160"/>
      <c r="K37" s="161"/>
      <c r="L37" s="223">
        <f t="shared" si="2"/>
        <v>0</v>
      </c>
      <c r="M37" s="180"/>
    </row>
    <row r="38" spans="1:13" s="5" customFormat="1" ht="12.75" customHeight="1">
      <c r="A38" s="895"/>
      <c r="B38" s="893"/>
      <c r="C38" s="865"/>
      <c r="D38" s="162">
        <v>12</v>
      </c>
      <c r="E38" s="163"/>
      <c r="F38" s="164"/>
      <c r="G38" s="212">
        <f t="shared" si="4"/>
        <v>0</v>
      </c>
      <c r="H38" s="209"/>
      <c r="I38" s="212">
        <f t="shared" si="1"/>
        <v>0</v>
      </c>
      <c r="J38" s="163"/>
      <c r="K38" s="164"/>
      <c r="L38" s="224">
        <f t="shared" si="2"/>
        <v>0</v>
      </c>
      <c r="M38" s="181"/>
    </row>
    <row r="39" spans="1:13" s="5" customFormat="1" ht="12.75" customHeight="1">
      <c r="A39" s="895"/>
      <c r="B39" s="893"/>
      <c r="C39" s="866"/>
      <c r="D39" s="165">
        <v>11</v>
      </c>
      <c r="E39" s="166"/>
      <c r="F39" s="167"/>
      <c r="G39" s="213">
        <f t="shared" si="4"/>
        <v>0</v>
      </c>
      <c r="H39" s="209"/>
      <c r="I39" s="213">
        <f t="shared" si="1"/>
        <v>0</v>
      </c>
      <c r="J39" s="166"/>
      <c r="K39" s="167"/>
      <c r="L39" s="225">
        <f t="shared" si="2"/>
        <v>0</v>
      </c>
      <c r="M39" s="182"/>
    </row>
    <row r="40" spans="1:13" s="5" customFormat="1" ht="12.75" customHeight="1">
      <c r="A40" s="895"/>
      <c r="B40" s="893"/>
      <c r="C40" s="864" t="s">
        <v>152</v>
      </c>
      <c r="D40" s="159">
        <v>10</v>
      </c>
      <c r="E40" s="160"/>
      <c r="F40" s="161"/>
      <c r="G40" s="211">
        <f t="shared" si="4"/>
        <v>0</v>
      </c>
      <c r="H40" s="209"/>
      <c r="I40" s="211">
        <f t="shared" si="1"/>
        <v>0</v>
      </c>
      <c r="J40" s="160"/>
      <c r="K40" s="161"/>
      <c r="L40" s="223">
        <f t="shared" si="2"/>
        <v>0</v>
      </c>
      <c r="M40" s="180"/>
    </row>
    <row r="41" spans="1:13" s="5" customFormat="1" ht="12.75" customHeight="1">
      <c r="A41" s="895"/>
      <c r="B41" s="893"/>
      <c r="C41" s="865"/>
      <c r="D41" s="162">
        <v>9</v>
      </c>
      <c r="E41" s="163"/>
      <c r="F41" s="164"/>
      <c r="G41" s="212">
        <f t="shared" si="4"/>
        <v>0</v>
      </c>
      <c r="H41" s="209"/>
      <c r="I41" s="212">
        <f t="shared" si="1"/>
        <v>0</v>
      </c>
      <c r="J41" s="163"/>
      <c r="K41" s="164"/>
      <c r="L41" s="224">
        <f t="shared" si="2"/>
        <v>0</v>
      </c>
      <c r="M41" s="181"/>
    </row>
    <row r="42" spans="1:13" s="5" customFormat="1" ht="12.75" customHeight="1">
      <c r="A42" s="895"/>
      <c r="B42" s="893"/>
      <c r="C42" s="865"/>
      <c r="D42" s="162">
        <v>8</v>
      </c>
      <c r="E42" s="163"/>
      <c r="F42" s="164"/>
      <c r="G42" s="212">
        <f t="shared" si="4"/>
        <v>0</v>
      </c>
      <c r="H42" s="209"/>
      <c r="I42" s="212">
        <f t="shared" si="1"/>
        <v>0</v>
      </c>
      <c r="J42" s="163"/>
      <c r="K42" s="164"/>
      <c r="L42" s="224">
        <f t="shared" si="2"/>
        <v>0</v>
      </c>
      <c r="M42" s="181"/>
    </row>
    <row r="43" spans="1:13" s="5" customFormat="1" ht="12.75" customHeight="1">
      <c r="A43" s="895"/>
      <c r="B43" s="893"/>
      <c r="C43" s="865"/>
      <c r="D43" s="162">
        <v>7</v>
      </c>
      <c r="E43" s="163"/>
      <c r="F43" s="164"/>
      <c r="G43" s="212">
        <f t="shared" si="4"/>
        <v>0</v>
      </c>
      <c r="H43" s="209"/>
      <c r="I43" s="212">
        <f t="shared" si="1"/>
        <v>0</v>
      </c>
      <c r="J43" s="163"/>
      <c r="K43" s="164"/>
      <c r="L43" s="224">
        <f t="shared" si="2"/>
        <v>0</v>
      </c>
      <c r="M43" s="181"/>
    </row>
    <row r="44" spans="1:13" s="5" customFormat="1" ht="12.75" customHeight="1">
      <c r="A44" s="895"/>
      <c r="B44" s="893"/>
      <c r="C44" s="866"/>
      <c r="D44" s="165">
        <v>6</v>
      </c>
      <c r="E44" s="166"/>
      <c r="F44" s="167"/>
      <c r="G44" s="213">
        <f t="shared" si="4"/>
        <v>0</v>
      </c>
      <c r="H44" s="209"/>
      <c r="I44" s="213">
        <f t="shared" si="1"/>
        <v>0</v>
      </c>
      <c r="J44" s="166"/>
      <c r="K44" s="167"/>
      <c r="L44" s="225">
        <f t="shared" si="2"/>
        <v>0</v>
      </c>
      <c r="M44" s="182"/>
    </row>
    <row r="45" spans="1:13" s="5" customFormat="1" ht="12.75" customHeight="1">
      <c r="A45" s="895"/>
      <c r="B45" s="893"/>
      <c r="C45" s="864" t="s">
        <v>153</v>
      </c>
      <c r="D45" s="159">
        <v>5</v>
      </c>
      <c r="E45" s="160"/>
      <c r="F45" s="161"/>
      <c r="G45" s="211">
        <f t="shared" si="4"/>
        <v>0</v>
      </c>
      <c r="H45" s="209"/>
      <c r="I45" s="211">
        <f t="shared" si="1"/>
        <v>0</v>
      </c>
      <c r="J45" s="160"/>
      <c r="K45" s="161"/>
      <c r="L45" s="223">
        <f t="shared" si="2"/>
        <v>0</v>
      </c>
      <c r="M45" s="180"/>
    </row>
    <row r="46" spans="1:13" s="5" customFormat="1" ht="12.75" customHeight="1">
      <c r="A46" s="895"/>
      <c r="B46" s="893"/>
      <c r="C46" s="865"/>
      <c r="D46" s="162">
        <v>4</v>
      </c>
      <c r="E46" s="163"/>
      <c r="F46" s="164"/>
      <c r="G46" s="212">
        <f t="shared" si="4"/>
        <v>0</v>
      </c>
      <c r="H46" s="209"/>
      <c r="I46" s="212">
        <f t="shared" si="1"/>
        <v>0</v>
      </c>
      <c r="J46" s="163"/>
      <c r="K46" s="164"/>
      <c r="L46" s="224">
        <f t="shared" si="2"/>
        <v>0</v>
      </c>
      <c r="M46" s="181"/>
    </row>
    <row r="47" spans="1:13" s="5" customFormat="1" ht="12.75" customHeight="1">
      <c r="A47" s="895"/>
      <c r="B47" s="893"/>
      <c r="C47" s="865"/>
      <c r="D47" s="162">
        <v>3</v>
      </c>
      <c r="E47" s="163"/>
      <c r="F47" s="164"/>
      <c r="G47" s="212">
        <f t="shared" si="4"/>
        <v>0</v>
      </c>
      <c r="H47" s="209"/>
      <c r="I47" s="212">
        <f t="shared" si="1"/>
        <v>0</v>
      </c>
      <c r="J47" s="163"/>
      <c r="K47" s="164"/>
      <c r="L47" s="224">
        <f t="shared" si="2"/>
        <v>0</v>
      </c>
      <c r="M47" s="181"/>
    </row>
    <row r="48" spans="1:13" s="5" customFormat="1" ht="12.75" customHeight="1">
      <c r="A48" s="895"/>
      <c r="B48" s="893"/>
      <c r="C48" s="865"/>
      <c r="D48" s="162">
        <v>2</v>
      </c>
      <c r="E48" s="169"/>
      <c r="F48" s="170"/>
      <c r="G48" s="214">
        <f t="shared" si="4"/>
        <v>0</v>
      </c>
      <c r="H48" s="209"/>
      <c r="I48" s="214">
        <f t="shared" si="1"/>
        <v>0</v>
      </c>
      <c r="J48" s="169"/>
      <c r="K48" s="170"/>
      <c r="L48" s="226">
        <f t="shared" si="2"/>
        <v>0</v>
      </c>
      <c r="M48" s="183"/>
    </row>
    <row r="49" spans="1:13" s="5" customFormat="1" ht="12.75" customHeight="1">
      <c r="A49" s="895"/>
      <c r="B49" s="893"/>
      <c r="C49" s="867"/>
      <c r="D49" s="165">
        <v>1</v>
      </c>
      <c r="E49" s="175"/>
      <c r="F49" s="176"/>
      <c r="G49" s="215">
        <f t="shared" si="4"/>
        <v>0</v>
      </c>
      <c r="H49" s="190"/>
      <c r="I49" s="215">
        <f t="shared" si="1"/>
        <v>0</v>
      </c>
      <c r="J49" s="175"/>
      <c r="K49" s="176"/>
      <c r="L49" s="227">
        <f t="shared" si="2"/>
        <v>0</v>
      </c>
      <c r="M49" s="186"/>
    </row>
    <row r="50" spans="1:13" s="11" customFormat="1" ht="12.75" customHeight="1">
      <c r="A50" s="239"/>
      <c r="B50" s="234"/>
      <c r="C50" s="235"/>
      <c r="D50" s="240" t="s">
        <v>193</v>
      </c>
      <c r="E50" s="241">
        <f>SUM(E37:E49)</f>
        <v>0</v>
      </c>
      <c r="F50" s="220">
        <f t="shared" ref="F50:M50" si="6">SUM(F37:F49)</f>
        <v>0</v>
      </c>
      <c r="G50" s="220">
        <f t="shared" si="6"/>
        <v>0</v>
      </c>
      <c r="H50" s="220">
        <f t="shared" si="6"/>
        <v>0</v>
      </c>
      <c r="I50" s="220">
        <f t="shared" si="6"/>
        <v>0</v>
      </c>
      <c r="J50" s="241">
        <f t="shared" si="6"/>
        <v>0</v>
      </c>
      <c r="K50" s="220">
        <f t="shared" si="6"/>
        <v>0</v>
      </c>
      <c r="L50" s="232">
        <f t="shared" si="6"/>
        <v>0</v>
      </c>
      <c r="M50" s="242">
        <f t="shared" si="6"/>
        <v>0</v>
      </c>
    </row>
    <row r="51" spans="1:13" s="11" customFormat="1" ht="12.75" customHeight="1" thickBot="1">
      <c r="A51" s="245"/>
      <c r="B51" s="868" t="s">
        <v>17</v>
      </c>
      <c r="C51" s="868"/>
      <c r="D51" s="869"/>
      <c r="E51" s="243">
        <f>E22+E36+E50</f>
        <v>1574</v>
      </c>
      <c r="F51" s="221">
        <f t="shared" ref="F51:M51" si="7">F22+F36+F50</f>
        <v>124</v>
      </c>
      <c r="G51" s="221">
        <f t="shared" si="7"/>
        <v>1698</v>
      </c>
      <c r="H51" s="221">
        <f t="shared" si="7"/>
        <v>167</v>
      </c>
      <c r="I51" s="222">
        <f t="shared" si="7"/>
        <v>1865</v>
      </c>
      <c r="J51" s="243">
        <f t="shared" si="7"/>
        <v>531</v>
      </c>
      <c r="K51" s="221">
        <f t="shared" si="7"/>
        <v>56</v>
      </c>
      <c r="L51" s="233">
        <f t="shared" si="7"/>
        <v>587</v>
      </c>
      <c r="M51" s="244">
        <f t="shared" si="7"/>
        <v>77</v>
      </c>
    </row>
    <row r="52" spans="1:13" ht="13.5" thickTop="1">
      <c r="A52" s="198" t="s">
        <v>265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1" customWidth="1"/>
    <col min="4" max="4" width="18" style="1" customWidth="1"/>
    <col min="5" max="5" width="14.28515625" style="1" customWidth="1"/>
    <col min="6" max="6" width="13.42578125" style="1" customWidth="1"/>
    <col min="7" max="7" width="14.85546875" style="2" customWidth="1"/>
    <col min="8" max="9" width="13.85546875" style="1" customWidth="1"/>
    <col min="10" max="10" width="14.7109375" style="1" customWidth="1"/>
    <col min="11" max="11" width="14.28515625" style="1" customWidth="1"/>
    <col min="12" max="12" width="14.42578125" style="1" customWidth="1"/>
    <col min="13" max="13" width="18.5703125" style="1" customWidth="1"/>
    <col min="14" max="16384" width="9.140625" style="1"/>
  </cols>
  <sheetData>
    <row r="1" spans="1:13" ht="12.75" customHeight="1">
      <c r="A1" s="870" t="s">
        <v>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3" ht="12.75" customHeight="1">
      <c r="A2" s="870" t="s">
        <v>1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97" customFormat="1" ht="12.75" customHeight="1">
      <c r="A4" s="871" t="s">
        <v>266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13" s="197" customFormat="1" ht="12.75" customHeight="1" thickBot="1">
      <c r="A5" s="196"/>
      <c r="B5" s="196"/>
      <c r="C5" s="196"/>
      <c r="D5" s="196"/>
      <c r="E5" s="196"/>
      <c r="F5" s="196"/>
      <c r="G5" s="196"/>
      <c r="H5" s="196"/>
      <c r="I5" s="196"/>
      <c r="L5" s="959" t="s">
        <v>264</v>
      </c>
      <c r="M5" s="959"/>
    </row>
    <row r="6" spans="1:13" ht="12.75" customHeight="1" thickTop="1">
      <c r="A6" s="882" t="s">
        <v>3</v>
      </c>
      <c r="B6" s="883"/>
      <c r="C6" s="883"/>
      <c r="D6" s="884"/>
      <c r="E6" s="888" t="s">
        <v>4</v>
      </c>
      <c r="F6" s="889"/>
      <c r="G6" s="889"/>
      <c r="H6" s="889"/>
      <c r="I6" s="890"/>
      <c r="J6" s="872" t="s">
        <v>5</v>
      </c>
      <c r="K6" s="873"/>
      <c r="L6" s="874"/>
      <c r="M6" s="875" t="s">
        <v>6</v>
      </c>
    </row>
    <row r="7" spans="1:13" ht="21" customHeight="1">
      <c r="A7" s="885"/>
      <c r="B7" s="886"/>
      <c r="C7" s="886"/>
      <c r="D7" s="887"/>
      <c r="E7" s="877" t="s">
        <v>7</v>
      </c>
      <c r="F7" s="878"/>
      <c r="G7" s="878"/>
      <c r="H7" s="878" t="s">
        <v>8</v>
      </c>
      <c r="I7" s="879" t="s">
        <v>9</v>
      </c>
      <c r="J7" s="877" t="s">
        <v>10</v>
      </c>
      <c r="K7" s="878" t="s">
        <v>11</v>
      </c>
      <c r="L7" s="880" t="s">
        <v>9</v>
      </c>
      <c r="M7" s="960"/>
    </row>
    <row r="8" spans="1:13" ht="44.45" customHeight="1">
      <c r="A8" s="154" t="s">
        <v>155</v>
      </c>
      <c r="B8" s="155" t="s">
        <v>156</v>
      </c>
      <c r="C8" s="155" t="s">
        <v>12</v>
      </c>
      <c r="D8" s="150" t="s">
        <v>13</v>
      </c>
      <c r="E8" s="154" t="s">
        <v>14</v>
      </c>
      <c r="F8" s="155" t="s">
        <v>15</v>
      </c>
      <c r="G8" s="149" t="s">
        <v>16</v>
      </c>
      <c r="H8" s="878"/>
      <c r="I8" s="879"/>
      <c r="J8" s="877"/>
      <c r="K8" s="878"/>
      <c r="L8" s="880"/>
      <c r="M8" s="960"/>
    </row>
    <row r="9" spans="1:13" s="5" customFormat="1" ht="12.75" customHeight="1">
      <c r="A9" s="894" t="s">
        <v>150</v>
      </c>
      <c r="B9" s="892" t="s">
        <v>154</v>
      </c>
      <c r="C9" s="891" t="s">
        <v>151</v>
      </c>
      <c r="D9" s="159">
        <v>13</v>
      </c>
      <c r="E9" s="160">
        <f>'[6]ANEXO I - TAB 1 (SJSP)'!E9+'[6]ANEXO I - TAB 1 (SJMS) '!E9</f>
        <v>1104</v>
      </c>
      <c r="F9" s="160">
        <f>'[6]ANEXO I - TAB 1 (SJSP)'!F9+'[6]ANEXO I - TAB 1 (SJMS) '!F9</f>
        <v>0</v>
      </c>
      <c r="G9" s="211">
        <f>E9+F9</f>
        <v>1104</v>
      </c>
      <c r="H9" s="207"/>
      <c r="I9" s="211">
        <f>G9+H9</f>
        <v>1104</v>
      </c>
      <c r="J9" s="160">
        <f>'[6]ANEXO I - TAB 1 (SJSP)'!J9+'[6]ANEXO I - TAB 1 (SJMS) '!J9</f>
        <v>438</v>
      </c>
      <c r="K9" s="160">
        <f>'[6]ANEXO I - TAB 1 (SJSP)'!K9+'[6]ANEXO I - TAB 1 (SJMS) '!K9</f>
        <v>81</v>
      </c>
      <c r="L9" s="223">
        <f>J9+K9</f>
        <v>519</v>
      </c>
      <c r="M9" s="180">
        <f>'[6]ANEXO I - TAB 1 (SJSP)'!M9+'[6]ANEXO I - TAB 1 (SJMS) '!M9</f>
        <v>88</v>
      </c>
    </row>
    <row r="10" spans="1:13" s="5" customFormat="1" ht="12.75" customHeight="1">
      <c r="A10" s="895"/>
      <c r="B10" s="893"/>
      <c r="C10" s="865"/>
      <c r="D10" s="162">
        <v>12</v>
      </c>
      <c r="E10" s="160">
        <f>'[6]ANEXO I - TAB 1 (SJSP)'!E10+'[6]ANEXO I - TAB 1 (SJMS) '!E10</f>
        <v>18</v>
      </c>
      <c r="F10" s="160">
        <f>'[6]ANEXO I - TAB 1 (SJSP)'!F10+'[6]ANEXO I - TAB 1 (SJMS) '!F10</f>
        <v>0</v>
      </c>
      <c r="G10" s="212">
        <f t="shared" ref="G10:G33" si="0">E10+F10</f>
        <v>18</v>
      </c>
      <c r="H10" s="208"/>
      <c r="I10" s="212">
        <f t="shared" ref="I10:I49" si="1">G10+H10</f>
        <v>18</v>
      </c>
      <c r="J10" s="160">
        <f>'[6]ANEXO I - TAB 1 (SJSP)'!J10+'[6]ANEXO I - TAB 1 (SJMS) '!J10</f>
        <v>3</v>
      </c>
      <c r="K10" s="160">
        <f>'[6]ANEXO I - TAB 1 (SJSP)'!K10+'[6]ANEXO I - TAB 1 (SJMS) '!K10</f>
        <v>0</v>
      </c>
      <c r="L10" s="224">
        <f t="shared" ref="L10:L49" si="2">J10+K10</f>
        <v>3</v>
      </c>
      <c r="M10" s="180">
        <f>'[6]ANEXO I - TAB 1 (SJSP)'!M10+'[6]ANEXO I - TAB 1 (SJMS) '!M10</f>
        <v>0</v>
      </c>
    </row>
    <row r="11" spans="1:13" s="5" customFormat="1" ht="12.75" customHeight="1">
      <c r="A11" s="895"/>
      <c r="B11" s="893"/>
      <c r="C11" s="866"/>
      <c r="D11" s="165">
        <v>11</v>
      </c>
      <c r="E11" s="160">
        <f>'[6]ANEXO I - TAB 1 (SJSP)'!E11+'[6]ANEXO I - TAB 1 (SJMS) '!E11</f>
        <v>72</v>
      </c>
      <c r="F11" s="160">
        <f>'[6]ANEXO I - TAB 1 (SJSP)'!F11+'[6]ANEXO I - TAB 1 (SJMS) '!F11</f>
        <v>0</v>
      </c>
      <c r="G11" s="213">
        <f t="shared" si="0"/>
        <v>72</v>
      </c>
      <c r="H11" s="208"/>
      <c r="I11" s="213">
        <f t="shared" si="1"/>
        <v>72</v>
      </c>
      <c r="J11" s="160">
        <f>'[6]ANEXO I - TAB 1 (SJSP)'!J11+'[6]ANEXO I - TAB 1 (SJMS) '!J11</f>
        <v>4</v>
      </c>
      <c r="K11" s="160">
        <f>'[6]ANEXO I - TAB 1 (SJSP)'!K11+'[6]ANEXO I - TAB 1 (SJMS) '!K11</f>
        <v>0</v>
      </c>
      <c r="L11" s="225">
        <f t="shared" si="2"/>
        <v>4</v>
      </c>
      <c r="M11" s="180">
        <f>'[6]ANEXO I - TAB 1 (SJSP)'!M11+'[6]ANEXO I - TAB 1 (SJMS) '!M11</f>
        <v>0</v>
      </c>
    </row>
    <row r="12" spans="1:13" s="5" customFormat="1" ht="12.75" customHeight="1">
      <c r="A12" s="895"/>
      <c r="B12" s="893"/>
      <c r="C12" s="864" t="s">
        <v>152</v>
      </c>
      <c r="D12" s="159">
        <v>10</v>
      </c>
      <c r="E12" s="160">
        <f>'[6]ANEXO I - TAB 1 (SJSP)'!E12+'[6]ANEXO I - TAB 1 (SJMS) '!E12</f>
        <v>51</v>
      </c>
      <c r="F12" s="160">
        <f>'[6]ANEXO I - TAB 1 (SJSP)'!F12+'[6]ANEXO I - TAB 1 (SJMS) '!F12</f>
        <v>0</v>
      </c>
      <c r="G12" s="211">
        <f t="shared" si="0"/>
        <v>51</v>
      </c>
      <c r="H12" s="208"/>
      <c r="I12" s="211">
        <f t="shared" si="1"/>
        <v>51</v>
      </c>
      <c r="J12" s="160">
        <f>'[6]ANEXO I - TAB 1 (SJSP)'!J12+'[6]ANEXO I - TAB 1 (SJMS) '!J12</f>
        <v>3</v>
      </c>
      <c r="K12" s="160">
        <f>'[6]ANEXO I - TAB 1 (SJSP)'!K12+'[6]ANEXO I - TAB 1 (SJMS) '!K12</f>
        <v>2</v>
      </c>
      <c r="L12" s="223">
        <f t="shared" si="2"/>
        <v>5</v>
      </c>
      <c r="M12" s="180">
        <f>'[6]ANEXO I - TAB 1 (SJSP)'!M12+'[6]ANEXO I - TAB 1 (SJMS) '!M12</f>
        <v>3</v>
      </c>
    </row>
    <row r="13" spans="1:13" s="5" customFormat="1" ht="12.75" customHeight="1">
      <c r="A13" s="895"/>
      <c r="B13" s="893"/>
      <c r="C13" s="865"/>
      <c r="D13" s="162">
        <v>9</v>
      </c>
      <c r="E13" s="160">
        <f>'[6]ANEXO I - TAB 1 (SJSP)'!E13+'[6]ANEXO I - TAB 1 (SJMS) '!E13</f>
        <v>103</v>
      </c>
      <c r="F13" s="160">
        <f>'[6]ANEXO I - TAB 1 (SJSP)'!F13+'[6]ANEXO I - TAB 1 (SJMS) '!F13</f>
        <v>0</v>
      </c>
      <c r="G13" s="212">
        <f t="shared" si="0"/>
        <v>103</v>
      </c>
      <c r="H13" s="208"/>
      <c r="I13" s="212">
        <f t="shared" si="1"/>
        <v>103</v>
      </c>
      <c r="J13" s="160">
        <f>'[6]ANEXO I - TAB 1 (SJSP)'!J13+'[6]ANEXO I - TAB 1 (SJMS) '!J13</f>
        <v>2</v>
      </c>
      <c r="K13" s="160">
        <f>'[6]ANEXO I - TAB 1 (SJSP)'!K13+'[6]ANEXO I - TAB 1 (SJMS) '!K13</f>
        <v>0</v>
      </c>
      <c r="L13" s="224">
        <f t="shared" si="2"/>
        <v>2</v>
      </c>
      <c r="M13" s="180">
        <f>'[6]ANEXO I - TAB 1 (SJSP)'!M13+'[6]ANEXO I - TAB 1 (SJMS) '!M13</f>
        <v>0</v>
      </c>
    </row>
    <row r="14" spans="1:13" s="5" customFormat="1" ht="12.75" customHeight="1">
      <c r="A14" s="895"/>
      <c r="B14" s="893"/>
      <c r="C14" s="865"/>
      <c r="D14" s="162">
        <v>8</v>
      </c>
      <c r="E14" s="160">
        <f>'[6]ANEXO I - TAB 1 (SJSP)'!E14+'[6]ANEXO I - TAB 1 (SJMS) '!E14</f>
        <v>128</v>
      </c>
      <c r="F14" s="160">
        <f>'[6]ANEXO I - TAB 1 (SJSP)'!F14+'[6]ANEXO I - TAB 1 (SJMS) '!F14</f>
        <v>0</v>
      </c>
      <c r="G14" s="212">
        <f t="shared" si="0"/>
        <v>128</v>
      </c>
      <c r="H14" s="208"/>
      <c r="I14" s="212">
        <f t="shared" si="1"/>
        <v>128</v>
      </c>
      <c r="J14" s="160">
        <f>'[6]ANEXO I - TAB 1 (SJSP)'!J14+'[6]ANEXO I - TAB 1 (SJMS) '!J14</f>
        <v>1</v>
      </c>
      <c r="K14" s="160">
        <f>'[6]ANEXO I - TAB 1 (SJSP)'!K14+'[6]ANEXO I - TAB 1 (SJMS) '!K14</f>
        <v>0</v>
      </c>
      <c r="L14" s="224">
        <f t="shared" si="2"/>
        <v>1</v>
      </c>
      <c r="M14" s="180">
        <f>'[6]ANEXO I - TAB 1 (SJSP)'!M14+'[6]ANEXO I - TAB 1 (SJMS) '!M14</f>
        <v>0</v>
      </c>
    </row>
    <row r="15" spans="1:13" s="5" customFormat="1" ht="12.75" customHeight="1">
      <c r="A15" s="895"/>
      <c r="B15" s="893"/>
      <c r="C15" s="865"/>
      <c r="D15" s="168">
        <v>7</v>
      </c>
      <c r="E15" s="160">
        <f>'[6]ANEXO I - TAB 1 (SJSP)'!E15+'[6]ANEXO I - TAB 1 (SJMS) '!E15</f>
        <v>24</v>
      </c>
      <c r="F15" s="160">
        <f>'[6]ANEXO I - TAB 1 (SJSP)'!F15+'[6]ANEXO I - TAB 1 (SJMS) '!F15</f>
        <v>0</v>
      </c>
      <c r="G15" s="214">
        <f t="shared" si="0"/>
        <v>24</v>
      </c>
      <c r="H15" s="208"/>
      <c r="I15" s="214">
        <f t="shared" si="1"/>
        <v>24</v>
      </c>
      <c r="J15" s="160">
        <f>'[6]ANEXO I - TAB 1 (SJSP)'!J15+'[6]ANEXO I - TAB 1 (SJMS) '!J15</f>
        <v>2</v>
      </c>
      <c r="K15" s="160">
        <f>'[6]ANEXO I - TAB 1 (SJSP)'!K15+'[6]ANEXO I - TAB 1 (SJMS) '!K15</f>
        <v>0</v>
      </c>
      <c r="L15" s="226">
        <f t="shared" si="2"/>
        <v>2</v>
      </c>
      <c r="M15" s="180">
        <f>'[6]ANEXO I - TAB 1 (SJSP)'!M15+'[6]ANEXO I - TAB 1 (SJMS) '!M15</f>
        <v>0</v>
      </c>
    </row>
    <row r="16" spans="1:13" s="5" customFormat="1" ht="12.75" customHeight="1">
      <c r="A16" s="895"/>
      <c r="B16" s="893"/>
      <c r="C16" s="866"/>
      <c r="D16" s="165">
        <v>6</v>
      </c>
      <c r="E16" s="160">
        <f>'[6]ANEXO I - TAB 1 (SJSP)'!E16+'[6]ANEXO I - TAB 1 (SJMS) '!E16</f>
        <v>42</v>
      </c>
      <c r="F16" s="160">
        <f>'[6]ANEXO I - TAB 1 (SJSP)'!F16+'[6]ANEXO I - TAB 1 (SJMS) '!F16</f>
        <v>0</v>
      </c>
      <c r="G16" s="213">
        <f t="shared" si="0"/>
        <v>42</v>
      </c>
      <c r="H16" s="208"/>
      <c r="I16" s="213">
        <f t="shared" si="1"/>
        <v>42</v>
      </c>
      <c r="J16" s="160">
        <f>'[6]ANEXO I - TAB 1 (SJSP)'!J16+'[6]ANEXO I - TAB 1 (SJMS) '!J16</f>
        <v>0</v>
      </c>
      <c r="K16" s="160">
        <f>'[6]ANEXO I - TAB 1 (SJSP)'!K16+'[6]ANEXO I - TAB 1 (SJMS) '!K16</f>
        <v>2</v>
      </c>
      <c r="L16" s="225">
        <f t="shared" si="2"/>
        <v>2</v>
      </c>
      <c r="M16" s="180">
        <f>'[6]ANEXO I - TAB 1 (SJSP)'!M16+'[6]ANEXO I - TAB 1 (SJMS) '!M16</f>
        <v>3</v>
      </c>
    </row>
    <row r="17" spans="1:13" s="5" customFormat="1" ht="12.75" customHeight="1">
      <c r="A17" s="895"/>
      <c r="B17" s="893"/>
      <c r="C17" s="864" t="s">
        <v>153</v>
      </c>
      <c r="D17" s="159">
        <v>5</v>
      </c>
      <c r="E17" s="160">
        <f>'[6]ANEXO I - TAB 1 (SJSP)'!E17+'[6]ANEXO I - TAB 1 (SJMS) '!E17</f>
        <v>115</v>
      </c>
      <c r="F17" s="160">
        <f>'[6]ANEXO I - TAB 1 (SJSP)'!F17+'[6]ANEXO I - TAB 1 (SJMS) '!F17</f>
        <v>0</v>
      </c>
      <c r="G17" s="211">
        <f t="shared" si="0"/>
        <v>115</v>
      </c>
      <c r="H17" s="208"/>
      <c r="I17" s="211">
        <f t="shared" si="1"/>
        <v>115</v>
      </c>
      <c r="J17" s="160">
        <f>'[6]ANEXO I - TAB 1 (SJSP)'!J17+'[6]ANEXO I - TAB 1 (SJMS) '!J17</f>
        <v>0</v>
      </c>
      <c r="K17" s="160">
        <f>'[6]ANEXO I - TAB 1 (SJSP)'!K17+'[6]ANEXO I - TAB 1 (SJMS) '!K17</f>
        <v>0</v>
      </c>
      <c r="L17" s="223">
        <f t="shared" si="2"/>
        <v>0</v>
      </c>
      <c r="M17" s="180">
        <f>'[6]ANEXO I - TAB 1 (SJSP)'!M17+'[6]ANEXO I - TAB 1 (SJMS) '!M17</f>
        <v>0</v>
      </c>
    </row>
    <row r="18" spans="1:13" s="5" customFormat="1" ht="12.75" customHeight="1">
      <c r="A18" s="895"/>
      <c r="B18" s="893"/>
      <c r="C18" s="865"/>
      <c r="D18" s="162">
        <v>4</v>
      </c>
      <c r="E18" s="160">
        <f>'[6]ANEXO I - TAB 1 (SJSP)'!E18+'[6]ANEXO I - TAB 1 (SJMS) '!E18</f>
        <v>76</v>
      </c>
      <c r="F18" s="160">
        <f>'[6]ANEXO I - TAB 1 (SJSP)'!F18+'[6]ANEXO I - TAB 1 (SJMS) '!F18</f>
        <v>0</v>
      </c>
      <c r="G18" s="212">
        <f t="shared" si="0"/>
        <v>76</v>
      </c>
      <c r="H18" s="208"/>
      <c r="I18" s="212">
        <f t="shared" si="1"/>
        <v>76</v>
      </c>
      <c r="J18" s="160">
        <f>'[6]ANEXO I - TAB 1 (SJSP)'!J18+'[6]ANEXO I - TAB 1 (SJMS) '!J18</f>
        <v>0</v>
      </c>
      <c r="K18" s="160">
        <f>'[6]ANEXO I - TAB 1 (SJSP)'!K18+'[6]ANEXO I - TAB 1 (SJMS) '!K18</f>
        <v>2</v>
      </c>
      <c r="L18" s="224">
        <f t="shared" si="2"/>
        <v>2</v>
      </c>
      <c r="M18" s="180">
        <f>'[6]ANEXO I - TAB 1 (SJSP)'!M18+'[6]ANEXO I - TAB 1 (SJMS) '!M18</f>
        <v>4</v>
      </c>
    </row>
    <row r="19" spans="1:13" s="5" customFormat="1" ht="12.75" customHeight="1">
      <c r="A19" s="895"/>
      <c r="B19" s="893"/>
      <c r="C19" s="865"/>
      <c r="D19" s="162">
        <v>3</v>
      </c>
      <c r="E19" s="160">
        <f>'[6]ANEXO I - TAB 1 (SJSP)'!E19+'[6]ANEXO I - TAB 1 (SJMS) '!E19</f>
        <v>0</v>
      </c>
      <c r="F19" s="160">
        <f>'[6]ANEXO I - TAB 1 (SJSP)'!F19+'[6]ANEXO I - TAB 1 (SJMS) '!F19</f>
        <v>42</v>
      </c>
      <c r="G19" s="212">
        <f t="shared" si="0"/>
        <v>42</v>
      </c>
      <c r="H19" s="208"/>
      <c r="I19" s="212">
        <f t="shared" si="1"/>
        <v>42</v>
      </c>
      <c r="J19" s="160">
        <f>'[6]ANEXO I - TAB 1 (SJSP)'!J19+'[6]ANEXO I - TAB 1 (SJMS) '!J19</f>
        <v>0</v>
      </c>
      <c r="K19" s="160">
        <f>'[6]ANEXO I - TAB 1 (SJSP)'!K19+'[6]ANEXO I - TAB 1 (SJMS) '!K19</f>
        <v>0</v>
      </c>
      <c r="L19" s="224">
        <f t="shared" si="2"/>
        <v>0</v>
      </c>
      <c r="M19" s="180">
        <f>'[6]ANEXO I - TAB 1 (SJSP)'!M19+'[6]ANEXO I - TAB 1 (SJMS) '!M19</f>
        <v>0</v>
      </c>
    </row>
    <row r="20" spans="1:13" s="5" customFormat="1" ht="12.75" customHeight="1">
      <c r="A20" s="895"/>
      <c r="B20" s="893"/>
      <c r="C20" s="865"/>
      <c r="D20" s="162">
        <v>2</v>
      </c>
      <c r="E20" s="160">
        <f>'[6]ANEXO I - TAB 1 (SJSP)'!E20+'[6]ANEXO I - TAB 1 (SJMS) '!E20</f>
        <v>0</v>
      </c>
      <c r="F20" s="160">
        <f>'[6]ANEXO I - TAB 1 (SJSP)'!F20+'[6]ANEXO I - TAB 1 (SJMS) '!F20</f>
        <v>45</v>
      </c>
      <c r="G20" s="214">
        <f t="shared" si="0"/>
        <v>45</v>
      </c>
      <c r="H20" s="208"/>
      <c r="I20" s="214">
        <f t="shared" si="1"/>
        <v>45</v>
      </c>
      <c r="J20" s="160">
        <f>'[6]ANEXO I - TAB 1 (SJSP)'!J20+'[6]ANEXO I - TAB 1 (SJMS) '!J20</f>
        <v>0</v>
      </c>
      <c r="K20" s="160">
        <f>'[6]ANEXO I - TAB 1 (SJSP)'!K20+'[6]ANEXO I - TAB 1 (SJMS) '!K20</f>
        <v>0</v>
      </c>
      <c r="L20" s="226">
        <f t="shared" si="2"/>
        <v>0</v>
      </c>
      <c r="M20" s="180">
        <f>'[6]ANEXO I - TAB 1 (SJSP)'!M20+'[6]ANEXO I - TAB 1 (SJMS) '!M20</f>
        <v>0</v>
      </c>
    </row>
    <row r="21" spans="1:13" s="5" customFormat="1" ht="12.75" customHeight="1">
      <c r="A21" s="895"/>
      <c r="B21" s="893"/>
      <c r="C21" s="865"/>
      <c r="D21" s="168">
        <v>1</v>
      </c>
      <c r="E21" s="160">
        <f>'[6]ANEXO I - TAB 1 (SJSP)'!E21+'[6]ANEXO I - TAB 1 (SJMS) '!E21</f>
        <v>0</v>
      </c>
      <c r="F21" s="160">
        <f>'[6]ANEXO I - TAB 1 (SJSP)'!F21+'[6]ANEXO I - TAB 1 (SJMS) '!F21</f>
        <v>16</v>
      </c>
      <c r="G21" s="215">
        <f t="shared" si="0"/>
        <v>16</v>
      </c>
      <c r="H21" s="176">
        <f>'[6]ANEXO I - TAB 1 (SJSP)'!H21+'[6]ANEXO I - TAB 1 (SJMS) '!H21</f>
        <v>142</v>
      </c>
      <c r="I21" s="215">
        <f t="shared" si="1"/>
        <v>158</v>
      </c>
      <c r="J21" s="160">
        <f>'[6]ANEXO I - TAB 1 (SJSP)'!J21+'[6]ANEXO I - TAB 1 (SJMS) '!J21</f>
        <v>0</v>
      </c>
      <c r="K21" s="160">
        <f>'[6]ANEXO I - TAB 1 (SJSP)'!K21+'[6]ANEXO I - TAB 1 (SJMS) '!K21</f>
        <v>0</v>
      </c>
      <c r="L21" s="227">
        <f t="shared" si="2"/>
        <v>0</v>
      </c>
      <c r="M21" s="180">
        <f>'[6]ANEXO I - TAB 1 (SJSP)'!M21+'[6]ANEXO I - TAB 1 (SJMS) '!M21</f>
        <v>0</v>
      </c>
    </row>
    <row r="22" spans="1:13" s="11" customFormat="1" ht="12.75" customHeight="1">
      <c r="A22" s="158"/>
      <c r="B22" s="234"/>
      <c r="C22" s="235"/>
      <c r="D22" s="236" t="s">
        <v>193</v>
      </c>
      <c r="E22" s="237">
        <f>SUM(E9:E21)</f>
        <v>1733</v>
      </c>
      <c r="F22" s="216">
        <f t="shared" ref="F22:M22" si="3">SUM(F9:F21)</f>
        <v>103</v>
      </c>
      <c r="G22" s="216">
        <f t="shared" si="3"/>
        <v>1836</v>
      </c>
      <c r="H22" s="220">
        <f t="shared" si="3"/>
        <v>142</v>
      </c>
      <c r="I22" s="216">
        <f t="shared" si="3"/>
        <v>1978</v>
      </c>
      <c r="J22" s="237">
        <f t="shared" si="3"/>
        <v>453</v>
      </c>
      <c r="K22" s="216">
        <f t="shared" si="3"/>
        <v>87</v>
      </c>
      <c r="L22" s="228">
        <f t="shared" si="3"/>
        <v>540</v>
      </c>
      <c r="M22" s="238">
        <f t="shared" si="3"/>
        <v>98</v>
      </c>
    </row>
    <row r="23" spans="1:13" s="5" customFormat="1" ht="12.75" customHeight="1">
      <c r="A23" s="894" t="s">
        <v>167</v>
      </c>
      <c r="B23" s="892" t="s">
        <v>168</v>
      </c>
      <c r="C23" s="891" t="s">
        <v>151</v>
      </c>
      <c r="D23" s="177">
        <v>13</v>
      </c>
      <c r="E23" s="171">
        <f>'[6]ANEXO I - TAB 1 (SJSP)'!E23+'[6]ANEXO I - TAB 1 (SJMS) '!E23</f>
        <v>1664</v>
      </c>
      <c r="F23" s="171">
        <f>'[6]ANEXO I - TAB 1 (SJSP)'!F23+'[6]ANEXO I - TAB 1 (SJMS) '!F23</f>
        <v>0</v>
      </c>
      <c r="G23" s="217">
        <f t="shared" si="0"/>
        <v>1664</v>
      </c>
      <c r="H23" s="207"/>
      <c r="I23" s="217">
        <f t="shared" si="1"/>
        <v>1664</v>
      </c>
      <c r="J23" s="171">
        <f>'[6]ANEXO I - TAB 1 (SJSP)'!J23+'[6]ANEXO I - TAB 1 (SJMS) '!J23</f>
        <v>460</v>
      </c>
      <c r="K23" s="171">
        <f>'[6]ANEXO I - TAB 1 (SJSP)'!K23+'[6]ANEXO I - TAB 1 (SJMS) '!K23</f>
        <v>83</v>
      </c>
      <c r="L23" s="229">
        <f t="shared" si="2"/>
        <v>543</v>
      </c>
      <c r="M23" s="184">
        <f>'[6]ANEXO I - TAB 1 (SJSP)'!M23+'[6]ANEXO I - TAB 1 (SJMS) '!M23</f>
        <v>110</v>
      </c>
    </row>
    <row r="24" spans="1:13" s="5" customFormat="1" ht="12.75" customHeight="1">
      <c r="A24" s="895"/>
      <c r="B24" s="893"/>
      <c r="C24" s="865"/>
      <c r="D24" s="178">
        <v>12</v>
      </c>
      <c r="E24" s="171">
        <f>'[6]ANEXO I - TAB 1 (SJSP)'!E24+'[6]ANEXO I - TAB 1 (SJMS) '!E24</f>
        <v>12</v>
      </c>
      <c r="F24" s="171">
        <f>'[6]ANEXO I - TAB 1 (SJSP)'!F24+'[6]ANEXO I - TAB 1 (SJMS) '!F24</f>
        <v>0</v>
      </c>
      <c r="G24" s="218">
        <f t="shared" si="0"/>
        <v>12</v>
      </c>
      <c r="H24" s="208"/>
      <c r="I24" s="218">
        <f t="shared" si="1"/>
        <v>12</v>
      </c>
      <c r="J24" s="171">
        <f>'[6]ANEXO I - TAB 1 (SJSP)'!J24+'[6]ANEXO I - TAB 1 (SJMS) '!J24</f>
        <v>5</v>
      </c>
      <c r="K24" s="171">
        <f>'[6]ANEXO I - TAB 1 (SJSP)'!K24+'[6]ANEXO I - TAB 1 (SJMS) '!K24</f>
        <v>1</v>
      </c>
      <c r="L24" s="230">
        <f t="shared" si="2"/>
        <v>6</v>
      </c>
      <c r="M24" s="184">
        <f>'[6]ANEXO I - TAB 1 (SJSP)'!M24+'[6]ANEXO I - TAB 1 (SJMS) '!M24</f>
        <v>1</v>
      </c>
    </row>
    <row r="25" spans="1:13" s="5" customFormat="1" ht="12.75" customHeight="1">
      <c r="A25" s="895"/>
      <c r="B25" s="893"/>
      <c r="C25" s="866"/>
      <c r="D25" s="179">
        <v>11</v>
      </c>
      <c r="E25" s="171">
        <f>'[6]ANEXO I - TAB 1 (SJSP)'!E25+'[6]ANEXO I - TAB 1 (SJMS) '!E25</f>
        <v>99</v>
      </c>
      <c r="F25" s="171">
        <f>'[6]ANEXO I - TAB 1 (SJSP)'!F25+'[6]ANEXO I - TAB 1 (SJMS) '!F25</f>
        <v>0</v>
      </c>
      <c r="G25" s="215">
        <f t="shared" si="0"/>
        <v>99</v>
      </c>
      <c r="H25" s="208"/>
      <c r="I25" s="215">
        <f t="shared" si="1"/>
        <v>99</v>
      </c>
      <c r="J25" s="171">
        <f>'[6]ANEXO I - TAB 1 (SJSP)'!J25+'[6]ANEXO I - TAB 1 (SJMS) '!J25</f>
        <v>3</v>
      </c>
      <c r="K25" s="171">
        <f>'[6]ANEXO I - TAB 1 (SJSP)'!K25+'[6]ANEXO I - TAB 1 (SJMS) '!K25</f>
        <v>2</v>
      </c>
      <c r="L25" s="227">
        <f t="shared" si="2"/>
        <v>5</v>
      </c>
      <c r="M25" s="184">
        <f>'[6]ANEXO I - TAB 1 (SJSP)'!M25+'[6]ANEXO I - TAB 1 (SJMS) '!M25</f>
        <v>2</v>
      </c>
    </row>
    <row r="26" spans="1:13" s="5" customFormat="1" ht="12.75" customHeight="1">
      <c r="A26" s="895"/>
      <c r="B26" s="893"/>
      <c r="C26" s="864" t="s">
        <v>152</v>
      </c>
      <c r="D26" s="177">
        <v>10</v>
      </c>
      <c r="E26" s="171">
        <f>'[6]ANEXO I - TAB 1 (SJSP)'!E26+'[6]ANEXO I - TAB 1 (SJMS) '!E26</f>
        <v>63</v>
      </c>
      <c r="F26" s="171">
        <f>'[6]ANEXO I - TAB 1 (SJSP)'!F26+'[6]ANEXO I - TAB 1 (SJMS) '!F26</f>
        <v>0</v>
      </c>
      <c r="G26" s="217">
        <f t="shared" si="0"/>
        <v>63</v>
      </c>
      <c r="H26" s="208"/>
      <c r="I26" s="217">
        <f t="shared" si="1"/>
        <v>63</v>
      </c>
      <c r="J26" s="171">
        <f>'[6]ANEXO I - TAB 1 (SJSP)'!J26+'[6]ANEXO I - TAB 1 (SJMS) '!J26</f>
        <v>4</v>
      </c>
      <c r="K26" s="171">
        <f>'[6]ANEXO I - TAB 1 (SJSP)'!K26+'[6]ANEXO I - TAB 1 (SJMS) '!K26</f>
        <v>0</v>
      </c>
      <c r="L26" s="229">
        <f t="shared" si="2"/>
        <v>4</v>
      </c>
      <c r="M26" s="184">
        <f>'[6]ANEXO I - TAB 1 (SJSP)'!M26+'[6]ANEXO I - TAB 1 (SJMS) '!M26</f>
        <v>0</v>
      </c>
    </row>
    <row r="27" spans="1:13" s="5" customFormat="1" ht="12.75" customHeight="1">
      <c r="A27" s="895"/>
      <c r="B27" s="893"/>
      <c r="C27" s="865"/>
      <c r="D27" s="178">
        <v>9</v>
      </c>
      <c r="E27" s="171">
        <f>'[6]ANEXO I - TAB 1 (SJSP)'!E27+'[6]ANEXO I - TAB 1 (SJMS) '!E27</f>
        <v>142</v>
      </c>
      <c r="F27" s="171">
        <f>'[6]ANEXO I - TAB 1 (SJSP)'!F27+'[6]ANEXO I - TAB 1 (SJMS) '!F27</f>
        <v>0</v>
      </c>
      <c r="G27" s="218">
        <f t="shared" si="0"/>
        <v>142</v>
      </c>
      <c r="H27" s="208"/>
      <c r="I27" s="218">
        <f t="shared" si="1"/>
        <v>142</v>
      </c>
      <c r="J27" s="171">
        <f>'[6]ANEXO I - TAB 1 (SJSP)'!J27+'[6]ANEXO I - TAB 1 (SJMS) '!J27</f>
        <v>2</v>
      </c>
      <c r="K27" s="171">
        <f>'[6]ANEXO I - TAB 1 (SJSP)'!K27+'[6]ANEXO I - TAB 1 (SJMS) '!K27</f>
        <v>2</v>
      </c>
      <c r="L27" s="230">
        <f t="shared" si="2"/>
        <v>4</v>
      </c>
      <c r="M27" s="184">
        <f>'[6]ANEXO I - TAB 1 (SJSP)'!M27+'[6]ANEXO I - TAB 1 (SJMS) '!M27</f>
        <v>2</v>
      </c>
    </row>
    <row r="28" spans="1:13" s="5" customFormat="1" ht="12.75" customHeight="1">
      <c r="A28" s="895"/>
      <c r="B28" s="893"/>
      <c r="C28" s="865"/>
      <c r="D28" s="178">
        <v>8</v>
      </c>
      <c r="E28" s="171">
        <f>'[6]ANEXO I - TAB 1 (SJSP)'!E28+'[6]ANEXO I - TAB 1 (SJMS) '!E28</f>
        <v>184</v>
      </c>
      <c r="F28" s="171">
        <f>'[6]ANEXO I - TAB 1 (SJSP)'!F28+'[6]ANEXO I - TAB 1 (SJMS) '!F28</f>
        <v>0</v>
      </c>
      <c r="G28" s="218">
        <f t="shared" si="0"/>
        <v>184</v>
      </c>
      <c r="H28" s="208"/>
      <c r="I28" s="218">
        <f t="shared" si="1"/>
        <v>184</v>
      </c>
      <c r="J28" s="171">
        <f>'[6]ANEXO I - TAB 1 (SJSP)'!J28+'[6]ANEXO I - TAB 1 (SJMS) '!J28</f>
        <v>1</v>
      </c>
      <c r="K28" s="171">
        <f>'[6]ANEXO I - TAB 1 (SJSP)'!K28+'[6]ANEXO I - TAB 1 (SJMS) '!K28</f>
        <v>1</v>
      </c>
      <c r="L28" s="230">
        <f t="shared" si="2"/>
        <v>2</v>
      </c>
      <c r="M28" s="184">
        <f>'[6]ANEXO I - TAB 1 (SJSP)'!M28+'[6]ANEXO I - TAB 1 (SJMS) '!M28</f>
        <v>1</v>
      </c>
    </row>
    <row r="29" spans="1:13" s="5" customFormat="1" ht="12.75" customHeight="1">
      <c r="A29" s="895"/>
      <c r="B29" s="893"/>
      <c r="C29" s="865"/>
      <c r="D29" s="178">
        <v>7</v>
      </c>
      <c r="E29" s="171">
        <f>'[6]ANEXO I - TAB 1 (SJSP)'!E29+'[6]ANEXO I - TAB 1 (SJMS) '!E29</f>
        <v>37</v>
      </c>
      <c r="F29" s="171">
        <f>'[6]ANEXO I - TAB 1 (SJSP)'!F29+'[6]ANEXO I - TAB 1 (SJMS) '!F29</f>
        <v>0</v>
      </c>
      <c r="G29" s="218">
        <f t="shared" si="0"/>
        <v>37</v>
      </c>
      <c r="H29" s="208"/>
      <c r="I29" s="218">
        <f t="shared" si="1"/>
        <v>37</v>
      </c>
      <c r="J29" s="171">
        <f>'[6]ANEXO I - TAB 1 (SJSP)'!J29+'[6]ANEXO I - TAB 1 (SJMS) '!J29</f>
        <v>0</v>
      </c>
      <c r="K29" s="171">
        <f>'[6]ANEXO I - TAB 1 (SJSP)'!K29+'[6]ANEXO I - TAB 1 (SJMS) '!K29</f>
        <v>0</v>
      </c>
      <c r="L29" s="230">
        <f t="shared" si="2"/>
        <v>0</v>
      </c>
      <c r="M29" s="184">
        <f>'[6]ANEXO I - TAB 1 (SJSP)'!M29+'[6]ANEXO I - TAB 1 (SJMS) '!M29</f>
        <v>0</v>
      </c>
    </row>
    <row r="30" spans="1:13" s="5" customFormat="1" ht="12.75" customHeight="1">
      <c r="A30" s="895"/>
      <c r="B30" s="893"/>
      <c r="C30" s="866"/>
      <c r="D30" s="179">
        <v>6</v>
      </c>
      <c r="E30" s="171">
        <f>'[6]ANEXO I - TAB 1 (SJSP)'!E30+'[6]ANEXO I - TAB 1 (SJMS) '!E30</f>
        <v>63</v>
      </c>
      <c r="F30" s="171">
        <f>'[6]ANEXO I - TAB 1 (SJSP)'!F30+'[6]ANEXO I - TAB 1 (SJMS) '!F30</f>
        <v>0</v>
      </c>
      <c r="G30" s="215">
        <f t="shared" si="0"/>
        <v>63</v>
      </c>
      <c r="H30" s="208"/>
      <c r="I30" s="215">
        <f t="shared" si="1"/>
        <v>63</v>
      </c>
      <c r="J30" s="171">
        <f>'[6]ANEXO I - TAB 1 (SJSP)'!J30+'[6]ANEXO I - TAB 1 (SJMS) '!J30</f>
        <v>2</v>
      </c>
      <c r="K30" s="171">
        <f>'[6]ANEXO I - TAB 1 (SJSP)'!K30+'[6]ANEXO I - TAB 1 (SJMS) '!K30</f>
        <v>0</v>
      </c>
      <c r="L30" s="227">
        <f t="shared" si="2"/>
        <v>2</v>
      </c>
      <c r="M30" s="184">
        <f>'[6]ANEXO I - TAB 1 (SJSP)'!M30+'[6]ANEXO I - TAB 1 (SJMS) '!M30</f>
        <v>0</v>
      </c>
    </row>
    <row r="31" spans="1:13" s="5" customFormat="1" ht="12.75" customHeight="1">
      <c r="A31" s="895"/>
      <c r="B31" s="893"/>
      <c r="C31" s="864" t="s">
        <v>153</v>
      </c>
      <c r="D31" s="177">
        <v>5</v>
      </c>
      <c r="E31" s="171">
        <f>'[6]ANEXO I - TAB 1 (SJSP)'!E31+'[6]ANEXO I - TAB 1 (SJMS) '!E31</f>
        <v>124</v>
      </c>
      <c r="F31" s="171">
        <f>'[6]ANEXO I - TAB 1 (SJSP)'!F31+'[6]ANEXO I - TAB 1 (SJMS) '!F31</f>
        <v>0</v>
      </c>
      <c r="G31" s="217">
        <f t="shared" si="0"/>
        <v>124</v>
      </c>
      <c r="H31" s="208"/>
      <c r="I31" s="217">
        <f t="shared" si="1"/>
        <v>124</v>
      </c>
      <c r="J31" s="171">
        <f>'[6]ANEXO I - TAB 1 (SJSP)'!J31+'[6]ANEXO I - TAB 1 (SJMS) '!J31</f>
        <v>2</v>
      </c>
      <c r="K31" s="171">
        <f>'[6]ANEXO I - TAB 1 (SJSP)'!K31+'[6]ANEXO I - TAB 1 (SJMS) '!K31</f>
        <v>1</v>
      </c>
      <c r="L31" s="229">
        <f t="shared" si="2"/>
        <v>3</v>
      </c>
      <c r="M31" s="184">
        <f>'[6]ANEXO I - TAB 1 (SJSP)'!M31+'[6]ANEXO I - TAB 1 (SJMS) '!M31</f>
        <v>1</v>
      </c>
    </row>
    <row r="32" spans="1:13" s="5" customFormat="1" ht="12.75" customHeight="1">
      <c r="A32" s="895"/>
      <c r="B32" s="893"/>
      <c r="C32" s="865"/>
      <c r="D32" s="178">
        <v>4</v>
      </c>
      <c r="E32" s="171">
        <f>'[6]ANEXO I - TAB 1 (SJSP)'!E32+'[6]ANEXO I - TAB 1 (SJMS) '!E32</f>
        <v>87</v>
      </c>
      <c r="F32" s="171">
        <f>'[6]ANEXO I - TAB 1 (SJSP)'!F32+'[6]ANEXO I - TAB 1 (SJMS) '!F32</f>
        <v>0</v>
      </c>
      <c r="G32" s="218">
        <f t="shared" si="0"/>
        <v>87</v>
      </c>
      <c r="H32" s="208"/>
      <c r="I32" s="218">
        <f t="shared" si="1"/>
        <v>87</v>
      </c>
      <c r="J32" s="171">
        <f>'[6]ANEXO I - TAB 1 (SJSP)'!J32+'[6]ANEXO I - TAB 1 (SJMS) '!J32</f>
        <v>0</v>
      </c>
      <c r="K32" s="171">
        <f>'[6]ANEXO I - TAB 1 (SJSP)'!K32+'[6]ANEXO I - TAB 1 (SJMS) '!K32</f>
        <v>0</v>
      </c>
      <c r="L32" s="230">
        <f t="shared" si="2"/>
        <v>0</v>
      </c>
      <c r="M32" s="184">
        <f>'[6]ANEXO I - TAB 1 (SJSP)'!M32+'[6]ANEXO I - TAB 1 (SJMS) '!M32</f>
        <v>0</v>
      </c>
    </row>
    <row r="33" spans="1:13" s="5" customFormat="1" ht="12.75" customHeight="1">
      <c r="A33" s="895"/>
      <c r="B33" s="893"/>
      <c r="C33" s="865"/>
      <c r="D33" s="178">
        <v>3</v>
      </c>
      <c r="E33" s="171">
        <f>'[6]ANEXO I - TAB 1 (SJSP)'!E33+'[6]ANEXO I - TAB 1 (SJMS) '!E33</f>
        <v>0</v>
      </c>
      <c r="F33" s="171">
        <f>'[6]ANEXO I - TAB 1 (SJSP)'!F33+'[6]ANEXO I - TAB 1 (SJMS) '!F33</f>
        <v>46</v>
      </c>
      <c r="G33" s="218">
        <f t="shared" si="0"/>
        <v>46</v>
      </c>
      <c r="H33" s="208"/>
      <c r="I33" s="218">
        <f t="shared" si="1"/>
        <v>46</v>
      </c>
      <c r="J33" s="171">
        <f>'[6]ANEXO I - TAB 1 (SJSP)'!J33+'[6]ANEXO I - TAB 1 (SJMS) '!J33</f>
        <v>0</v>
      </c>
      <c r="K33" s="171">
        <f>'[6]ANEXO I - TAB 1 (SJSP)'!K33+'[6]ANEXO I - TAB 1 (SJMS) '!K33</f>
        <v>1</v>
      </c>
      <c r="L33" s="230">
        <f t="shared" si="2"/>
        <v>1</v>
      </c>
      <c r="M33" s="184">
        <f>'[6]ANEXO I - TAB 1 (SJSP)'!M33+'[6]ANEXO I - TAB 1 (SJMS) '!M33</f>
        <v>2</v>
      </c>
    </row>
    <row r="34" spans="1:13" s="5" customFormat="1" ht="12.75" customHeight="1">
      <c r="A34" s="895"/>
      <c r="B34" s="893"/>
      <c r="C34" s="865"/>
      <c r="D34" s="178">
        <v>2</v>
      </c>
      <c r="E34" s="171">
        <f>'[6]ANEXO I - TAB 1 (SJSP)'!E34+'[6]ANEXO I - TAB 1 (SJMS) '!E34</f>
        <v>0</v>
      </c>
      <c r="F34" s="171">
        <f>'[6]ANEXO I - TAB 1 (SJSP)'!F34+'[6]ANEXO I - TAB 1 (SJMS) '!F34</f>
        <v>69</v>
      </c>
      <c r="G34" s="219">
        <f>E34+F34</f>
        <v>69</v>
      </c>
      <c r="H34" s="209"/>
      <c r="I34" s="219">
        <f t="shared" si="1"/>
        <v>69</v>
      </c>
      <c r="J34" s="171">
        <f>'[6]ANEXO I - TAB 1 (SJSP)'!J34+'[6]ANEXO I - TAB 1 (SJMS) '!J34</f>
        <v>0</v>
      </c>
      <c r="K34" s="171">
        <f>'[6]ANEXO I - TAB 1 (SJSP)'!K34+'[6]ANEXO I - TAB 1 (SJMS) '!K34</f>
        <v>1</v>
      </c>
      <c r="L34" s="231">
        <f t="shared" si="2"/>
        <v>1</v>
      </c>
      <c r="M34" s="184">
        <f>'[6]ANEXO I - TAB 1 (SJSP)'!M34+'[6]ANEXO I - TAB 1 (SJMS) '!M34</f>
        <v>1</v>
      </c>
    </row>
    <row r="35" spans="1:13" s="5" customFormat="1" ht="12.75" customHeight="1">
      <c r="A35" s="895"/>
      <c r="B35" s="893"/>
      <c r="C35" s="867"/>
      <c r="D35" s="179">
        <v>1</v>
      </c>
      <c r="E35" s="171">
        <f>'[6]ANEXO I - TAB 1 (SJSP)'!E35+'[6]ANEXO I - TAB 1 (SJMS) '!E35</f>
        <v>0</v>
      </c>
      <c r="F35" s="171">
        <f>'[6]ANEXO I - TAB 1 (SJSP)'!F35+'[6]ANEXO I - TAB 1 (SJMS) '!F35</f>
        <v>20</v>
      </c>
      <c r="G35" s="215">
        <f t="shared" ref="G35:G49" si="4">E35+F35</f>
        <v>20</v>
      </c>
      <c r="H35" s="190">
        <f>'[6]ANEXO I - TAB 1 (SJSP)'!H35+'[6]ANEXO I - TAB 1 (SJMS) '!H35</f>
        <v>211</v>
      </c>
      <c r="I35" s="215">
        <f t="shared" si="1"/>
        <v>231</v>
      </c>
      <c r="J35" s="171">
        <f>'[6]ANEXO I - TAB 1 (SJSP)'!J35+'[6]ANEXO I - TAB 1 (SJMS) '!J35</f>
        <v>1</v>
      </c>
      <c r="K35" s="171">
        <f>'[6]ANEXO I - TAB 1 (SJSP)'!K35+'[6]ANEXO I - TAB 1 (SJMS) '!K35</f>
        <v>0</v>
      </c>
      <c r="L35" s="227">
        <f t="shared" si="2"/>
        <v>1</v>
      </c>
      <c r="M35" s="184">
        <f>'[6]ANEXO I - TAB 1 (SJSP)'!M35+'[6]ANEXO I - TAB 1 (SJMS) '!M35</f>
        <v>0</v>
      </c>
    </row>
    <row r="36" spans="1:13" s="11" customFormat="1" ht="12.75" customHeight="1">
      <c r="A36" s="158"/>
      <c r="B36" s="234"/>
      <c r="C36" s="235"/>
      <c r="D36" s="236" t="s">
        <v>193</v>
      </c>
      <c r="E36" s="237">
        <f>SUM(E23:E35)</f>
        <v>2475</v>
      </c>
      <c r="F36" s="216">
        <f t="shared" ref="F36:M36" si="5">SUM(F23:F35)</f>
        <v>135</v>
      </c>
      <c r="G36" s="216">
        <f t="shared" si="5"/>
        <v>2610</v>
      </c>
      <c r="H36" s="220">
        <f t="shared" si="5"/>
        <v>211</v>
      </c>
      <c r="I36" s="216">
        <f t="shared" si="5"/>
        <v>2821</v>
      </c>
      <c r="J36" s="237">
        <f t="shared" si="5"/>
        <v>480</v>
      </c>
      <c r="K36" s="216">
        <f t="shared" si="5"/>
        <v>92</v>
      </c>
      <c r="L36" s="228">
        <f t="shared" si="5"/>
        <v>572</v>
      </c>
      <c r="M36" s="238">
        <f t="shared" si="5"/>
        <v>120</v>
      </c>
    </row>
    <row r="37" spans="1:13" s="5" customFormat="1" ht="12.75" customHeight="1">
      <c r="A37" s="894" t="s">
        <v>169</v>
      </c>
      <c r="B37" s="892" t="s">
        <v>170</v>
      </c>
      <c r="C37" s="891" t="s">
        <v>151</v>
      </c>
      <c r="D37" s="159">
        <v>13</v>
      </c>
      <c r="E37" s="160"/>
      <c r="F37" s="161"/>
      <c r="G37" s="211">
        <f t="shared" si="4"/>
        <v>0</v>
      </c>
      <c r="H37" s="210"/>
      <c r="I37" s="211">
        <f t="shared" si="1"/>
        <v>0</v>
      </c>
      <c r="J37" s="160"/>
      <c r="K37" s="161"/>
      <c r="L37" s="223">
        <f t="shared" si="2"/>
        <v>0</v>
      </c>
      <c r="M37" s="180"/>
    </row>
    <row r="38" spans="1:13" s="5" customFormat="1" ht="12.75" customHeight="1">
      <c r="A38" s="895"/>
      <c r="B38" s="893"/>
      <c r="C38" s="865"/>
      <c r="D38" s="162">
        <v>12</v>
      </c>
      <c r="E38" s="163"/>
      <c r="F38" s="164"/>
      <c r="G38" s="212">
        <f t="shared" si="4"/>
        <v>0</v>
      </c>
      <c r="H38" s="209"/>
      <c r="I38" s="212">
        <f t="shared" si="1"/>
        <v>0</v>
      </c>
      <c r="J38" s="163"/>
      <c r="K38" s="164"/>
      <c r="L38" s="224">
        <f t="shared" si="2"/>
        <v>0</v>
      </c>
      <c r="M38" s="181"/>
    </row>
    <row r="39" spans="1:13" s="5" customFormat="1" ht="12.75" customHeight="1">
      <c r="A39" s="895"/>
      <c r="B39" s="893"/>
      <c r="C39" s="866"/>
      <c r="D39" s="165">
        <v>11</v>
      </c>
      <c r="E39" s="166"/>
      <c r="F39" s="167"/>
      <c r="G39" s="213">
        <f t="shared" si="4"/>
        <v>0</v>
      </c>
      <c r="H39" s="209"/>
      <c r="I39" s="213">
        <f t="shared" si="1"/>
        <v>0</v>
      </c>
      <c r="J39" s="166"/>
      <c r="K39" s="167"/>
      <c r="L39" s="225">
        <f t="shared" si="2"/>
        <v>0</v>
      </c>
      <c r="M39" s="182"/>
    </row>
    <row r="40" spans="1:13" s="5" customFormat="1" ht="12.75" customHeight="1">
      <c r="A40" s="895"/>
      <c r="B40" s="893"/>
      <c r="C40" s="864" t="s">
        <v>152</v>
      </c>
      <c r="D40" s="159">
        <v>10</v>
      </c>
      <c r="E40" s="160"/>
      <c r="F40" s="161"/>
      <c r="G40" s="211">
        <f t="shared" si="4"/>
        <v>0</v>
      </c>
      <c r="H40" s="209"/>
      <c r="I40" s="211">
        <f t="shared" si="1"/>
        <v>0</v>
      </c>
      <c r="J40" s="160"/>
      <c r="K40" s="161"/>
      <c r="L40" s="223">
        <f t="shared" si="2"/>
        <v>0</v>
      </c>
      <c r="M40" s="180"/>
    </row>
    <row r="41" spans="1:13" s="5" customFormat="1" ht="12.75" customHeight="1">
      <c r="A41" s="895"/>
      <c r="B41" s="893"/>
      <c r="C41" s="865"/>
      <c r="D41" s="162">
        <v>9</v>
      </c>
      <c r="E41" s="163"/>
      <c r="F41" s="164"/>
      <c r="G41" s="212">
        <f t="shared" si="4"/>
        <v>0</v>
      </c>
      <c r="H41" s="209"/>
      <c r="I41" s="212">
        <f t="shared" si="1"/>
        <v>0</v>
      </c>
      <c r="J41" s="163"/>
      <c r="K41" s="164"/>
      <c r="L41" s="224">
        <f t="shared" si="2"/>
        <v>0</v>
      </c>
      <c r="M41" s="181"/>
    </row>
    <row r="42" spans="1:13" s="5" customFormat="1" ht="12.75" customHeight="1">
      <c r="A42" s="895"/>
      <c r="B42" s="893"/>
      <c r="C42" s="865"/>
      <c r="D42" s="162">
        <v>8</v>
      </c>
      <c r="E42" s="163"/>
      <c r="F42" s="164"/>
      <c r="G42" s="212">
        <f t="shared" si="4"/>
        <v>0</v>
      </c>
      <c r="H42" s="209"/>
      <c r="I42" s="212">
        <f t="shared" si="1"/>
        <v>0</v>
      </c>
      <c r="J42" s="163"/>
      <c r="K42" s="164"/>
      <c r="L42" s="224">
        <f t="shared" si="2"/>
        <v>0</v>
      </c>
      <c r="M42" s="181"/>
    </row>
    <row r="43" spans="1:13" s="5" customFormat="1" ht="12.75" customHeight="1">
      <c r="A43" s="895"/>
      <c r="B43" s="893"/>
      <c r="C43" s="865"/>
      <c r="D43" s="162">
        <v>7</v>
      </c>
      <c r="E43" s="163"/>
      <c r="F43" s="164"/>
      <c r="G43" s="212">
        <f t="shared" si="4"/>
        <v>0</v>
      </c>
      <c r="H43" s="209"/>
      <c r="I43" s="212">
        <f t="shared" si="1"/>
        <v>0</v>
      </c>
      <c r="J43" s="163"/>
      <c r="K43" s="164"/>
      <c r="L43" s="224">
        <f t="shared" si="2"/>
        <v>0</v>
      </c>
      <c r="M43" s="181"/>
    </row>
    <row r="44" spans="1:13" s="5" customFormat="1" ht="12.75" customHeight="1">
      <c r="A44" s="895"/>
      <c r="B44" s="893"/>
      <c r="C44" s="866"/>
      <c r="D44" s="165">
        <v>6</v>
      </c>
      <c r="E44" s="166"/>
      <c r="F44" s="167"/>
      <c r="G44" s="213">
        <f t="shared" si="4"/>
        <v>0</v>
      </c>
      <c r="H44" s="209"/>
      <c r="I44" s="213">
        <f t="shared" si="1"/>
        <v>0</v>
      </c>
      <c r="J44" s="166"/>
      <c r="K44" s="167"/>
      <c r="L44" s="225">
        <f t="shared" si="2"/>
        <v>0</v>
      </c>
      <c r="M44" s="182"/>
    </row>
    <row r="45" spans="1:13" s="5" customFormat="1" ht="12.75" customHeight="1">
      <c r="A45" s="895"/>
      <c r="B45" s="893"/>
      <c r="C45" s="864" t="s">
        <v>153</v>
      </c>
      <c r="D45" s="159">
        <v>5</v>
      </c>
      <c r="E45" s="160"/>
      <c r="F45" s="161"/>
      <c r="G45" s="211">
        <f t="shared" si="4"/>
        <v>0</v>
      </c>
      <c r="H45" s="209"/>
      <c r="I45" s="211">
        <f t="shared" si="1"/>
        <v>0</v>
      </c>
      <c r="J45" s="160"/>
      <c r="K45" s="161"/>
      <c r="L45" s="223">
        <f t="shared" si="2"/>
        <v>0</v>
      </c>
      <c r="M45" s="180"/>
    </row>
    <row r="46" spans="1:13" s="5" customFormat="1" ht="12.75" customHeight="1">
      <c r="A46" s="895"/>
      <c r="B46" s="893"/>
      <c r="C46" s="865"/>
      <c r="D46" s="162">
        <v>4</v>
      </c>
      <c r="E46" s="163"/>
      <c r="F46" s="164"/>
      <c r="G46" s="212">
        <f t="shared" si="4"/>
        <v>0</v>
      </c>
      <c r="H46" s="209"/>
      <c r="I46" s="212">
        <f t="shared" si="1"/>
        <v>0</v>
      </c>
      <c r="J46" s="163"/>
      <c r="K46" s="164"/>
      <c r="L46" s="224">
        <f t="shared" si="2"/>
        <v>0</v>
      </c>
      <c r="M46" s="181"/>
    </row>
    <row r="47" spans="1:13" s="5" customFormat="1" ht="12.75" customHeight="1">
      <c r="A47" s="895"/>
      <c r="B47" s="893"/>
      <c r="C47" s="865"/>
      <c r="D47" s="162">
        <v>3</v>
      </c>
      <c r="E47" s="163"/>
      <c r="F47" s="164"/>
      <c r="G47" s="212">
        <f t="shared" si="4"/>
        <v>0</v>
      </c>
      <c r="H47" s="209"/>
      <c r="I47" s="212">
        <f t="shared" si="1"/>
        <v>0</v>
      </c>
      <c r="J47" s="163"/>
      <c r="K47" s="164"/>
      <c r="L47" s="224">
        <f t="shared" si="2"/>
        <v>0</v>
      </c>
      <c r="M47" s="181"/>
    </row>
    <row r="48" spans="1:13" s="5" customFormat="1" ht="12.75" customHeight="1">
      <c r="A48" s="895"/>
      <c r="B48" s="893"/>
      <c r="C48" s="865"/>
      <c r="D48" s="162">
        <v>2</v>
      </c>
      <c r="E48" s="169"/>
      <c r="F48" s="170"/>
      <c r="G48" s="214">
        <f t="shared" si="4"/>
        <v>0</v>
      </c>
      <c r="H48" s="209"/>
      <c r="I48" s="214">
        <f t="shared" si="1"/>
        <v>0</v>
      </c>
      <c r="J48" s="169"/>
      <c r="K48" s="170"/>
      <c r="L48" s="226">
        <f t="shared" si="2"/>
        <v>0</v>
      </c>
      <c r="M48" s="183"/>
    </row>
    <row r="49" spans="1:13" s="5" customFormat="1" ht="12.75" customHeight="1">
      <c r="A49" s="895"/>
      <c r="B49" s="893"/>
      <c r="C49" s="867"/>
      <c r="D49" s="165">
        <v>1</v>
      </c>
      <c r="E49" s="175"/>
      <c r="F49" s="176"/>
      <c r="G49" s="215">
        <f t="shared" si="4"/>
        <v>0</v>
      </c>
      <c r="H49" s="190"/>
      <c r="I49" s="215">
        <f t="shared" si="1"/>
        <v>0</v>
      </c>
      <c r="J49" s="175"/>
      <c r="K49" s="176"/>
      <c r="L49" s="227">
        <f t="shared" si="2"/>
        <v>0</v>
      </c>
      <c r="M49" s="186"/>
    </row>
    <row r="50" spans="1:13" s="11" customFormat="1" ht="12.75" customHeight="1">
      <c r="A50" s="239"/>
      <c r="B50" s="234"/>
      <c r="C50" s="235"/>
      <c r="D50" s="240" t="s">
        <v>193</v>
      </c>
      <c r="E50" s="241">
        <f>SUM(E37:E49)</f>
        <v>0</v>
      </c>
      <c r="F50" s="220">
        <f t="shared" ref="F50:M50" si="6">SUM(F37:F49)</f>
        <v>0</v>
      </c>
      <c r="G50" s="220">
        <f t="shared" si="6"/>
        <v>0</v>
      </c>
      <c r="H50" s="220">
        <f t="shared" si="6"/>
        <v>0</v>
      </c>
      <c r="I50" s="220">
        <f t="shared" si="6"/>
        <v>0</v>
      </c>
      <c r="J50" s="241">
        <f t="shared" si="6"/>
        <v>0</v>
      </c>
      <c r="K50" s="220">
        <f t="shared" si="6"/>
        <v>0</v>
      </c>
      <c r="L50" s="232">
        <f t="shared" si="6"/>
        <v>0</v>
      </c>
      <c r="M50" s="242">
        <f t="shared" si="6"/>
        <v>0</v>
      </c>
    </row>
    <row r="51" spans="1:13" s="11" customFormat="1" ht="12.75" customHeight="1" thickBot="1">
      <c r="A51" s="245"/>
      <c r="B51" s="868" t="s">
        <v>17</v>
      </c>
      <c r="C51" s="868"/>
      <c r="D51" s="869"/>
      <c r="E51" s="243">
        <f>E22+E36+E50</f>
        <v>4208</v>
      </c>
      <c r="F51" s="221">
        <f t="shared" ref="F51:M51" si="7">F22+F36+F50</f>
        <v>238</v>
      </c>
      <c r="G51" s="221">
        <f t="shared" si="7"/>
        <v>4446</v>
      </c>
      <c r="H51" s="221">
        <f t="shared" si="7"/>
        <v>353</v>
      </c>
      <c r="I51" s="222">
        <f t="shared" si="7"/>
        <v>4799</v>
      </c>
      <c r="J51" s="243">
        <f t="shared" si="7"/>
        <v>933</v>
      </c>
      <c r="K51" s="221">
        <f t="shared" si="7"/>
        <v>179</v>
      </c>
      <c r="L51" s="233">
        <f t="shared" si="7"/>
        <v>1112</v>
      </c>
      <c r="M51" s="244">
        <f t="shared" si="7"/>
        <v>218</v>
      </c>
    </row>
    <row r="52" spans="1:13" ht="13.5" thickTop="1">
      <c r="A52" s="198" t="s">
        <v>267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3" width="11.140625" style="345" customWidth="1"/>
    <col min="4" max="4" width="13.28515625" style="345" customWidth="1"/>
    <col min="5" max="6" width="14.28515625" style="345" customWidth="1"/>
    <col min="7" max="7" width="14.28515625" style="431" customWidth="1"/>
    <col min="8" max="13" width="14.28515625" style="345" customWidth="1"/>
    <col min="14" max="256" width="9.140625" style="345"/>
    <col min="257" max="259" width="11.140625" style="345" customWidth="1"/>
    <col min="260" max="260" width="13.28515625" style="345" customWidth="1"/>
    <col min="261" max="269" width="14.28515625" style="345" customWidth="1"/>
    <col min="270" max="512" width="9.140625" style="345"/>
    <col min="513" max="515" width="11.140625" style="345" customWidth="1"/>
    <col min="516" max="516" width="13.28515625" style="345" customWidth="1"/>
    <col min="517" max="525" width="14.28515625" style="345" customWidth="1"/>
    <col min="526" max="768" width="9.140625" style="345"/>
    <col min="769" max="771" width="11.140625" style="345" customWidth="1"/>
    <col min="772" max="772" width="13.28515625" style="345" customWidth="1"/>
    <col min="773" max="781" width="14.28515625" style="345" customWidth="1"/>
    <col min="782" max="1024" width="9.140625" style="345"/>
    <col min="1025" max="1027" width="11.140625" style="345" customWidth="1"/>
    <col min="1028" max="1028" width="13.28515625" style="345" customWidth="1"/>
    <col min="1029" max="1037" width="14.28515625" style="345" customWidth="1"/>
    <col min="1038" max="1280" width="9.140625" style="345"/>
    <col min="1281" max="1283" width="11.140625" style="345" customWidth="1"/>
    <col min="1284" max="1284" width="13.28515625" style="345" customWidth="1"/>
    <col min="1285" max="1293" width="14.28515625" style="345" customWidth="1"/>
    <col min="1294" max="1536" width="9.140625" style="345"/>
    <col min="1537" max="1539" width="11.140625" style="345" customWidth="1"/>
    <col min="1540" max="1540" width="13.28515625" style="345" customWidth="1"/>
    <col min="1541" max="1549" width="14.28515625" style="345" customWidth="1"/>
    <col min="1550" max="1792" width="9.140625" style="345"/>
    <col min="1793" max="1795" width="11.140625" style="345" customWidth="1"/>
    <col min="1796" max="1796" width="13.28515625" style="345" customWidth="1"/>
    <col min="1797" max="1805" width="14.28515625" style="345" customWidth="1"/>
    <col min="1806" max="2048" width="9.140625" style="345"/>
    <col min="2049" max="2051" width="11.140625" style="345" customWidth="1"/>
    <col min="2052" max="2052" width="13.28515625" style="345" customWidth="1"/>
    <col min="2053" max="2061" width="14.28515625" style="345" customWidth="1"/>
    <col min="2062" max="2304" width="9.140625" style="345"/>
    <col min="2305" max="2307" width="11.140625" style="345" customWidth="1"/>
    <col min="2308" max="2308" width="13.28515625" style="345" customWidth="1"/>
    <col min="2309" max="2317" width="14.28515625" style="345" customWidth="1"/>
    <col min="2318" max="2560" width="9.140625" style="345"/>
    <col min="2561" max="2563" width="11.140625" style="345" customWidth="1"/>
    <col min="2564" max="2564" width="13.28515625" style="345" customWidth="1"/>
    <col min="2565" max="2573" width="14.28515625" style="345" customWidth="1"/>
    <col min="2574" max="2816" width="9.140625" style="345"/>
    <col min="2817" max="2819" width="11.140625" style="345" customWidth="1"/>
    <col min="2820" max="2820" width="13.28515625" style="345" customWidth="1"/>
    <col min="2821" max="2829" width="14.28515625" style="345" customWidth="1"/>
    <col min="2830" max="3072" width="9.140625" style="345"/>
    <col min="3073" max="3075" width="11.140625" style="345" customWidth="1"/>
    <col min="3076" max="3076" width="13.28515625" style="345" customWidth="1"/>
    <col min="3077" max="3085" width="14.28515625" style="345" customWidth="1"/>
    <col min="3086" max="3328" width="9.140625" style="345"/>
    <col min="3329" max="3331" width="11.140625" style="345" customWidth="1"/>
    <col min="3332" max="3332" width="13.28515625" style="345" customWidth="1"/>
    <col min="3333" max="3341" width="14.28515625" style="345" customWidth="1"/>
    <col min="3342" max="3584" width="9.140625" style="345"/>
    <col min="3585" max="3587" width="11.140625" style="345" customWidth="1"/>
    <col min="3588" max="3588" width="13.28515625" style="345" customWidth="1"/>
    <col min="3589" max="3597" width="14.28515625" style="345" customWidth="1"/>
    <col min="3598" max="3840" width="9.140625" style="345"/>
    <col min="3841" max="3843" width="11.140625" style="345" customWidth="1"/>
    <col min="3844" max="3844" width="13.28515625" style="345" customWidth="1"/>
    <col min="3845" max="3853" width="14.28515625" style="345" customWidth="1"/>
    <col min="3854" max="4096" width="9.140625" style="345"/>
    <col min="4097" max="4099" width="11.140625" style="345" customWidth="1"/>
    <col min="4100" max="4100" width="13.28515625" style="345" customWidth="1"/>
    <col min="4101" max="4109" width="14.28515625" style="345" customWidth="1"/>
    <col min="4110" max="4352" width="9.140625" style="345"/>
    <col min="4353" max="4355" width="11.140625" style="345" customWidth="1"/>
    <col min="4356" max="4356" width="13.28515625" style="345" customWidth="1"/>
    <col min="4357" max="4365" width="14.28515625" style="345" customWidth="1"/>
    <col min="4366" max="4608" width="9.140625" style="345"/>
    <col min="4609" max="4611" width="11.140625" style="345" customWidth="1"/>
    <col min="4612" max="4612" width="13.28515625" style="345" customWidth="1"/>
    <col min="4613" max="4621" width="14.28515625" style="345" customWidth="1"/>
    <col min="4622" max="4864" width="9.140625" style="345"/>
    <col min="4865" max="4867" width="11.140625" style="345" customWidth="1"/>
    <col min="4868" max="4868" width="13.28515625" style="345" customWidth="1"/>
    <col min="4869" max="4877" width="14.28515625" style="345" customWidth="1"/>
    <col min="4878" max="5120" width="9.140625" style="345"/>
    <col min="5121" max="5123" width="11.140625" style="345" customWidth="1"/>
    <col min="5124" max="5124" width="13.28515625" style="345" customWidth="1"/>
    <col min="5125" max="5133" width="14.28515625" style="345" customWidth="1"/>
    <col min="5134" max="5376" width="9.140625" style="345"/>
    <col min="5377" max="5379" width="11.140625" style="345" customWidth="1"/>
    <col min="5380" max="5380" width="13.28515625" style="345" customWidth="1"/>
    <col min="5381" max="5389" width="14.28515625" style="345" customWidth="1"/>
    <col min="5390" max="5632" width="9.140625" style="345"/>
    <col min="5633" max="5635" width="11.140625" style="345" customWidth="1"/>
    <col min="5636" max="5636" width="13.28515625" style="345" customWidth="1"/>
    <col min="5637" max="5645" width="14.28515625" style="345" customWidth="1"/>
    <col min="5646" max="5888" width="9.140625" style="345"/>
    <col min="5889" max="5891" width="11.140625" style="345" customWidth="1"/>
    <col min="5892" max="5892" width="13.28515625" style="345" customWidth="1"/>
    <col min="5893" max="5901" width="14.28515625" style="345" customWidth="1"/>
    <col min="5902" max="6144" width="9.140625" style="345"/>
    <col min="6145" max="6147" width="11.140625" style="345" customWidth="1"/>
    <col min="6148" max="6148" width="13.28515625" style="345" customWidth="1"/>
    <col min="6149" max="6157" width="14.28515625" style="345" customWidth="1"/>
    <col min="6158" max="6400" width="9.140625" style="345"/>
    <col min="6401" max="6403" width="11.140625" style="345" customWidth="1"/>
    <col min="6404" max="6404" width="13.28515625" style="345" customWidth="1"/>
    <col min="6405" max="6413" width="14.28515625" style="345" customWidth="1"/>
    <col min="6414" max="6656" width="9.140625" style="345"/>
    <col min="6657" max="6659" width="11.140625" style="345" customWidth="1"/>
    <col min="6660" max="6660" width="13.28515625" style="345" customWidth="1"/>
    <col min="6661" max="6669" width="14.28515625" style="345" customWidth="1"/>
    <col min="6670" max="6912" width="9.140625" style="345"/>
    <col min="6913" max="6915" width="11.140625" style="345" customWidth="1"/>
    <col min="6916" max="6916" width="13.28515625" style="345" customWidth="1"/>
    <col min="6917" max="6925" width="14.28515625" style="345" customWidth="1"/>
    <col min="6926" max="7168" width="9.140625" style="345"/>
    <col min="7169" max="7171" width="11.140625" style="345" customWidth="1"/>
    <col min="7172" max="7172" width="13.28515625" style="345" customWidth="1"/>
    <col min="7173" max="7181" width="14.28515625" style="345" customWidth="1"/>
    <col min="7182" max="7424" width="9.140625" style="345"/>
    <col min="7425" max="7427" width="11.140625" style="345" customWidth="1"/>
    <col min="7428" max="7428" width="13.28515625" style="345" customWidth="1"/>
    <col min="7429" max="7437" width="14.28515625" style="345" customWidth="1"/>
    <col min="7438" max="7680" width="9.140625" style="345"/>
    <col min="7681" max="7683" width="11.140625" style="345" customWidth="1"/>
    <col min="7684" max="7684" width="13.28515625" style="345" customWidth="1"/>
    <col min="7685" max="7693" width="14.28515625" style="345" customWidth="1"/>
    <col min="7694" max="7936" width="9.140625" style="345"/>
    <col min="7937" max="7939" width="11.140625" style="345" customWidth="1"/>
    <col min="7940" max="7940" width="13.28515625" style="345" customWidth="1"/>
    <col min="7941" max="7949" width="14.28515625" style="345" customWidth="1"/>
    <col min="7950" max="8192" width="9.140625" style="345"/>
    <col min="8193" max="8195" width="11.140625" style="345" customWidth="1"/>
    <col min="8196" max="8196" width="13.28515625" style="345" customWidth="1"/>
    <col min="8197" max="8205" width="14.28515625" style="345" customWidth="1"/>
    <col min="8206" max="8448" width="9.140625" style="345"/>
    <col min="8449" max="8451" width="11.140625" style="345" customWidth="1"/>
    <col min="8452" max="8452" width="13.28515625" style="345" customWidth="1"/>
    <col min="8453" max="8461" width="14.28515625" style="345" customWidth="1"/>
    <col min="8462" max="8704" width="9.140625" style="345"/>
    <col min="8705" max="8707" width="11.140625" style="345" customWidth="1"/>
    <col min="8708" max="8708" width="13.28515625" style="345" customWidth="1"/>
    <col min="8709" max="8717" width="14.28515625" style="345" customWidth="1"/>
    <col min="8718" max="8960" width="9.140625" style="345"/>
    <col min="8961" max="8963" width="11.140625" style="345" customWidth="1"/>
    <col min="8964" max="8964" width="13.28515625" style="345" customWidth="1"/>
    <col min="8965" max="8973" width="14.28515625" style="345" customWidth="1"/>
    <col min="8974" max="9216" width="9.140625" style="345"/>
    <col min="9217" max="9219" width="11.140625" style="345" customWidth="1"/>
    <col min="9220" max="9220" width="13.28515625" style="345" customWidth="1"/>
    <col min="9221" max="9229" width="14.28515625" style="345" customWidth="1"/>
    <col min="9230" max="9472" width="9.140625" style="345"/>
    <col min="9473" max="9475" width="11.140625" style="345" customWidth="1"/>
    <col min="9476" max="9476" width="13.28515625" style="345" customWidth="1"/>
    <col min="9477" max="9485" width="14.28515625" style="345" customWidth="1"/>
    <col min="9486" max="9728" width="9.140625" style="345"/>
    <col min="9729" max="9731" width="11.140625" style="345" customWidth="1"/>
    <col min="9732" max="9732" width="13.28515625" style="345" customWidth="1"/>
    <col min="9733" max="9741" width="14.28515625" style="345" customWidth="1"/>
    <col min="9742" max="9984" width="9.140625" style="345"/>
    <col min="9985" max="9987" width="11.140625" style="345" customWidth="1"/>
    <col min="9988" max="9988" width="13.28515625" style="345" customWidth="1"/>
    <col min="9989" max="9997" width="14.28515625" style="345" customWidth="1"/>
    <col min="9998" max="10240" width="9.140625" style="345"/>
    <col min="10241" max="10243" width="11.140625" style="345" customWidth="1"/>
    <col min="10244" max="10244" width="13.28515625" style="345" customWidth="1"/>
    <col min="10245" max="10253" width="14.28515625" style="345" customWidth="1"/>
    <col min="10254" max="10496" width="9.140625" style="345"/>
    <col min="10497" max="10499" width="11.140625" style="345" customWidth="1"/>
    <col min="10500" max="10500" width="13.28515625" style="345" customWidth="1"/>
    <col min="10501" max="10509" width="14.28515625" style="345" customWidth="1"/>
    <col min="10510" max="10752" width="9.140625" style="345"/>
    <col min="10753" max="10755" width="11.140625" style="345" customWidth="1"/>
    <col min="10756" max="10756" width="13.28515625" style="345" customWidth="1"/>
    <col min="10757" max="10765" width="14.28515625" style="345" customWidth="1"/>
    <col min="10766" max="11008" width="9.140625" style="345"/>
    <col min="11009" max="11011" width="11.140625" style="345" customWidth="1"/>
    <col min="11012" max="11012" width="13.28515625" style="345" customWidth="1"/>
    <col min="11013" max="11021" width="14.28515625" style="345" customWidth="1"/>
    <col min="11022" max="11264" width="9.140625" style="345"/>
    <col min="11265" max="11267" width="11.140625" style="345" customWidth="1"/>
    <col min="11268" max="11268" width="13.28515625" style="345" customWidth="1"/>
    <col min="11269" max="11277" width="14.28515625" style="345" customWidth="1"/>
    <col min="11278" max="11520" width="9.140625" style="345"/>
    <col min="11521" max="11523" width="11.140625" style="345" customWidth="1"/>
    <col min="11524" max="11524" width="13.28515625" style="345" customWidth="1"/>
    <col min="11525" max="11533" width="14.28515625" style="345" customWidth="1"/>
    <col min="11534" max="11776" width="9.140625" style="345"/>
    <col min="11777" max="11779" width="11.140625" style="345" customWidth="1"/>
    <col min="11780" max="11780" width="13.28515625" style="345" customWidth="1"/>
    <col min="11781" max="11789" width="14.28515625" style="345" customWidth="1"/>
    <col min="11790" max="12032" width="9.140625" style="345"/>
    <col min="12033" max="12035" width="11.140625" style="345" customWidth="1"/>
    <col min="12036" max="12036" width="13.28515625" style="345" customWidth="1"/>
    <col min="12037" max="12045" width="14.28515625" style="345" customWidth="1"/>
    <col min="12046" max="12288" width="9.140625" style="345"/>
    <col min="12289" max="12291" width="11.140625" style="345" customWidth="1"/>
    <col min="12292" max="12292" width="13.28515625" style="345" customWidth="1"/>
    <col min="12293" max="12301" width="14.28515625" style="345" customWidth="1"/>
    <col min="12302" max="12544" width="9.140625" style="345"/>
    <col min="12545" max="12547" width="11.140625" style="345" customWidth="1"/>
    <col min="12548" max="12548" width="13.28515625" style="345" customWidth="1"/>
    <col min="12549" max="12557" width="14.28515625" style="345" customWidth="1"/>
    <col min="12558" max="12800" width="9.140625" style="345"/>
    <col min="12801" max="12803" width="11.140625" style="345" customWidth="1"/>
    <col min="12804" max="12804" width="13.28515625" style="345" customWidth="1"/>
    <col min="12805" max="12813" width="14.28515625" style="345" customWidth="1"/>
    <col min="12814" max="13056" width="9.140625" style="345"/>
    <col min="13057" max="13059" width="11.140625" style="345" customWidth="1"/>
    <col min="13060" max="13060" width="13.28515625" style="345" customWidth="1"/>
    <col min="13061" max="13069" width="14.28515625" style="345" customWidth="1"/>
    <col min="13070" max="13312" width="9.140625" style="345"/>
    <col min="13313" max="13315" width="11.140625" style="345" customWidth="1"/>
    <col min="13316" max="13316" width="13.28515625" style="345" customWidth="1"/>
    <col min="13317" max="13325" width="14.28515625" style="345" customWidth="1"/>
    <col min="13326" max="13568" width="9.140625" style="345"/>
    <col min="13569" max="13571" width="11.140625" style="345" customWidth="1"/>
    <col min="13572" max="13572" width="13.28515625" style="345" customWidth="1"/>
    <col min="13573" max="13581" width="14.28515625" style="345" customWidth="1"/>
    <col min="13582" max="13824" width="9.140625" style="345"/>
    <col min="13825" max="13827" width="11.140625" style="345" customWidth="1"/>
    <col min="13828" max="13828" width="13.28515625" style="345" customWidth="1"/>
    <col min="13829" max="13837" width="14.28515625" style="345" customWidth="1"/>
    <col min="13838" max="14080" width="9.140625" style="345"/>
    <col min="14081" max="14083" width="11.140625" style="345" customWidth="1"/>
    <col min="14084" max="14084" width="13.28515625" style="345" customWidth="1"/>
    <col min="14085" max="14093" width="14.28515625" style="345" customWidth="1"/>
    <col min="14094" max="14336" width="9.140625" style="345"/>
    <col min="14337" max="14339" width="11.140625" style="345" customWidth="1"/>
    <col min="14340" max="14340" width="13.28515625" style="345" customWidth="1"/>
    <col min="14341" max="14349" width="14.28515625" style="345" customWidth="1"/>
    <col min="14350" max="14592" width="9.140625" style="345"/>
    <col min="14593" max="14595" width="11.140625" style="345" customWidth="1"/>
    <col min="14596" max="14596" width="13.28515625" style="345" customWidth="1"/>
    <col min="14597" max="14605" width="14.28515625" style="345" customWidth="1"/>
    <col min="14606" max="14848" width="9.140625" style="345"/>
    <col min="14849" max="14851" width="11.140625" style="345" customWidth="1"/>
    <col min="14852" max="14852" width="13.28515625" style="345" customWidth="1"/>
    <col min="14853" max="14861" width="14.28515625" style="345" customWidth="1"/>
    <col min="14862" max="15104" width="9.140625" style="345"/>
    <col min="15105" max="15107" width="11.140625" style="345" customWidth="1"/>
    <col min="15108" max="15108" width="13.28515625" style="345" customWidth="1"/>
    <col min="15109" max="15117" width="14.28515625" style="345" customWidth="1"/>
    <col min="15118" max="15360" width="9.140625" style="345"/>
    <col min="15361" max="15363" width="11.140625" style="345" customWidth="1"/>
    <col min="15364" max="15364" width="13.28515625" style="345" customWidth="1"/>
    <col min="15365" max="15373" width="14.28515625" style="345" customWidth="1"/>
    <col min="15374" max="15616" width="9.140625" style="345"/>
    <col min="15617" max="15619" width="11.140625" style="345" customWidth="1"/>
    <col min="15620" max="15620" width="13.28515625" style="345" customWidth="1"/>
    <col min="15621" max="15629" width="14.28515625" style="345" customWidth="1"/>
    <col min="15630" max="15872" width="9.140625" style="345"/>
    <col min="15873" max="15875" width="11.140625" style="345" customWidth="1"/>
    <col min="15876" max="15876" width="13.28515625" style="345" customWidth="1"/>
    <col min="15877" max="15885" width="14.28515625" style="345" customWidth="1"/>
    <col min="15886" max="16128" width="9.140625" style="345"/>
    <col min="16129" max="16131" width="11.140625" style="345" customWidth="1"/>
    <col min="16132" max="16132" width="13.28515625" style="345" customWidth="1"/>
    <col min="16133" max="16141" width="14.28515625" style="345" customWidth="1"/>
    <col min="16142" max="16384" width="9.140625" style="345"/>
  </cols>
  <sheetData>
    <row r="1" spans="1:13" ht="12.75" customHeight="1">
      <c r="A1" s="961" t="s">
        <v>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</row>
    <row r="2" spans="1:13" ht="12.75" customHeight="1">
      <c r="A2" s="961" t="s">
        <v>1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</row>
    <row r="3" spans="1:13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349" customFormat="1" ht="12.75" customHeight="1">
      <c r="A4" s="347" t="s">
        <v>268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s="349" customFormat="1" ht="13.5" customHeight="1" thickBot="1">
      <c r="A5" s="350"/>
      <c r="B5" s="350"/>
      <c r="C5" s="350"/>
      <c r="D5" s="350"/>
      <c r="E5" s="350"/>
      <c r="F5" s="350"/>
      <c r="G5" s="350"/>
      <c r="H5" s="350"/>
      <c r="I5" s="350"/>
      <c r="L5" s="351" t="s">
        <v>269</v>
      </c>
      <c r="M5" s="352" t="s">
        <v>270</v>
      </c>
    </row>
    <row r="6" spans="1:13" ht="13.5" customHeight="1" thickTop="1">
      <c r="A6" s="962" t="s">
        <v>3</v>
      </c>
      <c r="B6" s="963"/>
      <c r="C6" s="963"/>
      <c r="D6" s="964"/>
      <c r="E6" s="968" t="s">
        <v>4</v>
      </c>
      <c r="F6" s="969"/>
      <c r="G6" s="969"/>
      <c r="H6" s="969"/>
      <c r="I6" s="970"/>
      <c r="J6" s="971" t="s">
        <v>5</v>
      </c>
      <c r="K6" s="969"/>
      <c r="L6" s="972"/>
      <c r="M6" s="973" t="s">
        <v>6</v>
      </c>
    </row>
    <row r="7" spans="1:13" ht="12.75" customHeight="1">
      <c r="A7" s="965"/>
      <c r="B7" s="966"/>
      <c r="C7" s="966"/>
      <c r="D7" s="967"/>
      <c r="E7" s="976" t="s">
        <v>7</v>
      </c>
      <c r="F7" s="977"/>
      <c r="G7" s="978"/>
      <c r="H7" s="979" t="s">
        <v>8</v>
      </c>
      <c r="I7" s="981" t="s">
        <v>9</v>
      </c>
      <c r="J7" s="983" t="s">
        <v>10</v>
      </c>
      <c r="K7" s="979" t="s">
        <v>11</v>
      </c>
      <c r="L7" s="979" t="s">
        <v>9</v>
      </c>
      <c r="M7" s="974"/>
    </row>
    <row r="8" spans="1:13" ht="38.25">
      <c r="A8" s="353" t="s">
        <v>155</v>
      </c>
      <c r="B8" s="354" t="s">
        <v>156</v>
      </c>
      <c r="C8" s="354" t="s">
        <v>12</v>
      </c>
      <c r="D8" s="355" t="s">
        <v>13</v>
      </c>
      <c r="E8" s="353" t="s">
        <v>14</v>
      </c>
      <c r="F8" s="354" t="s">
        <v>15</v>
      </c>
      <c r="G8" s="356" t="s">
        <v>16</v>
      </c>
      <c r="H8" s="980"/>
      <c r="I8" s="982"/>
      <c r="J8" s="984"/>
      <c r="K8" s="980"/>
      <c r="L8" s="980"/>
      <c r="M8" s="975"/>
    </row>
    <row r="9" spans="1:13" s="364" customFormat="1" ht="12.75" customHeight="1">
      <c r="A9" s="985" t="s">
        <v>150</v>
      </c>
      <c r="B9" s="988" t="s">
        <v>154</v>
      </c>
      <c r="C9" s="991" t="s">
        <v>151</v>
      </c>
      <c r="D9" s="357">
        <v>13</v>
      </c>
      <c r="E9" s="358">
        <v>1414</v>
      </c>
      <c r="F9" s="359">
        <v>0</v>
      </c>
      <c r="G9" s="360">
        <v>1414</v>
      </c>
      <c r="H9" s="361"/>
      <c r="I9" s="360">
        <v>1414</v>
      </c>
      <c r="J9" s="358">
        <v>410</v>
      </c>
      <c r="K9" s="359">
        <v>69</v>
      </c>
      <c r="L9" s="362">
        <v>479</v>
      </c>
      <c r="M9" s="363">
        <v>89</v>
      </c>
    </row>
    <row r="10" spans="1:13" s="364" customFormat="1">
      <c r="A10" s="986"/>
      <c r="B10" s="989"/>
      <c r="C10" s="992"/>
      <c r="D10" s="365">
        <v>12</v>
      </c>
      <c r="E10" s="366">
        <v>54</v>
      </c>
      <c r="F10" s="366">
        <v>0</v>
      </c>
      <c r="G10" s="367">
        <v>54</v>
      </c>
      <c r="H10" s="368"/>
      <c r="I10" s="367">
        <v>54</v>
      </c>
      <c r="J10" s="369">
        <v>3</v>
      </c>
      <c r="K10" s="366">
        <v>1</v>
      </c>
      <c r="L10" s="370">
        <v>4</v>
      </c>
      <c r="M10" s="371">
        <v>3</v>
      </c>
    </row>
    <row r="11" spans="1:13" s="364" customFormat="1">
      <c r="A11" s="986"/>
      <c r="B11" s="989"/>
      <c r="C11" s="993"/>
      <c r="D11" s="372">
        <v>11</v>
      </c>
      <c r="E11" s="373">
        <v>33</v>
      </c>
      <c r="F11" s="374">
        <v>0</v>
      </c>
      <c r="G11" s="375">
        <v>33</v>
      </c>
      <c r="H11" s="368"/>
      <c r="I11" s="375">
        <v>33</v>
      </c>
      <c r="J11" s="373">
        <v>0</v>
      </c>
      <c r="K11" s="374">
        <v>0</v>
      </c>
      <c r="L11" s="376">
        <v>0</v>
      </c>
      <c r="M11" s="377">
        <v>0</v>
      </c>
    </row>
    <row r="12" spans="1:13" s="364" customFormat="1">
      <c r="A12" s="986"/>
      <c r="B12" s="989"/>
      <c r="C12" s="994" t="s">
        <v>152</v>
      </c>
      <c r="D12" s="357">
        <v>10</v>
      </c>
      <c r="E12" s="358">
        <v>26</v>
      </c>
      <c r="F12" s="359">
        <v>0</v>
      </c>
      <c r="G12" s="360">
        <v>26</v>
      </c>
      <c r="H12" s="368"/>
      <c r="I12" s="360">
        <v>26</v>
      </c>
      <c r="J12" s="358">
        <v>1</v>
      </c>
      <c r="K12" s="359">
        <v>1</v>
      </c>
      <c r="L12" s="362">
        <v>2</v>
      </c>
      <c r="M12" s="363">
        <v>1</v>
      </c>
    </row>
    <row r="13" spans="1:13" s="364" customFormat="1">
      <c r="A13" s="986"/>
      <c r="B13" s="989"/>
      <c r="C13" s="992"/>
      <c r="D13" s="365">
        <v>9</v>
      </c>
      <c r="E13" s="369">
        <v>74</v>
      </c>
      <c r="F13" s="366">
        <v>0</v>
      </c>
      <c r="G13" s="367">
        <v>74</v>
      </c>
      <c r="H13" s="368"/>
      <c r="I13" s="367">
        <v>74</v>
      </c>
      <c r="J13" s="369">
        <v>1</v>
      </c>
      <c r="K13" s="366">
        <v>0</v>
      </c>
      <c r="L13" s="370">
        <v>1</v>
      </c>
      <c r="M13" s="371">
        <v>0</v>
      </c>
    </row>
    <row r="14" spans="1:13" s="364" customFormat="1">
      <c r="A14" s="986"/>
      <c r="B14" s="989"/>
      <c r="C14" s="992"/>
      <c r="D14" s="365">
        <v>8</v>
      </c>
      <c r="E14" s="369">
        <v>59</v>
      </c>
      <c r="F14" s="366">
        <v>0</v>
      </c>
      <c r="G14" s="367">
        <v>59</v>
      </c>
      <c r="H14" s="368"/>
      <c r="I14" s="367">
        <v>59</v>
      </c>
      <c r="J14" s="369">
        <v>1</v>
      </c>
      <c r="K14" s="366">
        <v>2</v>
      </c>
      <c r="L14" s="370">
        <v>3</v>
      </c>
      <c r="M14" s="371">
        <v>2</v>
      </c>
    </row>
    <row r="15" spans="1:13" s="364" customFormat="1">
      <c r="A15" s="986"/>
      <c r="B15" s="989"/>
      <c r="C15" s="992"/>
      <c r="D15" s="378">
        <v>7</v>
      </c>
      <c r="E15" s="379">
        <v>63</v>
      </c>
      <c r="F15" s="380">
        <v>0</v>
      </c>
      <c r="G15" s="381">
        <v>63</v>
      </c>
      <c r="H15" s="368"/>
      <c r="I15" s="381">
        <v>63</v>
      </c>
      <c r="J15" s="379">
        <v>0</v>
      </c>
      <c r="K15" s="380">
        <v>1</v>
      </c>
      <c r="L15" s="382">
        <v>1</v>
      </c>
      <c r="M15" s="371">
        <v>3</v>
      </c>
    </row>
    <row r="16" spans="1:13" s="364" customFormat="1">
      <c r="A16" s="986"/>
      <c r="B16" s="989"/>
      <c r="C16" s="993"/>
      <c r="D16" s="372">
        <v>6</v>
      </c>
      <c r="E16" s="373">
        <v>99</v>
      </c>
      <c r="F16" s="374">
        <v>0</v>
      </c>
      <c r="G16" s="375">
        <v>99</v>
      </c>
      <c r="H16" s="368"/>
      <c r="I16" s="375">
        <v>99</v>
      </c>
      <c r="J16" s="373">
        <v>1</v>
      </c>
      <c r="K16" s="374">
        <v>1</v>
      </c>
      <c r="L16" s="376">
        <v>2</v>
      </c>
      <c r="M16" s="377">
        <v>2</v>
      </c>
    </row>
    <row r="17" spans="1:13" s="364" customFormat="1">
      <c r="A17" s="986"/>
      <c r="B17" s="989"/>
      <c r="C17" s="994" t="s">
        <v>153</v>
      </c>
      <c r="D17" s="357">
        <v>5</v>
      </c>
      <c r="E17" s="358">
        <v>54</v>
      </c>
      <c r="F17" s="359">
        <v>0</v>
      </c>
      <c r="G17" s="360">
        <v>54</v>
      </c>
      <c r="H17" s="368"/>
      <c r="I17" s="360">
        <v>54</v>
      </c>
      <c r="J17" s="358">
        <v>1</v>
      </c>
      <c r="K17" s="359">
        <v>1</v>
      </c>
      <c r="L17" s="362">
        <v>2</v>
      </c>
      <c r="M17" s="363">
        <v>1</v>
      </c>
    </row>
    <row r="18" spans="1:13" s="364" customFormat="1">
      <c r="A18" s="986"/>
      <c r="B18" s="989"/>
      <c r="C18" s="992"/>
      <c r="D18" s="365">
        <v>4</v>
      </c>
      <c r="E18" s="369">
        <v>31</v>
      </c>
      <c r="F18" s="366">
        <v>0</v>
      </c>
      <c r="G18" s="367">
        <v>31</v>
      </c>
      <c r="H18" s="368"/>
      <c r="I18" s="367">
        <v>31</v>
      </c>
      <c r="J18" s="369">
        <v>0</v>
      </c>
      <c r="K18" s="366">
        <v>0</v>
      </c>
      <c r="L18" s="370">
        <v>0</v>
      </c>
      <c r="M18" s="371">
        <v>0</v>
      </c>
    </row>
    <row r="19" spans="1:13" s="364" customFormat="1">
      <c r="A19" s="986"/>
      <c r="B19" s="989"/>
      <c r="C19" s="992"/>
      <c r="D19" s="365">
        <v>3</v>
      </c>
      <c r="E19" s="369">
        <v>0</v>
      </c>
      <c r="F19" s="366">
        <v>73</v>
      </c>
      <c r="G19" s="367">
        <v>73</v>
      </c>
      <c r="H19" s="368"/>
      <c r="I19" s="367">
        <v>73</v>
      </c>
      <c r="J19" s="369">
        <v>1</v>
      </c>
      <c r="K19" s="366">
        <v>0</v>
      </c>
      <c r="L19" s="370">
        <v>1</v>
      </c>
      <c r="M19" s="371">
        <v>0</v>
      </c>
    </row>
    <row r="20" spans="1:13" s="364" customFormat="1">
      <c r="A20" s="986"/>
      <c r="B20" s="989"/>
      <c r="C20" s="992"/>
      <c r="D20" s="365">
        <v>2</v>
      </c>
      <c r="E20" s="379">
        <v>0</v>
      </c>
      <c r="F20" s="380">
        <v>48</v>
      </c>
      <c r="G20" s="381">
        <v>48</v>
      </c>
      <c r="H20" s="368"/>
      <c r="I20" s="381">
        <v>48</v>
      </c>
      <c r="J20" s="379">
        <v>0</v>
      </c>
      <c r="K20" s="380">
        <v>0</v>
      </c>
      <c r="L20" s="382">
        <v>0</v>
      </c>
      <c r="M20" s="383">
        <v>0</v>
      </c>
    </row>
    <row r="21" spans="1:13" s="364" customFormat="1">
      <c r="A21" s="987"/>
      <c r="B21" s="990"/>
      <c r="C21" s="995"/>
      <c r="D21" s="378">
        <v>1</v>
      </c>
      <c r="E21" s="384">
        <v>0</v>
      </c>
      <c r="F21" s="385">
        <v>17</v>
      </c>
      <c r="G21" s="386">
        <v>17</v>
      </c>
      <c r="H21" s="385">
        <v>113</v>
      </c>
      <c r="I21" s="386">
        <v>130</v>
      </c>
      <c r="J21" s="384">
        <v>1</v>
      </c>
      <c r="K21" s="385">
        <v>0</v>
      </c>
      <c r="L21" s="387">
        <v>1</v>
      </c>
      <c r="M21" s="377">
        <v>0</v>
      </c>
    </row>
    <row r="22" spans="1:13" s="397" customFormat="1">
      <c r="A22" s="388"/>
      <c r="B22" s="389"/>
      <c r="C22" s="390"/>
      <c r="D22" s="391" t="s">
        <v>193</v>
      </c>
      <c r="E22" s="392">
        <v>1907</v>
      </c>
      <c r="F22" s="393">
        <v>138</v>
      </c>
      <c r="G22" s="393">
        <v>2045</v>
      </c>
      <c r="H22" s="394">
        <v>113</v>
      </c>
      <c r="I22" s="393">
        <v>2158</v>
      </c>
      <c r="J22" s="392">
        <v>420</v>
      </c>
      <c r="K22" s="393">
        <v>76</v>
      </c>
      <c r="L22" s="395">
        <v>496</v>
      </c>
      <c r="M22" s="396">
        <v>101</v>
      </c>
    </row>
    <row r="23" spans="1:13" s="364" customFormat="1" ht="12.75" customHeight="1">
      <c r="A23" s="985" t="s">
        <v>167</v>
      </c>
      <c r="B23" s="988" t="s">
        <v>168</v>
      </c>
      <c r="C23" s="991" t="s">
        <v>151</v>
      </c>
      <c r="D23" s="398">
        <v>13</v>
      </c>
      <c r="E23" s="399">
        <v>2159</v>
      </c>
      <c r="F23" s="400">
        <v>0</v>
      </c>
      <c r="G23" s="401">
        <v>2159</v>
      </c>
      <c r="H23" s="361"/>
      <c r="I23" s="401">
        <v>2159</v>
      </c>
      <c r="J23" s="399">
        <v>523</v>
      </c>
      <c r="K23" s="400">
        <v>80</v>
      </c>
      <c r="L23" s="402">
        <v>603</v>
      </c>
      <c r="M23" s="363">
        <v>108</v>
      </c>
    </row>
    <row r="24" spans="1:13" s="364" customFormat="1">
      <c r="A24" s="986"/>
      <c r="B24" s="989"/>
      <c r="C24" s="992"/>
      <c r="D24" s="403">
        <v>12</v>
      </c>
      <c r="E24" s="404">
        <v>75</v>
      </c>
      <c r="F24" s="405">
        <v>0</v>
      </c>
      <c r="G24" s="406">
        <v>75</v>
      </c>
      <c r="H24" s="368"/>
      <c r="I24" s="406">
        <v>75</v>
      </c>
      <c r="J24" s="404">
        <v>4</v>
      </c>
      <c r="K24" s="405">
        <v>0</v>
      </c>
      <c r="L24" s="407">
        <v>4</v>
      </c>
      <c r="M24" s="371">
        <v>0</v>
      </c>
    </row>
    <row r="25" spans="1:13" s="364" customFormat="1">
      <c r="A25" s="986"/>
      <c r="B25" s="989"/>
      <c r="C25" s="993"/>
      <c r="D25" s="408">
        <v>11</v>
      </c>
      <c r="E25" s="384">
        <v>50</v>
      </c>
      <c r="F25" s="385">
        <v>0</v>
      </c>
      <c r="G25" s="386">
        <v>50</v>
      </c>
      <c r="H25" s="368"/>
      <c r="I25" s="386">
        <v>50</v>
      </c>
      <c r="J25" s="384">
        <v>3</v>
      </c>
      <c r="K25" s="385">
        <v>1</v>
      </c>
      <c r="L25" s="387">
        <v>4</v>
      </c>
      <c r="M25" s="377">
        <v>1</v>
      </c>
    </row>
    <row r="26" spans="1:13" s="364" customFormat="1">
      <c r="A26" s="986"/>
      <c r="B26" s="989"/>
      <c r="C26" s="994" t="s">
        <v>152</v>
      </c>
      <c r="D26" s="398">
        <v>10</v>
      </c>
      <c r="E26" s="399">
        <v>13</v>
      </c>
      <c r="F26" s="400">
        <v>0</v>
      </c>
      <c r="G26" s="401">
        <v>13</v>
      </c>
      <c r="H26" s="368"/>
      <c r="I26" s="401">
        <v>13</v>
      </c>
      <c r="J26" s="399">
        <v>1</v>
      </c>
      <c r="K26" s="400">
        <v>1</v>
      </c>
      <c r="L26" s="402">
        <v>2</v>
      </c>
      <c r="M26" s="363">
        <v>1</v>
      </c>
    </row>
    <row r="27" spans="1:13" s="364" customFormat="1">
      <c r="A27" s="986"/>
      <c r="B27" s="989"/>
      <c r="C27" s="992"/>
      <c r="D27" s="403">
        <v>9</v>
      </c>
      <c r="E27" s="404">
        <v>105</v>
      </c>
      <c r="F27" s="405">
        <v>0</v>
      </c>
      <c r="G27" s="406">
        <v>105</v>
      </c>
      <c r="H27" s="368"/>
      <c r="I27" s="406">
        <v>105</v>
      </c>
      <c r="J27" s="404">
        <v>1</v>
      </c>
      <c r="K27" s="405">
        <v>0</v>
      </c>
      <c r="L27" s="407">
        <v>1</v>
      </c>
      <c r="M27" s="371">
        <v>0</v>
      </c>
    </row>
    <row r="28" spans="1:13" s="364" customFormat="1">
      <c r="A28" s="986"/>
      <c r="B28" s="989"/>
      <c r="C28" s="992"/>
      <c r="D28" s="403">
        <v>8</v>
      </c>
      <c r="E28" s="404">
        <v>80</v>
      </c>
      <c r="F28" s="405">
        <v>0</v>
      </c>
      <c r="G28" s="406">
        <v>80</v>
      </c>
      <c r="H28" s="368"/>
      <c r="I28" s="406">
        <v>80</v>
      </c>
      <c r="J28" s="404">
        <v>1</v>
      </c>
      <c r="K28" s="405">
        <v>0</v>
      </c>
      <c r="L28" s="407">
        <v>1</v>
      </c>
      <c r="M28" s="371">
        <v>0</v>
      </c>
    </row>
    <row r="29" spans="1:13" s="364" customFormat="1">
      <c r="A29" s="986"/>
      <c r="B29" s="989"/>
      <c r="C29" s="992"/>
      <c r="D29" s="403">
        <v>7</v>
      </c>
      <c r="E29" s="404">
        <v>115</v>
      </c>
      <c r="F29" s="405">
        <v>0</v>
      </c>
      <c r="G29" s="406">
        <v>115</v>
      </c>
      <c r="H29" s="368"/>
      <c r="I29" s="406">
        <v>115</v>
      </c>
      <c r="J29" s="404">
        <v>1</v>
      </c>
      <c r="K29" s="405">
        <v>2</v>
      </c>
      <c r="L29" s="407">
        <v>3</v>
      </c>
      <c r="M29" s="371">
        <v>3</v>
      </c>
    </row>
    <row r="30" spans="1:13" s="364" customFormat="1">
      <c r="A30" s="986"/>
      <c r="B30" s="989"/>
      <c r="C30" s="993"/>
      <c r="D30" s="408">
        <v>6</v>
      </c>
      <c r="E30" s="384">
        <v>131</v>
      </c>
      <c r="F30" s="385">
        <v>0</v>
      </c>
      <c r="G30" s="386">
        <v>131</v>
      </c>
      <c r="H30" s="368"/>
      <c r="I30" s="386">
        <v>131</v>
      </c>
      <c r="J30" s="384">
        <v>1</v>
      </c>
      <c r="K30" s="385">
        <v>0</v>
      </c>
      <c r="L30" s="387">
        <v>1</v>
      </c>
      <c r="M30" s="377">
        <v>0</v>
      </c>
    </row>
    <row r="31" spans="1:13" s="364" customFormat="1">
      <c r="A31" s="986"/>
      <c r="B31" s="989"/>
      <c r="C31" s="994" t="s">
        <v>153</v>
      </c>
      <c r="D31" s="398">
        <v>5</v>
      </c>
      <c r="E31" s="399">
        <v>139</v>
      </c>
      <c r="F31" s="400">
        <v>0</v>
      </c>
      <c r="G31" s="401">
        <v>139</v>
      </c>
      <c r="H31" s="368"/>
      <c r="I31" s="401">
        <v>139</v>
      </c>
      <c r="J31" s="399">
        <v>1</v>
      </c>
      <c r="K31" s="400">
        <v>1</v>
      </c>
      <c r="L31" s="402">
        <v>2</v>
      </c>
      <c r="M31" s="363">
        <v>3</v>
      </c>
    </row>
    <row r="32" spans="1:13" s="364" customFormat="1">
      <c r="A32" s="986"/>
      <c r="B32" s="989"/>
      <c r="C32" s="992"/>
      <c r="D32" s="403">
        <v>4</v>
      </c>
      <c r="E32" s="404">
        <v>64</v>
      </c>
      <c r="F32" s="405">
        <v>0</v>
      </c>
      <c r="G32" s="406">
        <v>64</v>
      </c>
      <c r="H32" s="368"/>
      <c r="I32" s="406">
        <v>64</v>
      </c>
      <c r="J32" s="404">
        <v>0</v>
      </c>
      <c r="K32" s="405">
        <v>3</v>
      </c>
      <c r="L32" s="407">
        <v>3</v>
      </c>
      <c r="M32" s="371">
        <v>3</v>
      </c>
    </row>
    <row r="33" spans="1:13" s="364" customFormat="1">
      <c r="A33" s="986"/>
      <c r="B33" s="989"/>
      <c r="C33" s="992"/>
      <c r="D33" s="403">
        <v>3</v>
      </c>
      <c r="E33" s="404">
        <v>0</v>
      </c>
      <c r="F33" s="405">
        <v>69</v>
      </c>
      <c r="G33" s="406">
        <v>69</v>
      </c>
      <c r="H33" s="368"/>
      <c r="I33" s="406">
        <v>69</v>
      </c>
      <c r="J33" s="404">
        <v>1</v>
      </c>
      <c r="K33" s="405">
        <v>0</v>
      </c>
      <c r="L33" s="407">
        <v>1</v>
      </c>
      <c r="M33" s="371">
        <v>0</v>
      </c>
    </row>
    <row r="34" spans="1:13" s="364" customFormat="1">
      <c r="A34" s="986"/>
      <c r="B34" s="989"/>
      <c r="C34" s="992"/>
      <c r="D34" s="403">
        <v>2</v>
      </c>
      <c r="E34" s="409">
        <v>0</v>
      </c>
      <c r="F34" s="410">
        <v>53</v>
      </c>
      <c r="G34" s="411">
        <v>53</v>
      </c>
      <c r="H34" s="412"/>
      <c r="I34" s="411">
        <v>53</v>
      </c>
      <c r="J34" s="409">
        <v>0</v>
      </c>
      <c r="K34" s="410">
        <v>0</v>
      </c>
      <c r="L34" s="413">
        <v>0</v>
      </c>
      <c r="M34" s="383">
        <v>0</v>
      </c>
    </row>
    <row r="35" spans="1:13" s="364" customFormat="1">
      <c r="A35" s="987"/>
      <c r="B35" s="990"/>
      <c r="C35" s="995"/>
      <c r="D35" s="408">
        <v>1</v>
      </c>
      <c r="E35" s="384">
        <v>0</v>
      </c>
      <c r="F35" s="385">
        <v>34</v>
      </c>
      <c r="G35" s="386">
        <v>34</v>
      </c>
      <c r="H35" s="385">
        <v>184</v>
      </c>
      <c r="I35" s="386">
        <v>218</v>
      </c>
      <c r="J35" s="384">
        <v>0</v>
      </c>
      <c r="K35" s="385">
        <v>0</v>
      </c>
      <c r="L35" s="387">
        <v>0</v>
      </c>
      <c r="M35" s="377">
        <v>0</v>
      </c>
    </row>
    <row r="36" spans="1:13" s="397" customFormat="1">
      <c r="A36" s="388"/>
      <c r="B36" s="389"/>
      <c r="C36" s="390"/>
      <c r="D36" s="391" t="s">
        <v>193</v>
      </c>
      <c r="E36" s="392">
        <v>2931</v>
      </c>
      <c r="F36" s="393">
        <v>156</v>
      </c>
      <c r="G36" s="393">
        <v>3087</v>
      </c>
      <c r="H36" s="394">
        <v>184</v>
      </c>
      <c r="I36" s="393">
        <v>3271</v>
      </c>
      <c r="J36" s="392">
        <v>537</v>
      </c>
      <c r="K36" s="393">
        <v>88</v>
      </c>
      <c r="L36" s="395">
        <v>625</v>
      </c>
      <c r="M36" s="396">
        <v>119</v>
      </c>
    </row>
    <row r="37" spans="1:13" s="364" customFormat="1" ht="12.75" customHeight="1">
      <c r="A37" s="985" t="s">
        <v>169</v>
      </c>
      <c r="B37" s="988" t="s">
        <v>170</v>
      </c>
      <c r="C37" s="991" t="s">
        <v>151</v>
      </c>
      <c r="D37" s="357">
        <v>13</v>
      </c>
      <c r="E37" s="358">
        <v>0</v>
      </c>
      <c r="F37" s="359">
        <v>0</v>
      </c>
      <c r="G37" s="360">
        <v>0</v>
      </c>
      <c r="H37" s="414"/>
      <c r="I37" s="360">
        <v>0</v>
      </c>
      <c r="J37" s="358">
        <v>1</v>
      </c>
      <c r="K37" s="359">
        <v>2</v>
      </c>
      <c r="L37" s="362">
        <v>3</v>
      </c>
      <c r="M37" s="415">
        <v>2</v>
      </c>
    </row>
    <row r="38" spans="1:13" s="364" customFormat="1">
      <c r="A38" s="986"/>
      <c r="B38" s="989"/>
      <c r="C38" s="992"/>
      <c r="D38" s="365">
        <v>12</v>
      </c>
      <c r="E38" s="369">
        <v>0</v>
      </c>
      <c r="F38" s="366">
        <v>0</v>
      </c>
      <c r="G38" s="367">
        <v>0</v>
      </c>
      <c r="H38" s="412"/>
      <c r="I38" s="367">
        <v>0</v>
      </c>
      <c r="J38" s="369">
        <v>0</v>
      </c>
      <c r="K38" s="366">
        <v>0</v>
      </c>
      <c r="L38" s="370">
        <v>0</v>
      </c>
      <c r="M38" s="416">
        <v>0</v>
      </c>
    </row>
    <row r="39" spans="1:13" s="364" customFormat="1">
      <c r="A39" s="986"/>
      <c r="B39" s="989"/>
      <c r="C39" s="993"/>
      <c r="D39" s="372">
        <v>11</v>
      </c>
      <c r="E39" s="373">
        <v>0</v>
      </c>
      <c r="F39" s="374">
        <v>0</v>
      </c>
      <c r="G39" s="375">
        <v>0</v>
      </c>
      <c r="H39" s="412"/>
      <c r="I39" s="375">
        <v>0</v>
      </c>
      <c r="J39" s="373">
        <v>0</v>
      </c>
      <c r="K39" s="374">
        <v>0</v>
      </c>
      <c r="L39" s="376">
        <v>0</v>
      </c>
      <c r="M39" s="417">
        <v>0</v>
      </c>
    </row>
    <row r="40" spans="1:13" s="364" customFormat="1">
      <c r="A40" s="986"/>
      <c r="B40" s="989"/>
      <c r="C40" s="994" t="s">
        <v>152</v>
      </c>
      <c r="D40" s="357">
        <v>10</v>
      </c>
      <c r="E40" s="358">
        <v>0</v>
      </c>
      <c r="F40" s="359">
        <v>0</v>
      </c>
      <c r="G40" s="360">
        <v>0</v>
      </c>
      <c r="H40" s="412"/>
      <c r="I40" s="360">
        <v>0</v>
      </c>
      <c r="J40" s="358">
        <v>0</v>
      </c>
      <c r="K40" s="359">
        <v>0</v>
      </c>
      <c r="L40" s="362">
        <v>0</v>
      </c>
      <c r="M40" s="415">
        <v>0</v>
      </c>
    </row>
    <row r="41" spans="1:13" s="364" customFormat="1">
      <c r="A41" s="986"/>
      <c r="B41" s="989"/>
      <c r="C41" s="992"/>
      <c r="D41" s="365">
        <v>9</v>
      </c>
      <c r="E41" s="369">
        <v>0</v>
      </c>
      <c r="F41" s="366">
        <v>0</v>
      </c>
      <c r="G41" s="367">
        <v>0</v>
      </c>
      <c r="H41" s="412"/>
      <c r="I41" s="367">
        <v>0</v>
      </c>
      <c r="J41" s="369">
        <v>0</v>
      </c>
      <c r="K41" s="366">
        <v>0</v>
      </c>
      <c r="L41" s="370">
        <v>0</v>
      </c>
      <c r="M41" s="416">
        <v>0</v>
      </c>
    </row>
    <row r="42" spans="1:13" s="364" customFormat="1">
      <c r="A42" s="986"/>
      <c r="B42" s="989"/>
      <c r="C42" s="992"/>
      <c r="D42" s="365">
        <v>8</v>
      </c>
      <c r="E42" s="369">
        <v>0</v>
      </c>
      <c r="F42" s="366">
        <v>0</v>
      </c>
      <c r="G42" s="367">
        <v>0</v>
      </c>
      <c r="H42" s="412"/>
      <c r="I42" s="367">
        <v>0</v>
      </c>
      <c r="J42" s="369">
        <v>0</v>
      </c>
      <c r="K42" s="366">
        <v>0</v>
      </c>
      <c r="L42" s="370">
        <v>0</v>
      </c>
      <c r="M42" s="416">
        <v>0</v>
      </c>
    </row>
    <row r="43" spans="1:13" s="364" customFormat="1">
      <c r="A43" s="986"/>
      <c r="B43" s="989"/>
      <c r="C43" s="992"/>
      <c r="D43" s="365">
        <v>7</v>
      </c>
      <c r="E43" s="369">
        <v>0</v>
      </c>
      <c r="F43" s="366">
        <v>0</v>
      </c>
      <c r="G43" s="367">
        <v>0</v>
      </c>
      <c r="H43" s="412"/>
      <c r="I43" s="367">
        <v>0</v>
      </c>
      <c r="J43" s="369">
        <v>0</v>
      </c>
      <c r="K43" s="366">
        <v>0</v>
      </c>
      <c r="L43" s="370">
        <v>0</v>
      </c>
      <c r="M43" s="416">
        <v>0</v>
      </c>
    </row>
    <row r="44" spans="1:13" s="364" customFormat="1">
      <c r="A44" s="986"/>
      <c r="B44" s="989"/>
      <c r="C44" s="993"/>
      <c r="D44" s="372">
        <v>6</v>
      </c>
      <c r="E44" s="373">
        <v>0</v>
      </c>
      <c r="F44" s="374">
        <v>0</v>
      </c>
      <c r="G44" s="375">
        <v>0</v>
      </c>
      <c r="H44" s="412"/>
      <c r="I44" s="375">
        <v>0</v>
      </c>
      <c r="J44" s="373">
        <v>0</v>
      </c>
      <c r="K44" s="374">
        <v>0</v>
      </c>
      <c r="L44" s="376">
        <v>0</v>
      </c>
      <c r="M44" s="417">
        <v>0</v>
      </c>
    </row>
    <row r="45" spans="1:13" s="364" customFormat="1">
      <c r="A45" s="986"/>
      <c r="B45" s="989"/>
      <c r="C45" s="994" t="s">
        <v>153</v>
      </c>
      <c r="D45" s="357">
        <v>5</v>
      </c>
      <c r="E45" s="358">
        <v>0</v>
      </c>
      <c r="F45" s="359">
        <v>0</v>
      </c>
      <c r="G45" s="360">
        <v>0</v>
      </c>
      <c r="H45" s="412"/>
      <c r="I45" s="360">
        <v>0</v>
      </c>
      <c r="J45" s="358">
        <v>0</v>
      </c>
      <c r="K45" s="359">
        <v>0</v>
      </c>
      <c r="L45" s="362">
        <v>0</v>
      </c>
      <c r="M45" s="415">
        <v>0</v>
      </c>
    </row>
    <row r="46" spans="1:13" s="364" customFormat="1">
      <c r="A46" s="986"/>
      <c r="B46" s="989"/>
      <c r="C46" s="992"/>
      <c r="D46" s="365">
        <v>4</v>
      </c>
      <c r="E46" s="369">
        <v>0</v>
      </c>
      <c r="F46" s="366">
        <v>0</v>
      </c>
      <c r="G46" s="367">
        <v>0</v>
      </c>
      <c r="H46" s="412"/>
      <c r="I46" s="367">
        <v>0</v>
      </c>
      <c r="J46" s="369">
        <v>0</v>
      </c>
      <c r="K46" s="366">
        <v>0</v>
      </c>
      <c r="L46" s="370">
        <v>0</v>
      </c>
      <c r="M46" s="416">
        <v>0</v>
      </c>
    </row>
    <row r="47" spans="1:13" s="364" customFormat="1">
      <c r="A47" s="986"/>
      <c r="B47" s="989"/>
      <c r="C47" s="992"/>
      <c r="D47" s="365">
        <v>3</v>
      </c>
      <c r="E47" s="369">
        <v>0</v>
      </c>
      <c r="F47" s="366">
        <v>0</v>
      </c>
      <c r="G47" s="367">
        <v>0</v>
      </c>
      <c r="H47" s="412"/>
      <c r="I47" s="367">
        <v>0</v>
      </c>
      <c r="J47" s="369">
        <v>0</v>
      </c>
      <c r="K47" s="366">
        <v>0</v>
      </c>
      <c r="L47" s="370">
        <v>0</v>
      </c>
      <c r="M47" s="416">
        <v>0</v>
      </c>
    </row>
    <row r="48" spans="1:13" s="364" customFormat="1">
      <c r="A48" s="986"/>
      <c r="B48" s="989"/>
      <c r="C48" s="992"/>
      <c r="D48" s="365">
        <v>2</v>
      </c>
      <c r="E48" s="379">
        <v>0</v>
      </c>
      <c r="F48" s="380">
        <v>0</v>
      </c>
      <c r="G48" s="381">
        <v>0</v>
      </c>
      <c r="H48" s="412"/>
      <c r="I48" s="381">
        <v>0</v>
      </c>
      <c r="J48" s="379">
        <v>0</v>
      </c>
      <c r="K48" s="380">
        <v>0</v>
      </c>
      <c r="L48" s="382">
        <v>0</v>
      </c>
      <c r="M48" s="418">
        <v>0</v>
      </c>
    </row>
    <row r="49" spans="1:13" s="364" customFormat="1">
      <c r="A49" s="987"/>
      <c r="B49" s="990"/>
      <c r="C49" s="995"/>
      <c r="D49" s="372">
        <v>1</v>
      </c>
      <c r="E49" s="384">
        <v>0</v>
      </c>
      <c r="F49" s="385">
        <v>0</v>
      </c>
      <c r="G49" s="386">
        <v>0</v>
      </c>
      <c r="H49" s="385">
        <v>0</v>
      </c>
      <c r="I49" s="386">
        <v>0</v>
      </c>
      <c r="J49" s="384">
        <v>0</v>
      </c>
      <c r="K49" s="385">
        <v>0</v>
      </c>
      <c r="L49" s="387">
        <v>0</v>
      </c>
      <c r="M49" s="377">
        <v>0</v>
      </c>
    </row>
    <row r="50" spans="1:13" s="397" customFormat="1">
      <c r="A50" s="419"/>
      <c r="B50" s="389"/>
      <c r="C50" s="390"/>
      <c r="D50" s="420" t="s">
        <v>193</v>
      </c>
      <c r="E50" s="421">
        <v>0</v>
      </c>
      <c r="F50" s="394">
        <v>0</v>
      </c>
      <c r="G50" s="394">
        <v>0</v>
      </c>
      <c r="H50" s="394">
        <v>0</v>
      </c>
      <c r="I50" s="394">
        <v>0</v>
      </c>
      <c r="J50" s="421">
        <v>1</v>
      </c>
      <c r="K50" s="394">
        <v>2</v>
      </c>
      <c r="L50" s="422">
        <v>3</v>
      </c>
      <c r="M50" s="423">
        <v>2</v>
      </c>
    </row>
    <row r="51" spans="1:13" s="397" customFormat="1" ht="13.5" customHeight="1" thickBot="1">
      <c r="A51" s="424"/>
      <c r="B51" s="996" t="s">
        <v>17</v>
      </c>
      <c r="C51" s="997"/>
      <c r="D51" s="998"/>
      <c r="E51" s="425">
        <v>4838</v>
      </c>
      <c r="F51" s="426">
        <v>294</v>
      </c>
      <c r="G51" s="426">
        <v>5132</v>
      </c>
      <c r="H51" s="426">
        <v>297</v>
      </c>
      <c r="I51" s="427">
        <v>5429</v>
      </c>
      <c r="J51" s="425">
        <v>958</v>
      </c>
      <c r="K51" s="426">
        <v>166</v>
      </c>
      <c r="L51" s="428">
        <v>1124</v>
      </c>
      <c r="M51" s="429">
        <v>222</v>
      </c>
    </row>
    <row r="52" spans="1:13" ht="13.5" thickTop="1">
      <c r="A52" s="430" t="s">
        <v>271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1" customWidth="1"/>
    <col min="4" max="4" width="18" style="1" customWidth="1"/>
    <col min="5" max="5" width="14.28515625" style="1" customWidth="1"/>
    <col min="6" max="6" width="13.42578125" style="1" customWidth="1"/>
    <col min="7" max="7" width="14.85546875" style="2" customWidth="1"/>
    <col min="8" max="9" width="13.85546875" style="1" customWidth="1"/>
    <col min="10" max="10" width="14.7109375" style="1" customWidth="1"/>
    <col min="11" max="11" width="14.28515625" style="1" customWidth="1"/>
    <col min="12" max="12" width="14.42578125" style="1" customWidth="1"/>
    <col min="13" max="13" width="18.5703125" style="1" customWidth="1"/>
    <col min="14" max="16384" width="9.140625" style="1"/>
  </cols>
  <sheetData>
    <row r="1" spans="1:13" ht="12.75" customHeight="1">
      <c r="A1" s="870" t="s">
        <v>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3" ht="12.75" customHeight="1">
      <c r="A2" s="870" t="s">
        <v>1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97" customFormat="1" ht="12.75" customHeight="1">
      <c r="A4" s="871" t="s">
        <v>272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13" s="197" customFormat="1" ht="12.75" customHeight="1" thickBot="1">
      <c r="A5" s="196"/>
      <c r="B5" s="196"/>
      <c r="C5" s="196"/>
      <c r="D5" s="196"/>
      <c r="E5" s="196"/>
      <c r="F5" s="196"/>
      <c r="G5" s="196"/>
      <c r="H5" s="196"/>
      <c r="I5" s="196"/>
      <c r="L5" s="959" t="str">
        <f>'[7]ANEXO I - TAB 1'!L5</f>
        <v>POSIÇÃO: Agosto/2019</v>
      </c>
      <c r="M5" s="959">
        <f>'[7]ANEXO I - TAB 1'!M5</f>
        <v>0</v>
      </c>
    </row>
    <row r="6" spans="1:13" ht="12.75" customHeight="1" thickTop="1">
      <c r="A6" s="882" t="s">
        <v>3</v>
      </c>
      <c r="B6" s="883"/>
      <c r="C6" s="883"/>
      <c r="D6" s="884"/>
      <c r="E6" s="888" t="s">
        <v>4</v>
      </c>
      <c r="F6" s="889"/>
      <c r="G6" s="889"/>
      <c r="H6" s="889"/>
      <c r="I6" s="890"/>
      <c r="J6" s="872" t="s">
        <v>5</v>
      </c>
      <c r="K6" s="873"/>
      <c r="L6" s="874"/>
      <c r="M6" s="875" t="s">
        <v>6</v>
      </c>
    </row>
    <row r="7" spans="1:13" ht="21" customHeight="1">
      <c r="A7" s="885"/>
      <c r="B7" s="886"/>
      <c r="C7" s="886"/>
      <c r="D7" s="887"/>
      <c r="E7" s="877" t="s">
        <v>7</v>
      </c>
      <c r="F7" s="878"/>
      <c r="G7" s="878"/>
      <c r="H7" s="878" t="s">
        <v>8</v>
      </c>
      <c r="I7" s="879" t="s">
        <v>9</v>
      </c>
      <c r="J7" s="877" t="s">
        <v>10</v>
      </c>
      <c r="K7" s="878" t="s">
        <v>11</v>
      </c>
      <c r="L7" s="880" t="s">
        <v>9</v>
      </c>
      <c r="M7" s="960"/>
    </row>
    <row r="8" spans="1:13" ht="44.45" customHeight="1">
      <c r="A8" s="154" t="s">
        <v>155</v>
      </c>
      <c r="B8" s="155" t="s">
        <v>156</v>
      </c>
      <c r="C8" s="155" t="s">
        <v>12</v>
      </c>
      <c r="D8" s="150" t="s">
        <v>13</v>
      </c>
      <c r="E8" s="154" t="s">
        <v>14</v>
      </c>
      <c r="F8" s="155" t="s">
        <v>15</v>
      </c>
      <c r="G8" s="149" t="s">
        <v>16</v>
      </c>
      <c r="H8" s="878"/>
      <c r="I8" s="879"/>
      <c r="J8" s="877"/>
      <c r="K8" s="878"/>
      <c r="L8" s="880"/>
      <c r="M8" s="960"/>
    </row>
    <row r="9" spans="1:13" s="5" customFormat="1" ht="12.75" customHeight="1">
      <c r="A9" s="894" t="s">
        <v>150</v>
      </c>
      <c r="B9" s="892" t="s">
        <v>154</v>
      </c>
      <c r="C9" s="891" t="s">
        <v>151</v>
      </c>
      <c r="D9" s="159">
        <v>13</v>
      </c>
      <c r="E9" s="160">
        <f>'[7]ANEXO I - TAB 1'!E9</f>
        <v>630</v>
      </c>
      <c r="F9" s="161">
        <f>'[7]ANEXO I - TAB 1'!F9</f>
        <v>0</v>
      </c>
      <c r="G9" s="211">
        <f t="shared" ref="G9:G21" si="0">E9+F9</f>
        <v>630</v>
      </c>
      <c r="H9" s="207"/>
      <c r="I9" s="211">
        <f t="shared" ref="I9:I21" si="1">G9+H9</f>
        <v>630</v>
      </c>
      <c r="J9" s="160">
        <f>'[7]ANEXO I - TAB 1'!J9</f>
        <v>259</v>
      </c>
      <c r="K9" s="161">
        <f>'[7]ANEXO I - TAB 1'!K9</f>
        <v>52</v>
      </c>
      <c r="L9" s="223">
        <f t="shared" ref="L9:L21" si="2">J9+K9</f>
        <v>311</v>
      </c>
      <c r="M9" s="180">
        <f>'[7]ANEXO I - TAB 1'!M9</f>
        <v>72</v>
      </c>
    </row>
    <row r="10" spans="1:13" s="5" customFormat="1" ht="12.75" customHeight="1">
      <c r="A10" s="895"/>
      <c r="B10" s="893"/>
      <c r="C10" s="865"/>
      <c r="D10" s="162">
        <v>12</v>
      </c>
      <c r="E10" s="163">
        <f>'[7]ANEXO I - TAB 1'!E10</f>
        <v>8</v>
      </c>
      <c r="F10" s="164">
        <f>'[7]ANEXO I - TAB 1'!F10</f>
        <v>0</v>
      </c>
      <c r="G10" s="212">
        <f t="shared" si="0"/>
        <v>8</v>
      </c>
      <c r="H10" s="208"/>
      <c r="I10" s="212">
        <f t="shared" si="1"/>
        <v>8</v>
      </c>
      <c r="J10" s="163">
        <f>'[7]ANEXO I - TAB 1'!J10</f>
        <v>0</v>
      </c>
      <c r="K10" s="164">
        <f>'[7]ANEXO I - TAB 1'!K10</f>
        <v>0</v>
      </c>
      <c r="L10" s="224">
        <f t="shared" si="2"/>
        <v>0</v>
      </c>
      <c r="M10" s="181">
        <f>'[7]ANEXO I - TAB 1'!M10</f>
        <v>0</v>
      </c>
    </row>
    <row r="11" spans="1:13" s="5" customFormat="1" ht="12.75" customHeight="1">
      <c r="A11" s="895"/>
      <c r="B11" s="893"/>
      <c r="C11" s="866"/>
      <c r="D11" s="165">
        <v>11</v>
      </c>
      <c r="E11" s="166">
        <f>'[7]ANEXO I - TAB 1'!E11</f>
        <v>20</v>
      </c>
      <c r="F11" s="167">
        <f>'[7]ANEXO I - TAB 1'!F11</f>
        <v>0</v>
      </c>
      <c r="G11" s="213">
        <f t="shared" si="0"/>
        <v>20</v>
      </c>
      <c r="H11" s="208"/>
      <c r="I11" s="213">
        <f t="shared" si="1"/>
        <v>20</v>
      </c>
      <c r="J11" s="166">
        <f>'[7]ANEXO I - TAB 1'!J11</f>
        <v>2</v>
      </c>
      <c r="K11" s="167">
        <f>'[7]ANEXO I - TAB 1'!K11</f>
        <v>0</v>
      </c>
      <c r="L11" s="225">
        <f t="shared" si="2"/>
        <v>2</v>
      </c>
      <c r="M11" s="182">
        <f>'[7]ANEXO I - TAB 1'!M11</f>
        <v>0</v>
      </c>
    </row>
    <row r="12" spans="1:13" s="5" customFormat="1" ht="12.75" customHeight="1">
      <c r="A12" s="895"/>
      <c r="B12" s="893"/>
      <c r="C12" s="864" t="s">
        <v>152</v>
      </c>
      <c r="D12" s="159">
        <v>10</v>
      </c>
      <c r="E12" s="160">
        <f>'[7]ANEXO I - TAB 1'!E12</f>
        <v>55</v>
      </c>
      <c r="F12" s="161">
        <f>'[7]ANEXO I - TAB 1'!F12</f>
        <v>0</v>
      </c>
      <c r="G12" s="211">
        <f t="shared" si="0"/>
        <v>55</v>
      </c>
      <c r="H12" s="208"/>
      <c r="I12" s="211">
        <f t="shared" si="1"/>
        <v>55</v>
      </c>
      <c r="J12" s="160">
        <f>'[7]ANEXO I - TAB 1'!J12</f>
        <v>0</v>
      </c>
      <c r="K12" s="161">
        <f>'[7]ANEXO I - TAB 1'!K12</f>
        <v>0</v>
      </c>
      <c r="L12" s="223">
        <f t="shared" si="2"/>
        <v>0</v>
      </c>
      <c r="M12" s="180">
        <f>'[7]ANEXO I - TAB 1'!M12</f>
        <v>0</v>
      </c>
    </row>
    <row r="13" spans="1:13" s="5" customFormat="1" ht="12.75" customHeight="1">
      <c r="A13" s="895"/>
      <c r="B13" s="893"/>
      <c r="C13" s="865"/>
      <c r="D13" s="162">
        <v>9</v>
      </c>
      <c r="E13" s="163">
        <f>'[7]ANEXO I - TAB 1'!E13</f>
        <v>87</v>
      </c>
      <c r="F13" s="164">
        <f>'[7]ANEXO I - TAB 1'!F13</f>
        <v>0</v>
      </c>
      <c r="G13" s="212">
        <f t="shared" si="0"/>
        <v>87</v>
      </c>
      <c r="H13" s="208"/>
      <c r="I13" s="212">
        <f t="shared" si="1"/>
        <v>87</v>
      </c>
      <c r="J13" s="163">
        <f>'[7]ANEXO I - TAB 1'!J13</f>
        <v>0</v>
      </c>
      <c r="K13" s="164">
        <f>'[7]ANEXO I - TAB 1'!K13</f>
        <v>0</v>
      </c>
      <c r="L13" s="224">
        <f t="shared" si="2"/>
        <v>0</v>
      </c>
      <c r="M13" s="181">
        <f>'[7]ANEXO I - TAB 1'!M13</f>
        <v>0</v>
      </c>
    </row>
    <row r="14" spans="1:13" s="5" customFormat="1" ht="12.75" customHeight="1">
      <c r="A14" s="895"/>
      <c r="B14" s="893"/>
      <c r="C14" s="865"/>
      <c r="D14" s="162">
        <v>8</v>
      </c>
      <c r="E14" s="163">
        <f>'[7]ANEXO I - TAB 1'!E14</f>
        <v>96</v>
      </c>
      <c r="F14" s="164">
        <f>'[7]ANEXO I - TAB 1'!F14</f>
        <v>0</v>
      </c>
      <c r="G14" s="212">
        <f t="shared" si="0"/>
        <v>96</v>
      </c>
      <c r="H14" s="208"/>
      <c r="I14" s="212">
        <f t="shared" si="1"/>
        <v>96</v>
      </c>
      <c r="J14" s="163">
        <f>'[7]ANEXO I - TAB 1'!J14</f>
        <v>0</v>
      </c>
      <c r="K14" s="164">
        <f>'[7]ANEXO I - TAB 1'!K14</f>
        <v>0</v>
      </c>
      <c r="L14" s="224">
        <f t="shared" si="2"/>
        <v>0</v>
      </c>
      <c r="M14" s="181">
        <f>'[7]ANEXO I - TAB 1'!M14</f>
        <v>0</v>
      </c>
    </row>
    <row r="15" spans="1:13" s="5" customFormat="1" ht="12.75" customHeight="1">
      <c r="A15" s="895"/>
      <c r="B15" s="893"/>
      <c r="C15" s="865"/>
      <c r="D15" s="168">
        <v>7</v>
      </c>
      <c r="E15" s="169">
        <f>'[7]ANEXO I - TAB 1'!E15</f>
        <v>62</v>
      </c>
      <c r="F15" s="170">
        <f>'[7]ANEXO I - TAB 1'!F15</f>
        <v>0</v>
      </c>
      <c r="G15" s="214">
        <f t="shared" si="0"/>
        <v>62</v>
      </c>
      <c r="H15" s="208"/>
      <c r="I15" s="214">
        <f t="shared" si="1"/>
        <v>62</v>
      </c>
      <c r="J15" s="169">
        <f>'[7]ANEXO I - TAB 1'!J15</f>
        <v>0</v>
      </c>
      <c r="K15" s="170">
        <f>'[7]ANEXO I - TAB 1'!K15</f>
        <v>0</v>
      </c>
      <c r="L15" s="226">
        <f t="shared" si="2"/>
        <v>0</v>
      </c>
      <c r="M15" s="183">
        <f>'[7]ANEXO I - TAB 1'!M15</f>
        <v>0</v>
      </c>
    </row>
    <row r="16" spans="1:13" s="5" customFormat="1" ht="12.75" customHeight="1">
      <c r="A16" s="895"/>
      <c r="B16" s="893"/>
      <c r="C16" s="866"/>
      <c r="D16" s="165">
        <v>6</v>
      </c>
      <c r="E16" s="166">
        <f>'[7]ANEXO I - TAB 1'!E16</f>
        <v>78</v>
      </c>
      <c r="F16" s="167">
        <f>'[7]ANEXO I - TAB 1'!F16</f>
        <v>0</v>
      </c>
      <c r="G16" s="213">
        <f t="shared" si="0"/>
        <v>78</v>
      </c>
      <c r="H16" s="208"/>
      <c r="I16" s="213">
        <f t="shared" si="1"/>
        <v>78</v>
      </c>
      <c r="J16" s="166">
        <f>'[7]ANEXO I - TAB 1'!J16</f>
        <v>0</v>
      </c>
      <c r="K16" s="167">
        <f>'[7]ANEXO I - TAB 1'!K16</f>
        <v>0</v>
      </c>
      <c r="L16" s="225">
        <f t="shared" si="2"/>
        <v>0</v>
      </c>
      <c r="M16" s="182">
        <f>'[7]ANEXO I - TAB 1'!M16</f>
        <v>0</v>
      </c>
    </row>
    <row r="17" spans="1:13" s="5" customFormat="1" ht="12.75" customHeight="1">
      <c r="A17" s="895"/>
      <c r="B17" s="893"/>
      <c r="C17" s="864" t="s">
        <v>153</v>
      </c>
      <c r="D17" s="159">
        <v>5</v>
      </c>
      <c r="E17" s="160">
        <f>'[7]ANEXO I - TAB 1'!E17</f>
        <v>70</v>
      </c>
      <c r="F17" s="161">
        <f>'[7]ANEXO I - TAB 1'!F17</f>
        <v>0</v>
      </c>
      <c r="G17" s="211">
        <f t="shared" si="0"/>
        <v>70</v>
      </c>
      <c r="H17" s="208"/>
      <c r="I17" s="211">
        <f t="shared" si="1"/>
        <v>70</v>
      </c>
      <c r="J17" s="160">
        <f>'[7]ANEXO I - TAB 1'!J17</f>
        <v>0</v>
      </c>
      <c r="K17" s="161">
        <f>'[7]ANEXO I - TAB 1'!K17</f>
        <v>0</v>
      </c>
      <c r="L17" s="223">
        <f t="shared" si="2"/>
        <v>0</v>
      </c>
      <c r="M17" s="180">
        <f>'[7]ANEXO I - TAB 1'!M17</f>
        <v>0</v>
      </c>
    </row>
    <row r="18" spans="1:13" s="5" customFormat="1" ht="12.75" customHeight="1">
      <c r="A18" s="895"/>
      <c r="B18" s="893"/>
      <c r="C18" s="865"/>
      <c r="D18" s="162">
        <v>4</v>
      </c>
      <c r="E18" s="163">
        <f>'[7]ANEXO I - TAB 1'!E18</f>
        <v>38</v>
      </c>
      <c r="F18" s="164">
        <f>'[7]ANEXO I - TAB 1'!F18</f>
        <v>0</v>
      </c>
      <c r="G18" s="212">
        <f t="shared" si="0"/>
        <v>38</v>
      </c>
      <c r="H18" s="208"/>
      <c r="I18" s="212">
        <f t="shared" si="1"/>
        <v>38</v>
      </c>
      <c r="J18" s="163">
        <f>'[7]ANEXO I - TAB 1'!J18</f>
        <v>1</v>
      </c>
      <c r="K18" s="164">
        <f>'[7]ANEXO I - TAB 1'!K18</f>
        <v>0</v>
      </c>
      <c r="L18" s="224">
        <f t="shared" si="2"/>
        <v>1</v>
      </c>
      <c r="M18" s="181">
        <f>'[7]ANEXO I - TAB 1'!M18</f>
        <v>0</v>
      </c>
    </row>
    <row r="19" spans="1:13" s="5" customFormat="1" ht="12.75" customHeight="1">
      <c r="A19" s="895"/>
      <c r="B19" s="893"/>
      <c r="C19" s="865"/>
      <c r="D19" s="162">
        <v>3</v>
      </c>
      <c r="E19" s="163">
        <f>'[7]ANEXO I - TAB 1'!E19</f>
        <v>0</v>
      </c>
      <c r="F19" s="164">
        <f>'[7]ANEXO I - TAB 1'!F19</f>
        <v>19</v>
      </c>
      <c r="G19" s="212">
        <f t="shared" si="0"/>
        <v>19</v>
      </c>
      <c r="H19" s="208"/>
      <c r="I19" s="212">
        <f t="shared" si="1"/>
        <v>19</v>
      </c>
      <c r="J19" s="163">
        <f>'[7]ANEXO I - TAB 1'!J19</f>
        <v>0</v>
      </c>
      <c r="K19" s="164">
        <f>'[7]ANEXO I - TAB 1'!K19</f>
        <v>0</v>
      </c>
      <c r="L19" s="224">
        <f t="shared" si="2"/>
        <v>0</v>
      </c>
      <c r="M19" s="181">
        <f>'[7]ANEXO I - TAB 1'!M19</f>
        <v>0</v>
      </c>
    </row>
    <row r="20" spans="1:13" s="5" customFormat="1" ht="12.75" customHeight="1">
      <c r="A20" s="895"/>
      <c r="B20" s="893"/>
      <c r="C20" s="865"/>
      <c r="D20" s="162">
        <v>2</v>
      </c>
      <c r="E20" s="169">
        <f>'[7]ANEXO I - TAB 1'!E20</f>
        <v>0</v>
      </c>
      <c r="F20" s="170">
        <f>'[7]ANEXO I - TAB 1'!F20</f>
        <v>3</v>
      </c>
      <c r="G20" s="214">
        <f t="shared" si="0"/>
        <v>3</v>
      </c>
      <c r="H20" s="208"/>
      <c r="I20" s="214">
        <f t="shared" si="1"/>
        <v>3</v>
      </c>
      <c r="J20" s="169">
        <f>'[7]ANEXO I - TAB 1'!J20</f>
        <v>0</v>
      </c>
      <c r="K20" s="170">
        <f>'[7]ANEXO I - TAB 1'!K20</f>
        <v>0</v>
      </c>
      <c r="L20" s="226">
        <f t="shared" si="2"/>
        <v>0</v>
      </c>
      <c r="M20" s="183">
        <f>'[7]ANEXO I - TAB 1'!M20</f>
        <v>0</v>
      </c>
    </row>
    <row r="21" spans="1:13" s="5" customFormat="1" ht="12.75" customHeight="1">
      <c r="A21" s="895"/>
      <c r="B21" s="893"/>
      <c r="C21" s="865"/>
      <c r="D21" s="168">
        <v>1</v>
      </c>
      <c r="E21" s="175">
        <f>'[7]ANEXO I - TAB 1'!E21</f>
        <v>0</v>
      </c>
      <c r="F21" s="176">
        <f>'[7]ANEXO I - TAB 1'!F21</f>
        <v>39</v>
      </c>
      <c r="G21" s="215">
        <f t="shared" si="0"/>
        <v>39</v>
      </c>
      <c r="H21" s="176">
        <f>'[7]ANEXO I - TAB 1'!H21</f>
        <v>26</v>
      </c>
      <c r="I21" s="215">
        <f t="shared" si="1"/>
        <v>65</v>
      </c>
      <c r="J21" s="175">
        <f>'[7]ANEXO I - TAB 1'!J21</f>
        <v>0</v>
      </c>
      <c r="K21" s="176">
        <f>'[7]ANEXO I - TAB 1'!K21</f>
        <v>0</v>
      </c>
      <c r="L21" s="227">
        <f t="shared" si="2"/>
        <v>0</v>
      </c>
      <c r="M21" s="186">
        <f>'[7]ANEXO I - TAB 1'!M21</f>
        <v>0</v>
      </c>
    </row>
    <row r="22" spans="1:13" s="11" customFormat="1" ht="12.75" customHeight="1">
      <c r="A22" s="158"/>
      <c r="B22" s="234"/>
      <c r="C22" s="235"/>
      <c r="D22" s="236" t="s">
        <v>193</v>
      </c>
      <c r="E22" s="237">
        <f t="shared" ref="E22:M22" si="3">SUM(E9:E21)</f>
        <v>1144</v>
      </c>
      <c r="F22" s="216">
        <f t="shared" si="3"/>
        <v>61</v>
      </c>
      <c r="G22" s="216">
        <f t="shared" si="3"/>
        <v>1205</v>
      </c>
      <c r="H22" s="220">
        <f t="shared" si="3"/>
        <v>26</v>
      </c>
      <c r="I22" s="216">
        <f t="shared" si="3"/>
        <v>1231</v>
      </c>
      <c r="J22" s="237">
        <f t="shared" si="3"/>
        <v>262</v>
      </c>
      <c r="K22" s="216">
        <f t="shared" si="3"/>
        <v>52</v>
      </c>
      <c r="L22" s="228">
        <f t="shared" si="3"/>
        <v>314</v>
      </c>
      <c r="M22" s="238">
        <f t="shared" si="3"/>
        <v>72</v>
      </c>
    </row>
    <row r="23" spans="1:13" s="5" customFormat="1" ht="12.75" customHeight="1">
      <c r="A23" s="894" t="s">
        <v>167</v>
      </c>
      <c r="B23" s="892" t="s">
        <v>168</v>
      </c>
      <c r="C23" s="891" t="s">
        <v>151</v>
      </c>
      <c r="D23" s="177">
        <v>13</v>
      </c>
      <c r="E23" s="171">
        <f>'[7]ANEXO I - TAB 1'!E23</f>
        <v>904</v>
      </c>
      <c r="F23" s="172">
        <f>'[7]ANEXO I - TAB 1'!F23</f>
        <v>0</v>
      </c>
      <c r="G23" s="217">
        <f t="shared" ref="G23:G35" si="4">E23+F23</f>
        <v>904</v>
      </c>
      <c r="H23" s="207"/>
      <c r="I23" s="217">
        <f t="shared" ref="I23:I35" si="5">G23+H23</f>
        <v>904</v>
      </c>
      <c r="J23" s="171">
        <f>'[7]ANEXO I - TAB 1'!J23</f>
        <v>214</v>
      </c>
      <c r="K23" s="172">
        <f>'[7]ANEXO I - TAB 1'!K23</f>
        <v>60</v>
      </c>
      <c r="L23" s="229">
        <f t="shared" ref="L23:L35" si="6">J23+K23</f>
        <v>274</v>
      </c>
      <c r="M23" s="184">
        <f>'[7]ANEXO I - TAB 1'!M23</f>
        <v>78</v>
      </c>
    </row>
    <row r="24" spans="1:13" s="5" customFormat="1" ht="12.75" customHeight="1">
      <c r="A24" s="895"/>
      <c r="B24" s="893"/>
      <c r="C24" s="865"/>
      <c r="D24" s="178">
        <v>12</v>
      </c>
      <c r="E24" s="173">
        <f>'[7]ANEXO I - TAB 1'!E24</f>
        <v>22</v>
      </c>
      <c r="F24" s="174">
        <f>'[7]ANEXO I - TAB 1'!F24</f>
        <v>0</v>
      </c>
      <c r="G24" s="218">
        <f t="shared" si="4"/>
        <v>22</v>
      </c>
      <c r="H24" s="208"/>
      <c r="I24" s="218">
        <f t="shared" si="5"/>
        <v>22</v>
      </c>
      <c r="J24" s="173">
        <f>'[7]ANEXO I - TAB 1'!J24</f>
        <v>0</v>
      </c>
      <c r="K24" s="174">
        <f>'[7]ANEXO I - TAB 1'!K24</f>
        <v>0</v>
      </c>
      <c r="L24" s="230">
        <f t="shared" si="6"/>
        <v>0</v>
      </c>
      <c r="M24" s="185">
        <f>'[7]ANEXO I - TAB 1'!M24</f>
        <v>0</v>
      </c>
    </row>
    <row r="25" spans="1:13" s="5" customFormat="1" ht="12.75" customHeight="1">
      <c r="A25" s="895"/>
      <c r="B25" s="893"/>
      <c r="C25" s="866"/>
      <c r="D25" s="179">
        <v>11</v>
      </c>
      <c r="E25" s="175">
        <f>'[7]ANEXO I - TAB 1'!E25</f>
        <v>32</v>
      </c>
      <c r="F25" s="176">
        <f>'[7]ANEXO I - TAB 1'!F25</f>
        <v>0</v>
      </c>
      <c r="G25" s="215">
        <f t="shared" si="4"/>
        <v>32</v>
      </c>
      <c r="H25" s="208"/>
      <c r="I25" s="215">
        <f t="shared" si="5"/>
        <v>32</v>
      </c>
      <c r="J25" s="175">
        <f>'[7]ANEXO I - TAB 1'!J25</f>
        <v>1</v>
      </c>
      <c r="K25" s="176">
        <f>'[7]ANEXO I - TAB 1'!K25</f>
        <v>0</v>
      </c>
      <c r="L25" s="227">
        <f t="shared" si="6"/>
        <v>1</v>
      </c>
      <c r="M25" s="186">
        <f>'[7]ANEXO I - TAB 1'!M25</f>
        <v>0</v>
      </c>
    </row>
    <row r="26" spans="1:13" s="5" customFormat="1" ht="12.75" customHeight="1">
      <c r="A26" s="895"/>
      <c r="B26" s="893"/>
      <c r="C26" s="864" t="s">
        <v>152</v>
      </c>
      <c r="D26" s="177">
        <v>10</v>
      </c>
      <c r="E26" s="171">
        <f>'[7]ANEXO I - TAB 1'!E26</f>
        <v>46</v>
      </c>
      <c r="F26" s="172">
        <f>'[7]ANEXO I - TAB 1'!F26</f>
        <v>0</v>
      </c>
      <c r="G26" s="217">
        <f t="shared" si="4"/>
        <v>46</v>
      </c>
      <c r="H26" s="208"/>
      <c r="I26" s="217">
        <f t="shared" si="5"/>
        <v>46</v>
      </c>
      <c r="J26" s="171">
        <f>'[7]ANEXO I - TAB 1'!J26</f>
        <v>0</v>
      </c>
      <c r="K26" s="172">
        <f>'[7]ANEXO I - TAB 1'!K26</f>
        <v>0</v>
      </c>
      <c r="L26" s="229">
        <f t="shared" si="6"/>
        <v>0</v>
      </c>
      <c r="M26" s="184">
        <f>'[7]ANEXO I - TAB 1'!M26</f>
        <v>0</v>
      </c>
    </row>
    <row r="27" spans="1:13" s="5" customFormat="1" ht="12.75" customHeight="1">
      <c r="A27" s="895"/>
      <c r="B27" s="893"/>
      <c r="C27" s="865"/>
      <c r="D27" s="178">
        <v>9</v>
      </c>
      <c r="E27" s="173">
        <f>'[7]ANEXO I - TAB 1'!E27</f>
        <v>144</v>
      </c>
      <c r="F27" s="174">
        <f>'[7]ANEXO I - TAB 1'!F27</f>
        <v>0</v>
      </c>
      <c r="G27" s="218">
        <f t="shared" si="4"/>
        <v>144</v>
      </c>
      <c r="H27" s="208"/>
      <c r="I27" s="218">
        <f t="shared" si="5"/>
        <v>144</v>
      </c>
      <c r="J27" s="173">
        <f>'[7]ANEXO I - TAB 1'!J27</f>
        <v>1</v>
      </c>
      <c r="K27" s="174">
        <f>'[7]ANEXO I - TAB 1'!K27</f>
        <v>0</v>
      </c>
      <c r="L27" s="230">
        <f t="shared" si="6"/>
        <v>1</v>
      </c>
      <c r="M27" s="185">
        <f>'[7]ANEXO I - TAB 1'!M27</f>
        <v>0</v>
      </c>
    </row>
    <row r="28" spans="1:13" s="5" customFormat="1" ht="12.75" customHeight="1">
      <c r="A28" s="895"/>
      <c r="B28" s="893"/>
      <c r="C28" s="865"/>
      <c r="D28" s="178">
        <v>8</v>
      </c>
      <c r="E28" s="173">
        <f>'[7]ANEXO I - TAB 1'!E28</f>
        <v>119</v>
      </c>
      <c r="F28" s="174">
        <f>'[7]ANEXO I - TAB 1'!F28</f>
        <v>0</v>
      </c>
      <c r="G28" s="218">
        <f t="shared" si="4"/>
        <v>119</v>
      </c>
      <c r="H28" s="208"/>
      <c r="I28" s="218">
        <f t="shared" si="5"/>
        <v>119</v>
      </c>
      <c r="J28" s="173">
        <f>'[7]ANEXO I - TAB 1'!J28</f>
        <v>0</v>
      </c>
      <c r="K28" s="174">
        <f>'[7]ANEXO I - TAB 1'!K28</f>
        <v>0</v>
      </c>
      <c r="L28" s="230">
        <f t="shared" si="6"/>
        <v>0</v>
      </c>
      <c r="M28" s="185">
        <f>'[7]ANEXO I - TAB 1'!M28</f>
        <v>0</v>
      </c>
    </row>
    <row r="29" spans="1:13" s="5" customFormat="1" ht="12.75" customHeight="1">
      <c r="A29" s="895"/>
      <c r="B29" s="893"/>
      <c r="C29" s="865"/>
      <c r="D29" s="178">
        <v>7</v>
      </c>
      <c r="E29" s="173">
        <f>'[7]ANEXO I - TAB 1'!E29</f>
        <v>93</v>
      </c>
      <c r="F29" s="174">
        <f>'[7]ANEXO I - TAB 1'!F29</f>
        <v>0</v>
      </c>
      <c r="G29" s="218">
        <f t="shared" si="4"/>
        <v>93</v>
      </c>
      <c r="H29" s="208"/>
      <c r="I29" s="218">
        <f t="shared" si="5"/>
        <v>93</v>
      </c>
      <c r="J29" s="173">
        <f>'[7]ANEXO I - TAB 1'!J29</f>
        <v>0</v>
      </c>
      <c r="K29" s="174">
        <f>'[7]ANEXO I - TAB 1'!K29</f>
        <v>1</v>
      </c>
      <c r="L29" s="230">
        <f t="shared" si="6"/>
        <v>1</v>
      </c>
      <c r="M29" s="185">
        <f>'[7]ANEXO I - TAB 1'!M29</f>
        <v>1</v>
      </c>
    </row>
    <row r="30" spans="1:13" s="5" customFormat="1" ht="12.75" customHeight="1">
      <c r="A30" s="895"/>
      <c r="B30" s="893"/>
      <c r="C30" s="866"/>
      <c r="D30" s="179">
        <v>6</v>
      </c>
      <c r="E30" s="175">
        <f>'[7]ANEXO I - TAB 1'!E30</f>
        <v>124</v>
      </c>
      <c r="F30" s="176">
        <f>'[7]ANEXO I - TAB 1'!F30</f>
        <v>0</v>
      </c>
      <c r="G30" s="215">
        <f t="shared" si="4"/>
        <v>124</v>
      </c>
      <c r="H30" s="208"/>
      <c r="I30" s="215">
        <f t="shared" si="5"/>
        <v>124</v>
      </c>
      <c r="J30" s="175">
        <f>'[7]ANEXO I - TAB 1'!J30</f>
        <v>2</v>
      </c>
      <c r="K30" s="176">
        <f>'[7]ANEXO I - TAB 1'!K30</f>
        <v>0</v>
      </c>
      <c r="L30" s="227">
        <f t="shared" si="6"/>
        <v>2</v>
      </c>
      <c r="M30" s="186">
        <f>'[7]ANEXO I - TAB 1'!M30</f>
        <v>0</v>
      </c>
    </row>
    <row r="31" spans="1:13" s="5" customFormat="1" ht="12.75" customHeight="1">
      <c r="A31" s="895"/>
      <c r="B31" s="893"/>
      <c r="C31" s="864" t="s">
        <v>153</v>
      </c>
      <c r="D31" s="177">
        <v>5</v>
      </c>
      <c r="E31" s="171">
        <f>'[7]ANEXO I - TAB 1'!E31</f>
        <v>105</v>
      </c>
      <c r="F31" s="172">
        <f>'[7]ANEXO I - TAB 1'!F31</f>
        <v>0</v>
      </c>
      <c r="G31" s="217">
        <f t="shared" si="4"/>
        <v>105</v>
      </c>
      <c r="H31" s="208"/>
      <c r="I31" s="217">
        <f t="shared" si="5"/>
        <v>105</v>
      </c>
      <c r="J31" s="171">
        <f>'[7]ANEXO I - TAB 1'!J31</f>
        <v>0</v>
      </c>
      <c r="K31" s="172">
        <f>'[7]ANEXO I - TAB 1'!K31</f>
        <v>0</v>
      </c>
      <c r="L31" s="229">
        <f t="shared" si="6"/>
        <v>0</v>
      </c>
      <c r="M31" s="184">
        <f>'[7]ANEXO I - TAB 1'!M31</f>
        <v>0</v>
      </c>
    </row>
    <row r="32" spans="1:13" s="5" customFormat="1" ht="12.75" customHeight="1">
      <c r="A32" s="895"/>
      <c r="B32" s="893"/>
      <c r="C32" s="865"/>
      <c r="D32" s="178">
        <v>4</v>
      </c>
      <c r="E32" s="173">
        <f>'[7]ANEXO I - TAB 1'!E32</f>
        <v>32</v>
      </c>
      <c r="F32" s="174">
        <f>'[7]ANEXO I - TAB 1'!F32</f>
        <v>0</v>
      </c>
      <c r="G32" s="218">
        <f t="shared" si="4"/>
        <v>32</v>
      </c>
      <c r="H32" s="208"/>
      <c r="I32" s="218">
        <f t="shared" si="5"/>
        <v>32</v>
      </c>
      <c r="J32" s="173">
        <f>'[7]ANEXO I - TAB 1'!J32</f>
        <v>1</v>
      </c>
      <c r="K32" s="174">
        <f>'[7]ANEXO I - TAB 1'!K32</f>
        <v>1</v>
      </c>
      <c r="L32" s="230">
        <f t="shared" si="6"/>
        <v>2</v>
      </c>
      <c r="M32" s="185">
        <f>'[7]ANEXO I - TAB 1'!M32</f>
        <v>4</v>
      </c>
    </row>
    <row r="33" spans="1:13" s="5" customFormat="1" ht="12.75" customHeight="1">
      <c r="A33" s="895"/>
      <c r="B33" s="893"/>
      <c r="C33" s="865"/>
      <c r="D33" s="178">
        <v>3</v>
      </c>
      <c r="E33" s="173">
        <f>'[7]ANEXO I - TAB 1'!E33</f>
        <v>0</v>
      </c>
      <c r="F33" s="174">
        <f>'[7]ANEXO I - TAB 1'!F33</f>
        <v>49</v>
      </c>
      <c r="G33" s="218">
        <f t="shared" si="4"/>
        <v>49</v>
      </c>
      <c r="H33" s="208"/>
      <c r="I33" s="218">
        <f t="shared" si="5"/>
        <v>49</v>
      </c>
      <c r="J33" s="173">
        <f>'[7]ANEXO I - TAB 1'!J33</f>
        <v>0</v>
      </c>
      <c r="K33" s="174">
        <f>'[7]ANEXO I - TAB 1'!K33</f>
        <v>2</v>
      </c>
      <c r="L33" s="230">
        <f t="shared" si="6"/>
        <v>2</v>
      </c>
      <c r="M33" s="185">
        <f>'[7]ANEXO I - TAB 1'!M33</f>
        <v>3</v>
      </c>
    </row>
    <row r="34" spans="1:13" s="5" customFormat="1" ht="12.75" customHeight="1">
      <c r="A34" s="895"/>
      <c r="B34" s="893"/>
      <c r="C34" s="865"/>
      <c r="D34" s="178">
        <v>2</v>
      </c>
      <c r="E34" s="187">
        <f>'[7]ANEXO I - TAB 1'!E34</f>
        <v>0</v>
      </c>
      <c r="F34" s="188">
        <f>'[7]ANEXO I - TAB 1'!F34</f>
        <v>8</v>
      </c>
      <c r="G34" s="219">
        <f t="shared" si="4"/>
        <v>8</v>
      </c>
      <c r="H34" s="209"/>
      <c r="I34" s="219">
        <f t="shared" si="5"/>
        <v>8</v>
      </c>
      <c r="J34" s="187">
        <f>'[7]ANEXO I - TAB 1'!J34</f>
        <v>0</v>
      </c>
      <c r="K34" s="188">
        <f>'[7]ANEXO I - TAB 1'!K34</f>
        <v>1</v>
      </c>
      <c r="L34" s="231">
        <f t="shared" si="6"/>
        <v>1</v>
      </c>
      <c r="M34" s="189">
        <f>'[7]ANEXO I - TAB 1'!M34</f>
        <v>2</v>
      </c>
    </row>
    <row r="35" spans="1:13" s="5" customFormat="1" ht="12.75" customHeight="1">
      <c r="A35" s="895"/>
      <c r="B35" s="893"/>
      <c r="C35" s="867"/>
      <c r="D35" s="179">
        <v>1</v>
      </c>
      <c r="E35" s="175">
        <f>'[7]ANEXO I - TAB 1'!E35</f>
        <v>0</v>
      </c>
      <c r="F35" s="176">
        <f>'[7]ANEXO I - TAB 1'!F35</f>
        <v>21</v>
      </c>
      <c r="G35" s="215">
        <f t="shared" si="4"/>
        <v>21</v>
      </c>
      <c r="H35" s="190">
        <f>'[7]ANEXO I - TAB 1'!H35</f>
        <v>57</v>
      </c>
      <c r="I35" s="215">
        <f t="shared" si="5"/>
        <v>78</v>
      </c>
      <c r="J35" s="175">
        <f>'[7]ANEXO I - TAB 1'!J35</f>
        <v>0</v>
      </c>
      <c r="K35" s="176">
        <f>'[7]ANEXO I - TAB 1'!K35</f>
        <v>0</v>
      </c>
      <c r="L35" s="227">
        <f t="shared" si="6"/>
        <v>0</v>
      </c>
      <c r="M35" s="186">
        <f>'[7]ANEXO I - TAB 1'!M35</f>
        <v>0</v>
      </c>
    </row>
    <row r="36" spans="1:13" s="11" customFormat="1" ht="12.75" customHeight="1">
      <c r="A36" s="158"/>
      <c r="B36" s="234"/>
      <c r="C36" s="235"/>
      <c r="D36" s="236" t="s">
        <v>193</v>
      </c>
      <c r="E36" s="237">
        <f t="shared" ref="E36:M36" si="7">SUM(E23:E35)</f>
        <v>1621</v>
      </c>
      <c r="F36" s="216">
        <f t="shared" si="7"/>
        <v>78</v>
      </c>
      <c r="G36" s="216">
        <f t="shared" si="7"/>
        <v>1699</v>
      </c>
      <c r="H36" s="220">
        <f t="shared" si="7"/>
        <v>57</v>
      </c>
      <c r="I36" s="216">
        <f t="shared" si="7"/>
        <v>1756</v>
      </c>
      <c r="J36" s="237">
        <f t="shared" si="7"/>
        <v>219</v>
      </c>
      <c r="K36" s="216">
        <f t="shared" si="7"/>
        <v>65</v>
      </c>
      <c r="L36" s="228">
        <f t="shared" si="7"/>
        <v>284</v>
      </c>
      <c r="M36" s="238">
        <f t="shared" si="7"/>
        <v>88</v>
      </c>
    </row>
    <row r="37" spans="1:13" s="5" customFormat="1" ht="12.75" customHeight="1">
      <c r="A37" s="894" t="s">
        <v>169</v>
      </c>
      <c r="B37" s="892" t="s">
        <v>170</v>
      </c>
      <c r="C37" s="891" t="s">
        <v>151</v>
      </c>
      <c r="D37" s="159">
        <v>13</v>
      </c>
      <c r="E37" s="160">
        <f>'[7]ANEXO I - TAB 1'!E37</f>
        <v>0</v>
      </c>
      <c r="F37" s="161">
        <f>'[7]ANEXO I - TAB 1'!F37</f>
        <v>0</v>
      </c>
      <c r="G37" s="211">
        <f t="shared" ref="G37:G49" si="8">E37+F37</f>
        <v>0</v>
      </c>
      <c r="H37" s="210"/>
      <c r="I37" s="211">
        <f t="shared" ref="I37:I49" si="9">G37+H37</f>
        <v>0</v>
      </c>
      <c r="J37" s="160">
        <f>'[7]ANEXO I - TAB 1'!J37</f>
        <v>0</v>
      </c>
      <c r="K37" s="161">
        <f>'[7]ANEXO I - TAB 1'!K37</f>
        <v>0</v>
      </c>
      <c r="L37" s="223">
        <f t="shared" ref="L37:L49" si="10">J37+K37</f>
        <v>0</v>
      </c>
      <c r="M37" s="180">
        <f>'[7]ANEXO I - TAB 1'!M37</f>
        <v>0</v>
      </c>
    </row>
    <row r="38" spans="1:13" s="5" customFormat="1" ht="12.75" customHeight="1">
      <c r="A38" s="895"/>
      <c r="B38" s="893"/>
      <c r="C38" s="865"/>
      <c r="D38" s="162">
        <v>12</v>
      </c>
      <c r="E38" s="163">
        <f>'[7]ANEXO I - TAB 1'!E38</f>
        <v>0</v>
      </c>
      <c r="F38" s="164">
        <f>'[7]ANEXO I - TAB 1'!F38</f>
        <v>0</v>
      </c>
      <c r="G38" s="212">
        <f t="shared" si="8"/>
        <v>0</v>
      </c>
      <c r="H38" s="209"/>
      <c r="I38" s="212">
        <f t="shared" si="9"/>
        <v>0</v>
      </c>
      <c r="J38" s="163">
        <f>'[7]ANEXO I - TAB 1'!J38</f>
        <v>0</v>
      </c>
      <c r="K38" s="164">
        <f>'[7]ANEXO I - TAB 1'!K38</f>
        <v>0</v>
      </c>
      <c r="L38" s="224">
        <f t="shared" si="10"/>
        <v>0</v>
      </c>
      <c r="M38" s="181">
        <f>'[7]ANEXO I - TAB 1'!M38</f>
        <v>0</v>
      </c>
    </row>
    <row r="39" spans="1:13" s="5" customFormat="1" ht="12.75" customHeight="1">
      <c r="A39" s="895"/>
      <c r="B39" s="893"/>
      <c r="C39" s="866"/>
      <c r="D39" s="165">
        <v>11</v>
      </c>
      <c r="E39" s="166">
        <f>'[7]ANEXO I - TAB 1'!E39</f>
        <v>0</v>
      </c>
      <c r="F39" s="167">
        <f>'[7]ANEXO I - TAB 1'!F39</f>
        <v>0</v>
      </c>
      <c r="G39" s="213">
        <f t="shared" si="8"/>
        <v>0</v>
      </c>
      <c r="H39" s="209"/>
      <c r="I39" s="213">
        <f t="shared" si="9"/>
        <v>0</v>
      </c>
      <c r="J39" s="166">
        <f>'[7]ANEXO I - TAB 1'!J39</f>
        <v>0</v>
      </c>
      <c r="K39" s="167">
        <f>'[7]ANEXO I - TAB 1'!K39</f>
        <v>0</v>
      </c>
      <c r="L39" s="225">
        <f t="shared" si="10"/>
        <v>0</v>
      </c>
      <c r="M39" s="182">
        <f>'[7]ANEXO I - TAB 1'!M39</f>
        <v>0</v>
      </c>
    </row>
    <row r="40" spans="1:13" s="5" customFormat="1" ht="12.75" customHeight="1">
      <c r="A40" s="895"/>
      <c r="B40" s="893"/>
      <c r="C40" s="864" t="s">
        <v>152</v>
      </c>
      <c r="D40" s="159">
        <v>10</v>
      </c>
      <c r="E40" s="160">
        <f>'[7]ANEXO I - TAB 1'!E40</f>
        <v>0</v>
      </c>
      <c r="F40" s="161">
        <f>'[7]ANEXO I - TAB 1'!F40</f>
        <v>0</v>
      </c>
      <c r="G40" s="211">
        <f t="shared" si="8"/>
        <v>0</v>
      </c>
      <c r="H40" s="209"/>
      <c r="I40" s="211">
        <f t="shared" si="9"/>
        <v>0</v>
      </c>
      <c r="J40" s="160">
        <f>'[7]ANEXO I - TAB 1'!J40</f>
        <v>0</v>
      </c>
      <c r="K40" s="161">
        <f>'[7]ANEXO I - TAB 1'!K40</f>
        <v>0</v>
      </c>
      <c r="L40" s="223">
        <f t="shared" si="10"/>
        <v>0</v>
      </c>
      <c r="M40" s="180">
        <f>'[7]ANEXO I - TAB 1'!M40</f>
        <v>0</v>
      </c>
    </row>
    <row r="41" spans="1:13" s="5" customFormat="1" ht="12.75" customHeight="1">
      <c r="A41" s="895"/>
      <c r="B41" s="893"/>
      <c r="C41" s="865"/>
      <c r="D41" s="162">
        <v>9</v>
      </c>
      <c r="E41" s="163">
        <f>'[7]ANEXO I - TAB 1'!E41</f>
        <v>0</v>
      </c>
      <c r="F41" s="164">
        <f>'[7]ANEXO I - TAB 1'!F41</f>
        <v>0</v>
      </c>
      <c r="G41" s="212">
        <f t="shared" si="8"/>
        <v>0</v>
      </c>
      <c r="H41" s="209"/>
      <c r="I41" s="212">
        <f t="shared" si="9"/>
        <v>0</v>
      </c>
      <c r="J41" s="163">
        <f>'[7]ANEXO I - TAB 1'!J41</f>
        <v>0</v>
      </c>
      <c r="K41" s="164">
        <f>'[7]ANEXO I - TAB 1'!K41</f>
        <v>0</v>
      </c>
      <c r="L41" s="224">
        <f t="shared" si="10"/>
        <v>0</v>
      </c>
      <c r="M41" s="181">
        <f>'[7]ANEXO I - TAB 1'!M41</f>
        <v>0</v>
      </c>
    </row>
    <row r="42" spans="1:13" s="5" customFormat="1" ht="12.75" customHeight="1">
      <c r="A42" s="895"/>
      <c r="B42" s="893"/>
      <c r="C42" s="865"/>
      <c r="D42" s="162">
        <v>8</v>
      </c>
      <c r="E42" s="163">
        <f>'[7]ANEXO I - TAB 1'!E42</f>
        <v>0</v>
      </c>
      <c r="F42" s="164">
        <f>'[7]ANEXO I - TAB 1'!F42</f>
        <v>0</v>
      </c>
      <c r="G42" s="212">
        <f t="shared" si="8"/>
        <v>0</v>
      </c>
      <c r="H42" s="209"/>
      <c r="I42" s="212">
        <f t="shared" si="9"/>
        <v>0</v>
      </c>
      <c r="J42" s="163">
        <f>'[7]ANEXO I - TAB 1'!J42</f>
        <v>0</v>
      </c>
      <c r="K42" s="164">
        <f>'[7]ANEXO I - TAB 1'!K42</f>
        <v>0</v>
      </c>
      <c r="L42" s="224">
        <f t="shared" si="10"/>
        <v>0</v>
      </c>
      <c r="M42" s="181">
        <f>'[7]ANEXO I - TAB 1'!M42</f>
        <v>0</v>
      </c>
    </row>
    <row r="43" spans="1:13" s="5" customFormat="1" ht="12.75" customHeight="1">
      <c r="A43" s="895"/>
      <c r="B43" s="893"/>
      <c r="C43" s="865"/>
      <c r="D43" s="162">
        <v>7</v>
      </c>
      <c r="E43" s="163">
        <f>'[7]ANEXO I - TAB 1'!E43</f>
        <v>0</v>
      </c>
      <c r="F43" s="164">
        <f>'[7]ANEXO I - TAB 1'!F43</f>
        <v>0</v>
      </c>
      <c r="G43" s="212">
        <f t="shared" si="8"/>
        <v>0</v>
      </c>
      <c r="H43" s="209"/>
      <c r="I43" s="212">
        <f t="shared" si="9"/>
        <v>0</v>
      </c>
      <c r="J43" s="163">
        <f>'[7]ANEXO I - TAB 1'!J43</f>
        <v>0</v>
      </c>
      <c r="K43" s="164">
        <f>'[7]ANEXO I - TAB 1'!K43</f>
        <v>0</v>
      </c>
      <c r="L43" s="224">
        <f t="shared" si="10"/>
        <v>0</v>
      </c>
      <c r="M43" s="181">
        <f>'[7]ANEXO I - TAB 1'!M43</f>
        <v>0</v>
      </c>
    </row>
    <row r="44" spans="1:13" s="5" customFormat="1" ht="12.75" customHeight="1">
      <c r="A44" s="895"/>
      <c r="B44" s="893"/>
      <c r="C44" s="866"/>
      <c r="D44" s="165">
        <v>6</v>
      </c>
      <c r="E44" s="166">
        <f>'[7]ANEXO I - TAB 1'!E44</f>
        <v>0</v>
      </c>
      <c r="F44" s="167">
        <f>'[7]ANEXO I - TAB 1'!F44</f>
        <v>0</v>
      </c>
      <c r="G44" s="213">
        <f t="shared" si="8"/>
        <v>0</v>
      </c>
      <c r="H44" s="209"/>
      <c r="I44" s="213">
        <f t="shared" si="9"/>
        <v>0</v>
      </c>
      <c r="J44" s="166">
        <f>'[7]ANEXO I - TAB 1'!J44</f>
        <v>0</v>
      </c>
      <c r="K44" s="167">
        <f>'[7]ANEXO I - TAB 1'!K44</f>
        <v>0</v>
      </c>
      <c r="L44" s="225">
        <f t="shared" si="10"/>
        <v>0</v>
      </c>
      <c r="M44" s="182">
        <f>'[7]ANEXO I - TAB 1'!M44</f>
        <v>0</v>
      </c>
    </row>
    <row r="45" spans="1:13" s="5" customFormat="1" ht="12.75" customHeight="1">
      <c r="A45" s="895"/>
      <c r="B45" s="893"/>
      <c r="C45" s="864" t="s">
        <v>153</v>
      </c>
      <c r="D45" s="159">
        <v>5</v>
      </c>
      <c r="E45" s="160">
        <f>'[7]ANEXO I - TAB 1'!E45</f>
        <v>0</v>
      </c>
      <c r="F45" s="161">
        <f>'[7]ANEXO I - TAB 1'!F45</f>
        <v>0</v>
      </c>
      <c r="G45" s="211">
        <f t="shared" si="8"/>
        <v>0</v>
      </c>
      <c r="H45" s="209"/>
      <c r="I45" s="211">
        <f t="shared" si="9"/>
        <v>0</v>
      </c>
      <c r="J45" s="160">
        <f>'[7]ANEXO I - TAB 1'!J45</f>
        <v>0</v>
      </c>
      <c r="K45" s="161">
        <f>'[7]ANEXO I - TAB 1'!K45</f>
        <v>0</v>
      </c>
      <c r="L45" s="223">
        <f t="shared" si="10"/>
        <v>0</v>
      </c>
      <c r="M45" s="180">
        <f>'[7]ANEXO I - TAB 1'!M45</f>
        <v>0</v>
      </c>
    </row>
    <row r="46" spans="1:13" s="5" customFormat="1" ht="12.75" customHeight="1">
      <c r="A46" s="895"/>
      <c r="B46" s="893"/>
      <c r="C46" s="865"/>
      <c r="D46" s="162">
        <v>4</v>
      </c>
      <c r="E46" s="163">
        <f>'[7]ANEXO I - TAB 1'!E46</f>
        <v>0</v>
      </c>
      <c r="F46" s="164">
        <f>'[7]ANEXO I - TAB 1'!F46</f>
        <v>0</v>
      </c>
      <c r="G46" s="212">
        <f t="shared" si="8"/>
        <v>0</v>
      </c>
      <c r="H46" s="209"/>
      <c r="I46" s="212">
        <f t="shared" si="9"/>
        <v>0</v>
      </c>
      <c r="J46" s="163">
        <f>'[7]ANEXO I - TAB 1'!J46</f>
        <v>0</v>
      </c>
      <c r="K46" s="164">
        <f>'[7]ANEXO I - TAB 1'!K46</f>
        <v>0</v>
      </c>
      <c r="L46" s="224">
        <f t="shared" si="10"/>
        <v>0</v>
      </c>
      <c r="M46" s="181">
        <f>'[7]ANEXO I - TAB 1'!M46</f>
        <v>0</v>
      </c>
    </row>
    <row r="47" spans="1:13" s="5" customFormat="1" ht="12.75" customHeight="1">
      <c r="A47" s="895"/>
      <c r="B47" s="893"/>
      <c r="C47" s="865"/>
      <c r="D47" s="162">
        <v>3</v>
      </c>
      <c r="E47" s="163">
        <f>'[7]ANEXO I - TAB 1'!E47</f>
        <v>0</v>
      </c>
      <c r="F47" s="164">
        <f>'[7]ANEXO I - TAB 1'!F47</f>
        <v>0</v>
      </c>
      <c r="G47" s="212">
        <f t="shared" si="8"/>
        <v>0</v>
      </c>
      <c r="H47" s="209"/>
      <c r="I47" s="212">
        <f t="shared" si="9"/>
        <v>0</v>
      </c>
      <c r="J47" s="163">
        <f>'[7]ANEXO I - TAB 1'!J47</f>
        <v>0</v>
      </c>
      <c r="K47" s="164">
        <f>'[7]ANEXO I - TAB 1'!K47</f>
        <v>0</v>
      </c>
      <c r="L47" s="224">
        <f t="shared" si="10"/>
        <v>0</v>
      </c>
      <c r="M47" s="181">
        <f>'[7]ANEXO I - TAB 1'!M47</f>
        <v>0</v>
      </c>
    </row>
    <row r="48" spans="1:13" s="5" customFormat="1" ht="12.75" customHeight="1">
      <c r="A48" s="895"/>
      <c r="B48" s="893"/>
      <c r="C48" s="865"/>
      <c r="D48" s="162">
        <v>2</v>
      </c>
      <c r="E48" s="169">
        <f>'[7]ANEXO I - TAB 1'!E48</f>
        <v>0</v>
      </c>
      <c r="F48" s="170">
        <f>'[7]ANEXO I - TAB 1'!F48</f>
        <v>0</v>
      </c>
      <c r="G48" s="214">
        <f t="shared" si="8"/>
        <v>0</v>
      </c>
      <c r="H48" s="209"/>
      <c r="I48" s="214">
        <f t="shared" si="9"/>
        <v>0</v>
      </c>
      <c r="J48" s="169">
        <f>'[7]ANEXO I - TAB 1'!J48</f>
        <v>0</v>
      </c>
      <c r="K48" s="170">
        <f>'[7]ANEXO I - TAB 1'!K48</f>
        <v>0</v>
      </c>
      <c r="L48" s="226">
        <f t="shared" si="10"/>
        <v>0</v>
      </c>
      <c r="M48" s="183">
        <f>'[7]ANEXO I - TAB 1'!M48</f>
        <v>0</v>
      </c>
    </row>
    <row r="49" spans="1:13" s="5" customFormat="1" ht="12.75" customHeight="1">
      <c r="A49" s="895"/>
      <c r="B49" s="893"/>
      <c r="C49" s="867"/>
      <c r="D49" s="165">
        <v>1</v>
      </c>
      <c r="E49" s="175">
        <f>'[7]ANEXO I - TAB 1'!E49</f>
        <v>0</v>
      </c>
      <c r="F49" s="176">
        <f>'[7]ANEXO I - TAB 1'!F49</f>
        <v>0</v>
      </c>
      <c r="G49" s="215">
        <f t="shared" si="8"/>
        <v>0</v>
      </c>
      <c r="H49" s="190">
        <f>'[7]ANEXO I - TAB 1'!H49</f>
        <v>0</v>
      </c>
      <c r="I49" s="215">
        <f t="shared" si="9"/>
        <v>0</v>
      </c>
      <c r="J49" s="175">
        <f>'[7]ANEXO I - TAB 1'!J49</f>
        <v>0</v>
      </c>
      <c r="K49" s="176">
        <f>'[7]ANEXO I - TAB 1'!K49</f>
        <v>0</v>
      </c>
      <c r="L49" s="227">
        <f t="shared" si="10"/>
        <v>0</v>
      </c>
      <c r="M49" s="186">
        <f>'[7]ANEXO I - TAB 1'!M49</f>
        <v>0</v>
      </c>
    </row>
    <row r="50" spans="1:13" s="11" customFormat="1" ht="12.75" customHeight="1">
      <c r="A50" s="239"/>
      <c r="B50" s="234"/>
      <c r="C50" s="235"/>
      <c r="D50" s="240" t="s">
        <v>193</v>
      </c>
      <c r="E50" s="241">
        <f t="shared" ref="E50:M50" si="11">SUM(E37:E49)</f>
        <v>0</v>
      </c>
      <c r="F50" s="220">
        <f t="shared" si="11"/>
        <v>0</v>
      </c>
      <c r="G50" s="220">
        <f t="shared" si="11"/>
        <v>0</v>
      </c>
      <c r="H50" s="220">
        <f t="shared" si="11"/>
        <v>0</v>
      </c>
      <c r="I50" s="220">
        <f t="shared" si="11"/>
        <v>0</v>
      </c>
      <c r="J50" s="241">
        <f t="shared" si="11"/>
        <v>0</v>
      </c>
      <c r="K50" s="220">
        <f t="shared" si="11"/>
        <v>0</v>
      </c>
      <c r="L50" s="232">
        <f t="shared" si="11"/>
        <v>0</v>
      </c>
      <c r="M50" s="242">
        <f t="shared" si="11"/>
        <v>0</v>
      </c>
    </row>
    <row r="51" spans="1:13" s="11" customFormat="1" ht="12.75" customHeight="1" thickBot="1">
      <c r="A51" s="245"/>
      <c r="B51" s="868" t="s">
        <v>17</v>
      </c>
      <c r="C51" s="868"/>
      <c r="D51" s="869"/>
      <c r="E51" s="243">
        <f t="shared" ref="E51:M51" si="12">E22+E36+E50</f>
        <v>2765</v>
      </c>
      <c r="F51" s="221">
        <f t="shared" si="12"/>
        <v>139</v>
      </c>
      <c r="G51" s="221">
        <f t="shared" si="12"/>
        <v>2904</v>
      </c>
      <c r="H51" s="221">
        <f t="shared" si="12"/>
        <v>83</v>
      </c>
      <c r="I51" s="222">
        <f t="shared" si="12"/>
        <v>2987</v>
      </c>
      <c r="J51" s="243">
        <f t="shared" si="12"/>
        <v>481</v>
      </c>
      <c r="K51" s="221">
        <f t="shared" si="12"/>
        <v>117</v>
      </c>
      <c r="L51" s="233">
        <f t="shared" si="12"/>
        <v>598</v>
      </c>
      <c r="M51" s="244">
        <f t="shared" si="12"/>
        <v>160</v>
      </c>
    </row>
    <row r="52" spans="1:13" ht="13.5" thickTop="1">
      <c r="A52" s="198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9</vt:i4>
      </vt:variant>
    </vt:vector>
  </HeadingPairs>
  <TitlesOfParts>
    <vt:vector size="31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IV-c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 - TAB 2'!Area_de_impressao</vt:lpstr>
      <vt:lpstr>'ANEXO III - TAB 1'!Area_de_impressao</vt:lpstr>
      <vt:lpstr>'ANEXO IV - TAB 1'!Area_de_impressao</vt:lpstr>
      <vt:lpstr>'ANEXO IV-c'!Area_de_impressao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2023-01-23T19:45:13Z</cp:lastPrinted>
  <dcterms:created xsi:type="dcterms:W3CDTF">2015-07-02T11:53:24Z</dcterms:created>
  <dcterms:modified xsi:type="dcterms:W3CDTF">2024-06-11T20:23:10Z</dcterms:modified>
</cp:coreProperties>
</file>