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PO\SOF\SUPRO\SUPRO 2024\SEPROR 2024\PORTARIA SOF-SEGEP Nº 5\2023 - 12 - DEZEMBRO\"/>
    </mc:Choice>
  </mc:AlternateContent>
  <xr:revisionPtr revIDLastSave="0" documentId="13_ncr:1_{129AC0A8-10E9-4C94-A9E4-5090E61828AA}" xr6:coauthVersionLast="47" xr6:coauthVersionMax="47" xr10:uidLastSave="{00000000-0000-0000-0000-000000000000}"/>
  <bookViews>
    <workbookView xWindow="-120" yWindow="-120" windowWidth="29040" windowHeight="15840" tabRatio="943" activeTab="20" xr2:uid="{00000000-000D-0000-FFFF-FFFF00000000}"/>
  </bookViews>
  <sheets>
    <sheet name="ANEXO I - TAB 1" sheetId="1" r:id="rId1"/>
    <sheet name="ANEXO I - TAB1_TRF1" sheetId="12" state="hidden" r:id="rId2"/>
    <sheet name="ANEXO I -TAB1_ SEÇÕES 1" sheetId="20" state="hidden" r:id="rId3"/>
    <sheet name="PORT. 5 E 102 - TRF - IV-A" sheetId="13" state="hidden" r:id="rId4"/>
    <sheet name="PORT. 5 - SEÇÕES - IV-A" sheetId="21" state="hidden" r:id="rId5"/>
    <sheet name="ANEXO I - TAB 1 (TRF) " sheetId="14" state="hidden" r:id="rId6"/>
    <sheet name="ANEXO I - TAB 1 - CONS SEÇÕES" sheetId="15" state="hidden" r:id="rId7"/>
    <sheet name="ANEXO I - TAB 1 (2)" sheetId="16" state="hidden" r:id="rId8"/>
    <sheet name="ANEXO I - TAB 1 (SEÇÕES)" sheetId="17" state="hidden" r:id="rId9"/>
    <sheet name="ANEXO I - TAB 1 (TRF)" sheetId="18" state="hidden" r:id="rId10"/>
    <sheet name="cjf" sheetId="19" state="hidden" r:id="rId11"/>
    <sheet name="ANEXO I - TAB 2" sheetId="2" r:id="rId12"/>
    <sheet name="ANEXO I - TAB 3" sheetId="3" state="hidden" r:id="rId13"/>
    <sheet name="ANEXO II - TAB 1" sheetId="22" r:id="rId14"/>
    <sheet name="ANEXO II - TAB 3" sheetId="6" state="hidden" r:id="rId15"/>
    <sheet name="ANEXO II - TAB 2" sheetId="23" r:id="rId16"/>
    <sheet name="ANEXO III - TAB 1" sheetId="7" r:id="rId17"/>
    <sheet name="ANEXO IV - TAB 1" sheetId="8" r:id="rId18"/>
    <sheet name="ANEXO IV-c" sheetId="24" r:id="rId19"/>
    <sheet name="ANEXO V - TAB 1" sheetId="9" r:id="rId20"/>
    <sheet name="ANEXO VI - TAB 1" sheetId="10" r:id="rId21"/>
    <sheet name="ANEXO VI - TAB 2" sheetId="11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no_de_referencia" localSheetId="7">[1]CNJ!$D$57</definedName>
    <definedName name="ano_de_referencia">[2]config!$B$4</definedName>
    <definedName name="_xlnm.Print_Area" localSheetId="0">'ANEXO I - TAB 1'!$A$1:$M$52</definedName>
    <definedName name="_xlnm.Print_Area" localSheetId="11">'ANEXO I - TAB 2'!$A$1:$H$13</definedName>
    <definedName name="_xlnm.Print_Area" localSheetId="15">'ANEXO II - TAB 2'!$A$1:$D$36</definedName>
    <definedName name="_xlnm.Print_Area" localSheetId="16">'ANEXO III - TAB 1'!$A$1:$G$40</definedName>
    <definedName name="_xlnm.Print_Area" localSheetId="17">'ANEXO IV - TAB 1'!$A$1:$D$40</definedName>
    <definedName name="_xlnm.Print_Area" localSheetId="18">'ANEXO IV-c'!$A$1:$M$43</definedName>
    <definedName name="_xlnm.Print_Area" localSheetId="20">'ANEXO VI - TAB 1'!$A$1:$I$25</definedName>
    <definedName name="_xlnm.Print_Area" localSheetId="3">'PORT. 5 E 102 - TRF - IV-A'!$A$1:$O$57</definedName>
    <definedName name="data_de_publicacao" localSheetId="7">[1]CNJ!$D$58</definedName>
    <definedName name="data_de_publicacao">[3]config!$B$5</definedName>
    <definedName name="FCs_SJPR">'[4]SJPR sem CPFs'!$D$9</definedName>
    <definedName name="FCs_SJRS">'[4]SJRS sem CPFs'!$D$9</definedName>
    <definedName name="FCs_SJSC">'[4]SJSC sem CPFs'!$D$9</definedName>
    <definedName name="FCs_TRF4">'[4]TRF sem CPFs'!$D$9</definedName>
    <definedName name="mes_de_ref_com_2_digitos" localSheetId="7">[1]CNJ!$D$60</definedName>
    <definedName name="mes_de_ref_com_2_digitos">[2]config!$B$7</definedName>
    <definedName name="mes_de_ref_com_3_letras" localSheetId="7">[1]CNJ!$D$64</definedName>
    <definedName name="mes_de_ref_com_3_letras">[2]config!$B$11</definedName>
    <definedName name="mes_de_referencia" localSheetId="7">[1]CNJ!$D$56</definedName>
    <definedName name="mes_de_referencia">[2]config!$B$3</definedName>
    <definedName name="mes_e_ano_de_referencia" localSheetId="7">[1]CNJ!$D$59</definedName>
    <definedName name="mes_e_ano_de_referencia">[2]config!$B$6</definedName>
    <definedName name="mes_seguinte_com_2_digitos" localSheetId="7">[1]CNJ!$D$61</definedName>
    <definedName name="mes_seguinte_com_2_digitos">[2]config!$B$8</definedName>
    <definedName name="soma_SJPR">'[4]SJPR sem CPFs'!$A$9</definedName>
    <definedName name="soma_SJRS">'[4]SJRS sem CPFs'!$A$9</definedName>
    <definedName name="soma_SJSC">'[4]SJSC sem CPFs'!$A$9</definedName>
    <definedName name="soma_TRF4">'[4]TRF sem CPFs'!$A$9</definedName>
    <definedName name="_xlnm.Print_Titles" localSheetId="14">'ANEXO II - TAB 3'!$7:$9</definedName>
    <definedName name="vigencia">'[3]TRF4 e Seções'!$C$5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52" i="1" l="1"/>
  <c r="K67" i="1" s="1"/>
  <c r="AU52" i="1"/>
  <c r="K68" i="1" s="1"/>
  <c r="AI52" i="1"/>
  <c r="K65" i="1" s="1"/>
  <c r="AC52" i="1"/>
  <c r="K64" i="1" s="1"/>
  <c r="Q52" i="1"/>
  <c r="K62" i="1" s="1"/>
  <c r="X16" i="24" l="1"/>
  <c r="X17" i="24"/>
  <c r="X18" i="24"/>
  <c r="X19" i="24"/>
  <c r="X20" i="24"/>
  <c r="Y16" i="24" l="1"/>
  <c r="Z16" i="24"/>
  <c r="AA16" i="24"/>
  <c r="AB16" i="24"/>
  <c r="AC16" i="24"/>
  <c r="AD16" i="24"/>
  <c r="AE16" i="24"/>
  <c r="AF16" i="24"/>
  <c r="AG16" i="24"/>
  <c r="Y17" i="24"/>
  <c r="Z17" i="24"/>
  <c r="AA17" i="24"/>
  <c r="AB17" i="24"/>
  <c r="AC17" i="24"/>
  <c r="AD17" i="24"/>
  <c r="AE17" i="24"/>
  <c r="AF17" i="24"/>
  <c r="AG17" i="24"/>
  <c r="Y18" i="24"/>
  <c r="Z18" i="24"/>
  <c r="AA18" i="24"/>
  <c r="AB18" i="24"/>
  <c r="AC18" i="24"/>
  <c r="AD18" i="24"/>
  <c r="AE18" i="24"/>
  <c r="AF18" i="24"/>
  <c r="AG18" i="24"/>
  <c r="Y19" i="24"/>
  <c r="Z19" i="24"/>
  <c r="AA19" i="24"/>
  <c r="AB19" i="24"/>
  <c r="AC19" i="24"/>
  <c r="AD19" i="24"/>
  <c r="AE19" i="24"/>
  <c r="AF19" i="24"/>
  <c r="AG19" i="24"/>
  <c r="Y20" i="24"/>
  <c r="Z20" i="24"/>
  <c r="AA20" i="24"/>
  <c r="AB20" i="24"/>
  <c r="AC20" i="24"/>
  <c r="AD20" i="24"/>
  <c r="AE20" i="24"/>
  <c r="AF20" i="24"/>
  <c r="AG20" i="24"/>
  <c r="X22" i="24"/>
  <c r="Y22" i="24"/>
  <c r="Z22" i="24"/>
  <c r="AA22" i="24"/>
  <c r="AB22" i="24"/>
  <c r="AC22" i="24"/>
  <c r="AD22" i="24"/>
  <c r="AE22" i="24"/>
  <c r="AF22" i="24"/>
  <c r="AG22" i="24"/>
  <c r="X23" i="24"/>
  <c r="Y23" i="24"/>
  <c r="Z23" i="24"/>
  <c r="AA23" i="24"/>
  <c r="AB23" i="24"/>
  <c r="AC23" i="24"/>
  <c r="AD23" i="24"/>
  <c r="AE23" i="24"/>
  <c r="AF23" i="24"/>
  <c r="AG23" i="24"/>
  <c r="X24" i="24"/>
  <c r="Y24" i="24"/>
  <c r="Z24" i="24"/>
  <c r="AA24" i="24"/>
  <c r="AB24" i="24"/>
  <c r="AC24" i="24"/>
  <c r="AD24" i="24"/>
  <c r="AE24" i="24"/>
  <c r="AF24" i="24"/>
  <c r="AG24" i="24"/>
  <c r="X25" i="24"/>
  <c r="Y25" i="24"/>
  <c r="Z25" i="24"/>
  <c r="AA25" i="24"/>
  <c r="AB25" i="24"/>
  <c r="AC25" i="24"/>
  <c r="AD25" i="24"/>
  <c r="AE25" i="24"/>
  <c r="AF25" i="24"/>
  <c r="AG25" i="24"/>
  <c r="X26" i="24"/>
  <c r="Y26" i="24"/>
  <c r="Z26" i="24"/>
  <c r="AA26" i="24"/>
  <c r="AB26" i="24"/>
  <c r="AC26" i="24"/>
  <c r="AD26" i="24"/>
  <c r="AE26" i="24"/>
  <c r="AF26" i="24"/>
  <c r="AG26" i="24"/>
  <c r="X27" i="24"/>
  <c r="Y27" i="24"/>
  <c r="Z27" i="24"/>
  <c r="AA27" i="24"/>
  <c r="AB27" i="24"/>
  <c r="AC27" i="24"/>
  <c r="AD27" i="24"/>
  <c r="AE27" i="24"/>
  <c r="AF27" i="24"/>
  <c r="AG27" i="24"/>
  <c r="X28" i="24"/>
  <c r="Y28" i="24"/>
  <c r="Z28" i="24"/>
  <c r="AA28" i="24"/>
  <c r="AB28" i="24"/>
  <c r="AC28" i="24"/>
  <c r="AD28" i="24"/>
  <c r="AE28" i="24"/>
  <c r="AF28" i="24"/>
  <c r="AG28" i="24"/>
  <c r="X29" i="24"/>
  <c r="Y29" i="24"/>
  <c r="Z29" i="24"/>
  <c r="AA29" i="24"/>
  <c r="AB29" i="24"/>
  <c r="AC29" i="24"/>
  <c r="AD29" i="24"/>
  <c r="AE29" i="24"/>
  <c r="AF29" i="24"/>
  <c r="AG29" i="24"/>
  <c r="M17" i="7"/>
  <c r="N17" i="7"/>
  <c r="O17" i="7"/>
  <c r="P17" i="7"/>
  <c r="Y38" i="24" l="1"/>
  <c r="CG38" i="24" s="1"/>
  <c r="D38" i="24" s="1"/>
  <c r="Z38" i="24"/>
  <c r="CH38" i="24" s="1"/>
  <c r="E38" i="24" s="1"/>
  <c r="AA38" i="24"/>
  <c r="CI38" i="24" s="1"/>
  <c r="F38" i="24" s="1"/>
  <c r="AB38" i="24"/>
  <c r="CJ38" i="24" s="1"/>
  <c r="G38" i="24" s="1"/>
  <c r="AC38" i="24"/>
  <c r="CK38" i="24" s="1"/>
  <c r="H38" i="24" s="1"/>
  <c r="AD38" i="24"/>
  <c r="CL38" i="24" s="1"/>
  <c r="I38" i="24" s="1"/>
  <c r="AE38" i="24"/>
  <c r="CM38" i="24" s="1"/>
  <c r="J38" i="24" s="1"/>
  <c r="AF38" i="24"/>
  <c r="AG38" i="24"/>
  <c r="CO38" i="24" s="1"/>
  <c r="L38" i="24" s="1"/>
  <c r="Y39" i="24"/>
  <c r="CG39" i="24" s="1"/>
  <c r="D39" i="24" s="1"/>
  <c r="Z39" i="24"/>
  <c r="CH39" i="24" s="1"/>
  <c r="E39" i="24" s="1"/>
  <c r="AA39" i="24"/>
  <c r="CI39" i="24" s="1"/>
  <c r="F39" i="24" s="1"/>
  <c r="AB39" i="24"/>
  <c r="CJ39" i="24" s="1"/>
  <c r="G39" i="24" s="1"/>
  <c r="AC39" i="24"/>
  <c r="CK39" i="24" s="1"/>
  <c r="H39" i="24" s="1"/>
  <c r="AD39" i="24"/>
  <c r="CL39" i="24" s="1"/>
  <c r="I39" i="24" s="1"/>
  <c r="AE39" i="24"/>
  <c r="CM39" i="24" s="1"/>
  <c r="J39" i="24" s="1"/>
  <c r="AF39" i="24"/>
  <c r="CN39" i="24" s="1"/>
  <c r="K39" i="24" s="1"/>
  <c r="AG39" i="24"/>
  <c r="CO39" i="24" s="1"/>
  <c r="L39" i="24" s="1"/>
  <c r="Y40" i="24"/>
  <c r="CG40" i="24" s="1"/>
  <c r="D40" i="24" s="1"/>
  <c r="Z40" i="24"/>
  <c r="CH40" i="24" s="1"/>
  <c r="E40" i="24" s="1"/>
  <c r="AA40" i="24"/>
  <c r="CI40" i="24" s="1"/>
  <c r="F40" i="24" s="1"/>
  <c r="AB40" i="24"/>
  <c r="CJ40" i="24" s="1"/>
  <c r="G40" i="24" s="1"/>
  <c r="AC40" i="24"/>
  <c r="CK40" i="24" s="1"/>
  <c r="H40" i="24" s="1"/>
  <c r="AD40" i="24"/>
  <c r="CL40" i="24" s="1"/>
  <c r="I40" i="24" s="1"/>
  <c r="AE40" i="24"/>
  <c r="AF40" i="24"/>
  <c r="CN40" i="24" s="1"/>
  <c r="K40" i="24" s="1"/>
  <c r="AG40" i="24"/>
  <c r="CO40" i="24" s="1"/>
  <c r="L40" i="24" s="1"/>
  <c r="Y41" i="24"/>
  <c r="CG41" i="24" s="1"/>
  <c r="D41" i="24" s="1"/>
  <c r="Z41" i="24"/>
  <c r="CH41" i="24" s="1"/>
  <c r="E41" i="24" s="1"/>
  <c r="AA41" i="24"/>
  <c r="CI41" i="24" s="1"/>
  <c r="F41" i="24" s="1"/>
  <c r="AB41" i="24"/>
  <c r="CJ41" i="24" s="1"/>
  <c r="G41" i="24" s="1"/>
  <c r="AC41" i="24"/>
  <c r="CK41" i="24" s="1"/>
  <c r="H41" i="24" s="1"/>
  <c r="AD41" i="24"/>
  <c r="CL41" i="24" s="1"/>
  <c r="I41" i="24" s="1"/>
  <c r="AE41" i="24"/>
  <c r="CM41" i="24" s="1"/>
  <c r="J41" i="24" s="1"/>
  <c r="AF41" i="24"/>
  <c r="CN41" i="24" s="1"/>
  <c r="K41" i="24" s="1"/>
  <c r="AG41" i="24"/>
  <c r="CO41" i="24" s="1"/>
  <c r="L41" i="24" s="1"/>
  <c r="Y42" i="24"/>
  <c r="CG42" i="24" s="1"/>
  <c r="D42" i="24" s="1"/>
  <c r="Z42" i="24"/>
  <c r="CH42" i="24" s="1"/>
  <c r="E42" i="24" s="1"/>
  <c r="AA42" i="24"/>
  <c r="CI42" i="24" s="1"/>
  <c r="F42" i="24" s="1"/>
  <c r="AB42" i="24"/>
  <c r="CJ42" i="24" s="1"/>
  <c r="G42" i="24" s="1"/>
  <c r="AC42" i="24"/>
  <c r="CK42" i="24" s="1"/>
  <c r="H42" i="24" s="1"/>
  <c r="AD42" i="24"/>
  <c r="CL42" i="24" s="1"/>
  <c r="I42" i="24" s="1"/>
  <c r="AE42" i="24"/>
  <c r="CM42" i="24" s="1"/>
  <c r="J42" i="24" s="1"/>
  <c r="AF42" i="24"/>
  <c r="CN42" i="24" s="1"/>
  <c r="K42" i="24" s="1"/>
  <c r="AG42" i="24"/>
  <c r="CO42" i="24" s="1"/>
  <c r="L42" i="24" s="1"/>
  <c r="Y43" i="24"/>
  <c r="CG43" i="24" s="1"/>
  <c r="Z43" i="24"/>
  <c r="CH43" i="24" s="1"/>
  <c r="AA43" i="24"/>
  <c r="CI43" i="24" s="1"/>
  <c r="AB43" i="24"/>
  <c r="CJ43" i="24" s="1"/>
  <c r="AC43" i="24"/>
  <c r="CK43" i="24" s="1"/>
  <c r="AD43" i="24"/>
  <c r="CL43" i="24" s="1"/>
  <c r="AE43" i="24"/>
  <c r="CM43" i="24" s="1"/>
  <c r="AF43" i="24"/>
  <c r="CN43" i="24" s="1"/>
  <c r="AG43" i="24"/>
  <c r="CO43" i="24" s="1"/>
  <c r="L43" i="24" s="1"/>
  <c r="X39" i="24"/>
  <c r="CF39" i="24" s="1"/>
  <c r="C39" i="24" s="1"/>
  <c r="X40" i="24"/>
  <c r="X41" i="24"/>
  <c r="CF41" i="24" s="1"/>
  <c r="C41" i="24" s="1"/>
  <c r="X42" i="24"/>
  <c r="CF42" i="24" s="1"/>
  <c r="C42" i="24" s="1"/>
  <c r="X43" i="24"/>
  <c r="CF43" i="24" s="1"/>
  <c r="X38" i="24"/>
  <c r="CF38" i="24" s="1"/>
  <c r="C38" i="24" s="1"/>
  <c r="CH22" i="24"/>
  <c r="E22" i="24" s="1"/>
  <c r="CI22" i="24"/>
  <c r="F22" i="24" s="1"/>
  <c r="CJ22" i="24"/>
  <c r="G22" i="24" s="1"/>
  <c r="CL22" i="24"/>
  <c r="I22" i="24" s="1"/>
  <c r="CN22" i="24"/>
  <c r="K22" i="24" s="1"/>
  <c r="CO22" i="24"/>
  <c r="L22" i="24" s="1"/>
  <c r="CG23" i="24"/>
  <c r="D23" i="24" s="1"/>
  <c r="CJ23" i="24"/>
  <c r="G23" i="24" s="1"/>
  <c r="CK23" i="24"/>
  <c r="H23" i="24" s="1"/>
  <c r="CL23" i="24"/>
  <c r="I23" i="24" s="1"/>
  <c r="CM23" i="24"/>
  <c r="J23" i="24" s="1"/>
  <c r="CO23" i="24"/>
  <c r="L23" i="24" s="1"/>
  <c r="CG24" i="24"/>
  <c r="D24" i="24" s="1"/>
  <c r="CH24" i="24"/>
  <c r="E24" i="24" s="1"/>
  <c r="CJ24" i="24"/>
  <c r="G24" i="24" s="1"/>
  <c r="CK24" i="24"/>
  <c r="H24" i="24" s="1"/>
  <c r="CL24" i="24"/>
  <c r="I24" i="24" s="1"/>
  <c r="CM24" i="24"/>
  <c r="J24" i="24" s="1"/>
  <c r="CN24" i="24"/>
  <c r="K24" i="24" s="1"/>
  <c r="CH25" i="24"/>
  <c r="E25" i="24" s="1"/>
  <c r="CI25" i="24"/>
  <c r="F25" i="24" s="1"/>
  <c r="CK25" i="24"/>
  <c r="H25" i="24" s="1"/>
  <c r="CN25" i="24"/>
  <c r="K25" i="24" s="1"/>
  <c r="CO25" i="24"/>
  <c r="L25" i="24" s="1"/>
  <c r="CH26" i="24"/>
  <c r="E26" i="24" s="1"/>
  <c r="CI26" i="24"/>
  <c r="F26" i="24" s="1"/>
  <c r="CJ26" i="24"/>
  <c r="G26" i="24" s="1"/>
  <c r="CK26" i="24"/>
  <c r="H26" i="24" s="1"/>
  <c r="CL26" i="24"/>
  <c r="I26" i="24" s="1"/>
  <c r="CM26" i="24"/>
  <c r="J26" i="24" s="1"/>
  <c r="CO26" i="24"/>
  <c r="L26" i="24" s="1"/>
  <c r="CG27" i="24"/>
  <c r="D27" i="24" s="1"/>
  <c r="CI27" i="24"/>
  <c r="F27" i="24" s="1"/>
  <c r="CK27" i="24"/>
  <c r="H27" i="24" s="1"/>
  <c r="CM27" i="24"/>
  <c r="J27" i="24" s="1"/>
  <c r="CN27" i="24"/>
  <c r="K27" i="24" s="1"/>
  <c r="CO27" i="24"/>
  <c r="L27" i="24" s="1"/>
  <c r="CG28" i="24"/>
  <c r="D28" i="24" s="1"/>
  <c r="CH28" i="24"/>
  <c r="E28" i="24" s="1"/>
  <c r="CI28" i="24"/>
  <c r="F28" i="24" s="1"/>
  <c r="CJ28" i="24"/>
  <c r="G28" i="24" s="1"/>
  <c r="CL28" i="24"/>
  <c r="I28" i="24" s="1"/>
  <c r="CM28" i="24"/>
  <c r="J28" i="24" s="1"/>
  <c r="CO28" i="24"/>
  <c r="L28" i="24" s="1"/>
  <c r="CG29" i="24"/>
  <c r="D29" i="24" s="1"/>
  <c r="CI29" i="24"/>
  <c r="F29" i="24" s="1"/>
  <c r="CJ29" i="24"/>
  <c r="G29" i="24" s="1"/>
  <c r="CM29" i="24"/>
  <c r="J29" i="24" s="1"/>
  <c r="CN29" i="24"/>
  <c r="K29" i="24" s="1"/>
  <c r="CO29" i="24"/>
  <c r="L29" i="24" s="1"/>
  <c r="CH16" i="24"/>
  <c r="E16" i="24" s="1"/>
  <c r="CI16" i="24"/>
  <c r="F16" i="24" s="1"/>
  <c r="CK16" i="24"/>
  <c r="H16" i="24" s="1"/>
  <c r="CL16" i="24"/>
  <c r="I16" i="24" s="1"/>
  <c r="CM16" i="24"/>
  <c r="J16" i="24" s="1"/>
  <c r="CN16" i="24"/>
  <c r="K16" i="24" s="1"/>
  <c r="CO16" i="24"/>
  <c r="L16" i="24" s="1"/>
  <c r="CH17" i="24"/>
  <c r="E17" i="24" s="1"/>
  <c r="CI17" i="24"/>
  <c r="F17" i="24" s="1"/>
  <c r="CJ17" i="24"/>
  <c r="G17" i="24" s="1"/>
  <c r="CK17" i="24"/>
  <c r="H17" i="24" s="1"/>
  <c r="CL17" i="24"/>
  <c r="I17" i="24" s="1"/>
  <c r="CM17" i="24"/>
  <c r="J17" i="24" s="1"/>
  <c r="CN17" i="24"/>
  <c r="K17" i="24" s="1"/>
  <c r="CO17" i="24"/>
  <c r="L17" i="24" s="1"/>
  <c r="CG18" i="24"/>
  <c r="D18" i="24" s="1"/>
  <c r="CJ18" i="24"/>
  <c r="G18" i="24" s="1"/>
  <c r="CK18" i="24"/>
  <c r="H18" i="24" s="1"/>
  <c r="CN18" i="24"/>
  <c r="K18" i="24" s="1"/>
  <c r="CG19" i="24"/>
  <c r="D19" i="24" s="1"/>
  <c r="CH19" i="24"/>
  <c r="E19" i="24" s="1"/>
  <c r="CI19" i="24"/>
  <c r="F19" i="24" s="1"/>
  <c r="CJ19" i="24"/>
  <c r="G19" i="24" s="1"/>
  <c r="CK19" i="24"/>
  <c r="H19" i="24" s="1"/>
  <c r="CL19" i="24"/>
  <c r="I19" i="24" s="1"/>
  <c r="CM19" i="24"/>
  <c r="J19" i="24" s="1"/>
  <c r="CH20" i="24"/>
  <c r="E20" i="24" s="1"/>
  <c r="CI20" i="24"/>
  <c r="F20" i="24" s="1"/>
  <c r="CL20" i="24"/>
  <c r="I20" i="24" s="1"/>
  <c r="CM20" i="24"/>
  <c r="J20" i="24" s="1"/>
  <c r="CN20" i="24"/>
  <c r="K20" i="24" s="1"/>
  <c r="CO20" i="24"/>
  <c r="L20" i="24" s="1"/>
  <c r="CF23" i="24"/>
  <c r="C23" i="24" s="1"/>
  <c r="CF24" i="24"/>
  <c r="C24" i="24" s="1"/>
  <c r="CF25" i="24"/>
  <c r="C25" i="24" s="1"/>
  <c r="CF26" i="24"/>
  <c r="C26" i="24" s="1"/>
  <c r="CF27" i="24"/>
  <c r="C27" i="24" s="1"/>
  <c r="CF28" i="24"/>
  <c r="C28" i="24" s="1"/>
  <c r="CF22" i="24"/>
  <c r="C22" i="24" s="1"/>
  <c r="CF17" i="24"/>
  <c r="C17" i="24" s="1"/>
  <c r="CF18" i="24"/>
  <c r="C18" i="24" s="1"/>
  <c r="CF19" i="24"/>
  <c r="C19" i="24" s="1"/>
  <c r="CF20" i="24"/>
  <c r="C20" i="24" s="1"/>
  <c r="CF16" i="24"/>
  <c r="C16" i="24" s="1"/>
  <c r="CM40" i="24"/>
  <c r="J40" i="24" s="1"/>
  <c r="CF40" i="24"/>
  <c r="C40" i="24" s="1"/>
  <c r="CN38" i="24"/>
  <c r="K38" i="24" s="1"/>
  <c r="CL29" i="24"/>
  <c r="I29" i="24" s="1"/>
  <c r="CK29" i="24"/>
  <c r="H29" i="24" s="1"/>
  <c r="CH29" i="24"/>
  <c r="E29" i="24" s="1"/>
  <c r="CF29" i="24"/>
  <c r="C29" i="24" s="1"/>
  <c r="CN28" i="24"/>
  <c r="K28" i="24" s="1"/>
  <c r="CK28" i="24"/>
  <c r="H28" i="24" s="1"/>
  <c r="CL27" i="24"/>
  <c r="I27" i="24" s="1"/>
  <c r="CJ27" i="24"/>
  <c r="G27" i="24" s="1"/>
  <c r="CH27" i="24"/>
  <c r="E27" i="24" s="1"/>
  <c r="CN26" i="24"/>
  <c r="K26" i="24" s="1"/>
  <c r="CG26" i="24"/>
  <c r="D26" i="24" s="1"/>
  <c r="CM25" i="24"/>
  <c r="J25" i="24" s="1"/>
  <c r="CL25" i="24"/>
  <c r="I25" i="24" s="1"/>
  <c r="CJ25" i="24"/>
  <c r="G25" i="24" s="1"/>
  <c r="CG25" i="24"/>
  <c r="D25" i="24" s="1"/>
  <c r="CO24" i="24"/>
  <c r="L24" i="24" s="1"/>
  <c r="CI24" i="24"/>
  <c r="F24" i="24" s="1"/>
  <c r="CN23" i="24"/>
  <c r="K23" i="24" s="1"/>
  <c r="CI23" i="24"/>
  <c r="F23" i="24" s="1"/>
  <c r="CH23" i="24"/>
  <c r="E23" i="24" s="1"/>
  <c r="CM22" i="24"/>
  <c r="J22" i="24" s="1"/>
  <c r="CK22" i="24"/>
  <c r="H22" i="24" s="1"/>
  <c r="CG22" i="24"/>
  <c r="D22" i="24" s="1"/>
  <c r="CK20" i="24"/>
  <c r="H20" i="24" s="1"/>
  <c r="CJ20" i="24"/>
  <c r="G20" i="24" s="1"/>
  <c r="CG20" i="24"/>
  <c r="D20" i="24" s="1"/>
  <c r="CO19" i="24"/>
  <c r="L19" i="24" s="1"/>
  <c r="CN19" i="24"/>
  <c r="K19" i="24" s="1"/>
  <c r="CO18" i="24"/>
  <c r="L18" i="24" s="1"/>
  <c r="CM18" i="24"/>
  <c r="J18" i="24" s="1"/>
  <c r="CL18" i="24"/>
  <c r="I18" i="24" s="1"/>
  <c r="CI18" i="24"/>
  <c r="F18" i="24" s="1"/>
  <c r="CH18" i="24"/>
  <c r="E18" i="24" s="1"/>
  <c r="CG17" i="24"/>
  <c r="D17" i="24" s="1"/>
  <c r="CG16" i="24"/>
  <c r="D16" i="24" s="1"/>
  <c r="CJ16" i="24"/>
  <c r="G16" i="24" s="1"/>
  <c r="J9" i="2" l="1"/>
  <c r="K9" i="2"/>
  <c r="L9" i="2"/>
  <c r="M9" i="2"/>
  <c r="N9" i="2"/>
  <c r="AH19" i="2" l="1"/>
  <c r="AG19" i="2"/>
  <c r="AF19" i="2"/>
  <c r="AE19" i="2"/>
  <c r="AD19" i="2"/>
  <c r="AE14" i="2"/>
  <c r="AF14" i="2"/>
  <c r="AG14" i="2"/>
  <c r="AH14" i="2"/>
  <c r="AD14" i="2"/>
  <c r="P19" i="2" l="1"/>
  <c r="Q19" i="2"/>
  <c r="R19" i="2"/>
  <c r="S19" i="2"/>
  <c r="P14" i="2"/>
  <c r="Q14" i="2"/>
  <c r="R14" i="2"/>
  <c r="S14" i="2"/>
  <c r="O14" i="2"/>
  <c r="O19" i="2"/>
  <c r="M7" i="7"/>
  <c r="N7" i="7"/>
  <c r="O7" i="7"/>
  <c r="P7" i="7"/>
  <c r="M8" i="7"/>
  <c r="N8" i="7"/>
  <c r="O8" i="7"/>
  <c r="P8" i="7"/>
  <c r="M9" i="7"/>
  <c r="N9" i="7"/>
  <c r="O9" i="7"/>
  <c r="P9" i="7"/>
  <c r="M10" i="7"/>
  <c r="N10" i="7"/>
  <c r="O10" i="7"/>
  <c r="P10" i="7"/>
  <c r="M11" i="7"/>
  <c r="N11" i="7"/>
  <c r="O11" i="7"/>
  <c r="P11" i="7"/>
  <c r="M12" i="7"/>
  <c r="N12" i="7"/>
  <c r="O12" i="7"/>
  <c r="P12" i="7"/>
  <c r="M13" i="7"/>
  <c r="N13" i="7"/>
  <c r="O13" i="7"/>
  <c r="P13" i="7"/>
  <c r="M14" i="7"/>
  <c r="N14" i="7"/>
  <c r="O14" i="7"/>
  <c r="P14" i="7"/>
  <c r="M15" i="7"/>
  <c r="N15" i="7"/>
  <c r="O15" i="7"/>
  <c r="P15" i="7"/>
  <c r="M16" i="7"/>
  <c r="N16" i="7"/>
  <c r="O16" i="7"/>
  <c r="P16" i="7"/>
  <c r="U51" i="1"/>
  <c r="U9" i="1"/>
  <c r="V9" i="1"/>
  <c r="W9" i="1"/>
  <c r="X9" i="1"/>
  <c r="Y9" i="1"/>
  <c r="Z9" i="1"/>
  <c r="U10" i="1"/>
  <c r="V10" i="1"/>
  <c r="W10" i="1"/>
  <c r="X10" i="1"/>
  <c r="Y10" i="1"/>
  <c r="Z10" i="1"/>
  <c r="U11" i="1"/>
  <c r="V11" i="1"/>
  <c r="W11" i="1"/>
  <c r="X11" i="1"/>
  <c r="Y11" i="1"/>
  <c r="Z11" i="1"/>
  <c r="U12" i="1"/>
  <c r="V12" i="1"/>
  <c r="W12" i="1"/>
  <c r="X12" i="1"/>
  <c r="Y12" i="1"/>
  <c r="Z12" i="1"/>
  <c r="U13" i="1"/>
  <c r="V13" i="1"/>
  <c r="W13" i="1"/>
  <c r="X13" i="1"/>
  <c r="Y13" i="1"/>
  <c r="Z13" i="1"/>
  <c r="U14" i="1"/>
  <c r="V14" i="1"/>
  <c r="W14" i="1"/>
  <c r="X14" i="1"/>
  <c r="Y14" i="1"/>
  <c r="Z14" i="1"/>
  <c r="U15" i="1"/>
  <c r="V15" i="1"/>
  <c r="W15" i="1"/>
  <c r="X15" i="1"/>
  <c r="Y15" i="1"/>
  <c r="Z15" i="1"/>
  <c r="U16" i="1"/>
  <c r="V16" i="1"/>
  <c r="W16" i="1"/>
  <c r="X16" i="1"/>
  <c r="Y16" i="1"/>
  <c r="Z16" i="1"/>
  <c r="U17" i="1"/>
  <c r="V17" i="1"/>
  <c r="W17" i="1"/>
  <c r="X17" i="1"/>
  <c r="Y17" i="1"/>
  <c r="Z17" i="1"/>
  <c r="U18" i="1"/>
  <c r="V18" i="1"/>
  <c r="W18" i="1"/>
  <c r="X18" i="1"/>
  <c r="Y18" i="1"/>
  <c r="Z18" i="1"/>
  <c r="U19" i="1"/>
  <c r="V19" i="1"/>
  <c r="W19" i="1"/>
  <c r="X19" i="1"/>
  <c r="Y19" i="1"/>
  <c r="Z19" i="1"/>
  <c r="U20" i="1"/>
  <c r="V20" i="1"/>
  <c r="W20" i="1"/>
  <c r="X20" i="1"/>
  <c r="Y20" i="1"/>
  <c r="Z20" i="1"/>
  <c r="U21" i="1"/>
  <c r="V21" i="1"/>
  <c r="W21" i="1"/>
  <c r="X21" i="1"/>
  <c r="Y21" i="1"/>
  <c r="Z21" i="1"/>
  <c r="U22" i="1"/>
  <c r="V22" i="1"/>
  <c r="W22" i="1"/>
  <c r="X22" i="1"/>
  <c r="Y22" i="1"/>
  <c r="Z22" i="1"/>
  <c r="U23" i="1"/>
  <c r="V23" i="1"/>
  <c r="W23" i="1"/>
  <c r="X23" i="1"/>
  <c r="Y23" i="1"/>
  <c r="Z23" i="1"/>
  <c r="U24" i="1"/>
  <c r="V24" i="1"/>
  <c r="W24" i="1"/>
  <c r="X24" i="1"/>
  <c r="Y24" i="1"/>
  <c r="Z24" i="1"/>
  <c r="U25" i="1"/>
  <c r="V25" i="1"/>
  <c r="W25" i="1"/>
  <c r="X25" i="1"/>
  <c r="Y25" i="1"/>
  <c r="Z25" i="1"/>
  <c r="U26" i="1"/>
  <c r="V26" i="1"/>
  <c r="W26" i="1"/>
  <c r="X26" i="1"/>
  <c r="Y26" i="1"/>
  <c r="Z26" i="1"/>
  <c r="U27" i="1"/>
  <c r="V27" i="1"/>
  <c r="W27" i="1"/>
  <c r="X27" i="1"/>
  <c r="Y27" i="1"/>
  <c r="Z27" i="1"/>
  <c r="U28" i="1"/>
  <c r="V28" i="1"/>
  <c r="W28" i="1"/>
  <c r="X28" i="1"/>
  <c r="Y28" i="1"/>
  <c r="Z28" i="1"/>
  <c r="U29" i="1"/>
  <c r="V29" i="1"/>
  <c r="W29" i="1"/>
  <c r="X29" i="1"/>
  <c r="Y29" i="1"/>
  <c r="Z29" i="1"/>
  <c r="U30" i="1"/>
  <c r="V30" i="1"/>
  <c r="W30" i="1"/>
  <c r="X30" i="1"/>
  <c r="Y30" i="1"/>
  <c r="Z30" i="1"/>
  <c r="U31" i="1"/>
  <c r="V31" i="1"/>
  <c r="W31" i="1"/>
  <c r="X31" i="1"/>
  <c r="Y31" i="1"/>
  <c r="Z31" i="1"/>
  <c r="U32" i="1"/>
  <c r="V32" i="1"/>
  <c r="W32" i="1"/>
  <c r="X32" i="1"/>
  <c r="Y32" i="1"/>
  <c r="Z32" i="1"/>
  <c r="U33" i="1"/>
  <c r="V33" i="1"/>
  <c r="W33" i="1"/>
  <c r="X33" i="1"/>
  <c r="Y33" i="1"/>
  <c r="Z33" i="1"/>
  <c r="U34" i="1"/>
  <c r="V34" i="1"/>
  <c r="W34" i="1"/>
  <c r="X34" i="1"/>
  <c r="Y34" i="1"/>
  <c r="Z34" i="1"/>
  <c r="U35" i="1"/>
  <c r="V35" i="1"/>
  <c r="W35" i="1"/>
  <c r="X35" i="1"/>
  <c r="Y35" i="1"/>
  <c r="Z35" i="1"/>
  <c r="U36" i="1"/>
  <c r="V36" i="1"/>
  <c r="W36" i="1"/>
  <c r="X36" i="1"/>
  <c r="Y36" i="1"/>
  <c r="Z36" i="1"/>
  <c r="U37" i="1"/>
  <c r="V37" i="1"/>
  <c r="W37" i="1"/>
  <c r="X37" i="1"/>
  <c r="Y37" i="1"/>
  <c r="Z37" i="1"/>
  <c r="U38" i="1"/>
  <c r="V38" i="1"/>
  <c r="W38" i="1"/>
  <c r="X38" i="1"/>
  <c r="Y38" i="1"/>
  <c r="Z38" i="1"/>
  <c r="U39" i="1"/>
  <c r="V39" i="1"/>
  <c r="W39" i="1"/>
  <c r="X39" i="1"/>
  <c r="Y39" i="1"/>
  <c r="Z39" i="1"/>
  <c r="U40" i="1"/>
  <c r="V40" i="1"/>
  <c r="W40" i="1"/>
  <c r="X40" i="1"/>
  <c r="Y40" i="1"/>
  <c r="Z40" i="1"/>
  <c r="U41" i="1"/>
  <c r="V41" i="1"/>
  <c r="W41" i="1"/>
  <c r="X41" i="1"/>
  <c r="Y41" i="1"/>
  <c r="Z41" i="1"/>
  <c r="U42" i="1"/>
  <c r="V42" i="1"/>
  <c r="W42" i="1"/>
  <c r="X42" i="1"/>
  <c r="Y42" i="1"/>
  <c r="Z42" i="1"/>
  <c r="U43" i="1"/>
  <c r="V43" i="1"/>
  <c r="W43" i="1"/>
  <c r="X43" i="1"/>
  <c r="Y43" i="1"/>
  <c r="Z43" i="1"/>
  <c r="U44" i="1"/>
  <c r="V44" i="1"/>
  <c r="W44" i="1"/>
  <c r="X44" i="1"/>
  <c r="Y44" i="1"/>
  <c r="Z44" i="1"/>
  <c r="U45" i="1"/>
  <c r="V45" i="1"/>
  <c r="W45" i="1"/>
  <c r="X45" i="1"/>
  <c r="Y45" i="1"/>
  <c r="Z45" i="1"/>
  <c r="U46" i="1"/>
  <c r="V46" i="1"/>
  <c r="W46" i="1"/>
  <c r="X46" i="1"/>
  <c r="Y46" i="1"/>
  <c r="Z46" i="1"/>
  <c r="U47" i="1"/>
  <c r="V47" i="1"/>
  <c r="W47" i="1"/>
  <c r="X47" i="1"/>
  <c r="Y47" i="1"/>
  <c r="Z47" i="1"/>
  <c r="U48" i="1"/>
  <c r="V48" i="1"/>
  <c r="W48" i="1"/>
  <c r="X48" i="1"/>
  <c r="Y48" i="1"/>
  <c r="Z48" i="1"/>
  <c r="U49" i="1"/>
  <c r="V49" i="1"/>
  <c r="W49" i="1"/>
  <c r="X49" i="1"/>
  <c r="Y49" i="1"/>
  <c r="Z49" i="1"/>
  <c r="U50" i="1"/>
  <c r="V50" i="1"/>
  <c r="W50" i="1"/>
  <c r="X50" i="1"/>
  <c r="Y50" i="1"/>
  <c r="Z50" i="1"/>
  <c r="V51" i="1"/>
  <c r="W51" i="1"/>
  <c r="W52" i="1" s="1"/>
  <c r="K63" i="1" s="1"/>
  <c r="X51" i="1"/>
  <c r="Y51" i="1"/>
  <c r="Z51" i="1"/>
  <c r="K69" i="1" l="1"/>
  <c r="AB17" i="7"/>
  <c r="AA17" i="7"/>
  <c r="Z17" i="7"/>
  <c r="Y17" i="7"/>
  <c r="AB16" i="7"/>
  <c r="AA16" i="7"/>
  <c r="Z16" i="7"/>
  <c r="Y16" i="7"/>
  <c r="AB15" i="7"/>
  <c r="AA15" i="7"/>
  <c r="Z15" i="7"/>
  <c r="Y15" i="7"/>
  <c r="AB14" i="7"/>
  <c r="AA14" i="7"/>
  <c r="Z14" i="7"/>
  <c r="Y14" i="7"/>
  <c r="AB13" i="7"/>
  <c r="AA13" i="7"/>
  <c r="Z13" i="7"/>
  <c r="Y13" i="7"/>
  <c r="AB12" i="7"/>
  <c r="AA12" i="7"/>
  <c r="Z12" i="7"/>
  <c r="Y12" i="7"/>
  <c r="AB11" i="7"/>
  <c r="AA11" i="7"/>
  <c r="Z11" i="7"/>
  <c r="Y11" i="7"/>
  <c r="AB10" i="7"/>
  <c r="AA10" i="7"/>
  <c r="Z10" i="7"/>
  <c r="Y10" i="7"/>
  <c r="AB9" i="7"/>
  <c r="AA9" i="7"/>
  <c r="Z9" i="7"/>
  <c r="Y9" i="7"/>
  <c r="AB8" i="7"/>
  <c r="AA8" i="7"/>
  <c r="Z8" i="7"/>
  <c r="Y8" i="7"/>
  <c r="AB7" i="7"/>
  <c r="AA7" i="7"/>
  <c r="Z7" i="7"/>
  <c r="Y7" i="7"/>
  <c r="AH9" i="2"/>
  <c r="AG9" i="2"/>
  <c r="AF9" i="2"/>
  <c r="AE9" i="2"/>
  <c r="AD9" i="2"/>
  <c r="AH8" i="2"/>
  <c r="AG8" i="2"/>
  <c r="AF8" i="2"/>
  <c r="AE8" i="2"/>
  <c r="AD8" i="2"/>
  <c r="AH7" i="2"/>
  <c r="AG7" i="2"/>
  <c r="AF7" i="2"/>
  <c r="AE7" i="2"/>
  <c r="AD7" i="2"/>
  <c r="AH6" i="2"/>
  <c r="AG6" i="2"/>
  <c r="AF6" i="2"/>
  <c r="AE6" i="2"/>
  <c r="AD6" i="2"/>
  <c r="AR51" i="1"/>
  <c r="AQ51" i="1"/>
  <c r="AP51" i="1"/>
  <c r="AO51" i="1"/>
  <c r="AO52" i="1" s="1"/>
  <c r="K66" i="1" s="1"/>
  <c r="AN51" i="1"/>
  <c r="AM51" i="1"/>
  <c r="BE51" i="1" s="1"/>
  <c r="AR50" i="1"/>
  <c r="AQ50" i="1"/>
  <c r="AP50" i="1"/>
  <c r="AO50" i="1"/>
  <c r="AN50" i="1"/>
  <c r="AM50" i="1"/>
  <c r="AR49" i="1"/>
  <c r="AQ49" i="1"/>
  <c r="AP49" i="1"/>
  <c r="AO49" i="1"/>
  <c r="AN49" i="1"/>
  <c r="AM49" i="1"/>
  <c r="AR48" i="1"/>
  <c r="AQ48" i="1"/>
  <c r="AP48" i="1"/>
  <c r="AO48" i="1"/>
  <c r="AN48" i="1"/>
  <c r="AM48" i="1"/>
  <c r="AR47" i="1"/>
  <c r="AQ47" i="1"/>
  <c r="AP47" i="1"/>
  <c r="AO47" i="1"/>
  <c r="AN47" i="1"/>
  <c r="AM47" i="1"/>
  <c r="AR46" i="1"/>
  <c r="AQ46" i="1"/>
  <c r="AP46" i="1"/>
  <c r="AO46" i="1"/>
  <c r="AN46" i="1"/>
  <c r="AM46" i="1"/>
  <c r="AR45" i="1"/>
  <c r="AQ45" i="1"/>
  <c r="AP45" i="1"/>
  <c r="AO45" i="1"/>
  <c r="AN45" i="1"/>
  <c r="AM45" i="1"/>
  <c r="AR44" i="1"/>
  <c r="AQ44" i="1"/>
  <c r="AP44" i="1"/>
  <c r="AO44" i="1"/>
  <c r="AN44" i="1"/>
  <c r="AM44" i="1"/>
  <c r="AR43" i="1"/>
  <c r="AQ43" i="1"/>
  <c r="AP43" i="1"/>
  <c r="AO43" i="1"/>
  <c r="AN43" i="1"/>
  <c r="AM43" i="1"/>
  <c r="AR42" i="1"/>
  <c r="AQ42" i="1"/>
  <c r="AP42" i="1"/>
  <c r="AO42" i="1"/>
  <c r="AN42" i="1"/>
  <c r="AM42" i="1"/>
  <c r="AR41" i="1"/>
  <c r="AQ41" i="1"/>
  <c r="AP41" i="1"/>
  <c r="AO41" i="1"/>
  <c r="AN41" i="1"/>
  <c r="AM41" i="1"/>
  <c r="AR40" i="1"/>
  <c r="AQ40" i="1"/>
  <c r="AP40" i="1"/>
  <c r="AO40" i="1"/>
  <c r="AN40" i="1"/>
  <c r="AM40" i="1"/>
  <c r="AR39" i="1"/>
  <c r="AQ39" i="1"/>
  <c r="AP39" i="1"/>
  <c r="AO39" i="1"/>
  <c r="AN39" i="1"/>
  <c r="AM39" i="1"/>
  <c r="AR38" i="1"/>
  <c r="AQ38" i="1"/>
  <c r="AP38" i="1"/>
  <c r="AO38" i="1"/>
  <c r="AN38" i="1"/>
  <c r="AM38" i="1"/>
  <c r="AR37" i="1"/>
  <c r="AQ37" i="1"/>
  <c r="AP37" i="1"/>
  <c r="AO37" i="1"/>
  <c r="AN37" i="1"/>
  <c r="AM37" i="1"/>
  <c r="AR36" i="1"/>
  <c r="AQ36" i="1"/>
  <c r="AP36" i="1"/>
  <c r="AO36" i="1"/>
  <c r="AN36" i="1"/>
  <c r="AM36" i="1"/>
  <c r="AR35" i="1"/>
  <c r="AQ35" i="1"/>
  <c r="AP35" i="1"/>
  <c r="AO35" i="1"/>
  <c r="AN35" i="1"/>
  <c r="AM35" i="1"/>
  <c r="AR34" i="1"/>
  <c r="AQ34" i="1"/>
  <c r="AP34" i="1"/>
  <c r="AO34" i="1"/>
  <c r="AN34" i="1"/>
  <c r="AM34" i="1"/>
  <c r="AR33" i="1"/>
  <c r="AQ33" i="1"/>
  <c r="AP33" i="1"/>
  <c r="AO33" i="1"/>
  <c r="AN33" i="1"/>
  <c r="AM33" i="1"/>
  <c r="AR32" i="1"/>
  <c r="AQ32" i="1"/>
  <c r="AP32" i="1"/>
  <c r="AO32" i="1"/>
  <c r="AN32" i="1"/>
  <c r="AM32" i="1"/>
  <c r="AR31" i="1"/>
  <c r="AQ31" i="1"/>
  <c r="AP31" i="1"/>
  <c r="AO31" i="1"/>
  <c r="AN31" i="1"/>
  <c r="AM31" i="1"/>
  <c r="AR30" i="1"/>
  <c r="AQ30" i="1"/>
  <c r="AP30" i="1"/>
  <c r="AO30" i="1"/>
  <c r="AN30" i="1"/>
  <c r="AM30" i="1"/>
  <c r="AR29" i="1"/>
  <c r="AQ29" i="1"/>
  <c r="AP29" i="1"/>
  <c r="AO29" i="1"/>
  <c r="AN29" i="1"/>
  <c r="AM29" i="1"/>
  <c r="AR28" i="1"/>
  <c r="AQ28" i="1"/>
  <c r="AP28" i="1"/>
  <c r="AO28" i="1"/>
  <c r="AN28" i="1"/>
  <c r="AM28" i="1"/>
  <c r="AR27" i="1"/>
  <c r="AQ27" i="1"/>
  <c r="AP27" i="1"/>
  <c r="AO27" i="1"/>
  <c r="AN27" i="1"/>
  <c r="AM27" i="1"/>
  <c r="AR26" i="1"/>
  <c r="AQ26" i="1"/>
  <c r="AP26" i="1"/>
  <c r="AO26" i="1"/>
  <c r="AN26" i="1"/>
  <c r="AM26" i="1"/>
  <c r="AR25" i="1"/>
  <c r="AQ25" i="1"/>
  <c r="AP25" i="1"/>
  <c r="AO25" i="1"/>
  <c r="AN25" i="1"/>
  <c r="AM25" i="1"/>
  <c r="AR24" i="1"/>
  <c r="AQ24" i="1"/>
  <c r="AP24" i="1"/>
  <c r="AO24" i="1"/>
  <c r="AN24" i="1"/>
  <c r="AM24" i="1"/>
  <c r="AR23" i="1"/>
  <c r="AQ23" i="1"/>
  <c r="AP23" i="1"/>
  <c r="AO23" i="1"/>
  <c r="AN23" i="1"/>
  <c r="AM23" i="1"/>
  <c r="AR22" i="1"/>
  <c r="AQ22" i="1"/>
  <c r="AP22" i="1"/>
  <c r="AO22" i="1"/>
  <c r="AN22" i="1"/>
  <c r="AM22" i="1"/>
  <c r="AR21" i="1"/>
  <c r="AQ21" i="1"/>
  <c r="AP21" i="1"/>
  <c r="AO21" i="1"/>
  <c r="AN21" i="1"/>
  <c r="AM21" i="1"/>
  <c r="AR20" i="1"/>
  <c r="AQ20" i="1"/>
  <c r="AP20" i="1"/>
  <c r="AO20" i="1"/>
  <c r="AN20" i="1"/>
  <c r="AM20" i="1"/>
  <c r="AR19" i="1"/>
  <c r="AQ19" i="1"/>
  <c r="AP19" i="1"/>
  <c r="AO19" i="1"/>
  <c r="AN19" i="1"/>
  <c r="AM19" i="1"/>
  <c r="AR18" i="1"/>
  <c r="AQ18" i="1"/>
  <c r="AP18" i="1"/>
  <c r="AO18" i="1"/>
  <c r="AN18" i="1"/>
  <c r="AM18" i="1"/>
  <c r="AR17" i="1"/>
  <c r="AQ17" i="1"/>
  <c r="AP17" i="1"/>
  <c r="AO17" i="1"/>
  <c r="AN17" i="1"/>
  <c r="AM17" i="1"/>
  <c r="AR16" i="1"/>
  <c r="AQ16" i="1"/>
  <c r="AP16" i="1"/>
  <c r="AO16" i="1"/>
  <c r="AN16" i="1"/>
  <c r="AM16" i="1"/>
  <c r="AR15" i="1"/>
  <c r="AQ15" i="1"/>
  <c r="AP15" i="1"/>
  <c r="AO15" i="1"/>
  <c r="AN15" i="1"/>
  <c r="AM15" i="1"/>
  <c r="AR14" i="1"/>
  <c r="AQ14" i="1"/>
  <c r="AP14" i="1"/>
  <c r="AO14" i="1"/>
  <c r="AN14" i="1"/>
  <c r="AM14" i="1"/>
  <c r="AR13" i="1"/>
  <c r="AQ13" i="1"/>
  <c r="AP13" i="1"/>
  <c r="AO13" i="1"/>
  <c r="AN13" i="1"/>
  <c r="AM13" i="1"/>
  <c r="AR12" i="1"/>
  <c r="AQ12" i="1"/>
  <c r="AP12" i="1"/>
  <c r="AO12" i="1"/>
  <c r="AN12" i="1"/>
  <c r="AM12" i="1"/>
  <c r="AR11" i="1"/>
  <c r="AQ11" i="1"/>
  <c r="AP11" i="1"/>
  <c r="AO11" i="1"/>
  <c r="AN11" i="1"/>
  <c r="AM11" i="1"/>
  <c r="AR10" i="1"/>
  <c r="AQ10" i="1"/>
  <c r="AP10" i="1"/>
  <c r="AO10" i="1"/>
  <c r="AN10" i="1"/>
  <c r="AM10" i="1"/>
  <c r="AR9" i="1"/>
  <c r="AQ9" i="1"/>
  <c r="AP9" i="1"/>
  <c r="AO9" i="1"/>
  <c r="AN9" i="1"/>
  <c r="AM9" i="1"/>
  <c r="L68" i="1" l="1"/>
  <c r="M68" i="1" s="1"/>
  <c r="L63" i="1"/>
  <c r="M63" i="1" s="1"/>
  <c r="L64" i="1"/>
  <c r="M64" i="1" s="1"/>
  <c r="L67" i="1"/>
  <c r="M67" i="1" s="1"/>
  <c r="L62" i="1"/>
  <c r="L65" i="1"/>
  <c r="M65" i="1" s="1"/>
  <c r="L66" i="1"/>
  <c r="M66" i="1" s="1"/>
  <c r="K17" i="10"/>
  <c r="C9" i="10" s="1"/>
  <c r="AN16" i="7"/>
  <c r="AM16" i="7"/>
  <c r="AL16" i="7"/>
  <c r="AK16" i="7"/>
  <c r="AN15" i="7"/>
  <c r="AM15" i="7"/>
  <c r="AL15" i="7"/>
  <c r="AK15" i="7"/>
  <c r="AN14" i="7"/>
  <c r="AM14" i="7"/>
  <c r="AL14" i="7"/>
  <c r="AK14" i="7"/>
  <c r="AN13" i="7"/>
  <c r="AM13" i="7"/>
  <c r="AL13" i="7"/>
  <c r="AK13" i="7"/>
  <c r="AN12" i="7"/>
  <c r="AM12" i="7"/>
  <c r="AL12" i="7"/>
  <c r="AK12" i="7"/>
  <c r="AN11" i="7"/>
  <c r="AM11" i="7"/>
  <c r="AL11" i="7"/>
  <c r="AK11" i="7"/>
  <c r="AN10" i="7"/>
  <c r="AM10" i="7"/>
  <c r="AL10" i="7"/>
  <c r="AK10" i="7"/>
  <c r="AN9" i="7"/>
  <c r="AM9" i="7"/>
  <c r="AL9" i="7"/>
  <c r="AK9" i="7"/>
  <c r="AN8" i="7"/>
  <c r="AM8" i="7"/>
  <c r="AL8" i="7"/>
  <c r="AK8" i="7"/>
  <c r="AN7" i="7"/>
  <c r="AM7" i="7"/>
  <c r="AL7" i="7"/>
  <c r="AK7" i="7"/>
  <c r="M62" i="1" l="1"/>
  <c r="M69" i="1" s="1"/>
  <c r="L69" i="1"/>
  <c r="P6" i="2"/>
  <c r="AU6" i="2" s="1"/>
  <c r="Q6" i="2"/>
  <c r="AV6" i="2" s="1"/>
  <c r="R6" i="2"/>
  <c r="AW6" i="2" s="1"/>
  <c r="S6" i="2"/>
  <c r="AX6" i="2" s="1"/>
  <c r="P7" i="2"/>
  <c r="AU7" i="2" s="1"/>
  <c r="Q7" i="2"/>
  <c r="AV7" i="2" s="1"/>
  <c r="R7" i="2"/>
  <c r="AW7" i="2" s="1"/>
  <c r="S7" i="2"/>
  <c r="AX7" i="2" s="1"/>
  <c r="P8" i="2"/>
  <c r="AU8" i="2" s="1"/>
  <c r="Q8" i="2"/>
  <c r="AV8" i="2" s="1"/>
  <c r="R8" i="2"/>
  <c r="AW8" i="2" s="1"/>
  <c r="S8" i="2"/>
  <c r="AX8" i="2" s="1"/>
  <c r="P9" i="2"/>
  <c r="AU9" i="2" s="1"/>
  <c r="Q9" i="2"/>
  <c r="AV9" i="2" s="1"/>
  <c r="R9" i="2"/>
  <c r="AW9" i="2" s="1"/>
  <c r="S9" i="2"/>
  <c r="AX9" i="2" s="1"/>
  <c r="O7" i="2"/>
  <c r="AT7" i="2" s="1"/>
  <c r="O8" i="2"/>
  <c r="AT8" i="2" s="1"/>
  <c r="O9" i="2"/>
  <c r="AT9" i="2" s="1"/>
  <c r="O6" i="2"/>
  <c r="AT6" i="2" s="1"/>
  <c r="BJ51" i="1" l="1"/>
  <c r="BI51" i="1"/>
  <c r="BH51" i="1"/>
  <c r="BG51" i="1"/>
  <c r="BF51" i="1"/>
  <c r="BJ50" i="1"/>
  <c r="BI50" i="1"/>
  <c r="BH50" i="1"/>
  <c r="BG50" i="1"/>
  <c r="BF50" i="1"/>
  <c r="BE50" i="1"/>
  <c r="BJ49" i="1"/>
  <c r="M49" i="1" s="1"/>
  <c r="BI49" i="1"/>
  <c r="BH49" i="1"/>
  <c r="BG49" i="1"/>
  <c r="BF49" i="1"/>
  <c r="BE49" i="1"/>
  <c r="BJ48" i="1"/>
  <c r="M48" i="1" s="1"/>
  <c r="BI48" i="1"/>
  <c r="BH48" i="1"/>
  <c r="BG48" i="1"/>
  <c r="BF48" i="1"/>
  <c r="BE48" i="1"/>
  <c r="BJ47" i="1"/>
  <c r="M47" i="1" s="1"/>
  <c r="BI47" i="1"/>
  <c r="BH47" i="1"/>
  <c r="BG47" i="1"/>
  <c r="BF47" i="1"/>
  <c r="BE47" i="1"/>
  <c r="BJ46" i="1"/>
  <c r="M46" i="1" s="1"/>
  <c r="BI46" i="1"/>
  <c r="BH46" i="1"/>
  <c r="BG46" i="1"/>
  <c r="BF46" i="1"/>
  <c r="BE46" i="1"/>
  <c r="BJ45" i="1"/>
  <c r="M45" i="1" s="1"/>
  <c r="BI45" i="1"/>
  <c r="BH45" i="1"/>
  <c r="BG45" i="1"/>
  <c r="BF45" i="1"/>
  <c r="BE45" i="1"/>
  <c r="BJ44" i="1"/>
  <c r="M44" i="1" s="1"/>
  <c r="BI44" i="1"/>
  <c r="BH44" i="1"/>
  <c r="BG44" i="1"/>
  <c r="BF44" i="1"/>
  <c r="BE44" i="1"/>
  <c r="BJ43" i="1"/>
  <c r="M43" i="1" s="1"/>
  <c r="BI43" i="1"/>
  <c r="BH43" i="1"/>
  <c r="BG43" i="1"/>
  <c r="BF43" i="1"/>
  <c r="BE43" i="1"/>
  <c r="BJ42" i="1"/>
  <c r="M42" i="1" s="1"/>
  <c r="BI42" i="1"/>
  <c r="BH42" i="1"/>
  <c r="BG42" i="1"/>
  <c r="BF42" i="1"/>
  <c r="BE42" i="1"/>
  <c r="BJ41" i="1"/>
  <c r="M41" i="1" s="1"/>
  <c r="BI41" i="1"/>
  <c r="BH41" i="1"/>
  <c r="BG41" i="1"/>
  <c r="BF41" i="1"/>
  <c r="BE41" i="1"/>
  <c r="BJ40" i="1"/>
  <c r="M40" i="1" s="1"/>
  <c r="BI40" i="1"/>
  <c r="BH40" i="1"/>
  <c r="BG40" i="1"/>
  <c r="BF40" i="1"/>
  <c r="BE40" i="1"/>
  <c r="BJ39" i="1"/>
  <c r="M39" i="1" s="1"/>
  <c r="BI39" i="1"/>
  <c r="BH39" i="1"/>
  <c r="BG39" i="1"/>
  <c r="BF39" i="1"/>
  <c r="BE39" i="1"/>
  <c r="BJ38" i="1"/>
  <c r="M38" i="1" s="1"/>
  <c r="BI38" i="1"/>
  <c r="BH38" i="1"/>
  <c r="BG38" i="1"/>
  <c r="BF38" i="1"/>
  <c r="BE38" i="1"/>
  <c r="BJ37" i="1"/>
  <c r="M37" i="1" s="1"/>
  <c r="BI37" i="1"/>
  <c r="BH37" i="1"/>
  <c r="BG37" i="1"/>
  <c r="BF37" i="1"/>
  <c r="BE37" i="1"/>
  <c r="BJ36" i="1"/>
  <c r="BI36" i="1"/>
  <c r="BH36" i="1"/>
  <c r="BG36" i="1"/>
  <c r="BF36" i="1"/>
  <c r="BE36" i="1"/>
  <c r="BJ35" i="1"/>
  <c r="M35" i="1" s="1"/>
  <c r="BI35" i="1"/>
  <c r="BH35" i="1"/>
  <c r="BG35" i="1"/>
  <c r="BF35" i="1"/>
  <c r="BE35" i="1"/>
  <c r="BJ34" i="1"/>
  <c r="M34" i="1" s="1"/>
  <c r="BI34" i="1"/>
  <c r="BH34" i="1"/>
  <c r="BG34" i="1"/>
  <c r="BF34" i="1"/>
  <c r="BE34" i="1"/>
  <c r="BJ33" i="1"/>
  <c r="M33" i="1" s="1"/>
  <c r="BI33" i="1"/>
  <c r="BH33" i="1"/>
  <c r="BG33" i="1"/>
  <c r="BF33" i="1"/>
  <c r="BE33" i="1"/>
  <c r="BJ32" i="1"/>
  <c r="M32" i="1" s="1"/>
  <c r="BI32" i="1"/>
  <c r="BH32" i="1"/>
  <c r="BG32" i="1"/>
  <c r="BF32" i="1"/>
  <c r="BE32" i="1"/>
  <c r="BJ31" i="1"/>
  <c r="M31" i="1" s="1"/>
  <c r="BI31" i="1"/>
  <c r="BH31" i="1"/>
  <c r="BG31" i="1"/>
  <c r="BF31" i="1"/>
  <c r="BE31" i="1"/>
  <c r="BJ30" i="1"/>
  <c r="M30" i="1" s="1"/>
  <c r="BI30" i="1"/>
  <c r="BH30" i="1"/>
  <c r="BG30" i="1"/>
  <c r="BF30" i="1"/>
  <c r="BE30" i="1"/>
  <c r="BJ29" i="1"/>
  <c r="M29" i="1" s="1"/>
  <c r="BI29" i="1"/>
  <c r="BH29" i="1"/>
  <c r="BG29" i="1"/>
  <c r="BF29" i="1"/>
  <c r="BE29" i="1"/>
  <c r="BJ28" i="1"/>
  <c r="M28" i="1" s="1"/>
  <c r="BI28" i="1"/>
  <c r="BH28" i="1"/>
  <c r="BG28" i="1"/>
  <c r="BF28" i="1"/>
  <c r="BE28" i="1"/>
  <c r="BJ27" i="1"/>
  <c r="M27" i="1" s="1"/>
  <c r="BI27" i="1"/>
  <c r="BH27" i="1"/>
  <c r="BG27" i="1"/>
  <c r="BF27" i="1"/>
  <c r="BE27" i="1"/>
  <c r="BJ26" i="1"/>
  <c r="M26" i="1" s="1"/>
  <c r="BI26" i="1"/>
  <c r="BH26" i="1"/>
  <c r="BG26" i="1"/>
  <c r="BF26" i="1"/>
  <c r="BE26" i="1"/>
  <c r="BJ25" i="1"/>
  <c r="M25" i="1" s="1"/>
  <c r="BI25" i="1"/>
  <c r="BH25" i="1"/>
  <c r="BG25" i="1"/>
  <c r="BF25" i="1"/>
  <c r="BE25" i="1"/>
  <c r="BJ24" i="1"/>
  <c r="M24" i="1" s="1"/>
  <c r="BI24" i="1"/>
  <c r="BH24" i="1"/>
  <c r="BG24" i="1"/>
  <c r="BF24" i="1"/>
  <c r="BE24" i="1"/>
  <c r="BJ23" i="1"/>
  <c r="M23" i="1" s="1"/>
  <c r="BI23" i="1"/>
  <c r="BH23" i="1"/>
  <c r="BG23" i="1"/>
  <c r="BF23" i="1"/>
  <c r="BE23" i="1"/>
  <c r="BJ22" i="1"/>
  <c r="BI22" i="1"/>
  <c r="BH22" i="1"/>
  <c r="BG22" i="1"/>
  <c r="BF22" i="1"/>
  <c r="BE22" i="1"/>
  <c r="BJ21" i="1"/>
  <c r="M21" i="1" s="1"/>
  <c r="BI21" i="1"/>
  <c r="BH21" i="1"/>
  <c r="BG21" i="1"/>
  <c r="BF21" i="1"/>
  <c r="BE21" i="1"/>
  <c r="BJ20" i="1"/>
  <c r="M20" i="1" s="1"/>
  <c r="BI20" i="1"/>
  <c r="BH20" i="1"/>
  <c r="BG20" i="1"/>
  <c r="BF20" i="1"/>
  <c r="BE20" i="1"/>
  <c r="BJ19" i="1"/>
  <c r="M19" i="1" s="1"/>
  <c r="BI19" i="1"/>
  <c r="BH19" i="1"/>
  <c r="BG19" i="1"/>
  <c r="BF19" i="1"/>
  <c r="BE19" i="1"/>
  <c r="BJ18" i="1"/>
  <c r="M18" i="1" s="1"/>
  <c r="BI18" i="1"/>
  <c r="BH18" i="1"/>
  <c r="BG18" i="1"/>
  <c r="BF18" i="1"/>
  <c r="BE18" i="1"/>
  <c r="BJ17" i="1"/>
  <c r="M17" i="1" s="1"/>
  <c r="BI17" i="1"/>
  <c r="BH17" i="1"/>
  <c r="BG17" i="1"/>
  <c r="BF17" i="1"/>
  <c r="BE17" i="1"/>
  <c r="BJ16" i="1"/>
  <c r="M16" i="1" s="1"/>
  <c r="BI16" i="1"/>
  <c r="BH16" i="1"/>
  <c r="BG16" i="1"/>
  <c r="BF16" i="1"/>
  <c r="BE16" i="1"/>
  <c r="BJ15" i="1"/>
  <c r="M15" i="1" s="1"/>
  <c r="BI15" i="1"/>
  <c r="BH15" i="1"/>
  <c r="BG15" i="1"/>
  <c r="BF15" i="1"/>
  <c r="BE15" i="1"/>
  <c r="BJ14" i="1"/>
  <c r="M14" i="1" s="1"/>
  <c r="BI14" i="1"/>
  <c r="BH14" i="1"/>
  <c r="BG14" i="1"/>
  <c r="BF14" i="1"/>
  <c r="BE14" i="1"/>
  <c r="BJ13" i="1"/>
  <c r="M13" i="1" s="1"/>
  <c r="BI13" i="1"/>
  <c r="BH13" i="1"/>
  <c r="BG13" i="1"/>
  <c r="BF13" i="1"/>
  <c r="BE13" i="1"/>
  <c r="BJ12" i="1"/>
  <c r="M12" i="1" s="1"/>
  <c r="BI12" i="1"/>
  <c r="BH12" i="1"/>
  <c r="BG12" i="1"/>
  <c r="BF12" i="1"/>
  <c r="BE12" i="1"/>
  <c r="BJ11" i="1"/>
  <c r="M11" i="1" s="1"/>
  <c r="BI11" i="1"/>
  <c r="BH11" i="1"/>
  <c r="BG11" i="1"/>
  <c r="BF11" i="1"/>
  <c r="BE11" i="1"/>
  <c r="BJ10" i="1"/>
  <c r="M10" i="1" s="1"/>
  <c r="BI10" i="1"/>
  <c r="BH10" i="1"/>
  <c r="BG10" i="1"/>
  <c r="BF10" i="1"/>
  <c r="BE10" i="1"/>
  <c r="BJ9" i="1"/>
  <c r="BI9" i="1"/>
  <c r="BH9" i="1"/>
  <c r="BG9" i="1"/>
  <c r="BF9" i="1"/>
  <c r="BE9" i="1"/>
  <c r="J17" i="7"/>
  <c r="AL17" i="7" s="1"/>
  <c r="L17" i="7"/>
  <c r="AN17" i="7" s="1"/>
  <c r="K17" i="7"/>
  <c r="AM17" i="7" s="1"/>
  <c r="I17" i="7"/>
  <c r="AK17" i="7" s="1"/>
  <c r="C11" i="7"/>
  <c r="F5" i="10" l="1"/>
  <c r="B5" i="9"/>
  <c r="F5" i="7"/>
  <c r="G5" i="2"/>
  <c r="B65" i="10" l="1"/>
  <c r="C65" i="10"/>
  <c r="D65" i="10"/>
  <c r="E65" i="10"/>
  <c r="F65" i="10"/>
  <c r="G65" i="10"/>
  <c r="C64" i="10"/>
  <c r="D64" i="10"/>
  <c r="E64" i="10"/>
  <c r="E66" i="10" s="1"/>
  <c r="F64" i="10"/>
  <c r="G64" i="10"/>
  <c r="H64" i="10"/>
  <c r="B64" i="10"/>
  <c r="F66" i="10" l="1"/>
  <c r="D66" i="10"/>
  <c r="C66" i="10"/>
  <c r="G66" i="10"/>
  <c r="B66" i="10"/>
  <c r="H58" i="10"/>
  <c r="H65" i="10" s="1"/>
  <c r="H66" i="10" s="1"/>
  <c r="B62" i="7" l="1"/>
  <c r="C62" i="7"/>
  <c r="D62" i="7"/>
  <c r="E62" i="7"/>
  <c r="F62" i="7"/>
  <c r="G62" i="7"/>
  <c r="B11" i="2" l="1"/>
  <c r="C36" i="2"/>
  <c r="D36" i="2"/>
  <c r="E36" i="2"/>
  <c r="F36" i="2"/>
  <c r="G36" i="2"/>
  <c r="H36" i="2"/>
  <c r="B36" i="2"/>
  <c r="L17" i="10" l="1"/>
  <c r="D9" i="10" s="1"/>
  <c r="M17" i="10"/>
  <c r="E9" i="10" s="1"/>
  <c r="N17" i="10"/>
  <c r="F9" i="10" s="1"/>
  <c r="O17" i="10"/>
  <c r="G9" i="10" s="1"/>
  <c r="P17" i="10"/>
  <c r="H9" i="10" s="1"/>
  <c r="I9" i="10" l="1"/>
  <c r="D11" i="7"/>
  <c r="F11" i="7"/>
  <c r="B12" i="7"/>
  <c r="C12" i="7"/>
  <c r="C13" i="7"/>
  <c r="D13" i="7"/>
  <c r="F13" i="7"/>
  <c r="B14" i="7"/>
  <c r="C14" i="7"/>
  <c r="C15" i="7"/>
  <c r="D15" i="7"/>
  <c r="F15" i="7"/>
  <c r="B16" i="7"/>
  <c r="C16" i="7"/>
  <c r="C17" i="7"/>
  <c r="D17" i="7"/>
  <c r="F17" i="7"/>
  <c r="B18" i="7"/>
  <c r="C18" i="7"/>
  <c r="B19" i="7"/>
  <c r="C19" i="7"/>
  <c r="D19" i="7"/>
  <c r="F19" i="7"/>
  <c r="B17" i="7" l="1"/>
  <c r="B11" i="7"/>
  <c r="B10" i="7"/>
  <c r="F18" i="7"/>
  <c r="F16" i="7"/>
  <c r="F14" i="7"/>
  <c r="F12" i="7"/>
  <c r="B13" i="7"/>
  <c r="F10" i="7"/>
  <c r="D18" i="7"/>
  <c r="D16" i="7"/>
  <c r="D14" i="7"/>
  <c r="D12" i="7"/>
  <c r="B15" i="7"/>
  <c r="D10" i="7"/>
  <c r="C10" i="7"/>
  <c r="E9" i="2"/>
  <c r="E10" i="2"/>
  <c r="E11" i="2"/>
  <c r="F11" i="2"/>
  <c r="H11" i="2"/>
  <c r="C9" i="2"/>
  <c r="C10" i="2"/>
  <c r="C11" i="2"/>
  <c r="B10" i="2"/>
  <c r="H10" i="2" l="1"/>
  <c r="H9" i="2"/>
  <c r="F10" i="2"/>
  <c r="B9" i="2"/>
  <c r="F9" i="2"/>
  <c r="F9" i="1" l="1"/>
  <c r="H9" i="1"/>
  <c r="J9" i="1"/>
  <c r="K9" i="1"/>
  <c r="M9" i="1"/>
  <c r="F10" i="1"/>
  <c r="H10" i="1"/>
  <c r="J10" i="1"/>
  <c r="K10" i="1"/>
  <c r="F11" i="1"/>
  <c r="H11" i="1"/>
  <c r="J11" i="1"/>
  <c r="K11" i="1"/>
  <c r="F12" i="1"/>
  <c r="H12" i="1"/>
  <c r="J12" i="1"/>
  <c r="K12" i="1"/>
  <c r="F13" i="1"/>
  <c r="H13" i="1"/>
  <c r="J13" i="1"/>
  <c r="K13" i="1"/>
  <c r="F14" i="1"/>
  <c r="H14" i="1"/>
  <c r="J14" i="1"/>
  <c r="K14" i="1"/>
  <c r="F15" i="1"/>
  <c r="H15" i="1"/>
  <c r="J15" i="1"/>
  <c r="K15" i="1"/>
  <c r="F16" i="1"/>
  <c r="H16" i="1"/>
  <c r="J16" i="1"/>
  <c r="K16" i="1"/>
  <c r="F17" i="1"/>
  <c r="H17" i="1"/>
  <c r="J17" i="1"/>
  <c r="K17" i="1"/>
  <c r="F18" i="1"/>
  <c r="H18" i="1"/>
  <c r="J18" i="1"/>
  <c r="K18" i="1"/>
  <c r="F19" i="1"/>
  <c r="H19" i="1"/>
  <c r="J19" i="1"/>
  <c r="K19" i="1"/>
  <c r="F20" i="1"/>
  <c r="H20" i="1"/>
  <c r="J20" i="1"/>
  <c r="K20" i="1"/>
  <c r="F21" i="1"/>
  <c r="H21" i="1"/>
  <c r="J21" i="1"/>
  <c r="K21" i="1"/>
  <c r="F23" i="1"/>
  <c r="H23" i="1"/>
  <c r="J23" i="1"/>
  <c r="K23" i="1"/>
  <c r="F24" i="1"/>
  <c r="H24" i="1"/>
  <c r="J24" i="1"/>
  <c r="K24" i="1"/>
  <c r="F25" i="1"/>
  <c r="H25" i="1"/>
  <c r="J25" i="1"/>
  <c r="K25" i="1"/>
  <c r="F26" i="1"/>
  <c r="H26" i="1"/>
  <c r="J26" i="1"/>
  <c r="K26" i="1"/>
  <c r="F27" i="1"/>
  <c r="H27" i="1"/>
  <c r="J27" i="1"/>
  <c r="K27" i="1"/>
  <c r="F28" i="1"/>
  <c r="H28" i="1"/>
  <c r="J28" i="1"/>
  <c r="K28" i="1"/>
  <c r="F29" i="1"/>
  <c r="H29" i="1"/>
  <c r="J29" i="1"/>
  <c r="K29" i="1"/>
  <c r="F30" i="1"/>
  <c r="H30" i="1"/>
  <c r="J30" i="1"/>
  <c r="K30" i="1"/>
  <c r="F31" i="1"/>
  <c r="H31" i="1"/>
  <c r="J31" i="1"/>
  <c r="K31" i="1"/>
  <c r="F32" i="1"/>
  <c r="H32" i="1"/>
  <c r="J32" i="1"/>
  <c r="K32" i="1"/>
  <c r="F33" i="1"/>
  <c r="H33" i="1"/>
  <c r="J33" i="1"/>
  <c r="K33" i="1"/>
  <c r="F34" i="1"/>
  <c r="H34" i="1"/>
  <c r="J34" i="1"/>
  <c r="K34" i="1"/>
  <c r="F35" i="1"/>
  <c r="H35" i="1"/>
  <c r="J35" i="1"/>
  <c r="K35" i="1"/>
  <c r="F37" i="1"/>
  <c r="H37" i="1"/>
  <c r="J37" i="1"/>
  <c r="K37" i="1"/>
  <c r="F38" i="1"/>
  <c r="H38" i="1"/>
  <c r="J38" i="1"/>
  <c r="K38" i="1"/>
  <c r="F39" i="1"/>
  <c r="H39" i="1"/>
  <c r="J39" i="1"/>
  <c r="K39" i="1"/>
  <c r="F40" i="1"/>
  <c r="H40" i="1"/>
  <c r="J40" i="1"/>
  <c r="K40" i="1"/>
  <c r="F41" i="1"/>
  <c r="H41" i="1"/>
  <c r="J41" i="1"/>
  <c r="K41" i="1"/>
  <c r="F42" i="1"/>
  <c r="H42" i="1"/>
  <c r="J42" i="1"/>
  <c r="K42" i="1"/>
  <c r="F43" i="1"/>
  <c r="H43" i="1"/>
  <c r="J43" i="1"/>
  <c r="K43" i="1"/>
  <c r="F44" i="1"/>
  <c r="H44" i="1"/>
  <c r="J44" i="1"/>
  <c r="K44" i="1"/>
  <c r="F45" i="1"/>
  <c r="H45" i="1"/>
  <c r="J45" i="1"/>
  <c r="K45" i="1"/>
  <c r="F46" i="1"/>
  <c r="H46" i="1"/>
  <c r="J46" i="1"/>
  <c r="K46" i="1"/>
  <c r="F47" i="1"/>
  <c r="H47" i="1"/>
  <c r="J47" i="1"/>
  <c r="K47" i="1"/>
  <c r="F48" i="1"/>
  <c r="H48" i="1"/>
  <c r="J48" i="1"/>
  <c r="K48" i="1"/>
  <c r="F49" i="1"/>
  <c r="H49" i="1"/>
  <c r="J49" i="1"/>
  <c r="K4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9" i="1"/>
  <c r="E22" i="1" l="1"/>
  <c r="I36" i="10"/>
  <c r="C33" i="10"/>
  <c r="N56" i="21" l="1"/>
  <c r="M56" i="21"/>
  <c r="L56" i="21"/>
  <c r="K56" i="21"/>
  <c r="J56" i="21"/>
  <c r="I56" i="21"/>
  <c r="H56" i="21"/>
  <c r="G56" i="21"/>
  <c r="F56" i="21"/>
  <c r="N55" i="21"/>
  <c r="M55" i="21"/>
  <c r="L55" i="21"/>
  <c r="K55" i="21"/>
  <c r="J55" i="21"/>
  <c r="I55" i="21"/>
  <c r="H55" i="21"/>
  <c r="G55" i="21"/>
  <c r="F55" i="21"/>
  <c r="N54" i="21"/>
  <c r="M54" i="21"/>
  <c r="L54" i="21"/>
  <c r="K54" i="21"/>
  <c r="J54" i="21"/>
  <c r="I54" i="21"/>
  <c r="H54" i="21"/>
  <c r="G54" i="21"/>
  <c r="F54" i="21"/>
  <c r="N53" i="21"/>
  <c r="M53" i="21"/>
  <c r="L53" i="21"/>
  <c r="K53" i="21"/>
  <c r="J53" i="21"/>
  <c r="I53" i="21"/>
  <c r="H53" i="21"/>
  <c r="G53" i="21"/>
  <c r="F53" i="21"/>
  <c r="N52" i="21"/>
  <c r="M52" i="21"/>
  <c r="L52" i="21"/>
  <c r="K52" i="21"/>
  <c r="J52" i="21"/>
  <c r="I52" i="21"/>
  <c r="H52" i="21"/>
  <c r="G52" i="21"/>
  <c r="F52" i="21"/>
  <c r="N51" i="21"/>
  <c r="M51" i="21"/>
  <c r="L51" i="21"/>
  <c r="K51" i="21"/>
  <c r="J51" i="21"/>
  <c r="I51" i="21"/>
  <c r="H51" i="21"/>
  <c r="G51" i="21"/>
  <c r="F51" i="21"/>
  <c r="N50" i="21"/>
  <c r="M50" i="21"/>
  <c r="L50" i="21"/>
  <c r="K50" i="21"/>
  <c r="J50" i="21"/>
  <c r="I50" i="21"/>
  <c r="H50" i="21"/>
  <c r="G50" i="21"/>
  <c r="F50" i="21"/>
  <c r="N49" i="21"/>
  <c r="M49" i="21"/>
  <c r="L49" i="21"/>
  <c r="K49" i="21"/>
  <c r="J49" i="21"/>
  <c r="I49" i="21"/>
  <c r="H49" i="21"/>
  <c r="G49" i="21"/>
  <c r="F49" i="21"/>
  <c r="N48" i="21"/>
  <c r="M48" i="21"/>
  <c r="L48" i="21"/>
  <c r="K48" i="21"/>
  <c r="J48" i="21"/>
  <c r="I48" i="21"/>
  <c r="H48" i="21"/>
  <c r="G48" i="21"/>
  <c r="F48" i="21"/>
  <c r="N47" i="21"/>
  <c r="M47" i="21"/>
  <c r="L47" i="21"/>
  <c r="K47" i="21"/>
  <c r="J47" i="21"/>
  <c r="I47" i="21"/>
  <c r="H47" i="21"/>
  <c r="G47" i="21"/>
  <c r="F47" i="21"/>
  <c r="N46" i="21"/>
  <c r="M46" i="21"/>
  <c r="L46" i="21"/>
  <c r="K46" i="21"/>
  <c r="J46" i="21"/>
  <c r="I46" i="21"/>
  <c r="H46" i="21"/>
  <c r="G46" i="21"/>
  <c r="F46" i="21"/>
  <c r="N45" i="21"/>
  <c r="M45" i="21"/>
  <c r="L45" i="21"/>
  <c r="K45" i="21"/>
  <c r="J45" i="21"/>
  <c r="I45" i="21"/>
  <c r="H45" i="21"/>
  <c r="G45" i="21"/>
  <c r="F45" i="21"/>
  <c r="N44" i="21"/>
  <c r="M44" i="21"/>
  <c r="L44" i="21"/>
  <c r="K44" i="21"/>
  <c r="J44" i="21"/>
  <c r="I44" i="21"/>
  <c r="H44" i="21"/>
  <c r="G44" i="21"/>
  <c r="F44" i="21"/>
  <c r="N43" i="21"/>
  <c r="M43" i="21"/>
  <c r="L43" i="21"/>
  <c r="K43" i="21"/>
  <c r="J43" i="21"/>
  <c r="I43" i="21"/>
  <c r="H43" i="21"/>
  <c r="G43" i="21"/>
  <c r="F43" i="21"/>
  <c r="N42" i="21"/>
  <c r="M42" i="21"/>
  <c r="L42" i="21"/>
  <c r="K42" i="21"/>
  <c r="J42" i="21"/>
  <c r="I42" i="21"/>
  <c r="H42" i="21"/>
  <c r="G42" i="21"/>
  <c r="F42" i="21"/>
  <c r="N41" i="21"/>
  <c r="M41" i="21"/>
  <c r="L41" i="21"/>
  <c r="K41" i="21"/>
  <c r="J41" i="21"/>
  <c r="I41" i="21"/>
  <c r="H41" i="21"/>
  <c r="G41" i="21"/>
  <c r="F41" i="21"/>
  <c r="N40" i="21"/>
  <c r="M40" i="21"/>
  <c r="L40" i="21"/>
  <c r="K40" i="21"/>
  <c r="J40" i="21"/>
  <c r="I40" i="21"/>
  <c r="H40" i="21"/>
  <c r="G40" i="21"/>
  <c r="F40" i="21"/>
  <c r="N39" i="21"/>
  <c r="M39" i="21"/>
  <c r="L39" i="21"/>
  <c r="K39" i="21"/>
  <c r="J39" i="21"/>
  <c r="I39" i="21"/>
  <c r="H39" i="21"/>
  <c r="G39" i="21"/>
  <c r="F39" i="21"/>
  <c r="N38" i="21"/>
  <c r="M38" i="21"/>
  <c r="L38" i="21"/>
  <c r="K38" i="21"/>
  <c r="J38" i="21"/>
  <c r="I38" i="21"/>
  <c r="H38" i="21"/>
  <c r="G38" i="21"/>
  <c r="F38" i="21"/>
  <c r="N37" i="21"/>
  <c r="M37" i="21"/>
  <c r="L37" i="21"/>
  <c r="K37" i="21"/>
  <c r="J37" i="21"/>
  <c r="I37" i="21"/>
  <c r="H37" i="21"/>
  <c r="G37" i="21"/>
  <c r="F37" i="21"/>
  <c r="N36" i="21"/>
  <c r="M36" i="21"/>
  <c r="L36" i="21"/>
  <c r="K36" i="21"/>
  <c r="J36" i="21"/>
  <c r="I36" i="21"/>
  <c r="H36" i="21"/>
  <c r="G36" i="21"/>
  <c r="F36" i="21"/>
  <c r="N35" i="21"/>
  <c r="M35" i="21"/>
  <c r="L35" i="21"/>
  <c r="K35" i="21"/>
  <c r="J35" i="21"/>
  <c r="I35" i="21"/>
  <c r="H35" i="21"/>
  <c r="G35" i="21"/>
  <c r="F35" i="21"/>
  <c r="N34" i="21"/>
  <c r="M34" i="21"/>
  <c r="L34" i="21"/>
  <c r="K34" i="21"/>
  <c r="J34" i="21"/>
  <c r="I34" i="21"/>
  <c r="H34" i="21"/>
  <c r="G34" i="21"/>
  <c r="F34" i="21"/>
  <c r="N33" i="21"/>
  <c r="M33" i="21"/>
  <c r="L33" i="21"/>
  <c r="K33" i="21"/>
  <c r="J33" i="21"/>
  <c r="I33" i="21"/>
  <c r="H33" i="21"/>
  <c r="G33" i="21"/>
  <c r="F33" i="21"/>
  <c r="N32" i="21"/>
  <c r="M32" i="21"/>
  <c r="L32" i="21"/>
  <c r="K32" i="21"/>
  <c r="J32" i="21"/>
  <c r="I32" i="21"/>
  <c r="H32" i="21"/>
  <c r="G32" i="21"/>
  <c r="F32" i="21"/>
  <c r="N31" i="21"/>
  <c r="M31" i="21"/>
  <c r="L31" i="21"/>
  <c r="K31" i="21"/>
  <c r="J31" i="21"/>
  <c r="I31" i="21"/>
  <c r="H31" i="21"/>
  <c r="G31" i="21"/>
  <c r="F31" i="21"/>
  <c r="N30" i="21"/>
  <c r="M30" i="21"/>
  <c r="L30" i="21"/>
  <c r="K30" i="21"/>
  <c r="J30" i="21"/>
  <c r="I30" i="21"/>
  <c r="H30" i="21"/>
  <c r="G30" i="21"/>
  <c r="F30" i="21"/>
  <c r="N29" i="21"/>
  <c r="M29" i="21"/>
  <c r="L29" i="21"/>
  <c r="K29" i="21"/>
  <c r="J29" i="21"/>
  <c r="I29" i="21"/>
  <c r="H29" i="21"/>
  <c r="G29" i="21"/>
  <c r="F29" i="21"/>
  <c r="N28" i="21"/>
  <c r="M28" i="21"/>
  <c r="L28" i="21"/>
  <c r="K28" i="21"/>
  <c r="J28" i="21"/>
  <c r="I28" i="21"/>
  <c r="H28" i="21"/>
  <c r="G28" i="21"/>
  <c r="F28" i="21"/>
  <c r="N27" i="21"/>
  <c r="M27" i="21"/>
  <c r="L27" i="21"/>
  <c r="K27" i="21"/>
  <c r="J27" i="21"/>
  <c r="I27" i="21"/>
  <c r="H27" i="21"/>
  <c r="G27" i="21"/>
  <c r="F27" i="21"/>
  <c r="N26" i="21"/>
  <c r="M26" i="21"/>
  <c r="L26" i="21"/>
  <c r="K26" i="21"/>
  <c r="J26" i="21"/>
  <c r="I26" i="21"/>
  <c r="H26" i="21"/>
  <c r="G26" i="21"/>
  <c r="F26" i="21"/>
  <c r="N25" i="21"/>
  <c r="M25" i="21"/>
  <c r="L25" i="21"/>
  <c r="K25" i="21"/>
  <c r="J25" i="21"/>
  <c r="I25" i="21"/>
  <c r="H25" i="21"/>
  <c r="G25" i="21"/>
  <c r="F25" i="21"/>
  <c r="N24" i="21"/>
  <c r="M24" i="21"/>
  <c r="L24" i="21"/>
  <c r="K24" i="21"/>
  <c r="J24" i="21"/>
  <c r="I24" i="21"/>
  <c r="H24" i="21"/>
  <c r="G24" i="21"/>
  <c r="F24" i="21"/>
  <c r="N23" i="21"/>
  <c r="M23" i="21"/>
  <c r="L23" i="21"/>
  <c r="K23" i="21"/>
  <c r="J23" i="21"/>
  <c r="I23" i="21"/>
  <c r="H23" i="21"/>
  <c r="G23" i="21"/>
  <c r="F23" i="21"/>
  <c r="N22" i="21"/>
  <c r="M22" i="21"/>
  <c r="L22" i="21"/>
  <c r="K22" i="21"/>
  <c r="J22" i="21"/>
  <c r="I22" i="21"/>
  <c r="H22" i="21"/>
  <c r="G22" i="21"/>
  <c r="F22" i="21"/>
  <c r="N21" i="21"/>
  <c r="M21" i="21"/>
  <c r="L21" i="21"/>
  <c r="K21" i="21"/>
  <c r="J21" i="21"/>
  <c r="I21" i="21"/>
  <c r="H21" i="21"/>
  <c r="G21" i="21"/>
  <c r="F21" i="21"/>
  <c r="N20" i="21"/>
  <c r="M20" i="21"/>
  <c r="L20" i="21"/>
  <c r="K20" i="21"/>
  <c r="J20" i="21"/>
  <c r="I20" i="21"/>
  <c r="H20" i="21"/>
  <c r="G20" i="21"/>
  <c r="F20" i="21"/>
  <c r="N19" i="21"/>
  <c r="M19" i="21"/>
  <c r="L19" i="21"/>
  <c r="K19" i="21"/>
  <c r="J19" i="21"/>
  <c r="I19" i="21"/>
  <c r="H19" i="21"/>
  <c r="G19" i="21"/>
  <c r="F19" i="21"/>
  <c r="N18" i="21"/>
  <c r="M18" i="21"/>
  <c r="L18" i="21"/>
  <c r="K18" i="21"/>
  <c r="J18" i="21"/>
  <c r="I18" i="21"/>
  <c r="H18" i="21"/>
  <c r="G18" i="21"/>
  <c r="F18" i="21"/>
  <c r="N17" i="21"/>
  <c r="M17" i="21"/>
  <c r="L17" i="21"/>
  <c r="K17" i="21"/>
  <c r="J17" i="21"/>
  <c r="I17" i="21"/>
  <c r="H17" i="21"/>
  <c r="G17" i="21"/>
  <c r="F17" i="21"/>
  <c r="N16" i="21"/>
  <c r="M16" i="21"/>
  <c r="L16" i="21"/>
  <c r="K16" i="21"/>
  <c r="J16" i="21"/>
  <c r="I16" i="21"/>
  <c r="H16" i="21"/>
  <c r="G16" i="21"/>
  <c r="F16" i="21"/>
  <c r="N15" i="21"/>
  <c r="M15" i="21"/>
  <c r="L15" i="21"/>
  <c r="K15" i="21"/>
  <c r="J15" i="21"/>
  <c r="I15" i="21"/>
  <c r="H15" i="21"/>
  <c r="G15" i="21"/>
  <c r="F15" i="21"/>
  <c r="N14" i="21"/>
  <c r="M14" i="21"/>
  <c r="L14" i="21"/>
  <c r="K14" i="21"/>
  <c r="J14" i="21"/>
  <c r="I14" i="21"/>
  <c r="H14" i="21"/>
  <c r="G14" i="21"/>
  <c r="F14" i="21"/>
  <c r="N13" i="21"/>
  <c r="M13" i="21"/>
  <c r="L13" i="21"/>
  <c r="K13" i="21"/>
  <c r="J13" i="21"/>
  <c r="I13" i="21"/>
  <c r="H13" i="21"/>
  <c r="G13" i="21"/>
  <c r="F13" i="21"/>
  <c r="M50" i="20"/>
  <c r="K50" i="20"/>
  <c r="J50" i="20"/>
  <c r="H50" i="20"/>
  <c r="F50" i="20"/>
  <c r="E50" i="20"/>
  <c r="L49" i="20"/>
  <c r="G49" i="20"/>
  <c r="I49" i="20" s="1"/>
  <c r="L48" i="20"/>
  <c r="G48" i="20"/>
  <c r="I48" i="20" s="1"/>
  <c r="L47" i="20"/>
  <c r="G47" i="20"/>
  <c r="I47" i="20" s="1"/>
  <c r="L46" i="20"/>
  <c r="G46" i="20"/>
  <c r="I46" i="20" s="1"/>
  <c r="L45" i="20"/>
  <c r="G45" i="20"/>
  <c r="I45" i="20" s="1"/>
  <c r="L44" i="20"/>
  <c r="G44" i="20"/>
  <c r="I44" i="20" s="1"/>
  <c r="L43" i="20"/>
  <c r="G43" i="20"/>
  <c r="I43" i="20" s="1"/>
  <c r="L42" i="20"/>
  <c r="G42" i="20"/>
  <c r="I42" i="20" s="1"/>
  <c r="L41" i="20"/>
  <c r="G41" i="20"/>
  <c r="I41" i="20" s="1"/>
  <c r="L40" i="20"/>
  <c r="G40" i="20"/>
  <c r="I40" i="20" s="1"/>
  <c r="L39" i="20"/>
  <c r="G39" i="20"/>
  <c r="I39" i="20" s="1"/>
  <c r="L38" i="20"/>
  <c r="G38" i="20"/>
  <c r="I38" i="20" s="1"/>
  <c r="L37" i="20"/>
  <c r="G37" i="20"/>
  <c r="I37" i="20" s="1"/>
  <c r="M36" i="20"/>
  <c r="K36" i="20"/>
  <c r="J36" i="20"/>
  <c r="H36" i="20"/>
  <c r="F36" i="20"/>
  <c r="E36" i="20"/>
  <c r="O36" i="20" s="1"/>
  <c r="L35" i="20"/>
  <c r="G35" i="20"/>
  <c r="I35" i="20" s="1"/>
  <c r="L34" i="20"/>
  <c r="G34" i="20"/>
  <c r="I34" i="20" s="1"/>
  <c r="L33" i="20"/>
  <c r="G33" i="20"/>
  <c r="I33" i="20" s="1"/>
  <c r="L32" i="20"/>
  <c r="G32" i="20"/>
  <c r="I32" i="20" s="1"/>
  <c r="L31" i="20"/>
  <c r="G31" i="20"/>
  <c r="I31" i="20" s="1"/>
  <c r="L30" i="20"/>
  <c r="G30" i="20"/>
  <c r="I30" i="20" s="1"/>
  <c r="L29" i="20"/>
  <c r="G29" i="20"/>
  <c r="I29" i="20" s="1"/>
  <c r="L28" i="20"/>
  <c r="G28" i="20"/>
  <c r="I28" i="20" s="1"/>
  <c r="L27" i="20"/>
  <c r="G27" i="20"/>
  <c r="I27" i="20" s="1"/>
  <c r="L26" i="20"/>
  <c r="G26" i="20"/>
  <c r="I26" i="20" s="1"/>
  <c r="L25" i="20"/>
  <c r="G25" i="20"/>
  <c r="I25" i="20" s="1"/>
  <c r="L24" i="20"/>
  <c r="G24" i="20"/>
  <c r="I24" i="20" s="1"/>
  <c r="L23" i="20"/>
  <c r="G23" i="20"/>
  <c r="I23" i="20" s="1"/>
  <c r="M22" i="20"/>
  <c r="M51" i="20" s="1"/>
  <c r="K22" i="20"/>
  <c r="K51" i="20" s="1"/>
  <c r="J22" i="20"/>
  <c r="H22" i="20"/>
  <c r="F22" i="20"/>
  <c r="F51" i="20" s="1"/>
  <c r="E22" i="20"/>
  <c r="E51" i="20" s="1"/>
  <c r="L21" i="20"/>
  <c r="G21" i="20"/>
  <c r="I21" i="20" s="1"/>
  <c r="L20" i="20"/>
  <c r="G20" i="20"/>
  <c r="I20" i="20" s="1"/>
  <c r="L19" i="20"/>
  <c r="G19" i="20"/>
  <c r="I19" i="20" s="1"/>
  <c r="L18" i="20"/>
  <c r="G18" i="20"/>
  <c r="I18" i="20" s="1"/>
  <c r="L17" i="20"/>
  <c r="G17" i="20"/>
  <c r="I17" i="20" s="1"/>
  <c r="L16" i="20"/>
  <c r="G16" i="20"/>
  <c r="I16" i="20" s="1"/>
  <c r="L15" i="20"/>
  <c r="G15" i="20"/>
  <c r="I15" i="20" s="1"/>
  <c r="L14" i="20"/>
  <c r="G14" i="20"/>
  <c r="I14" i="20" s="1"/>
  <c r="L13" i="20"/>
  <c r="G13" i="20"/>
  <c r="I13" i="20" s="1"/>
  <c r="L12" i="20"/>
  <c r="G12" i="20"/>
  <c r="I12" i="20" s="1"/>
  <c r="L11" i="20"/>
  <c r="G11" i="20"/>
  <c r="I11" i="20" s="1"/>
  <c r="L10" i="20"/>
  <c r="G10" i="20"/>
  <c r="I10" i="20" s="1"/>
  <c r="L9" i="20"/>
  <c r="G9" i="20"/>
  <c r="I9" i="20" s="1"/>
  <c r="N53" i="19"/>
  <c r="L53" i="19"/>
  <c r="K53" i="19"/>
  <c r="I53" i="19"/>
  <c r="G53" i="19"/>
  <c r="F53" i="19"/>
  <c r="M52" i="19"/>
  <c r="H52" i="19"/>
  <c r="J52" i="19" s="1"/>
  <c r="M51" i="19"/>
  <c r="H51" i="19"/>
  <c r="J51" i="19" s="1"/>
  <c r="M50" i="19"/>
  <c r="H50" i="19"/>
  <c r="J50" i="19" s="1"/>
  <c r="M49" i="19"/>
  <c r="H49" i="19"/>
  <c r="J49" i="19" s="1"/>
  <c r="M48" i="19"/>
  <c r="H48" i="19"/>
  <c r="J48" i="19" s="1"/>
  <c r="M47" i="19"/>
  <c r="H47" i="19"/>
  <c r="J47" i="19" s="1"/>
  <c r="M46" i="19"/>
  <c r="H46" i="19"/>
  <c r="J46" i="19" s="1"/>
  <c r="M45" i="19"/>
  <c r="H45" i="19"/>
  <c r="J45" i="19" s="1"/>
  <c r="M44" i="19"/>
  <c r="H44" i="19"/>
  <c r="J44" i="19" s="1"/>
  <c r="M43" i="19"/>
  <c r="H43" i="19"/>
  <c r="M42" i="19"/>
  <c r="H42" i="19"/>
  <c r="J42" i="19" s="1"/>
  <c r="M41" i="19"/>
  <c r="H41" i="19"/>
  <c r="J41" i="19" s="1"/>
  <c r="M40" i="19"/>
  <c r="H40" i="19"/>
  <c r="J40" i="19" s="1"/>
  <c r="N39" i="19"/>
  <c r="L39" i="19"/>
  <c r="K39" i="19"/>
  <c r="I39" i="19"/>
  <c r="G39" i="19"/>
  <c r="F39" i="19"/>
  <c r="H39" i="19" s="1"/>
  <c r="J39" i="19" s="1"/>
  <c r="M38" i="19"/>
  <c r="H38" i="19"/>
  <c r="J38" i="19" s="1"/>
  <c r="M37" i="19"/>
  <c r="H37" i="19"/>
  <c r="J37" i="19" s="1"/>
  <c r="M36" i="19"/>
  <c r="H36" i="19"/>
  <c r="J36" i="19" s="1"/>
  <c r="M35" i="19"/>
  <c r="H35" i="19"/>
  <c r="J35" i="19" s="1"/>
  <c r="M34" i="19"/>
  <c r="H34" i="19"/>
  <c r="J34" i="19" s="1"/>
  <c r="M33" i="19"/>
  <c r="H33" i="19"/>
  <c r="J33" i="19" s="1"/>
  <c r="M32" i="19"/>
  <c r="H32" i="19"/>
  <c r="J32" i="19" s="1"/>
  <c r="M31" i="19"/>
  <c r="H31" i="19"/>
  <c r="J31" i="19" s="1"/>
  <c r="M30" i="19"/>
  <c r="H30" i="19"/>
  <c r="J30" i="19" s="1"/>
  <c r="M29" i="19"/>
  <c r="H29" i="19"/>
  <c r="J29" i="19" s="1"/>
  <c r="M28" i="19"/>
  <c r="H28" i="19"/>
  <c r="J28" i="19" s="1"/>
  <c r="M27" i="19"/>
  <c r="H27" i="19"/>
  <c r="J27" i="19" s="1"/>
  <c r="M26" i="19"/>
  <c r="J26" i="19"/>
  <c r="H26" i="19"/>
  <c r="N25" i="19"/>
  <c r="L25" i="19"/>
  <c r="K25" i="19"/>
  <c r="K55" i="19" s="1"/>
  <c r="I25" i="19"/>
  <c r="I55" i="19" s="1"/>
  <c r="G25" i="19"/>
  <c r="G55" i="19" s="1"/>
  <c r="F25" i="19"/>
  <c r="M24" i="19"/>
  <c r="H24" i="19"/>
  <c r="J24" i="19" s="1"/>
  <c r="M23" i="19"/>
  <c r="H23" i="19"/>
  <c r="J23" i="19" s="1"/>
  <c r="M22" i="19"/>
  <c r="H22" i="19"/>
  <c r="J22" i="19" s="1"/>
  <c r="M21" i="19"/>
  <c r="H21" i="19"/>
  <c r="J21" i="19" s="1"/>
  <c r="M20" i="19"/>
  <c r="H20" i="19"/>
  <c r="J20" i="19" s="1"/>
  <c r="M19" i="19"/>
  <c r="H19" i="19"/>
  <c r="J19" i="19" s="1"/>
  <c r="M18" i="19"/>
  <c r="H18" i="19"/>
  <c r="J18" i="19" s="1"/>
  <c r="M17" i="19"/>
  <c r="H17" i="19"/>
  <c r="J17" i="19" s="1"/>
  <c r="M16" i="19"/>
  <c r="H16" i="19"/>
  <c r="J16" i="19" s="1"/>
  <c r="M15" i="19"/>
  <c r="H15" i="19"/>
  <c r="M14" i="19"/>
  <c r="H14" i="19"/>
  <c r="J14" i="19" s="1"/>
  <c r="M13" i="19"/>
  <c r="H13" i="19"/>
  <c r="J13" i="19" s="1"/>
  <c r="M12" i="19"/>
  <c r="H12" i="19"/>
  <c r="J12" i="19" s="1"/>
  <c r="L55" i="19" l="1"/>
  <c r="H53" i="19"/>
  <c r="F55" i="19"/>
  <c r="J51" i="20"/>
  <c r="L22" i="20"/>
  <c r="L50" i="20"/>
  <c r="N55" i="19"/>
  <c r="M53" i="19"/>
  <c r="I36" i="20"/>
  <c r="H25" i="19"/>
  <c r="H55" i="19" s="1"/>
  <c r="L36" i="20"/>
  <c r="M39" i="19"/>
  <c r="M25" i="19"/>
  <c r="H51" i="20"/>
  <c r="I22" i="20"/>
  <c r="I50" i="20"/>
  <c r="G22" i="20"/>
  <c r="G36" i="20"/>
  <c r="G50" i="20"/>
  <c r="J15" i="19"/>
  <c r="J25" i="19" s="1"/>
  <c r="J43" i="19"/>
  <c r="J53" i="19" s="1"/>
  <c r="L51" i="20" l="1"/>
  <c r="M55" i="19"/>
  <c r="G51" i="20"/>
  <c r="I51" i="20"/>
  <c r="J55" i="19"/>
  <c r="M49" i="18" l="1"/>
  <c r="K49" i="18"/>
  <c r="J49" i="18"/>
  <c r="H49" i="18"/>
  <c r="H50" i="18" s="1"/>
  <c r="F49" i="18"/>
  <c r="E49" i="18"/>
  <c r="M48" i="18"/>
  <c r="K48" i="18"/>
  <c r="J48" i="18"/>
  <c r="F48" i="18"/>
  <c r="E48" i="18"/>
  <c r="M47" i="18"/>
  <c r="K47" i="18"/>
  <c r="J47" i="18"/>
  <c r="F47" i="18"/>
  <c r="E47" i="18"/>
  <c r="M46" i="18"/>
  <c r="K46" i="18"/>
  <c r="J46" i="18"/>
  <c r="F46" i="18"/>
  <c r="E46" i="18"/>
  <c r="M45" i="18"/>
  <c r="K45" i="18"/>
  <c r="J45" i="18"/>
  <c r="F45" i="18"/>
  <c r="E45" i="18"/>
  <c r="M44" i="18"/>
  <c r="K44" i="18"/>
  <c r="J44" i="18"/>
  <c r="F44" i="18"/>
  <c r="E44" i="18"/>
  <c r="M43" i="18"/>
  <c r="K43" i="18"/>
  <c r="J43" i="18"/>
  <c r="F43" i="18"/>
  <c r="E43" i="18"/>
  <c r="M42" i="18"/>
  <c r="K42" i="18"/>
  <c r="J42" i="18"/>
  <c r="F42" i="18"/>
  <c r="E42" i="18"/>
  <c r="M41" i="18"/>
  <c r="K41" i="18"/>
  <c r="J41" i="18"/>
  <c r="F41" i="18"/>
  <c r="E41" i="18"/>
  <c r="M40" i="18"/>
  <c r="K40" i="18"/>
  <c r="J40" i="18"/>
  <c r="F40" i="18"/>
  <c r="E40" i="18"/>
  <c r="M39" i="18"/>
  <c r="K39" i="18"/>
  <c r="J39" i="18"/>
  <c r="F39" i="18"/>
  <c r="E39" i="18"/>
  <c r="M38" i="18"/>
  <c r="K38" i="18"/>
  <c r="J38" i="18"/>
  <c r="F38" i="18"/>
  <c r="E38" i="18"/>
  <c r="M37" i="18"/>
  <c r="K37" i="18"/>
  <c r="J37" i="18"/>
  <c r="F37" i="18"/>
  <c r="E37" i="18"/>
  <c r="M35" i="18"/>
  <c r="K35" i="18"/>
  <c r="J35" i="18"/>
  <c r="H35" i="18"/>
  <c r="H36" i="18" s="1"/>
  <c r="F35" i="18"/>
  <c r="E35" i="18"/>
  <c r="M34" i="18"/>
  <c r="K34" i="18"/>
  <c r="J34" i="18"/>
  <c r="F34" i="18"/>
  <c r="E34" i="18"/>
  <c r="M33" i="18"/>
  <c r="K33" i="18"/>
  <c r="J33" i="18"/>
  <c r="F33" i="18"/>
  <c r="E33" i="18"/>
  <c r="M32" i="18"/>
  <c r="K32" i="18"/>
  <c r="J32" i="18"/>
  <c r="F32" i="18"/>
  <c r="E32" i="18"/>
  <c r="M31" i="18"/>
  <c r="K31" i="18"/>
  <c r="J31" i="18"/>
  <c r="F31" i="18"/>
  <c r="E31" i="18"/>
  <c r="M30" i="18"/>
  <c r="K30" i="18"/>
  <c r="J30" i="18"/>
  <c r="F30" i="18"/>
  <c r="E30" i="18"/>
  <c r="M29" i="18"/>
  <c r="K29" i="18"/>
  <c r="J29" i="18"/>
  <c r="F29" i="18"/>
  <c r="E29" i="18"/>
  <c r="M28" i="18"/>
  <c r="K28" i="18"/>
  <c r="J28" i="18"/>
  <c r="F28" i="18"/>
  <c r="E28" i="18"/>
  <c r="M27" i="18"/>
  <c r="K27" i="18"/>
  <c r="J27" i="18"/>
  <c r="F27" i="18"/>
  <c r="E27" i="18"/>
  <c r="M26" i="18"/>
  <c r="K26" i="18"/>
  <c r="J26" i="18"/>
  <c r="F26" i="18"/>
  <c r="E26" i="18"/>
  <c r="M25" i="18"/>
  <c r="K25" i="18"/>
  <c r="J25" i="18"/>
  <c r="F25" i="18"/>
  <c r="E25" i="18"/>
  <c r="M24" i="18"/>
  <c r="K24" i="18"/>
  <c r="J24" i="18"/>
  <c r="F24" i="18"/>
  <c r="E24" i="18"/>
  <c r="M23" i="18"/>
  <c r="K23" i="18"/>
  <c r="J23" i="18"/>
  <c r="F23" i="18"/>
  <c r="E23" i="18"/>
  <c r="M21" i="18"/>
  <c r="K21" i="18"/>
  <c r="J21" i="18"/>
  <c r="H21" i="18"/>
  <c r="H22" i="18" s="1"/>
  <c r="F21" i="18"/>
  <c r="E21" i="18"/>
  <c r="M20" i="18"/>
  <c r="K20" i="18"/>
  <c r="J20" i="18"/>
  <c r="F20" i="18"/>
  <c r="E20" i="18"/>
  <c r="M19" i="18"/>
  <c r="K19" i="18"/>
  <c r="J19" i="18"/>
  <c r="F19" i="18"/>
  <c r="E19" i="18"/>
  <c r="M18" i="18"/>
  <c r="K18" i="18"/>
  <c r="J18" i="18"/>
  <c r="F18" i="18"/>
  <c r="E18" i="18"/>
  <c r="M17" i="18"/>
  <c r="K17" i="18"/>
  <c r="J17" i="18"/>
  <c r="F17" i="18"/>
  <c r="E17" i="18"/>
  <c r="M16" i="18"/>
  <c r="K16" i="18"/>
  <c r="J16" i="18"/>
  <c r="F16" i="18"/>
  <c r="E16" i="18"/>
  <c r="G16" i="18" s="1"/>
  <c r="I16" i="18" s="1"/>
  <c r="M15" i="18"/>
  <c r="K15" i="18"/>
  <c r="J15" i="18"/>
  <c r="F15" i="18"/>
  <c r="E15" i="18"/>
  <c r="M14" i="18"/>
  <c r="K14" i="18"/>
  <c r="J14" i="18"/>
  <c r="F14" i="18"/>
  <c r="E14" i="18"/>
  <c r="M13" i="18"/>
  <c r="K13" i="18"/>
  <c r="J13" i="18"/>
  <c r="F13" i="18"/>
  <c r="E13" i="18"/>
  <c r="M12" i="18"/>
  <c r="K12" i="18"/>
  <c r="J12" i="18"/>
  <c r="F12" i="18"/>
  <c r="E12" i="18"/>
  <c r="M11" i="18"/>
  <c r="K11" i="18"/>
  <c r="J11" i="18"/>
  <c r="F11" i="18"/>
  <c r="E11" i="18"/>
  <c r="M10" i="18"/>
  <c r="K10" i="18"/>
  <c r="J10" i="18"/>
  <c r="F10" i="18"/>
  <c r="E10" i="18"/>
  <c r="M9" i="18"/>
  <c r="K9" i="18"/>
  <c r="J9" i="18"/>
  <c r="F9" i="18"/>
  <c r="E9" i="18"/>
  <c r="L5" i="18"/>
  <c r="M49" i="17"/>
  <c r="K49" i="17"/>
  <c r="J49" i="17"/>
  <c r="H49" i="17"/>
  <c r="H50" i="17" s="1"/>
  <c r="F49" i="17"/>
  <c r="E49" i="17"/>
  <c r="M48" i="17"/>
  <c r="K48" i="17"/>
  <c r="J48" i="17"/>
  <c r="F48" i="17"/>
  <c r="E48" i="17"/>
  <c r="M47" i="17"/>
  <c r="K47" i="17"/>
  <c r="J47" i="17"/>
  <c r="F47" i="17"/>
  <c r="E47" i="17"/>
  <c r="M46" i="17"/>
  <c r="K46" i="17"/>
  <c r="J46" i="17"/>
  <c r="F46" i="17"/>
  <c r="E46" i="17"/>
  <c r="M45" i="17"/>
  <c r="K45" i="17"/>
  <c r="J45" i="17"/>
  <c r="F45" i="17"/>
  <c r="E45" i="17"/>
  <c r="M44" i="17"/>
  <c r="K44" i="17"/>
  <c r="J44" i="17"/>
  <c r="F44" i="17"/>
  <c r="E44" i="17"/>
  <c r="M43" i="17"/>
  <c r="K43" i="17"/>
  <c r="J43" i="17"/>
  <c r="F43" i="17"/>
  <c r="E43" i="17"/>
  <c r="M42" i="17"/>
  <c r="K42" i="17"/>
  <c r="J42" i="17"/>
  <c r="F42" i="17"/>
  <c r="E42" i="17"/>
  <c r="M41" i="17"/>
  <c r="K41" i="17"/>
  <c r="J41" i="17"/>
  <c r="F41" i="17"/>
  <c r="E41" i="17"/>
  <c r="M40" i="17"/>
  <c r="K40" i="17"/>
  <c r="J40" i="17"/>
  <c r="F40" i="17"/>
  <c r="E40" i="17"/>
  <c r="M39" i="17"/>
  <c r="K39" i="17"/>
  <c r="J39" i="17"/>
  <c r="F39" i="17"/>
  <c r="E39" i="17"/>
  <c r="M38" i="17"/>
  <c r="K38" i="17"/>
  <c r="J38" i="17"/>
  <c r="F38" i="17"/>
  <c r="E38" i="17"/>
  <c r="M37" i="17"/>
  <c r="K37" i="17"/>
  <c r="J37" i="17"/>
  <c r="F37" i="17"/>
  <c r="E37" i="17"/>
  <c r="M35" i="17"/>
  <c r="K35" i="17"/>
  <c r="J35" i="17"/>
  <c r="H35" i="17"/>
  <c r="H36" i="17" s="1"/>
  <c r="F35" i="17"/>
  <c r="E35" i="17"/>
  <c r="M34" i="17"/>
  <c r="K34" i="17"/>
  <c r="J34" i="17"/>
  <c r="F34" i="17"/>
  <c r="E34" i="17"/>
  <c r="M33" i="17"/>
  <c r="K33" i="17"/>
  <c r="J33" i="17"/>
  <c r="F33" i="17"/>
  <c r="E33" i="17"/>
  <c r="M32" i="17"/>
  <c r="K32" i="17"/>
  <c r="J32" i="17"/>
  <c r="F32" i="17"/>
  <c r="E32" i="17"/>
  <c r="M31" i="17"/>
  <c r="K31" i="17"/>
  <c r="J31" i="17"/>
  <c r="F31" i="17"/>
  <c r="E31" i="17"/>
  <c r="M30" i="17"/>
  <c r="K30" i="17"/>
  <c r="J30" i="17"/>
  <c r="F30" i="17"/>
  <c r="E30" i="17"/>
  <c r="M29" i="17"/>
  <c r="K29" i="17"/>
  <c r="J29" i="17"/>
  <c r="F29" i="17"/>
  <c r="E29" i="17"/>
  <c r="M28" i="17"/>
  <c r="K28" i="17"/>
  <c r="J28" i="17"/>
  <c r="F28" i="17"/>
  <c r="E28" i="17"/>
  <c r="M27" i="17"/>
  <c r="K27" i="17"/>
  <c r="J27" i="17"/>
  <c r="F27" i="17"/>
  <c r="E27" i="17"/>
  <c r="M26" i="17"/>
  <c r="K26" i="17"/>
  <c r="J26" i="17"/>
  <c r="F26" i="17"/>
  <c r="E26" i="17"/>
  <c r="M25" i="17"/>
  <c r="K25" i="17"/>
  <c r="J25" i="17"/>
  <c r="F25" i="17"/>
  <c r="E25" i="17"/>
  <c r="M24" i="17"/>
  <c r="K24" i="17"/>
  <c r="J24" i="17"/>
  <c r="F24" i="17"/>
  <c r="E24" i="17"/>
  <c r="M23" i="17"/>
  <c r="K23" i="17"/>
  <c r="J23" i="17"/>
  <c r="F23" i="17"/>
  <c r="E23" i="17"/>
  <c r="M21" i="17"/>
  <c r="K21" i="17"/>
  <c r="J21" i="17"/>
  <c r="H21" i="17"/>
  <c r="H22" i="17" s="1"/>
  <c r="F21" i="17"/>
  <c r="E21" i="17"/>
  <c r="M20" i="17"/>
  <c r="K20" i="17"/>
  <c r="J20" i="17"/>
  <c r="F20" i="17"/>
  <c r="E20" i="17"/>
  <c r="M19" i="17"/>
  <c r="K19" i="17"/>
  <c r="J19" i="17"/>
  <c r="F19" i="17"/>
  <c r="E19" i="17"/>
  <c r="M18" i="17"/>
  <c r="K18" i="17"/>
  <c r="J18" i="17"/>
  <c r="F18" i="17"/>
  <c r="E18" i="17"/>
  <c r="M17" i="17"/>
  <c r="K17" i="17"/>
  <c r="J17" i="17"/>
  <c r="F17" i="17"/>
  <c r="E17" i="17"/>
  <c r="M16" i="17"/>
  <c r="K16" i="17"/>
  <c r="J16" i="17"/>
  <c r="F16" i="17"/>
  <c r="E16" i="17"/>
  <c r="M15" i="17"/>
  <c r="K15" i="17"/>
  <c r="J15" i="17"/>
  <c r="F15" i="17"/>
  <c r="E15" i="17"/>
  <c r="M14" i="17"/>
  <c r="K14" i="17"/>
  <c r="J14" i="17"/>
  <c r="F14" i="17"/>
  <c r="E14" i="17"/>
  <c r="M13" i="17"/>
  <c r="K13" i="17"/>
  <c r="J13" i="17"/>
  <c r="F13" i="17"/>
  <c r="E13" i="17"/>
  <c r="M12" i="17"/>
  <c r="K12" i="17"/>
  <c r="J12" i="17"/>
  <c r="F12" i="17"/>
  <c r="E12" i="17"/>
  <c r="M11" i="17"/>
  <c r="K11" i="17"/>
  <c r="J11" i="17"/>
  <c r="F11" i="17"/>
  <c r="E11" i="17"/>
  <c r="M10" i="17"/>
  <c r="K10" i="17"/>
  <c r="J10" i="17"/>
  <c r="F10" i="17"/>
  <c r="E10" i="17"/>
  <c r="M9" i="17"/>
  <c r="K9" i="17"/>
  <c r="J9" i="17"/>
  <c r="F9" i="17"/>
  <c r="E9" i="17"/>
  <c r="M5" i="17"/>
  <c r="L5" i="17"/>
  <c r="G12" i="17" l="1"/>
  <c r="I12" i="17" s="1"/>
  <c r="L18" i="17"/>
  <c r="L21" i="17"/>
  <c r="L21" i="18"/>
  <c r="L31" i="17"/>
  <c r="G47" i="18"/>
  <c r="I47" i="18" s="1"/>
  <c r="G33" i="17"/>
  <c r="I33" i="17" s="1"/>
  <c r="G39" i="18"/>
  <c r="I39" i="18" s="1"/>
  <c r="L45" i="18"/>
  <c r="L10" i="17"/>
  <c r="G20" i="17"/>
  <c r="I20" i="17" s="1"/>
  <c r="G23" i="18"/>
  <c r="I23" i="18" s="1"/>
  <c r="G43" i="18"/>
  <c r="I43" i="18" s="1"/>
  <c r="L41" i="18"/>
  <c r="L14" i="18"/>
  <c r="G13" i="17"/>
  <c r="I13" i="17" s="1"/>
  <c r="L19" i="17"/>
  <c r="G30" i="17"/>
  <c r="I30" i="17" s="1"/>
  <c r="L11" i="17"/>
  <c r="G21" i="17"/>
  <c r="I21" i="17" s="1"/>
  <c r="L28" i="18"/>
  <c r="G30" i="18"/>
  <c r="I30" i="18" s="1"/>
  <c r="L48" i="18"/>
  <c r="G37" i="18"/>
  <c r="I37" i="18" s="1"/>
  <c r="L43" i="18"/>
  <c r="G45" i="18"/>
  <c r="I45" i="18" s="1"/>
  <c r="M36" i="18"/>
  <c r="J50" i="18"/>
  <c r="H51" i="18"/>
  <c r="H51" i="17"/>
  <c r="G11" i="17"/>
  <c r="I11" i="17" s="1"/>
  <c r="L17" i="17"/>
  <c r="G19" i="17"/>
  <c r="I19" i="17" s="1"/>
  <c r="G34" i="17"/>
  <c r="I34" i="17" s="1"/>
  <c r="L13" i="18"/>
  <c r="L30" i="17"/>
  <c r="G26" i="17"/>
  <c r="I26" i="17" s="1"/>
  <c r="G29" i="17"/>
  <c r="I29" i="17" s="1"/>
  <c r="G25" i="17"/>
  <c r="I25" i="17" s="1"/>
  <c r="L27" i="17"/>
  <c r="G15" i="18"/>
  <c r="I15" i="18" s="1"/>
  <c r="G10" i="17"/>
  <c r="I10" i="17" s="1"/>
  <c r="L16" i="17"/>
  <c r="G18" i="17"/>
  <c r="I18" i="17" s="1"/>
  <c r="F22" i="18"/>
  <c r="L12" i="18"/>
  <c r="G14" i="18"/>
  <c r="I14" i="18" s="1"/>
  <c r="L20" i="18"/>
  <c r="L42" i="18"/>
  <c r="G44" i="18"/>
  <c r="I44" i="18" s="1"/>
  <c r="L13" i="17"/>
  <c r="G15" i="17"/>
  <c r="I15" i="17" s="1"/>
  <c r="G28" i="17"/>
  <c r="I28" i="17" s="1"/>
  <c r="G31" i="17"/>
  <c r="I31" i="17" s="1"/>
  <c r="G11" i="18"/>
  <c r="I11" i="18" s="1"/>
  <c r="L17" i="18"/>
  <c r="G19" i="18"/>
  <c r="I19" i="18" s="1"/>
  <c r="L39" i="18"/>
  <c r="G41" i="18"/>
  <c r="I41" i="18" s="1"/>
  <c r="G49" i="18"/>
  <c r="I49" i="18" s="1"/>
  <c r="K36" i="17"/>
  <c r="K22" i="18"/>
  <c r="M36" i="17"/>
  <c r="L24" i="18"/>
  <c r="G26" i="18"/>
  <c r="I26" i="18" s="1"/>
  <c r="L32" i="18"/>
  <c r="G34" i="18"/>
  <c r="I34" i="18" s="1"/>
  <c r="F22" i="17"/>
  <c r="L12" i="17"/>
  <c r="G14" i="17"/>
  <c r="I14" i="17" s="1"/>
  <c r="G24" i="17"/>
  <c r="I24" i="17" s="1"/>
  <c r="G27" i="17"/>
  <c r="I27" i="17" s="1"/>
  <c r="L16" i="18"/>
  <c r="G18" i="18"/>
  <c r="I18" i="18" s="1"/>
  <c r="L38" i="18"/>
  <c r="G40" i="18"/>
  <c r="I40" i="18" s="1"/>
  <c r="L46" i="18"/>
  <c r="G48" i="18"/>
  <c r="I48" i="18" s="1"/>
  <c r="L49" i="18"/>
  <c r="J22" i="17"/>
  <c r="F36" i="17"/>
  <c r="K22" i="17"/>
  <c r="L14" i="17"/>
  <c r="G16" i="17"/>
  <c r="I16" i="17" s="1"/>
  <c r="G32" i="17"/>
  <c r="I32" i="17" s="1"/>
  <c r="G35" i="17"/>
  <c r="I35" i="17" s="1"/>
  <c r="G25" i="18"/>
  <c r="I25" i="18" s="1"/>
  <c r="L31" i="18"/>
  <c r="G33" i="18"/>
  <c r="I33" i="18" s="1"/>
  <c r="L20" i="17"/>
  <c r="L35" i="17"/>
  <c r="M50" i="17"/>
  <c r="L39" i="17"/>
  <c r="G41" i="17"/>
  <c r="I41" i="17" s="1"/>
  <c r="L47" i="17"/>
  <c r="G49" i="17"/>
  <c r="I49" i="17" s="1"/>
  <c r="G38" i="17"/>
  <c r="I38" i="17" s="1"/>
  <c r="L44" i="17"/>
  <c r="G46" i="17"/>
  <c r="I46" i="17" s="1"/>
  <c r="J22" i="18"/>
  <c r="L25" i="18"/>
  <c r="G27" i="18"/>
  <c r="I27" i="18" s="1"/>
  <c r="L33" i="18"/>
  <c r="G35" i="18"/>
  <c r="I35" i="18" s="1"/>
  <c r="K50" i="18"/>
  <c r="G24" i="18"/>
  <c r="I24" i="18" s="1"/>
  <c r="L30" i="18"/>
  <c r="G32" i="18"/>
  <c r="I32" i="18" s="1"/>
  <c r="M50" i="18"/>
  <c r="L34" i="17"/>
  <c r="G43" i="17"/>
  <c r="I43" i="17" s="1"/>
  <c r="L46" i="17"/>
  <c r="G48" i="17"/>
  <c r="I48" i="17" s="1"/>
  <c r="L49" i="17"/>
  <c r="M22" i="18"/>
  <c r="L11" i="18"/>
  <c r="G13" i="18"/>
  <c r="I13" i="18" s="1"/>
  <c r="L19" i="18"/>
  <c r="G21" i="18"/>
  <c r="I21" i="18" s="1"/>
  <c r="L27" i="18"/>
  <c r="G29" i="18"/>
  <c r="I29" i="18" s="1"/>
  <c r="L35" i="18"/>
  <c r="G38" i="18"/>
  <c r="I38" i="18" s="1"/>
  <c r="L44" i="18"/>
  <c r="G46" i="18"/>
  <c r="I46" i="18" s="1"/>
  <c r="L47" i="18"/>
  <c r="L43" i="17"/>
  <c r="G45" i="17"/>
  <c r="I45" i="17" s="1"/>
  <c r="G10" i="18"/>
  <c r="I10" i="18" s="1"/>
  <c r="L48" i="17"/>
  <c r="F36" i="18"/>
  <c r="L29" i="18"/>
  <c r="G31" i="18"/>
  <c r="I31" i="18" s="1"/>
  <c r="L26" i="17"/>
  <c r="L38" i="17"/>
  <c r="L25" i="17"/>
  <c r="L33" i="17"/>
  <c r="L24" i="17"/>
  <c r="L28" i="17"/>
  <c r="G39" i="17"/>
  <c r="I39" i="17" s="1"/>
  <c r="L45" i="17"/>
  <c r="L10" i="18"/>
  <c r="G12" i="18"/>
  <c r="I12" i="18" s="1"/>
  <c r="L18" i="18"/>
  <c r="G20" i="18"/>
  <c r="I20" i="18" s="1"/>
  <c r="J36" i="18"/>
  <c r="L26" i="18"/>
  <c r="G28" i="18"/>
  <c r="I28" i="18" s="1"/>
  <c r="L34" i="18"/>
  <c r="L41" i="17"/>
  <c r="M22" i="17"/>
  <c r="G40" i="17"/>
  <c r="I40" i="17" s="1"/>
  <c r="E36" i="17"/>
  <c r="L29" i="17"/>
  <c r="G37" i="17"/>
  <c r="I37" i="17" s="1"/>
  <c r="F50" i="17"/>
  <c r="L40" i="17"/>
  <c r="G42" i="17"/>
  <c r="I42" i="17" s="1"/>
  <c r="G23" i="17"/>
  <c r="I23" i="17" s="1"/>
  <c r="L32" i="17"/>
  <c r="J50" i="17"/>
  <c r="G47" i="17"/>
  <c r="I47" i="17" s="1"/>
  <c r="G9" i="17"/>
  <c r="I9" i="17" s="1"/>
  <c r="L15" i="17"/>
  <c r="G17" i="17"/>
  <c r="I17" i="17" s="1"/>
  <c r="J36" i="17"/>
  <c r="K50" i="17"/>
  <c r="L42" i="17"/>
  <c r="G44" i="17"/>
  <c r="I44" i="17" s="1"/>
  <c r="G9" i="18"/>
  <c r="L15" i="18"/>
  <c r="G17" i="18"/>
  <c r="I17" i="18" s="1"/>
  <c r="K36" i="18"/>
  <c r="F50" i="18"/>
  <c r="L40" i="18"/>
  <c r="G42" i="18"/>
  <c r="I42" i="18" s="1"/>
  <c r="L23" i="17"/>
  <c r="L23" i="18"/>
  <c r="E22" i="17"/>
  <c r="E22" i="18"/>
  <c r="L37" i="17"/>
  <c r="L37" i="18"/>
  <c r="E36" i="18"/>
  <c r="E50" i="17"/>
  <c r="E50" i="18"/>
  <c r="L9" i="17"/>
  <c r="L9" i="18"/>
  <c r="K51" i="17" l="1"/>
  <c r="J51" i="18"/>
  <c r="F51" i="17"/>
  <c r="K51" i="18"/>
  <c r="M51" i="18"/>
  <c r="G22" i="18"/>
  <c r="I36" i="17"/>
  <c r="G36" i="17"/>
  <c r="L36" i="17"/>
  <c r="L22" i="17"/>
  <c r="J51" i="17"/>
  <c r="M51" i="17"/>
  <c r="F50" i="1"/>
  <c r="G22" i="17"/>
  <c r="I50" i="18"/>
  <c r="F51" i="18"/>
  <c r="L50" i="17"/>
  <c r="I22" i="17"/>
  <c r="K50" i="1"/>
  <c r="L37" i="1"/>
  <c r="J50" i="1"/>
  <c r="G50" i="18"/>
  <c r="I36" i="18"/>
  <c r="G36" i="18"/>
  <c r="G51" i="18" s="1"/>
  <c r="I9" i="18"/>
  <c r="I22" i="18" s="1"/>
  <c r="E50" i="1"/>
  <c r="L36" i="18"/>
  <c r="G50" i="17"/>
  <c r="I50" i="17"/>
  <c r="L22" i="18"/>
  <c r="L50" i="18"/>
  <c r="E51" i="18"/>
  <c r="E51" i="17"/>
  <c r="L51" i="17" l="1"/>
  <c r="G51" i="17"/>
  <c r="I51" i="17"/>
  <c r="I51" i="18"/>
  <c r="L51" i="18"/>
  <c r="M50" i="15"/>
  <c r="K50" i="15"/>
  <c r="J50" i="15"/>
  <c r="H50" i="15"/>
  <c r="F50" i="15"/>
  <c r="E50" i="15"/>
  <c r="L49" i="15"/>
  <c r="G49" i="15"/>
  <c r="I49" i="15" s="1"/>
  <c r="L48" i="15"/>
  <c r="G48" i="15"/>
  <c r="I48" i="15" s="1"/>
  <c r="L47" i="15"/>
  <c r="G47" i="15"/>
  <c r="I47" i="15" s="1"/>
  <c r="L46" i="15"/>
  <c r="G46" i="15"/>
  <c r="I46" i="15" s="1"/>
  <c r="L45" i="15"/>
  <c r="G45" i="15"/>
  <c r="I45" i="15" s="1"/>
  <c r="L44" i="15"/>
  <c r="G44" i="15"/>
  <c r="I44" i="15" s="1"/>
  <c r="L43" i="15"/>
  <c r="G43" i="15"/>
  <c r="I43" i="15" s="1"/>
  <c r="L42" i="15"/>
  <c r="G42" i="15"/>
  <c r="I42" i="15" s="1"/>
  <c r="L41" i="15"/>
  <c r="G41" i="15"/>
  <c r="I41" i="15" s="1"/>
  <c r="L40" i="15"/>
  <c r="G40" i="15"/>
  <c r="I40" i="15" s="1"/>
  <c r="L39" i="15"/>
  <c r="G39" i="15"/>
  <c r="I39" i="15" s="1"/>
  <c r="L38" i="15"/>
  <c r="G38" i="15"/>
  <c r="I38" i="15" s="1"/>
  <c r="L37" i="15"/>
  <c r="G37" i="15"/>
  <c r="I37" i="15" s="1"/>
  <c r="M35" i="15"/>
  <c r="K35" i="15"/>
  <c r="J35" i="15"/>
  <c r="H35" i="15"/>
  <c r="H36" i="15" s="1"/>
  <c r="F35" i="15"/>
  <c r="E35" i="15"/>
  <c r="M34" i="15"/>
  <c r="K34" i="15"/>
  <c r="J34" i="15"/>
  <c r="F34" i="15"/>
  <c r="E34" i="15"/>
  <c r="M33" i="15"/>
  <c r="K33" i="15"/>
  <c r="J33" i="15"/>
  <c r="F33" i="15"/>
  <c r="E33" i="15"/>
  <c r="M32" i="15"/>
  <c r="K32" i="15"/>
  <c r="J32" i="15"/>
  <c r="F32" i="15"/>
  <c r="E32" i="15"/>
  <c r="M31" i="15"/>
  <c r="K31" i="15"/>
  <c r="J31" i="15"/>
  <c r="F31" i="15"/>
  <c r="E31" i="15"/>
  <c r="M30" i="15"/>
  <c r="K30" i="15"/>
  <c r="J30" i="15"/>
  <c r="F30" i="15"/>
  <c r="E30" i="15"/>
  <c r="M29" i="15"/>
  <c r="K29" i="15"/>
  <c r="J29" i="15"/>
  <c r="F29" i="15"/>
  <c r="E29" i="15"/>
  <c r="M28" i="15"/>
  <c r="K28" i="15"/>
  <c r="J28" i="15"/>
  <c r="F28" i="15"/>
  <c r="E28" i="15"/>
  <c r="M27" i="15"/>
  <c r="K27" i="15"/>
  <c r="J27" i="15"/>
  <c r="F27" i="15"/>
  <c r="E27" i="15"/>
  <c r="M26" i="15"/>
  <c r="K26" i="15"/>
  <c r="J26" i="15"/>
  <c r="F26" i="15"/>
  <c r="E26" i="15"/>
  <c r="M25" i="15"/>
  <c r="K25" i="15"/>
  <c r="J25" i="15"/>
  <c r="F25" i="15"/>
  <c r="E25" i="15"/>
  <c r="M24" i="15"/>
  <c r="K24" i="15"/>
  <c r="J24" i="15"/>
  <c r="F24" i="15"/>
  <c r="E24" i="15"/>
  <c r="M23" i="15"/>
  <c r="K23" i="15"/>
  <c r="J23" i="15"/>
  <c r="F23" i="15"/>
  <c r="E23" i="15"/>
  <c r="M21" i="15"/>
  <c r="K21" i="15"/>
  <c r="J21" i="15"/>
  <c r="H21" i="15"/>
  <c r="H22" i="15" s="1"/>
  <c r="F21" i="15"/>
  <c r="E21" i="15"/>
  <c r="M20" i="15"/>
  <c r="K20" i="15"/>
  <c r="J20" i="15"/>
  <c r="F20" i="15"/>
  <c r="E20" i="15"/>
  <c r="M19" i="15"/>
  <c r="K19" i="15"/>
  <c r="J19" i="15"/>
  <c r="F19" i="15"/>
  <c r="E19" i="15"/>
  <c r="M18" i="15"/>
  <c r="K18" i="15"/>
  <c r="J18" i="15"/>
  <c r="F18" i="15"/>
  <c r="E18" i="15"/>
  <c r="M17" i="15"/>
  <c r="K17" i="15"/>
  <c r="J17" i="15"/>
  <c r="F17" i="15"/>
  <c r="E17" i="15"/>
  <c r="M16" i="15"/>
  <c r="K16" i="15"/>
  <c r="J16" i="15"/>
  <c r="F16" i="15"/>
  <c r="E16" i="15"/>
  <c r="M15" i="15"/>
  <c r="K15" i="15"/>
  <c r="J15" i="15"/>
  <c r="F15" i="15"/>
  <c r="E15" i="15"/>
  <c r="M14" i="15"/>
  <c r="K14" i="15"/>
  <c r="J14" i="15"/>
  <c r="F14" i="15"/>
  <c r="E14" i="15"/>
  <c r="M13" i="15"/>
  <c r="K13" i="15"/>
  <c r="J13" i="15"/>
  <c r="F13" i="15"/>
  <c r="E13" i="15"/>
  <c r="M12" i="15"/>
  <c r="K12" i="15"/>
  <c r="J12" i="15"/>
  <c r="F12" i="15"/>
  <c r="E12" i="15"/>
  <c r="M11" i="15"/>
  <c r="K11" i="15"/>
  <c r="J11" i="15"/>
  <c r="F11" i="15"/>
  <c r="E11" i="15"/>
  <c r="M10" i="15"/>
  <c r="K10" i="15"/>
  <c r="J10" i="15"/>
  <c r="F10" i="15"/>
  <c r="E10" i="15"/>
  <c r="M9" i="15"/>
  <c r="K9" i="15"/>
  <c r="J9" i="15"/>
  <c r="F9" i="15"/>
  <c r="E9" i="15"/>
  <c r="M50" i="14"/>
  <c r="K50" i="14"/>
  <c r="J50" i="14"/>
  <c r="H50" i="14"/>
  <c r="F50" i="14"/>
  <c r="E50" i="14"/>
  <c r="L49" i="14"/>
  <c r="G49" i="14"/>
  <c r="I49" i="14" s="1"/>
  <c r="L48" i="14"/>
  <c r="G48" i="14"/>
  <c r="I48" i="14" s="1"/>
  <c r="L47" i="14"/>
  <c r="G47" i="14"/>
  <c r="I47" i="14" s="1"/>
  <c r="L46" i="14"/>
  <c r="G46" i="14"/>
  <c r="I46" i="14" s="1"/>
  <c r="L45" i="14"/>
  <c r="G45" i="14"/>
  <c r="I45" i="14" s="1"/>
  <c r="L44" i="14"/>
  <c r="G44" i="14"/>
  <c r="I44" i="14" s="1"/>
  <c r="L43" i="14"/>
  <c r="G43" i="14"/>
  <c r="I43" i="14" s="1"/>
  <c r="L42" i="14"/>
  <c r="G42" i="14"/>
  <c r="I42" i="14" s="1"/>
  <c r="L41" i="14"/>
  <c r="G41" i="14"/>
  <c r="I41" i="14" s="1"/>
  <c r="L40" i="14"/>
  <c r="G40" i="14"/>
  <c r="I40" i="14" s="1"/>
  <c r="L39" i="14"/>
  <c r="G39" i="14"/>
  <c r="I39" i="14" s="1"/>
  <c r="L38" i="14"/>
  <c r="G38" i="14"/>
  <c r="I38" i="14" s="1"/>
  <c r="L37" i="14"/>
  <c r="G37" i="14"/>
  <c r="I37" i="14" s="1"/>
  <c r="M36" i="14"/>
  <c r="K36" i="14"/>
  <c r="J36" i="14"/>
  <c r="H36" i="14"/>
  <c r="F36" i="14"/>
  <c r="E36" i="14"/>
  <c r="L35" i="14"/>
  <c r="G35" i="14"/>
  <c r="I35" i="14" s="1"/>
  <c r="L34" i="14"/>
  <c r="G34" i="14"/>
  <c r="I34" i="14" s="1"/>
  <c r="L33" i="14"/>
  <c r="G33" i="14"/>
  <c r="I33" i="14" s="1"/>
  <c r="L32" i="14"/>
  <c r="G32" i="14"/>
  <c r="I32" i="14" s="1"/>
  <c r="L31" i="14"/>
  <c r="G31" i="14"/>
  <c r="I31" i="14" s="1"/>
  <c r="L30" i="14"/>
  <c r="G30" i="14"/>
  <c r="I30" i="14" s="1"/>
  <c r="L29" i="14"/>
  <c r="G29" i="14"/>
  <c r="I29" i="14" s="1"/>
  <c r="L28" i="14"/>
  <c r="G28" i="14"/>
  <c r="I28" i="14" s="1"/>
  <c r="L27" i="14"/>
  <c r="G27" i="14"/>
  <c r="I27" i="14" s="1"/>
  <c r="L26" i="14"/>
  <c r="G26" i="14"/>
  <c r="I26" i="14" s="1"/>
  <c r="L25" i="14"/>
  <c r="G25" i="14"/>
  <c r="I25" i="14" s="1"/>
  <c r="L24" i="14"/>
  <c r="G24" i="14"/>
  <c r="I24" i="14" s="1"/>
  <c r="L23" i="14"/>
  <c r="G23" i="14"/>
  <c r="I23" i="14" s="1"/>
  <c r="M22" i="14"/>
  <c r="M51" i="14" s="1"/>
  <c r="K22" i="14"/>
  <c r="J22" i="14"/>
  <c r="H22" i="14"/>
  <c r="F22" i="14"/>
  <c r="F51" i="14" s="1"/>
  <c r="E22" i="14"/>
  <c r="E51" i="14" s="1"/>
  <c r="L21" i="14"/>
  <c r="G21" i="14"/>
  <c r="I21" i="14" s="1"/>
  <c r="L20" i="14"/>
  <c r="G20" i="14"/>
  <c r="I20" i="14" s="1"/>
  <c r="L19" i="14"/>
  <c r="G19" i="14"/>
  <c r="I19" i="14" s="1"/>
  <c r="L18" i="14"/>
  <c r="G18" i="14"/>
  <c r="I18" i="14" s="1"/>
  <c r="L17" i="14"/>
  <c r="G17" i="14"/>
  <c r="I17" i="14" s="1"/>
  <c r="L16" i="14"/>
  <c r="G16" i="14"/>
  <c r="I16" i="14" s="1"/>
  <c r="L15" i="14"/>
  <c r="G15" i="14"/>
  <c r="I15" i="14" s="1"/>
  <c r="L14" i="14"/>
  <c r="G14" i="14"/>
  <c r="I14" i="14" s="1"/>
  <c r="L13" i="14"/>
  <c r="G13" i="14"/>
  <c r="I13" i="14" s="1"/>
  <c r="L12" i="14"/>
  <c r="G12" i="14"/>
  <c r="I12" i="14" s="1"/>
  <c r="L11" i="14"/>
  <c r="G11" i="14"/>
  <c r="I11" i="14" s="1"/>
  <c r="L10" i="14"/>
  <c r="G10" i="14"/>
  <c r="I10" i="14" s="1"/>
  <c r="L9" i="14"/>
  <c r="G9" i="14"/>
  <c r="I9" i="14" s="1"/>
  <c r="K51" i="14" l="1"/>
  <c r="H51" i="15"/>
  <c r="M36" i="15"/>
  <c r="G15" i="15"/>
  <c r="I15" i="15" s="1"/>
  <c r="L16" i="15"/>
  <c r="G27" i="15"/>
  <c r="I27" i="15" s="1"/>
  <c r="L28" i="15"/>
  <c r="G35" i="15"/>
  <c r="I35" i="15" s="1"/>
  <c r="G10" i="15"/>
  <c r="I10" i="15" s="1"/>
  <c r="G30" i="15"/>
  <c r="I30" i="15" s="1"/>
  <c r="G12" i="15"/>
  <c r="I12" i="15" s="1"/>
  <c r="G9" i="15"/>
  <c r="I9" i="15" s="1"/>
  <c r="L10" i="15"/>
  <c r="G17" i="15"/>
  <c r="I17" i="15" s="1"/>
  <c r="L18" i="15"/>
  <c r="G29" i="15"/>
  <c r="I29" i="15" s="1"/>
  <c r="L30" i="15"/>
  <c r="L50" i="15"/>
  <c r="L21" i="15"/>
  <c r="L21" i="1"/>
  <c r="G24" i="15"/>
  <c r="I24" i="15" s="1"/>
  <c r="L25" i="15"/>
  <c r="L33" i="15"/>
  <c r="H51" i="14"/>
  <c r="F22" i="15"/>
  <c r="F22" i="1"/>
  <c r="G14" i="15"/>
  <c r="I14" i="15" s="1"/>
  <c r="L15" i="15"/>
  <c r="G26" i="15"/>
  <c r="I26" i="15" s="1"/>
  <c r="L27" i="15"/>
  <c r="M36" i="1"/>
  <c r="G34" i="15"/>
  <c r="I34" i="15" s="1"/>
  <c r="L35" i="15"/>
  <c r="J36" i="1"/>
  <c r="G18" i="15"/>
  <c r="I18" i="15" s="1"/>
  <c r="L19" i="15"/>
  <c r="K36" i="15"/>
  <c r="L31" i="15"/>
  <c r="L13" i="15"/>
  <c r="G32" i="15"/>
  <c r="I32" i="15" s="1"/>
  <c r="J51" i="14"/>
  <c r="J22" i="15"/>
  <c r="G11" i="15"/>
  <c r="I11" i="15" s="1"/>
  <c r="L12" i="15"/>
  <c r="G19" i="15"/>
  <c r="I19" i="15" s="1"/>
  <c r="L20" i="15"/>
  <c r="G23" i="15"/>
  <c r="I23" i="15" s="1"/>
  <c r="L24" i="15"/>
  <c r="G31" i="15"/>
  <c r="I31" i="15" s="1"/>
  <c r="L32" i="15"/>
  <c r="L36" i="14"/>
  <c r="G20" i="15"/>
  <c r="I20" i="15" s="1"/>
  <c r="L50" i="14"/>
  <c r="K22" i="15"/>
  <c r="G16" i="15"/>
  <c r="I16" i="15" s="1"/>
  <c r="L17" i="15"/>
  <c r="F36" i="15"/>
  <c r="F36" i="1"/>
  <c r="G28" i="15"/>
  <c r="I28" i="15" s="1"/>
  <c r="L29" i="15"/>
  <c r="L11" i="15"/>
  <c r="L22" i="14"/>
  <c r="L51" i="14" s="1"/>
  <c r="M22" i="15"/>
  <c r="M51" i="15" s="1"/>
  <c r="M22" i="1"/>
  <c r="G13" i="15"/>
  <c r="I13" i="15" s="1"/>
  <c r="L14" i="15"/>
  <c r="G21" i="15"/>
  <c r="I21" i="15" s="1"/>
  <c r="L23" i="1"/>
  <c r="G25" i="15"/>
  <c r="I25" i="15" s="1"/>
  <c r="L26" i="15"/>
  <c r="G33" i="15"/>
  <c r="I33" i="15" s="1"/>
  <c r="L34" i="15"/>
  <c r="E36" i="15"/>
  <c r="I36" i="14"/>
  <c r="I22" i="14"/>
  <c r="I50" i="14"/>
  <c r="I50" i="15"/>
  <c r="K51" i="15"/>
  <c r="G50" i="15"/>
  <c r="L9" i="15"/>
  <c r="G22" i="14"/>
  <c r="G36" i="14"/>
  <c r="G50" i="14"/>
  <c r="L23" i="15"/>
  <c r="J36" i="15"/>
  <c r="E22" i="15"/>
  <c r="L22" i="15" l="1"/>
  <c r="J51" i="15"/>
  <c r="E51" i="15"/>
  <c r="I22" i="15"/>
  <c r="K22" i="1"/>
  <c r="L9" i="1"/>
  <c r="J22" i="1"/>
  <c r="J51" i="1" s="1"/>
  <c r="G22" i="15"/>
  <c r="L36" i="15"/>
  <c r="I36" i="15"/>
  <c r="K36" i="1"/>
  <c r="E36" i="1"/>
  <c r="E51" i="1" s="1"/>
  <c r="G36" i="15"/>
  <c r="F51" i="1"/>
  <c r="F51" i="15"/>
  <c r="I51" i="14"/>
  <c r="G51" i="14"/>
  <c r="L51" i="15" l="1"/>
  <c r="G51" i="15"/>
  <c r="I51" i="15"/>
  <c r="K51" i="1"/>
  <c r="N54" i="13"/>
  <c r="L54" i="13"/>
  <c r="K54" i="13"/>
  <c r="J54" i="13"/>
  <c r="I54" i="13"/>
  <c r="H54" i="13"/>
  <c r="G54" i="13"/>
  <c r="F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N40" i="13"/>
  <c r="L40" i="13"/>
  <c r="K40" i="13"/>
  <c r="J40" i="13"/>
  <c r="I40" i="13"/>
  <c r="H40" i="13"/>
  <c r="G40" i="13"/>
  <c r="F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N26" i="13"/>
  <c r="L26" i="13"/>
  <c r="K26" i="13"/>
  <c r="J26" i="13"/>
  <c r="I26" i="13"/>
  <c r="H26" i="13"/>
  <c r="G26" i="13"/>
  <c r="F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50" i="12"/>
  <c r="L50" i="12"/>
  <c r="K50" i="12"/>
  <c r="J50" i="12"/>
  <c r="H50" i="12"/>
  <c r="H50" i="1" s="1"/>
  <c r="F50" i="12"/>
  <c r="E50" i="12"/>
  <c r="G49" i="12"/>
  <c r="I49" i="12" s="1"/>
  <c r="G48" i="12"/>
  <c r="I48" i="12" s="1"/>
  <c r="G47" i="12"/>
  <c r="I47" i="12" s="1"/>
  <c r="G46" i="12"/>
  <c r="I46" i="12" s="1"/>
  <c r="G45" i="12"/>
  <c r="I45" i="12" s="1"/>
  <c r="G44" i="12"/>
  <c r="I44" i="12" s="1"/>
  <c r="G43" i="12"/>
  <c r="G42" i="12"/>
  <c r="I42" i="12" s="1"/>
  <c r="G41" i="12"/>
  <c r="I41" i="12" s="1"/>
  <c r="G40" i="12"/>
  <c r="I40" i="12" s="1"/>
  <c r="G39" i="12"/>
  <c r="I39" i="12" s="1"/>
  <c r="G38" i="12"/>
  <c r="I38" i="12" s="1"/>
  <c r="G37" i="12"/>
  <c r="I37" i="12" s="1"/>
  <c r="M36" i="12"/>
  <c r="K36" i="12"/>
  <c r="J36" i="12"/>
  <c r="H36" i="12"/>
  <c r="H36" i="1" s="1"/>
  <c r="F36" i="12"/>
  <c r="E36" i="12"/>
  <c r="L35" i="12"/>
  <c r="G35" i="12"/>
  <c r="I35" i="12" s="1"/>
  <c r="L34" i="12"/>
  <c r="G34" i="12"/>
  <c r="I34" i="12" s="1"/>
  <c r="L33" i="12"/>
  <c r="G33" i="12"/>
  <c r="I33" i="12" s="1"/>
  <c r="L32" i="12"/>
  <c r="G32" i="12"/>
  <c r="I32" i="12" s="1"/>
  <c r="L31" i="12"/>
  <c r="G31" i="12"/>
  <c r="I31" i="12" s="1"/>
  <c r="L30" i="12"/>
  <c r="G30" i="12"/>
  <c r="I30" i="12" s="1"/>
  <c r="L29" i="12"/>
  <c r="G29" i="12"/>
  <c r="I29" i="12" s="1"/>
  <c r="L28" i="12"/>
  <c r="G28" i="12"/>
  <c r="I28" i="12" s="1"/>
  <c r="L27" i="12"/>
  <c r="G27" i="12"/>
  <c r="I27" i="12" s="1"/>
  <c r="L26" i="12"/>
  <c r="G26" i="12"/>
  <c r="I26" i="12" s="1"/>
  <c r="L25" i="12"/>
  <c r="G25" i="12"/>
  <c r="I25" i="12" s="1"/>
  <c r="L24" i="12"/>
  <c r="G24" i="12"/>
  <c r="I24" i="12" s="1"/>
  <c r="L23" i="12"/>
  <c r="G23" i="12"/>
  <c r="M22" i="12"/>
  <c r="K22" i="12"/>
  <c r="J22" i="12"/>
  <c r="J51" i="12" s="1"/>
  <c r="H22" i="12"/>
  <c r="F22" i="12"/>
  <c r="E22" i="12"/>
  <c r="E51" i="12" s="1"/>
  <c r="L21" i="12"/>
  <c r="G21" i="12"/>
  <c r="I21" i="12" s="1"/>
  <c r="L20" i="12"/>
  <c r="G20" i="12"/>
  <c r="I20" i="12" s="1"/>
  <c r="L19" i="12"/>
  <c r="G19" i="12"/>
  <c r="I19" i="12" s="1"/>
  <c r="L18" i="12"/>
  <c r="G18" i="12"/>
  <c r="I18" i="12" s="1"/>
  <c r="L17" i="12"/>
  <c r="G17" i="12"/>
  <c r="I17" i="12" s="1"/>
  <c r="L16" i="12"/>
  <c r="G16" i="12"/>
  <c r="I16" i="12" s="1"/>
  <c r="L15" i="12"/>
  <c r="G15" i="12"/>
  <c r="I15" i="12" s="1"/>
  <c r="L14" i="12"/>
  <c r="G14" i="12"/>
  <c r="I14" i="12" s="1"/>
  <c r="L13" i="12"/>
  <c r="G13" i="12"/>
  <c r="I13" i="12" s="1"/>
  <c r="L12" i="12"/>
  <c r="G12" i="12"/>
  <c r="I12" i="12" s="1"/>
  <c r="L11" i="12"/>
  <c r="G11" i="12"/>
  <c r="I11" i="12" s="1"/>
  <c r="L10" i="12"/>
  <c r="G10" i="12"/>
  <c r="I10" i="12" s="1"/>
  <c r="L9" i="12"/>
  <c r="G9" i="12"/>
  <c r="H56" i="13" l="1"/>
  <c r="F51" i="12"/>
  <c r="K51" i="12"/>
  <c r="I56" i="13"/>
  <c r="J56" i="13"/>
  <c r="L22" i="12"/>
  <c r="L36" i="12"/>
  <c r="G50" i="12"/>
  <c r="M26" i="13"/>
  <c r="H51" i="12"/>
  <c r="H22" i="1"/>
  <c r="H51" i="1" s="1"/>
  <c r="K56" i="13"/>
  <c r="M54" i="13"/>
  <c r="L56" i="13"/>
  <c r="N56" i="13"/>
  <c r="M51" i="12"/>
  <c r="F56" i="13"/>
  <c r="M40" i="13"/>
  <c r="G36" i="12"/>
  <c r="G56" i="13"/>
  <c r="G22" i="12"/>
  <c r="I43" i="12"/>
  <c r="I50" i="12" s="1"/>
  <c r="I9" i="12"/>
  <c r="I22" i="12" s="1"/>
  <c r="I23" i="12"/>
  <c r="I36" i="12" s="1"/>
  <c r="L51" i="12" l="1"/>
  <c r="G51" i="12"/>
  <c r="M56" i="13"/>
  <c r="I51" i="12"/>
  <c r="H36" i="10"/>
  <c r="G36" i="10"/>
  <c r="F36" i="10"/>
  <c r="E36" i="10"/>
  <c r="D36" i="10"/>
  <c r="C36" i="10"/>
  <c r="G46" i="7"/>
  <c r="F46" i="7"/>
  <c r="E46" i="7"/>
  <c r="D46" i="7"/>
  <c r="C46" i="7"/>
  <c r="B46" i="7"/>
  <c r="F38" i="7"/>
  <c r="D38" i="7"/>
  <c r="C38" i="7"/>
  <c r="B38" i="7"/>
  <c r="F37" i="7"/>
  <c r="D37" i="7"/>
  <c r="C37" i="7"/>
  <c r="B37" i="7"/>
  <c r="F36" i="7"/>
  <c r="D36" i="7"/>
  <c r="C36" i="7"/>
  <c r="B36" i="7"/>
  <c r="F35" i="7"/>
  <c r="D35" i="7"/>
  <c r="C35" i="7"/>
  <c r="B35" i="7"/>
  <c r="F34" i="7"/>
  <c r="D34" i="7"/>
  <c r="C34" i="7"/>
  <c r="B34" i="7"/>
  <c r="F33" i="7"/>
  <c r="D33" i="7"/>
  <c r="C33" i="7"/>
  <c r="B33" i="7"/>
  <c r="F32" i="7"/>
  <c r="D32" i="7"/>
  <c r="C32" i="7"/>
  <c r="B32" i="7"/>
  <c r="F31" i="7"/>
  <c r="D31" i="7"/>
  <c r="C31" i="7"/>
  <c r="B31" i="7"/>
  <c r="F30" i="7"/>
  <c r="D30" i="7"/>
  <c r="C30" i="7"/>
  <c r="B30" i="7"/>
  <c r="F29" i="7"/>
  <c r="D29" i="7"/>
  <c r="C29" i="7"/>
  <c r="B29" i="7"/>
  <c r="F28" i="7"/>
  <c r="D28" i="7"/>
  <c r="C28" i="7"/>
  <c r="B28" i="7"/>
  <c r="F27" i="7"/>
  <c r="D27" i="7"/>
  <c r="C27" i="7"/>
  <c r="B27" i="7"/>
  <c r="F26" i="7"/>
  <c r="D26" i="7"/>
  <c r="C26" i="7"/>
  <c r="B26" i="7"/>
  <c r="F25" i="7"/>
  <c r="D25" i="7"/>
  <c r="C25" i="7"/>
  <c r="B25" i="7"/>
  <c r="F24" i="7"/>
  <c r="D24" i="7"/>
  <c r="C24" i="7"/>
  <c r="B24" i="7"/>
  <c r="F23" i="7"/>
  <c r="D23" i="7"/>
  <c r="C23" i="7"/>
  <c r="B23" i="7"/>
  <c r="F22" i="7"/>
  <c r="D22" i="7"/>
  <c r="C22" i="7"/>
  <c r="B22" i="7"/>
  <c r="F21" i="7"/>
  <c r="D21" i="7"/>
  <c r="C21" i="7"/>
  <c r="B21" i="7"/>
  <c r="F20" i="7"/>
  <c r="D20" i="7"/>
  <c r="C20" i="7"/>
  <c r="B20" i="7"/>
  <c r="I37" i="10"/>
  <c r="G45" i="7"/>
  <c r="F45" i="7"/>
  <c r="E45" i="7"/>
  <c r="D45" i="7"/>
  <c r="C45" i="7"/>
  <c r="B45" i="7"/>
  <c r="I38" i="10"/>
  <c r="H38" i="10"/>
  <c r="G38" i="10"/>
  <c r="F38" i="10"/>
  <c r="E38" i="10"/>
  <c r="D38" i="10"/>
  <c r="C38" i="10"/>
  <c r="G44" i="7"/>
  <c r="F44" i="7"/>
  <c r="E44" i="7"/>
  <c r="D44" i="7"/>
  <c r="C44" i="7"/>
  <c r="B44" i="7"/>
  <c r="I39" i="10"/>
  <c r="G43" i="7"/>
  <c r="F43" i="7"/>
  <c r="E43" i="7"/>
  <c r="D43" i="7"/>
  <c r="C43" i="7"/>
  <c r="B43" i="7"/>
  <c r="G42" i="7"/>
  <c r="F42" i="7"/>
  <c r="E42" i="7"/>
  <c r="D42" i="7"/>
  <c r="C42" i="7"/>
  <c r="B42" i="7"/>
  <c r="I41" i="10"/>
  <c r="G41" i="7"/>
  <c r="F41" i="7"/>
  <c r="E41" i="7"/>
  <c r="D41" i="7"/>
  <c r="C41" i="7"/>
  <c r="B41" i="7"/>
  <c r="C42" i="10" l="1"/>
  <c r="D42" i="10"/>
  <c r="E42" i="10"/>
  <c r="M50" i="1"/>
  <c r="M51" i="1" s="1"/>
  <c r="F42" i="10"/>
  <c r="G42" i="10"/>
  <c r="H42" i="10"/>
  <c r="D33" i="10"/>
  <c r="H33" i="10"/>
  <c r="G33" i="10" l="1"/>
  <c r="F33" i="10"/>
  <c r="E33" i="10"/>
  <c r="H16" i="10"/>
  <c r="G67" i="10" s="1"/>
  <c r="G16" i="10"/>
  <c r="F67" i="10" s="1"/>
  <c r="F16" i="10"/>
  <c r="E67" i="10" s="1"/>
  <c r="E16" i="10"/>
  <c r="D67" i="10" s="1"/>
  <c r="D16" i="10"/>
  <c r="C67" i="10" s="1"/>
  <c r="C16" i="10"/>
  <c r="B67" i="10" s="1"/>
  <c r="I42" i="10" l="1"/>
  <c r="A4" i="10"/>
  <c r="A4" i="8"/>
  <c r="A4" i="7"/>
  <c r="A4" i="2"/>
  <c r="A40" i="7"/>
  <c r="A10" i="9" s="1"/>
  <c r="A17" i="10" s="1"/>
  <c r="A4" i="9" l="1"/>
  <c r="I16" i="10"/>
  <c r="H67" i="10" s="1"/>
  <c r="B47" i="7"/>
  <c r="F47" i="7"/>
  <c r="D47" i="7"/>
  <c r="C47" i="7"/>
  <c r="E47" i="7"/>
  <c r="G47" i="7"/>
  <c r="I43" i="10" l="1"/>
  <c r="D39" i="7"/>
  <c r="F39" i="7"/>
  <c r="C39" i="7"/>
  <c r="B39" i="7"/>
  <c r="G11" i="2"/>
  <c r="G9" i="2"/>
  <c r="G10" i="2"/>
  <c r="L49" i="1"/>
  <c r="L48" i="1"/>
  <c r="L47" i="1"/>
  <c r="L46" i="1"/>
  <c r="L45" i="1"/>
  <c r="L44" i="1"/>
  <c r="L43" i="1"/>
  <c r="L42" i="1"/>
  <c r="L41" i="1"/>
  <c r="L40" i="1"/>
  <c r="L39" i="1"/>
  <c r="L38" i="1"/>
  <c r="L35" i="1"/>
  <c r="L34" i="1"/>
  <c r="L33" i="1"/>
  <c r="L32" i="1"/>
  <c r="L31" i="1"/>
  <c r="L30" i="1"/>
  <c r="L29" i="1"/>
  <c r="L28" i="1"/>
  <c r="L27" i="1"/>
  <c r="L26" i="1"/>
  <c r="L25" i="1"/>
  <c r="L24" i="1"/>
  <c r="L20" i="1"/>
  <c r="L19" i="1"/>
  <c r="L18" i="1"/>
  <c r="L17" i="1"/>
  <c r="L16" i="1"/>
  <c r="L15" i="1"/>
  <c r="L14" i="1"/>
  <c r="L13" i="1"/>
  <c r="L12" i="1"/>
  <c r="L11" i="1"/>
  <c r="L10" i="1"/>
  <c r="F48" i="7" l="1"/>
  <c r="F63" i="7"/>
  <c r="C48" i="7"/>
  <c r="C63" i="7"/>
  <c r="D48" i="7"/>
  <c r="D63" i="7"/>
  <c r="B48" i="7"/>
  <c r="B63" i="7"/>
  <c r="L50" i="1"/>
  <c r="L36" i="1"/>
  <c r="L22" i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3" i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G31" i="1"/>
  <c r="I31" i="1" s="1"/>
  <c r="G32" i="1"/>
  <c r="I32" i="1" s="1"/>
  <c r="G33" i="1"/>
  <c r="I33" i="1" s="1"/>
  <c r="G34" i="1"/>
  <c r="I34" i="1" s="1"/>
  <c r="G35" i="1"/>
  <c r="I35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D9" i="2"/>
  <c r="D10" i="2"/>
  <c r="D11" i="2"/>
  <c r="B12" i="2"/>
  <c r="C12" i="2"/>
  <c r="E12" i="2"/>
  <c r="F12" i="2"/>
  <c r="E8" i="3"/>
  <c r="H8" i="3"/>
  <c r="E9" i="3"/>
  <c r="H9" i="3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E31" i="3"/>
  <c r="H31" i="3"/>
  <c r="E32" i="3"/>
  <c r="H32" i="3"/>
  <c r="E33" i="3"/>
  <c r="H33" i="3"/>
  <c r="E34" i="3"/>
  <c r="H34" i="3"/>
  <c r="C35" i="3"/>
  <c r="D35" i="3"/>
  <c r="F35" i="3"/>
  <c r="G35" i="3"/>
  <c r="I35" i="3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E10" i="7"/>
  <c r="E11" i="7"/>
  <c r="G11" i="7" s="1"/>
  <c r="E12" i="7"/>
  <c r="G12" i="7" s="1"/>
  <c r="E13" i="7"/>
  <c r="G13" i="7" s="1"/>
  <c r="E14" i="7"/>
  <c r="G14" i="7" s="1"/>
  <c r="E15" i="7"/>
  <c r="G15" i="7" s="1"/>
  <c r="E16" i="7"/>
  <c r="G16" i="7" s="1"/>
  <c r="E17" i="7"/>
  <c r="G17" i="7" s="1"/>
  <c r="E18" i="7"/>
  <c r="G18" i="7" s="1"/>
  <c r="E19" i="7"/>
  <c r="G19" i="7" s="1"/>
  <c r="E20" i="7"/>
  <c r="G20" i="7" s="1"/>
  <c r="E21" i="7"/>
  <c r="G21" i="7" s="1"/>
  <c r="E22" i="7"/>
  <c r="G22" i="7" s="1"/>
  <c r="E23" i="7"/>
  <c r="G23" i="7" s="1"/>
  <c r="E24" i="7"/>
  <c r="G24" i="7" s="1"/>
  <c r="E25" i="7"/>
  <c r="G25" i="7" s="1"/>
  <c r="E26" i="7"/>
  <c r="G26" i="7" s="1"/>
  <c r="E27" i="7"/>
  <c r="G27" i="7" s="1"/>
  <c r="E28" i="7"/>
  <c r="G28" i="7" s="1"/>
  <c r="E29" i="7"/>
  <c r="G29" i="7" s="1"/>
  <c r="E30" i="7"/>
  <c r="G30" i="7" s="1"/>
  <c r="E31" i="7"/>
  <c r="G31" i="7" s="1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B9" i="9"/>
  <c r="J9" i="11"/>
  <c r="M9" i="11"/>
  <c r="J10" i="11"/>
  <c r="M10" i="11"/>
  <c r="J11" i="11"/>
  <c r="M11" i="11"/>
  <c r="J12" i="11"/>
  <c r="M12" i="11"/>
  <c r="J13" i="11"/>
  <c r="M13" i="11"/>
  <c r="J14" i="11"/>
  <c r="M14" i="11"/>
  <c r="J15" i="11"/>
  <c r="M15" i="11"/>
  <c r="J16" i="11"/>
  <c r="M16" i="11"/>
  <c r="J17" i="11"/>
  <c r="M17" i="11"/>
  <c r="J18" i="11"/>
  <c r="M18" i="11"/>
  <c r="J19" i="11"/>
  <c r="M19" i="11"/>
  <c r="J20" i="11"/>
  <c r="M20" i="11"/>
  <c r="C21" i="11"/>
  <c r="D21" i="11"/>
  <c r="E21" i="11"/>
  <c r="F21" i="11"/>
  <c r="G21" i="11"/>
  <c r="H21" i="11"/>
  <c r="K21" i="11"/>
  <c r="L21" i="11"/>
  <c r="E37" i="2" l="1"/>
  <c r="C37" i="2"/>
  <c r="F37" i="2"/>
  <c r="B37" i="2"/>
  <c r="I50" i="1"/>
  <c r="I22" i="1"/>
  <c r="L51" i="1"/>
  <c r="I23" i="1"/>
  <c r="G36" i="1"/>
  <c r="G50" i="1"/>
  <c r="G22" i="1"/>
  <c r="G10" i="7"/>
  <c r="G39" i="7" s="1"/>
  <c r="E39" i="7"/>
  <c r="I30" i="1"/>
  <c r="J21" i="11"/>
  <c r="E35" i="3"/>
  <c r="H12" i="2"/>
  <c r="M21" i="11"/>
  <c r="H35" i="3"/>
  <c r="D12" i="2"/>
  <c r="G12" i="2"/>
  <c r="I36" i="1" l="1"/>
  <c r="I51" i="1" s="1"/>
  <c r="G48" i="7"/>
  <c r="G63" i="7"/>
  <c r="E48" i="7"/>
  <c r="E63" i="7"/>
  <c r="H37" i="2"/>
  <c r="G37" i="2"/>
  <c r="D37" i="2"/>
  <c r="G51" i="1"/>
</calcChain>
</file>

<file path=xl/sharedStrings.xml><?xml version="1.0" encoding="utf-8"?>
<sst xmlns="http://schemas.openxmlformats.org/spreadsheetml/2006/main" count="1068" uniqueCount="369">
  <si>
    <t>ANEXO I - QUANTITATIVO FÍSICO DE PESSOAL</t>
  </si>
  <si>
    <t>TABELA 1 - PODERES EXECUTIVO, LEGISLATIVO E JUDICIÁRIO - DPU - MPU - EMPRESAS ESTATAIS DEPENDENTES DA UNIÃO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</si>
  <si>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</si>
  <si>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</si>
  <si>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</si>
  <si>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</si>
  <si>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</si>
  <si>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</si>
  <si>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</si>
  <si>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</si>
  <si>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</si>
  <si>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</si>
  <si>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</si>
  <si>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</si>
  <si>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</si>
  <si>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</si>
  <si>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</si>
  <si>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</si>
  <si>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</si>
  <si>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</si>
  <si>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</si>
  <si>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</si>
  <si>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</si>
  <si>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</si>
  <si>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</si>
  <si>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</si>
  <si>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</si>
  <si>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</si>
  <si>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</si>
  <si>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</si>
  <si>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</si>
  <si>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</si>
  <si>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</si>
  <si>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</si>
  <si>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</si>
  <si>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</si>
  <si>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</si>
  <si>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</si>
  <si>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</si>
  <si>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</si>
  <si>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</si>
  <si>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</si>
  <si>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</si>
  <si>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</si>
  <si>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</si>
  <si>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</si>
  <si>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</si>
  <si>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</si>
  <si>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</si>
  <si>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</si>
  <si>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</si>
  <si>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</si>
  <si>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</si>
  <si>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</si>
  <si>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</si>
  <si>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</si>
  <si>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</si>
  <si>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</si>
  <si>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</si>
  <si>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</si>
  <si>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</si>
  <si>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</si>
  <si>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</si>
  <si>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</si>
  <si>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</si>
  <si>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</si>
  <si>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</si>
  <si>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</si>
  <si>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</si>
  <si>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</si>
  <si>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</si>
  <si>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</si>
  <si>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</si>
  <si>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</si>
  <si>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</si>
  <si>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</si>
  <si>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</si>
  <si>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</si>
  <si>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</si>
  <si>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</si>
  <si>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</si>
  <si>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</si>
  <si>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</si>
  <si>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</si>
  <si>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</si>
  <si>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</si>
  <si>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</si>
  <si>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</si>
  <si>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</si>
  <si>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</si>
  <si>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</si>
  <si>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</si>
  <si>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</si>
  <si>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</si>
  <si>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</si>
  <si>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</si>
  <si>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</si>
  <si>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</si>
  <si>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</si>
  <si>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</si>
  <si>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</si>
  <si>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</si>
  <si>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</si>
  <si>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</si>
  <si>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</si>
  <si>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</si>
  <si>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</si>
  <si>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</si>
  <si>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</si>
  <si>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</si>
  <si>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</si>
  <si>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</si>
  <si>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</si>
  <si>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</si>
  <si>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</si>
  <si>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</si>
  <si>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</si>
  <si>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</si>
  <si>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</si>
  <si>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</si>
  <si>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</si>
  <si>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</si>
  <si>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</si>
  <si>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</si>
  <si>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</si>
  <si>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</si>
  <si>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</si>
  <si>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</si>
  <si>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</si>
  <si>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</si>
  <si>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</si>
  <si>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</si>
  <si>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</si>
  <si>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</si>
  <si>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</si>
  <si>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</si>
  <si>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</si>
  <si>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</si>
  <si>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</si>
  <si>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</si>
  <si>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</si>
  <si>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</si>
  <si>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</si>
  <si>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</si>
  <si>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</si>
  <si>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</si>
  <si>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</si>
  <si>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</si>
  <si>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</si>
  <si>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</si>
  <si>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</si>
  <si>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</si>
  <si>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</si>
  <si>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</si>
  <si>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</si>
  <si>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</si>
  <si>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</si>
  <si>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</si>
  <si>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</si>
  <si>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</si>
  <si>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</si>
  <si>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</si>
  <si>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</si>
  <si>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</si>
  <si>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</si>
  <si>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</si>
  <si>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</si>
  <si>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</si>
  <si>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</si>
  <si>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</si>
  <si>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</si>
  <si>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</si>
  <si>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</si>
  <si>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</si>
  <si>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</si>
  <si>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</si>
  <si>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</si>
  <si>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</si>
  <si>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</si>
  <si>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</si>
  <si>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</si>
  <si>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</si>
  <si>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</si>
  <si>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</si>
  <si>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</si>
  <si>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</si>
  <si>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</si>
  <si>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</si>
  <si>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</si>
  <si>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</si>
  <si>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</si>
  <si>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</si>
  <si>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</si>
  <si>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12101</t>
  </si>
  <si>
    <t>Total</t>
  </si>
  <si>
    <t>1AR</t>
  </si>
  <si>
    <t>2AR</t>
  </si>
  <si>
    <t>3AR</t>
  </si>
  <si>
    <t>4AR</t>
  </si>
  <si>
    <t>5AR</t>
  </si>
  <si>
    <t>SCJF</t>
  </si>
  <si>
    <t>Fonte: Tribunais Regionais Federais e Secretaria do Conselho da Justiça Federal</t>
  </si>
  <si>
    <t>JUSTIÇA FEDERAL DE PRIMEIRO GRAU</t>
  </si>
  <si>
    <t>12102</t>
  </si>
  <si>
    <t>TRIBUNAL REGIONAL FEDERAL DA  1ª REGIÃO</t>
  </si>
  <si>
    <t>12103</t>
  </si>
  <si>
    <t>TRIBUNAL REGIONAL FEDERAL DA  2ª REGIÃO</t>
  </si>
  <si>
    <t>12104</t>
  </si>
  <si>
    <t>TRIBUNAL REGIONAL FEDERAL DA  3ª REGIÃO</t>
  </si>
  <si>
    <t>12105</t>
  </si>
  <si>
    <t>TRIBUNAL REGIONAL FEDERAL DA  4ª REGIÃO</t>
  </si>
  <si>
    <t>12106</t>
  </si>
  <si>
    <t>TRIBUNAL REGIONAL FEDERAL DA  5ª REGIÃO</t>
  </si>
  <si>
    <t>Resolução CJF n.4, de 2008</t>
  </si>
  <si>
    <t>-</t>
  </si>
  <si>
    <t>PODER/ÓRGÃO/UNIDADE: JUSTIÇA FEDERAL</t>
  </si>
  <si>
    <t>5ª</t>
  </si>
  <si>
    <t>4ª</t>
  </si>
  <si>
    <t>3ª</t>
  </si>
  <si>
    <t>2ª</t>
  </si>
  <si>
    <t>1ª</t>
  </si>
  <si>
    <t>GAJ                    122%</t>
  </si>
  <si>
    <t>303,27 (valor médio)</t>
  </si>
  <si>
    <t>PODER/ÓRGÃO/UNIDADE: Tribunal Regional Federal da 1ª Região</t>
  </si>
  <si>
    <t>POSIÇÃO: AGOSTO/19</t>
  </si>
  <si>
    <t>PODER JUDICIÁRIO</t>
  </si>
  <si>
    <t>ÓRGÃO:</t>
  </si>
  <si>
    <t>TRIBUNAL REGIONAL FEDERAL 2ª REGIÃO</t>
  </si>
  <si>
    <t>UNIDADE:</t>
  </si>
  <si>
    <t xml:space="preserve">TRIBUNAL REGIONAL FEDERAL </t>
  </si>
  <si>
    <t>Data de referência:</t>
  </si>
  <si>
    <t xml:space="preserve"> RESOLUÇÃO 102 CNJ - ANEXO IV- QUANTITATIVO DE CARGOS E FUNÇÕES  </t>
  </si>
  <si>
    <t>E</t>
  </si>
  <si>
    <t xml:space="preserve"> PORTARIA CONJUNTA SOF/SEGEP Nº 5 - ANEXO I, TABELA 1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</si>
  <si>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</si>
  <si>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</si>
  <si>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</si>
  <si>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</si>
  <si>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</si>
  <si>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</si>
  <si>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</si>
  <si>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</si>
  <si>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</si>
  <si>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</si>
  <si>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</si>
  <si>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</si>
  <si>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N</t>
  </si>
  <si>
    <t>S</t>
  </si>
  <si>
    <t>U</t>
  </si>
  <si>
    <t>L</t>
  </si>
  <si>
    <t>P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</si>
  <si>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</si>
  <si>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</si>
  <si>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</si>
  <si>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</si>
  <si>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</si>
  <si>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</si>
  <si>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</si>
  <si>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</si>
  <si>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</si>
  <si>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</si>
  <si>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</si>
  <si>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</si>
  <si>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</si>
  <si>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PODER/ÓRGÃO/UNIDADE: JUDICIÁRIO/JUSTIÇA FEDERAL/Tribunal Regional Federal da 3ª Região</t>
  </si>
  <si>
    <t>POSIÇÃO: Agosto/2019</t>
  </si>
  <si>
    <t>Fonte: DECO/SEGE</t>
  </si>
  <si>
    <t>PODER/ÓRGÃO/UNIDADE: Seções Judiciárias da 3 Região</t>
  </si>
  <si>
    <t>Fonte: Seções Judiciárias</t>
  </si>
  <si>
    <t>PODER/ÓRGÃO/UNIDADE: TRF4 e Seções Judiciárias da 4ª Região</t>
  </si>
  <si>
    <t>POSIÇÃO:</t>
  </si>
  <si>
    <t>08/2019</t>
  </si>
  <si>
    <t>Fonte: DRH e Núcleos de Gestão Funcional</t>
  </si>
  <si>
    <t>PODER/ÓRGÃO/UNIDADE: Seções Judiciárias da 5ª Região</t>
  </si>
  <si>
    <t>PODER/ÓRGÃO/UNIDADE: Tribunal Regional Federal da 5ª Região</t>
  </si>
  <si>
    <t>ÓRGÃO: CONSELHO DA JUSTIÇA FEDERAL</t>
  </si>
  <si>
    <t>UNIDADE: SECRETARIA DE GESTÃO DE PESSOAS</t>
  </si>
  <si>
    <t>Data de referência: 31/8/2019</t>
  </si>
  <si>
    <t>Periodicidade de atualização: quadrimestral.</t>
  </si>
  <si>
    <t xml:space="preserve"> RESOLUÇÃO 102 CNJ - ANEXO IV- QUANTITATIVO DE CARGOS E FUNÇÕES</t>
  </si>
  <si>
    <t>Observação: Os tribunais de justiça e de justiça militar deverão adaptar este anexo às respectivas estruturas de carreira.</t>
  </si>
  <si>
    <t>PODER/ÓRGÃO/UNIDADE: Seções Judiciárias da Justiça Federal da Primeira Região</t>
  </si>
  <si>
    <t>TRF2</t>
  </si>
  <si>
    <t>SEÇÕES DA 2ª REGIÃO</t>
  </si>
  <si>
    <t>2ªr</t>
  </si>
  <si>
    <t>GRADUAÇÃO</t>
  </si>
  <si>
    <t>DADOS DO PODER/ÓRGÃO/UNIDADE:</t>
  </si>
  <si>
    <t>3ªr</t>
  </si>
  <si>
    <t>4ªr</t>
  </si>
  <si>
    <t>5ªr</t>
  </si>
  <si>
    <t>1ªr</t>
  </si>
  <si>
    <t>1ªR</t>
  </si>
  <si>
    <t>2ªR</t>
  </si>
  <si>
    <t>3ªR</t>
  </si>
  <si>
    <t>4ªR</t>
  </si>
  <si>
    <t>5ªR</t>
  </si>
  <si>
    <t xml:space="preserve">1ª </t>
  </si>
  <si>
    <t>scjf</t>
  </si>
  <si>
    <t>Fonte: Portaria nº 24, DE 15 DE janeiro DE 2019,  Lei 13.091/2015 e Lei 11.143/2005</t>
  </si>
  <si>
    <t>seções</t>
  </si>
  <si>
    <t>trf</t>
  </si>
  <si>
    <t>seção</t>
  </si>
  <si>
    <t>trf.</t>
  </si>
  <si>
    <t>6ªr</t>
  </si>
  <si>
    <t>TRIBUNAL REGIONAL FEDERAL DA  6ª REGIÃO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</si>
  <si>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</si>
  <si>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</si>
  <si>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</si>
  <si>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</si>
  <si>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</si>
  <si>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</si>
  <si>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</si>
  <si>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</si>
  <si>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</si>
  <si>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</si>
  <si>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</si>
  <si>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</si>
  <si>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</si>
  <si>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</si>
  <si>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</si>
  <si>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CJ-01</t>
  </si>
  <si>
    <t>Total cargos</t>
  </si>
  <si>
    <t xml:space="preserve">Funções de Confiança 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</si>
  <si>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</si>
  <si>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</si>
  <si>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</si>
  <si>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</si>
  <si>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</si>
  <si>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</si>
  <si>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</si>
  <si>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Observação: Os tribunais de justiça e de justiça militar deverão adaptar este anexo às respectivas estruturas dos cargos e funções.</t>
  </si>
  <si>
    <t>c.1) impacto orçamentário para fins dos artigos1º, § 2º e 2º, §3º da Resolução CJF 761, de 26 de abril de 2022</t>
  </si>
  <si>
    <t>Impacto orçamentário sobre os Cargos em Comissão (multiplicar o valor da retribuição ao titular da CJ x Quantidade de CJ) - Em R$ 1,00</t>
  </si>
  <si>
    <t>Impacto Total</t>
  </si>
  <si>
    <t>Valor Paradigma (calculado nos termos do artigo 1º, § 2º da Resolução CJF 761, de 26 de abril de 2022) ==&gt;</t>
  </si>
  <si>
    <t>1R</t>
  </si>
  <si>
    <t>2R</t>
  </si>
  <si>
    <t>3R</t>
  </si>
  <si>
    <t>4R</t>
  </si>
  <si>
    <t>5R</t>
  </si>
  <si>
    <t>6R</t>
  </si>
  <si>
    <t>ÓRGÃO: JUSTIÇA FEDERAL</t>
  </si>
  <si>
    <t>TRF</t>
  </si>
  <si>
    <t>SEÇÃO</t>
  </si>
  <si>
    <t>12107</t>
  </si>
  <si>
    <t>579,39</t>
  </si>
  <si>
    <t>Resolução/CJF n. 004, de 14/03/2008 e  Portaria conjunta CNJ n. 1 de 1º de fevereiro de 2023</t>
  </si>
  <si>
    <t xml:space="preserve"> Lei nº 11.907/09, Decreto nº 6.856/09, Portaria STJ 513, de 2013</t>
  </si>
  <si>
    <t>Resolução nº 2, de 2008 e CJF nº 734, de 19 de dezembro de 2022</t>
  </si>
  <si>
    <t>UNIDADE: Somatório TRF's e Seções</t>
  </si>
  <si>
    <t>VIGÊNCIA:</t>
  </si>
  <si>
    <t>Fonte: Secretaria de Gestão de Pessoas</t>
  </si>
  <si>
    <t>PODER/ÓRGÃO/UNIDADE: CONSELHO DA JUSTICA FEDERAL/SECRETARIA DE RECURSOS HUMANOS</t>
  </si>
  <si>
    <t>a) LEI Nº 14.523/2023 - Aumento do valor do vencimento básico e do percentual da GAJ;</t>
  </si>
  <si>
    <t>LEI Nº 14.520, DE 9 DE JANEIRO DE 2023</t>
  </si>
  <si>
    <t>Fonte: LEI Nº 14.523/2023</t>
  </si>
  <si>
    <t>POSIÇÃO: DEZEMBRO/2023</t>
  </si>
  <si>
    <t>VIGÊNCIA: Dez/2023</t>
  </si>
  <si>
    <t>VIGÊNCIA: Dezembro/2023</t>
  </si>
  <si>
    <t>REGIÃO</t>
  </si>
  <si>
    <t>CARGOS VAGOS</t>
  </si>
  <si>
    <t>DISTRIBUIÇÃO PROPORCIONAL (Limite Anexo V LOA 2024)</t>
  </si>
  <si>
    <t>IMPACTO ORÇAMENTÁRIO (SEM CUPS)</t>
  </si>
  <si>
    <t>1ª REGIÃO</t>
  </si>
  <si>
    <t>2ª REGIÃO</t>
  </si>
  <si>
    <t>3ª REGIÃO</t>
  </si>
  <si>
    <t>4ª REGIÃO</t>
  </si>
  <si>
    <t>5ª REGIÃO</t>
  </si>
  <si>
    <t>6ª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</si>
</sst>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8" formatCode="&quot;R$&quot;\ #,##0.00;[Red]\-&quot;R$&quot;\ #,##0.00"/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  <numFmt numFmtId="185" formatCode="_(* #,##0_);_(* \(#,##0\);_(* \-??_);_(@_)"/>
    <numFmt numFmtId="186" formatCode="mm/yyyy"/>
    <numFmt numFmtId="187" formatCode="&quot; &quot;#,##0&quot; &quot;;&quot;-&quot;#,##0&quot; &quot;;&quot; -&quot;00&quot; &quot;;&quot; &quot;@&quot; &quot;"/>
    <numFmt numFmtId="188" formatCode="&quot; &quot;#,##0.00&quot; &quot;;&quot;-&quot;#,##0.00&quot; &quot;;&quot; -&quot;#&quot; &quot;;&quot; &quot;@&quot; &quot;"/>
  </numFmts>
  <fonts count="9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0"/>
      <name val="Times New Roman"/>
      <family val="1"/>
    </font>
    <font>
      <u/>
      <sz val="10"/>
      <color theme="10"/>
      <name val="Arial"/>
      <family val="2"/>
    </font>
    <font>
      <b/>
      <i/>
      <sz val="9"/>
      <color rgb="FFFF000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4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62"/>
        <bgColor indexed="31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699"/>
        <bgColor rgb="FFFFE699"/>
      </patternFill>
    </fill>
    <fill>
      <patternFill patternType="solid">
        <fgColor rgb="FFC9C9C9"/>
        <bgColor rgb="FFC9C9C9"/>
      </patternFill>
    </fill>
    <fill>
      <patternFill patternType="solid">
        <fgColor rgb="FFC6E0B4"/>
        <bgColor rgb="FFC6E0B4"/>
      </patternFill>
    </fill>
    <fill>
      <patternFill patternType="solid">
        <fgColor rgb="FFA9D08E"/>
        <bgColor rgb="FFA9D08E"/>
      </patternFill>
    </fill>
    <fill>
      <patternFill patternType="solid">
        <fgColor rgb="FFFFC000"/>
        <bgColor indexed="64"/>
      </patternFill>
    </fill>
    <fill>
      <patternFill patternType="solid">
        <fgColor rgb="FFFBE79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0CECE"/>
        <bgColor rgb="FFD0CECE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33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7F7F7F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</borders>
  <cellStyleXfs count="42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7" fillId="0" borderId="1"/>
    <xf numFmtId="0" fontId="8" fillId="3" borderId="0" applyNumberFormat="0" applyBorder="0" applyAlignment="0" applyProtection="0"/>
    <xf numFmtId="165" fontId="9" fillId="0" borderId="0">
      <alignment vertical="top"/>
    </xf>
    <xf numFmtId="165" fontId="10" fillId="0" borderId="0">
      <alignment horizontal="right"/>
    </xf>
    <xf numFmtId="165" fontId="10" fillId="0" borderId="0">
      <alignment horizontal="left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3" fillId="0" borderId="0"/>
    <xf numFmtId="0" fontId="14" fillId="0" borderId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20" fillId="8" borderId="2"/>
    <xf numFmtId="0" fontId="17" fillId="8" borderId="2" applyNumberFormat="0" applyAlignment="0" applyProtection="0"/>
    <xf numFmtId="0" fontId="17" fillId="8" borderId="2" applyNumberFormat="0" applyAlignment="0" applyProtection="0"/>
    <xf numFmtId="0" fontId="18" fillId="0" borderId="0">
      <alignment vertical="center"/>
    </xf>
    <xf numFmtId="0" fontId="19" fillId="21" borderId="3" applyNumberFormat="0" applyAlignment="0" applyProtection="0"/>
    <xf numFmtId="0" fontId="19" fillId="21" borderId="3" applyNumberFormat="0" applyAlignment="0" applyProtection="0"/>
    <xf numFmtId="0" fontId="21" fillId="21" borderId="3"/>
    <xf numFmtId="0" fontId="19" fillId="21" borderId="3" applyNumberFormat="0" applyAlignment="0" applyProtection="0"/>
    <xf numFmtId="0" fontId="19" fillId="21" borderId="3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4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9" fillId="21" borderId="3" applyNumberFormat="0" applyAlignment="0" applyProtection="0"/>
    <xf numFmtId="4" fontId="4" fillId="0" borderId="0"/>
    <xf numFmtId="167" fontId="4" fillId="0" borderId="0"/>
    <xf numFmtId="166" fontId="64" fillId="0" borderId="0" applyBorder="0" applyAlignment="0" applyProtection="0"/>
    <xf numFmtId="166" fontId="64" fillId="0" borderId="0" applyBorder="0" applyAlignment="0" applyProtection="0"/>
    <xf numFmtId="40" fontId="4" fillId="0" borderId="0"/>
    <xf numFmtId="3" fontId="4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169" fontId="4" fillId="0" borderId="0"/>
    <xf numFmtId="170" fontId="4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8" borderId="2" applyNumberFormat="0" applyAlignment="0" applyProtection="0"/>
    <xf numFmtId="171" fontId="64" fillId="0" borderId="0" applyFill="0" applyBorder="0" applyAlignment="0" applyProtection="0"/>
    <xf numFmtId="0" fontId="64" fillId="0" borderId="0" applyFill="0" applyBorder="0" applyAlignment="0" applyProtection="0"/>
    <xf numFmtId="171" fontId="6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>
      <alignment horizontal="center"/>
    </xf>
    <xf numFmtId="2" fontId="4" fillId="0" borderId="0"/>
    <xf numFmtId="2" fontId="4" fillId="0" borderId="0"/>
    <xf numFmtId="0" fontId="27" fillId="0" borderId="0">
      <alignment horizontal="left"/>
    </xf>
    <xf numFmtId="0" fontId="11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0"/>
    <xf numFmtId="0" fontId="24" fillId="7" borderId="2" applyNumberFormat="0" applyAlignment="0" applyProtection="0"/>
    <xf numFmtId="0" fontId="26" fillId="0" borderId="9">
      <alignment horizontal="center"/>
    </xf>
    <xf numFmtId="0" fontId="33" fillId="0" borderId="10">
      <alignment horizontal="center"/>
    </xf>
    <xf numFmtId="172" fontId="4" fillId="0" borderId="0"/>
    <xf numFmtId="0" fontId="22" fillId="0" borderId="4" applyNumberFormat="0" applyFill="0" applyAlignment="0" applyProtection="0"/>
    <xf numFmtId="166" fontId="4" fillId="0" borderId="0"/>
    <xf numFmtId="173" fontId="64" fillId="0" borderId="0" applyFill="0" applyBorder="0" applyAlignment="0" applyProtection="0"/>
    <xf numFmtId="168" fontId="4" fillId="0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4" fillId="0" borderId="0"/>
    <xf numFmtId="0" fontId="64" fillId="0" borderId="0"/>
    <xf numFmtId="0" fontId="64" fillId="0" borderId="0"/>
    <xf numFmtId="0" fontId="36" fillId="0" borderId="0"/>
    <xf numFmtId="0" fontId="36" fillId="0" borderId="0"/>
    <xf numFmtId="0" fontId="64" fillId="0" borderId="0"/>
    <xf numFmtId="0" fontId="64" fillId="0" borderId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37" fillId="8" borderId="12" applyNumberFormat="0" applyAlignment="0" applyProtection="0"/>
    <xf numFmtId="10" fontId="4" fillId="0" borderId="0"/>
    <xf numFmtId="174" fontId="15" fillId="0" borderId="0">
      <protection locked="0"/>
    </xf>
    <xf numFmtId="175" fontId="15" fillId="0" borderId="0">
      <protection locked="0"/>
    </xf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0" fontId="10" fillId="0" borderId="0"/>
    <xf numFmtId="0" fontId="37" fillId="8" borderId="12" applyNumberFormat="0" applyAlignment="0" applyProtection="0"/>
    <xf numFmtId="0" fontId="37" fillId="8" borderId="12" applyNumberFormat="0" applyAlignment="0" applyProtection="0"/>
    <xf numFmtId="0" fontId="38" fillId="8" borderId="12"/>
    <xf numFmtId="0" fontId="37" fillId="8" borderId="12" applyNumberFormat="0" applyAlignment="0" applyProtection="0"/>
    <xf numFmtId="0" fontId="37" fillId="8" borderId="12" applyNumberFormat="0" applyAlignment="0" applyProtection="0"/>
    <xf numFmtId="38" fontId="4" fillId="0" borderId="0"/>
    <xf numFmtId="38" fontId="39" fillId="0" borderId="13"/>
    <xf numFmtId="176" fontId="36" fillId="0" borderId="0">
      <protection locked="0"/>
    </xf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4" fillId="0" borderId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/>
    <xf numFmtId="0" fontId="64" fillId="0" borderId="0"/>
    <xf numFmtId="166" fontId="64" fillId="0" borderId="0"/>
    <xf numFmtId="166" fontId="36" fillId="0" borderId="0"/>
    <xf numFmtId="166" fontId="64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" fillId="0" borderId="0"/>
    <xf numFmtId="179" fontId="4" fillId="0" borderId="0"/>
    <xf numFmtId="0" fontId="43" fillId="0" borderId="0" applyNumberFormat="0" applyFill="0" applyBorder="0" applyAlignment="0" applyProtection="0"/>
    <xf numFmtId="0" fontId="44" fillId="0" borderId="14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9" fillId="0" borderId="6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51" fillId="0" borderId="7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2" fillId="0" borderId="8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6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15" fillId="0" borderId="0">
      <protection locked="0"/>
    </xf>
    <xf numFmtId="180" fontId="15" fillId="0" borderId="0">
      <protection locked="0"/>
    </xf>
    <xf numFmtId="0" fontId="36" fillId="0" borderId="0"/>
    <xf numFmtId="166" fontId="64" fillId="0" borderId="0" applyFill="0" applyBorder="0" applyAlignment="0" applyProtection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3" fontId="4" fillId="0" borderId="0"/>
    <xf numFmtId="0" fontId="40" fillId="0" borderId="0" applyNumberFormat="0" applyFill="0" applyBorder="0" applyAlignment="0" applyProtection="0"/>
    <xf numFmtId="0" fontId="7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/>
    <xf numFmtId="0" fontId="2" fillId="0" borderId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72" fillId="0" borderId="0"/>
    <xf numFmtId="0" fontId="64" fillId="0" borderId="0"/>
    <xf numFmtId="0" fontId="64" fillId="0" borderId="0"/>
    <xf numFmtId="177" fontId="64" fillId="0" borderId="0" applyFill="0" applyBorder="0" applyAlignment="0" applyProtection="0"/>
    <xf numFmtId="164" fontId="64" fillId="0" borderId="0" applyFont="0" applyFill="0" applyBorder="0" applyAlignment="0" applyProtection="0"/>
    <xf numFmtId="176" fontId="64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0" fillId="43" borderId="0" applyNumberFormat="0" applyBorder="0" applyAlignment="0" applyProtection="0"/>
    <xf numFmtId="0" fontId="17" fillId="8" borderId="217" applyNumberFormat="0" applyAlignment="0" applyProtection="0"/>
    <xf numFmtId="0" fontId="17" fillId="8" borderId="217" applyNumberFormat="0" applyAlignment="0" applyProtection="0"/>
    <xf numFmtId="0" fontId="17" fillId="8" borderId="217" applyNumberFormat="0" applyAlignment="0" applyProtection="0"/>
    <xf numFmtId="0" fontId="17" fillId="8" borderId="217" applyNumberFormat="0" applyAlignment="0" applyProtection="0"/>
    <xf numFmtId="0" fontId="17" fillId="8" borderId="217" applyNumberFormat="0" applyAlignment="0" applyProtection="0"/>
    <xf numFmtId="0" fontId="24" fillId="7" borderId="217" applyNumberFormat="0" applyAlignment="0" applyProtection="0"/>
    <xf numFmtId="0" fontId="24" fillId="7" borderId="217" applyNumberFormat="0" applyAlignment="0" applyProtection="0"/>
    <xf numFmtId="0" fontId="24" fillId="7" borderId="217" applyNumberFormat="0" applyAlignment="0" applyProtection="0"/>
    <xf numFmtId="0" fontId="24" fillId="8" borderId="217" applyNumberFormat="0" applyAlignment="0" applyProtection="0"/>
    <xf numFmtId="0" fontId="24" fillId="7" borderId="217" applyNumberFormat="0" applyAlignment="0" applyProtection="0"/>
    <xf numFmtId="0" fontId="64" fillId="23" borderId="218" applyNumberFormat="0" applyAlignment="0" applyProtection="0"/>
    <xf numFmtId="0" fontId="64" fillId="23" borderId="218" applyNumberFormat="0" applyAlignment="0" applyProtection="0"/>
    <xf numFmtId="0" fontId="64" fillId="23" borderId="218" applyNumberFormat="0" applyAlignment="0" applyProtection="0"/>
    <xf numFmtId="0" fontId="64" fillId="23" borderId="218" applyNumberFormat="0" applyAlignment="0" applyProtection="0"/>
    <xf numFmtId="0" fontId="64" fillId="23" borderId="218" applyNumberFormat="0" applyAlignment="0" applyProtection="0"/>
    <xf numFmtId="0" fontId="37" fillId="8" borderId="219" applyNumberFormat="0" applyAlignment="0" applyProtection="0"/>
    <xf numFmtId="0" fontId="37" fillId="8" borderId="219" applyNumberFormat="0" applyAlignment="0" applyProtection="0"/>
    <xf numFmtId="0" fontId="37" fillId="8" borderId="219" applyNumberFormat="0" applyAlignment="0" applyProtection="0"/>
    <xf numFmtId="0" fontId="37" fillId="8" borderId="219" applyNumberFormat="0" applyAlignment="0" applyProtection="0"/>
    <xf numFmtId="0" fontId="37" fillId="8" borderId="219" applyNumberFormat="0" applyAlignment="0" applyProtection="0"/>
    <xf numFmtId="0" fontId="47" fillId="0" borderId="220" applyNumberFormat="0" applyFill="0" applyAlignment="0" applyProtection="0"/>
    <xf numFmtId="0" fontId="47" fillId="0" borderId="220" applyNumberFormat="0" applyFill="0" applyAlignment="0" applyProtection="0"/>
    <xf numFmtId="0" fontId="47" fillId="0" borderId="220" applyNumberFormat="0" applyFill="0" applyAlignment="0" applyProtection="0"/>
    <xf numFmtId="0" fontId="47" fillId="0" borderId="220" applyNumberFormat="0" applyFill="0" applyAlignment="0" applyProtection="0"/>
    <xf numFmtId="43" fontId="64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90" fillId="0" borderId="0" applyNumberFormat="0" applyFont="0" applyBorder="0" applyProtection="0"/>
    <xf numFmtId="188" fontId="90" fillId="0" borderId="0" applyFont="0" applyFill="0" applyBorder="0" applyAlignment="0" applyProtection="0"/>
  </cellStyleXfs>
  <cellXfs count="1252">
    <xf numFmtId="0" fontId="0" fillId="0" borderId="0" xfId="0"/>
    <xf numFmtId="0" fontId="54" fillId="0" borderId="0" xfId="0" applyFont="1" applyBorder="1"/>
    <xf numFmtId="0" fontId="54" fillId="0" borderId="0" xfId="0" applyFont="1"/>
    <xf numFmtId="181" fontId="54" fillId="0" borderId="0" xfId="280" applyNumberFormat="1" applyFont="1" applyFill="1" applyBorder="1" applyAlignment="1" applyProtection="1"/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54" fillId="0" borderId="0" xfId="0" applyFont="1" applyAlignment="1">
      <alignment vertical="center" wrapText="1"/>
    </xf>
    <xf numFmtId="181" fontId="54" fillId="0" borderId="19" xfId="280" applyNumberFormat="1" applyFont="1" applyFill="1" applyBorder="1" applyAlignment="1" applyProtection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center" vertical="center" wrapText="1"/>
    </xf>
    <xf numFmtId="181" fontId="54" fillId="8" borderId="17" xfId="280" applyNumberFormat="1" applyFont="1" applyFill="1" applyBorder="1" applyAlignment="1" applyProtection="1">
      <alignment horizontal="center" vertical="center" wrapText="1"/>
    </xf>
    <xf numFmtId="181" fontId="54" fillId="0" borderId="20" xfId="280" applyNumberFormat="1" applyFont="1" applyFill="1" applyBorder="1" applyAlignment="1" applyProtection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vertical="center" wrapText="1"/>
    </xf>
    <xf numFmtId="0" fontId="55" fillId="0" borderId="0" xfId="0" applyFont="1" applyAlignment="1">
      <alignment vertical="center" wrapText="1"/>
    </xf>
    <xf numFmtId="181" fontId="54" fillId="8" borderId="24" xfId="280" applyNumberFormat="1" applyFont="1" applyFill="1" applyBorder="1" applyAlignment="1" applyProtection="1">
      <alignment horizontal="center" wrapText="1"/>
    </xf>
    <xf numFmtId="0" fontId="55" fillId="0" borderId="0" xfId="0" applyFont="1"/>
    <xf numFmtId="0" fontId="54" fillId="0" borderId="0" xfId="0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vertical="center" wrapText="1"/>
    </xf>
    <xf numFmtId="177" fontId="54" fillId="0" borderId="0" xfId="280" applyFont="1" applyFill="1" applyBorder="1" applyAlignment="1" applyProtection="1">
      <alignment vertical="center" wrapText="1"/>
    </xf>
    <xf numFmtId="0" fontId="54" fillId="0" borderId="0" xfId="0" applyFont="1" applyAlignment="1">
      <alignment horizontal="center" vertical="center" wrapText="1"/>
    </xf>
    <xf numFmtId="177" fontId="55" fillId="0" borderId="0" xfId="280" applyFont="1" applyFill="1" applyBorder="1" applyAlignment="1" applyProtection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181" fontId="54" fillId="0" borderId="25" xfId="280" applyNumberFormat="1" applyFont="1" applyFill="1" applyBorder="1" applyAlignment="1" applyProtection="1">
      <alignment horizontal="right" vertical="center" wrapText="1"/>
    </xf>
    <xf numFmtId="181" fontId="54" fillId="0" borderId="26" xfId="280" applyNumberFormat="1" applyFont="1" applyFill="1" applyBorder="1" applyAlignment="1" applyProtection="1">
      <alignment horizontal="right" vertical="center" wrapText="1"/>
    </xf>
    <xf numFmtId="181" fontId="54" fillId="8" borderId="27" xfId="280" applyNumberFormat="1" applyFont="1" applyFill="1" applyBorder="1" applyAlignment="1" applyProtection="1">
      <alignment horizontal="right" vertical="center" wrapText="1"/>
    </xf>
    <xf numFmtId="181" fontId="54" fillId="0" borderId="28" xfId="280" applyNumberFormat="1" applyFont="1" applyFill="1" applyBorder="1" applyAlignment="1" applyProtection="1">
      <alignment horizontal="right" vertical="center" wrapText="1"/>
    </xf>
    <xf numFmtId="181" fontId="54" fillId="8" borderId="28" xfId="280" applyNumberFormat="1" applyFont="1" applyFill="1" applyBorder="1" applyAlignment="1" applyProtection="1">
      <alignment horizontal="right" vertical="center" wrapText="1"/>
    </xf>
    <xf numFmtId="181" fontId="54" fillId="0" borderId="29" xfId="280" applyNumberFormat="1" applyFont="1" applyFill="1" applyBorder="1" applyAlignment="1" applyProtection="1">
      <alignment horizontal="right" vertical="center" wrapText="1"/>
    </xf>
    <xf numFmtId="181" fontId="54" fillId="0" borderId="30" xfId="280" applyNumberFormat="1" applyFont="1" applyFill="1" applyBorder="1" applyAlignment="1" applyProtection="1">
      <alignment horizontal="right" vertical="center" wrapText="1"/>
    </xf>
    <xf numFmtId="181" fontId="54" fillId="0" borderId="31" xfId="280" applyNumberFormat="1" applyFont="1" applyFill="1" applyBorder="1" applyAlignment="1" applyProtection="1">
      <alignment horizontal="right" vertical="center" wrapText="1"/>
    </xf>
    <xf numFmtId="181" fontId="54" fillId="8" borderId="32" xfId="280" applyNumberFormat="1" applyFont="1" applyFill="1" applyBorder="1" applyAlignment="1" applyProtection="1">
      <alignment horizontal="right" vertical="center" wrapText="1"/>
    </xf>
    <xf numFmtId="181" fontId="54" fillId="0" borderId="33" xfId="280" applyNumberFormat="1" applyFont="1" applyFill="1" applyBorder="1" applyAlignment="1" applyProtection="1">
      <alignment horizontal="right" vertical="center" wrapText="1"/>
    </xf>
    <xf numFmtId="181" fontId="54" fillId="8" borderId="33" xfId="280" applyNumberFormat="1" applyFont="1" applyFill="1" applyBorder="1" applyAlignment="1" applyProtection="1">
      <alignment horizontal="right" vertical="center" wrapText="1"/>
    </xf>
    <xf numFmtId="181" fontId="54" fillId="0" borderId="34" xfId="280" applyNumberFormat="1" applyFont="1" applyFill="1" applyBorder="1" applyAlignment="1" applyProtection="1">
      <alignment horizontal="right" vertical="center" wrapText="1"/>
    </xf>
    <xf numFmtId="0" fontId="57" fillId="0" borderId="0" xfId="0" applyFont="1" applyAlignment="1">
      <alignment vertical="center" wrapText="1"/>
    </xf>
    <xf numFmtId="181" fontId="54" fillId="0" borderId="35" xfId="280" applyNumberFormat="1" applyFont="1" applyFill="1" applyBorder="1" applyAlignment="1" applyProtection="1">
      <alignment horizontal="right" vertical="center" wrapText="1"/>
    </xf>
    <xf numFmtId="181" fontId="54" fillId="0" borderId="36" xfId="280" applyNumberFormat="1" applyFont="1" applyFill="1" applyBorder="1" applyAlignment="1" applyProtection="1">
      <alignment horizontal="right" vertical="center" wrapText="1"/>
    </xf>
    <xf numFmtId="181" fontId="54" fillId="8" borderId="37" xfId="280" applyNumberFormat="1" applyFont="1" applyFill="1" applyBorder="1" applyAlignment="1" applyProtection="1">
      <alignment horizontal="right" vertical="center" wrapText="1"/>
    </xf>
    <xf numFmtId="181" fontId="54" fillId="0" borderId="38" xfId="280" applyNumberFormat="1" applyFont="1" applyFill="1" applyBorder="1" applyAlignment="1" applyProtection="1">
      <alignment horizontal="right" vertical="center" wrapText="1"/>
    </xf>
    <xf numFmtId="181" fontId="54" fillId="8" borderId="38" xfId="280" applyNumberFormat="1" applyFont="1" applyFill="1" applyBorder="1" applyAlignment="1" applyProtection="1">
      <alignment horizontal="right" vertical="center" wrapText="1"/>
    </xf>
    <xf numFmtId="181" fontId="54" fillId="0" borderId="39" xfId="280" applyNumberFormat="1" applyFont="1" applyFill="1" applyBorder="1" applyAlignment="1" applyProtection="1">
      <alignment horizontal="right" vertical="center" wrapText="1"/>
    </xf>
    <xf numFmtId="181" fontId="54" fillId="0" borderId="40" xfId="280" applyNumberFormat="1" applyFont="1" applyFill="1" applyBorder="1" applyAlignment="1" applyProtection="1">
      <alignment horizontal="right" vertical="center" wrapText="1"/>
    </xf>
    <xf numFmtId="181" fontId="54" fillId="0" borderId="41" xfId="280" applyNumberFormat="1" applyFont="1" applyFill="1" applyBorder="1" applyAlignment="1" applyProtection="1">
      <alignment horizontal="right" vertical="center" wrapText="1"/>
    </xf>
    <xf numFmtId="181" fontId="54" fillId="8" borderId="42" xfId="280" applyNumberFormat="1" applyFont="1" applyFill="1" applyBorder="1" applyAlignment="1" applyProtection="1">
      <alignment horizontal="right" vertical="center" wrapText="1"/>
    </xf>
    <xf numFmtId="181" fontId="54" fillId="0" borderId="43" xfId="280" applyNumberFormat="1" applyFont="1" applyFill="1" applyBorder="1" applyAlignment="1" applyProtection="1">
      <alignment horizontal="right" vertical="center" wrapText="1"/>
    </xf>
    <xf numFmtId="181" fontId="54" fillId="8" borderId="43" xfId="280" applyNumberFormat="1" applyFont="1" applyFill="1" applyBorder="1" applyAlignment="1" applyProtection="1">
      <alignment horizontal="right" vertical="center" wrapText="1"/>
    </xf>
    <xf numFmtId="181" fontId="54" fillId="0" borderId="44" xfId="280" applyNumberFormat="1" applyFont="1" applyFill="1" applyBorder="1" applyAlignment="1" applyProtection="1">
      <alignment horizontal="right" vertical="center" wrapText="1"/>
    </xf>
    <xf numFmtId="181" fontId="54" fillId="0" borderId="45" xfId="280" applyNumberFormat="1" applyFont="1" applyFill="1" applyBorder="1" applyAlignment="1" applyProtection="1">
      <alignment horizontal="right" vertical="center" wrapText="1"/>
    </xf>
    <xf numFmtId="181" fontId="54" fillId="0" borderId="46" xfId="280" applyNumberFormat="1" applyFont="1" applyFill="1" applyBorder="1" applyAlignment="1" applyProtection="1">
      <alignment horizontal="right" vertical="center" wrapText="1"/>
    </xf>
    <xf numFmtId="181" fontId="54" fillId="8" borderId="47" xfId="280" applyNumberFormat="1" applyFont="1" applyFill="1" applyBorder="1" applyAlignment="1" applyProtection="1">
      <alignment horizontal="right" vertical="center" wrapText="1"/>
    </xf>
    <xf numFmtId="181" fontId="54" fillId="0" borderId="48" xfId="280" applyNumberFormat="1" applyFont="1" applyFill="1" applyBorder="1" applyAlignment="1" applyProtection="1">
      <alignment horizontal="right" vertical="center" wrapText="1"/>
    </xf>
    <xf numFmtId="181" fontId="54" fillId="8" borderId="48" xfId="280" applyNumberFormat="1" applyFont="1" applyFill="1" applyBorder="1" applyAlignment="1" applyProtection="1">
      <alignment horizontal="right" vertical="center" wrapText="1"/>
    </xf>
    <xf numFmtId="181" fontId="54" fillId="0" borderId="49" xfId="280" applyNumberFormat="1" applyFont="1" applyFill="1" applyBorder="1" applyAlignment="1" applyProtection="1">
      <alignment horizontal="right" vertical="center" wrapText="1"/>
    </xf>
    <xf numFmtId="181" fontId="54" fillId="0" borderId="50" xfId="280" applyNumberFormat="1" applyFont="1" applyFill="1" applyBorder="1" applyAlignment="1" applyProtection="1">
      <alignment horizontal="right" vertical="center" wrapText="1"/>
    </xf>
    <xf numFmtId="181" fontId="54" fillId="0" borderId="51" xfId="280" applyNumberFormat="1" applyFont="1" applyFill="1" applyBorder="1" applyAlignment="1" applyProtection="1">
      <alignment horizontal="right" vertical="center" wrapText="1"/>
    </xf>
    <xf numFmtId="181" fontId="54" fillId="8" borderId="52" xfId="280" applyNumberFormat="1" applyFont="1" applyFill="1" applyBorder="1" applyAlignment="1" applyProtection="1">
      <alignment horizontal="right" vertical="center" wrapText="1"/>
    </xf>
    <xf numFmtId="181" fontId="54" fillId="0" borderId="53" xfId="280" applyNumberFormat="1" applyFont="1" applyFill="1" applyBorder="1" applyAlignment="1" applyProtection="1">
      <alignment horizontal="right" vertical="center" wrapText="1"/>
    </xf>
    <xf numFmtId="181" fontId="54" fillId="8" borderId="53" xfId="280" applyNumberFormat="1" applyFont="1" applyFill="1" applyBorder="1" applyAlignment="1" applyProtection="1">
      <alignment horizontal="right" vertical="center" wrapText="1"/>
    </xf>
    <xf numFmtId="181" fontId="54" fillId="0" borderId="54" xfId="280" applyNumberFormat="1" applyFont="1" applyFill="1" applyBorder="1" applyAlignment="1" applyProtection="1">
      <alignment horizontal="right" vertical="center" wrapText="1"/>
    </xf>
    <xf numFmtId="181" fontId="55" fillId="0" borderId="35" xfId="280" applyNumberFormat="1" applyFont="1" applyFill="1" applyBorder="1" applyAlignment="1" applyProtection="1">
      <alignment horizontal="right" vertical="center" wrapText="1"/>
    </xf>
    <xf numFmtId="181" fontId="55" fillId="0" borderId="36" xfId="280" applyNumberFormat="1" applyFont="1" applyFill="1" applyBorder="1" applyAlignment="1" applyProtection="1">
      <alignment horizontal="right" vertical="center" wrapText="1"/>
    </xf>
    <xf numFmtId="181" fontId="55" fillId="8" borderId="37" xfId="280" applyNumberFormat="1" applyFont="1" applyFill="1" applyBorder="1" applyAlignment="1" applyProtection="1">
      <alignment horizontal="right" vertical="center" wrapText="1"/>
    </xf>
    <xf numFmtId="181" fontId="55" fillId="0" borderId="38" xfId="280" applyNumberFormat="1" applyFont="1" applyFill="1" applyBorder="1" applyAlignment="1" applyProtection="1">
      <alignment horizontal="right" vertical="center" wrapText="1"/>
    </xf>
    <xf numFmtId="181" fontId="55" fillId="8" borderId="38" xfId="280" applyNumberFormat="1" applyFont="1" applyFill="1" applyBorder="1" applyAlignment="1" applyProtection="1">
      <alignment horizontal="right" vertical="center" wrapText="1"/>
    </xf>
    <xf numFmtId="181" fontId="55" fillId="0" borderId="39" xfId="280" applyNumberFormat="1" applyFont="1" applyFill="1" applyBorder="1" applyAlignment="1" applyProtection="1">
      <alignment horizontal="right" vertical="center" wrapText="1"/>
    </xf>
    <xf numFmtId="181" fontId="55" fillId="8" borderId="42" xfId="280" applyNumberFormat="1" applyFont="1" applyFill="1" applyBorder="1" applyAlignment="1" applyProtection="1">
      <alignment horizontal="right" vertical="center" wrapText="1"/>
    </xf>
    <xf numFmtId="181" fontId="55" fillId="8" borderId="32" xfId="280" applyNumberFormat="1" applyFont="1" applyFill="1" applyBorder="1" applyAlignment="1" applyProtection="1">
      <alignment horizontal="right" vertical="center" wrapText="1"/>
    </xf>
    <xf numFmtId="181" fontId="54" fillId="0" borderId="55" xfId="280" applyNumberFormat="1" applyFont="1" applyFill="1" applyBorder="1" applyAlignment="1" applyProtection="1">
      <alignment horizontal="right" vertical="center" wrapText="1"/>
    </xf>
    <xf numFmtId="181" fontId="54" fillId="0" borderId="56" xfId="280" applyNumberFormat="1" applyFont="1" applyFill="1" applyBorder="1" applyAlignment="1" applyProtection="1">
      <alignment horizontal="right" vertical="center" wrapText="1"/>
    </xf>
    <xf numFmtId="181" fontId="55" fillId="8" borderId="57" xfId="280" applyNumberFormat="1" applyFont="1" applyFill="1" applyBorder="1" applyAlignment="1" applyProtection="1">
      <alignment horizontal="right" vertical="center" wrapText="1"/>
    </xf>
    <xf numFmtId="181" fontId="54" fillId="0" borderId="58" xfId="280" applyNumberFormat="1" applyFont="1" applyFill="1" applyBorder="1" applyAlignment="1" applyProtection="1">
      <alignment horizontal="right" vertical="center" wrapText="1"/>
    </xf>
    <xf numFmtId="181" fontId="55" fillId="8" borderId="58" xfId="280" applyNumberFormat="1" applyFont="1" applyFill="1" applyBorder="1" applyAlignment="1" applyProtection="1">
      <alignment horizontal="right" vertical="center" wrapText="1"/>
    </xf>
    <xf numFmtId="181" fontId="54" fillId="0" borderId="59" xfId="280" applyNumberFormat="1" applyFont="1" applyFill="1" applyBorder="1" applyAlignment="1" applyProtection="1">
      <alignment horizontal="right" vertical="center" wrapText="1"/>
    </xf>
    <xf numFmtId="0" fontId="56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/>
    </xf>
    <xf numFmtId="181" fontId="54" fillId="0" borderId="20" xfId="280" applyNumberFormat="1" applyFont="1" applyFill="1" applyBorder="1" applyAlignment="1" applyProtection="1">
      <alignment horizontal="center" wrapText="1"/>
    </xf>
    <xf numFmtId="0" fontId="60" fillId="0" borderId="0" xfId="0" applyFont="1"/>
    <xf numFmtId="0" fontId="59" fillId="0" borderId="0" xfId="0" applyFont="1" applyBorder="1" applyAlignment="1"/>
    <xf numFmtId="0" fontId="56" fillId="0" borderId="0" xfId="0" applyFont="1" applyBorder="1" applyAlignment="1"/>
    <xf numFmtId="0" fontId="54" fillId="0" borderId="0" xfId="0" applyFont="1" applyBorder="1" applyAlignment="1">
      <alignment horizontal="right"/>
    </xf>
    <xf numFmtId="166" fontId="54" fillId="0" borderId="26" xfId="310" applyFont="1" applyFill="1" applyBorder="1" applyAlignment="1" applyProtection="1">
      <alignment horizontal="right" vertical="center"/>
    </xf>
    <xf numFmtId="166" fontId="54" fillId="8" borderId="28" xfId="310" applyFont="1" applyFill="1" applyBorder="1" applyAlignment="1" applyProtection="1">
      <alignment horizontal="right" vertical="center"/>
    </xf>
    <xf numFmtId="166" fontId="54" fillId="0" borderId="46" xfId="310" applyFont="1" applyFill="1" applyBorder="1" applyAlignment="1" applyProtection="1">
      <alignment horizontal="right" vertical="center"/>
    </xf>
    <xf numFmtId="166" fontId="54" fillId="8" borderId="48" xfId="310" applyFont="1" applyFill="1" applyBorder="1" applyAlignment="1" applyProtection="1">
      <alignment horizontal="right" vertical="center"/>
    </xf>
    <xf numFmtId="166" fontId="54" fillId="0" borderId="36" xfId="310" applyFont="1" applyFill="1" applyBorder="1" applyAlignment="1" applyProtection="1">
      <alignment horizontal="right" vertical="center"/>
    </xf>
    <xf numFmtId="166" fontId="54" fillId="8" borderId="38" xfId="310" applyFont="1" applyFill="1" applyBorder="1" applyAlignment="1" applyProtection="1">
      <alignment horizontal="right" vertical="center"/>
    </xf>
    <xf numFmtId="166" fontId="54" fillId="0" borderId="41" xfId="310" applyFont="1" applyFill="1" applyBorder="1" applyAlignment="1" applyProtection="1">
      <alignment horizontal="right" vertical="center"/>
    </xf>
    <xf numFmtId="166" fontId="54" fillId="8" borderId="43" xfId="310" applyFont="1" applyFill="1" applyBorder="1" applyAlignment="1" applyProtection="1">
      <alignment horizontal="right" vertical="center"/>
    </xf>
    <xf numFmtId="166" fontId="54" fillId="0" borderId="65" xfId="310" applyFont="1" applyFill="1" applyBorder="1" applyAlignment="1" applyProtection="1">
      <alignment horizontal="right" vertical="center"/>
    </xf>
    <xf numFmtId="166" fontId="54" fillId="8" borderId="66" xfId="310" applyFont="1" applyFill="1" applyBorder="1" applyAlignment="1" applyProtection="1">
      <alignment horizontal="right" vertical="center"/>
    </xf>
    <xf numFmtId="166" fontId="54" fillId="0" borderId="56" xfId="310" applyFont="1" applyFill="1" applyBorder="1" applyAlignment="1" applyProtection="1">
      <alignment horizontal="right" vertical="center"/>
    </xf>
    <xf numFmtId="166" fontId="54" fillId="8" borderId="58" xfId="310" applyFont="1" applyFill="1" applyBorder="1" applyAlignment="1" applyProtection="1">
      <alignment horizontal="right" vertical="center"/>
    </xf>
    <xf numFmtId="166" fontId="54" fillId="0" borderId="67" xfId="310" applyFont="1" applyFill="1" applyBorder="1" applyAlignment="1" applyProtection="1">
      <alignment horizontal="right" vertical="center"/>
    </xf>
    <xf numFmtId="166" fontId="54" fillId="8" borderId="68" xfId="310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>
      <alignment horizontal="justify" vertical="top" wrapText="1"/>
    </xf>
    <xf numFmtId="4" fontId="56" fillId="0" borderId="0" xfId="0" applyNumberFormat="1" applyFont="1" applyBorder="1" applyAlignment="1">
      <alignment horizontal="right" vertical="center"/>
    </xf>
    <xf numFmtId="166" fontId="56" fillId="0" borderId="0" xfId="310" applyFont="1" applyFill="1" applyBorder="1" applyAlignment="1" applyProtection="1">
      <alignment horizontal="right" vertical="center"/>
    </xf>
    <xf numFmtId="0" fontId="56" fillId="0" borderId="0" xfId="0" applyFont="1"/>
    <xf numFmtId="0" fontId="59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4" fillId="0" borderId="17" xfId="0" applyFont="1" applyBorder="1" applyAlignment="1">
      <alignment horizontal="justify" vertical="center" wrapText="1"/>
    </xf>
    <xf numFmtId="0" fontId="55" fillId="0" borderId="0" xfId="0" applyFont="1" applyBorder="1" applyAlignment="1"/>
    <xf numFmtId="0" fontId="55" fillId="8" borderId="18" xfId="0" applyFont="1" applyFill="1" applyBorder="1" applyAlignment="1">
      <alignment horizontal="center" vertical="center" wrapText="1"/>
    </xf>
    <xf numFmtId="0" fontId="55" fillId="8" borderId="23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wrapText="1"/>
    </xf>
    <xf numFmtId="181" fontId="55" fillId="8" borderId="17" xfId="280" applyNumberFormat="1" applyFont="1" applyFill="1" applyBorder="1" applyAlignment="1" applyProtection="1">
      <alignment horizont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justify" vertical="center" wrapText="1"/>
    </xf>
    <xf numFmtId="181" fontId="55" fillId="8" borderId="17" xfId="280" applyNumberFormat="1" applyFont="1" applyFill="1" applyBorder="1" applyAlignment="1" applyProtection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vertical="center" wrapText="1"/>
    </xf>
    <xf numFmtId="181" fontId="55" fillId="24" borderId="18" xfId="280" applyNumberFormat="1" applyFont="1" applyFill="1" applyBorder="1" applyAlignment="1" applyProtection="1">
      <alignment horizontal="center" vertical="center" wrapText="1"/>
    </xf>
    <xf numFmtId="181" fontId="54" fillId="24" borderId="18" xfId="280" applyNumberFormat="1" applyFont="1" applyFill="1" applyBorder="1" applyAlignment="1" applyProtection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center" vertical="center" wrapText="1"/>
    </xf>
    <xf numFmtId="177" fontId="55" fillId="8" borderId="24" xfId="280" applyFont="1" applyFill="1" applyBorder="1" applyAlignment="1" applyProtection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right" vertical="center" wrapText="1"/>
    </xf>
    <xf numFmtId="181" fontId="55" fillId="8" borderId="17" xfId="280" applyNumberFormat="1" applyFont="1" applyFill="1" applyBorder="1" applyAlignment="1" applyProtection="1">
      <alignment horizontal="right" vertical="center" wrapText="1"/>
    </xf>
    <xf numFmtId="181" fontId="55" fillId="8" borderId="24" xfId="280" applyNumberFormat="1" applyFont="1" applyFill="1" applyBorder="1" applyAlignment="1" applyProtection="1">
      <alignment horizontal="right" vertical="center" wrapText="1"/>
    </xf>
    <xf numFmtId="181" fontId="55" fillId="8" borderId="18" xfId="280" applyNumberFormat="1" applyFont="1" applyFill="1" applyBorder="1" applyAlignment="1" applyProtection="1">
      <alignment horizontal="right" vertical="center" wrapText="1"/>
    </xf>
    <xf numFmtId="181" fontId="55" fillId="8" borderId="21" xfId="280" applyNumberFormat="1" applyFont="1" applyFill="1" applyBorder="1" applyAlignment="1" applyProtection="1">
      <alignment vertical="center" wrapText="1"/>
    </xf>
    <xf numFmtId="181" fontId="55" fillId="8" borderId="20" xfId="280" applyNumberFormat="1" applyFont="1" applyFill="1" applyBorder="1" applyAlignment="1" applyProtection="1">
      <alignment horizontal="center" wrapText="1"/>
    </xf>
    <xf numFmtId="181" fontId="55" fillId="8" borderId="19" xfId="280" applyNumberFormat="1" applyFont="1" applyFill="1" applyBorder="1" applyAlignment="1" applyProtection="1">
      <alignment horizontal="center" wrapText="1"/>
    </xf>
    <xf numFmtId="181" fontId="55" fillId="8" borderId="24" xfId="280" applyNumberFormat="1" applyFont="1" applyFill="1" applyBorder="1" applyAlignment="1" applyProtection="1">
      <alignment horizontal="center" wrapText="1"/>
    </xf>
    <xf numFmtId="181" fontId="54" fillId="8" borderId="18" xfId="280" applyNumberFormat="1" applyFont="1" applyFill="1" applyBorder="1" applyAlignment="1" applyProtection="1">
      <alignment horizontal="center" wrapText="1"/>
    </xf>
    <xf numFmtId="0" fontId="54" fillId="0" borderId="70" xfId="0" applyFont="1" applyBorder="1" applyAlignment="1">
      <alignment vertical="center" wrapText="1"/>
    </xf>
    <xf numFmtId="0" fontId="54" fillId="0" borderId="32" xfId="0" applyFont="1" applyFill="1" applyBorder="1" applyAlignment="1">
      <alignment horizontal="justify" vertical="center" wrapText="1"/>
    </xf>
    <xf numFmtId="0" fontId="54" fillId="0" borderId="37" xfId="0" applyFont="1" applyFill="1" applyBorder="1" applyAlignment="1">
      <alignment horizontal="justify" vertical="center" wrapText="1"/>
    </xf>
    <xf numFmtId="0" fontId="54" fillId="0" borderId="42" xfId="0" applyFont="1" applyFill="1" applyBorder="1" applyAlignment="1">
      <alignment horizontal="justify" vertical="center" wrapText="1"/>
    </xf>
    <xf numFmtId="0" fontId="54" fillId="0" borderId="47" xfId="0" applyFont="1" applyFill="1" applyBorder="1" applyAlignment="1">
      <alignment horizontal="justify" vertical="center" wrapText="1"/>
    </xf>
    <xf numFmtId="0" fontId="54" fillId="0" borderId="52" xfId="0" applyFont="1" applyFill="1" applyBorder="1" applyAlignment="1">
      <alignment horizontal="justify" vertical="center" wrapText="1"/>
    </xf>
    <xf numFmtId="0" fontId="54" fillId="0" borderId="57" xfId="0" applyFont="1" applyFill="1" applyBorder="1" applyAlignment="1">
      <alignment horizontal="justify" vertical="center" wrapText="1"/>
    </xf>
    <xf numFmtId="0" fontId="55" fillId="8" borderId="60" xfId="0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right" vertical="center"/>
    </xf>
    <xf numFmtId="0" fontId="54" fillId="0" borderId="46" xfId="0" applyFont="1" applyFill="1" applyBorder="1" applyAlignment="1">
      <alignment horizontal="justify" vertical="top" wrapText="1"/>
    </xf>
    <xf numFmtId="4" fontId="54" fillId="0" borderId="4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horizontal="justify" vertical="top" wrapText="1"/>
    </xf>
    <xf numFmtId="4" fontId="54" fillId="0" borderId="36" xfId="0" applyNumberFormat="1" applyFont="1" applyFill="1" applyBorder="1" applyAlignment="1">
      <alignment horizontal="right" vertical="center"/>
    </xf>
    <xf numFmtId="0" fontId="54" fillId="0" borderId="41" xfId="0" applyFont="1" applyFill="1" applyBorder="1" applyAlignment="1">
      <alignment horizontal="justify" vertical="top" wrapText="1"/>
    </xf>
    <xf numFmtId="4" fontId="54" fillId="0" borderId="41" xfId="0" applyNumberFormat="1" applyFont="1" applyFill="1" applyBorder="1" applyAlignment="1">
      <alignment horizontal="right" vertical="center"/>
    </xf>
    <xf numFmtId="4" fontId="54" fillId="0" borderId="46" xfId="0" applyNumberFormat="1" applyFont="1" applyBorder="1" applyAlignment="1">
      <alignment horizontal="right" vertical="center"/>
    </xf>
    <xf numFmtId="4" fontId="54" fillId="0" borderId="36" xfId="0" applyNumberFormat="1" applyFont="1" applyBorder="1" applyAlignment="1">
      <alignment horizontal="right" vertical="center"/>
    </xf>
    <xf numFmtId="4" fontId="54" fillId="0" borderId="41" xfId="0" applyNumberFormat="1" applyFont="1" applyBorder="1" applyAlignment="1">
      <alignment horizontal="right" vertical="center"/>
    </xf>
    <xf numFmtId="0" fontId="54" fillId="0" borderId="51" xfId="0" applyFont="1" applyFill="1" applyBorder="1" applyAlignment="1">
      <alignment horizontal="justify" vertical="top" wrapText="1"/>
    </xf>
    <xf numFmtId="4" fontId="54" fillId="0" borderId="65" xfId="0" applyNumberFormat="1" applyFont="1" applyBorder="1" applyAlignment="1">
      <alignment horizontal="right" vertical="center"/>
    </xf>
    <xf numFmtId="0" fontId="54" fillId="0" borderId="56" xfId="0" applyFont="1" applyFill="1" applyBorder="1" applyAlignment="1">
      <alignment horizontal="justify" vertical="top" wrapText="1"/>
    </xf>
    <xf numFmtId="4" fontId="54" fillId="0" borderId="56" xfId="0" applyNumberFormat="1" applyFont="1" applyBorder="1" applyAlignment="1">
      <alignment horizontal="right" vertical="center"/>
    </xf>
    <xf numFmtId="0" fontId="54" fillId="0" borderId="67" xfId="0" applyFont="1" applyFill="1" applyBorder="1" applyAlignment="1">
      <alignment horizontal="justify" vertical="top" wrapText="1"/>
    </xf>
    <xf numFmtId="4" fontId="54" fillId="0" borderId="67" xfId="0" applyNumberFormat="1" applyFont="1" applyBorder="1" applyAlignment="1">
      <alignment horizontal="right" vertical="center"/>
    </xf>
    <xf numFmtId="181" fontId="55" fillId="32" borderId="17" xfId="280" applyNumberFormat="1" applyFont="1" applyFill="1" applyBorder="1" applyAlignment="1" applyProtection="1">
      <alignment horizontal="center" vertical="center" wrapText="1"/>
    </xf>
    <xf numFmtId="0" fontId="55" fillId="32" borderId="15" xfId="0" applyFont="1" applyFill="1" applyBorder="1" applyAlignment="1">
      <alignment horizontal="center" vertical="center" wrapText="1"/>
    </xf>
    <xf numFmtId="181" fontId="55" fillId="8" borderId="76" xfId="280" applyNumberFormat="1" applyFont="1" applyFill="1" applyBorder="1" applyAlignment="1" applyProtection="1">
      <alignment horizontal="center" wrapText="1"/>
    </xf>
    <xf numFmtId="181" fontId="54" fillId="0" borderId="23" xfId="280" applyNumberFormat="1" applyFont="1" applyFill="1" applyBorder="1" applyAlignment="1" applyProtection="1">
      <alignment horizontal="left" wrapText="1"/>
    </xf>
    <xf numFmtId="181" fontId="54" fillId="34" borderId="17" xfId="280" applyNumberFormat="1" applyFont="1" applyFill="1" applyBorder="1" applyAlignment="1" applyProtection="1">
      <alignment horizontal="center" vertical="center" wrapText="1"/>
    </xf>
    <xf numFmtId="0" fontId="55" fillId="32" borderId="19" xfId="0" applyFont="1" applyFill="1" applyBorder="1" applyAlignment="1">
      <alignment horizontal="center" vertical="center" wrapText="1"/>
    </xf>
    <xf numFmtId="0" fontId="55" fillId="32" borderId="17" xfId="0" applyFont="1" applyFill="1" applyBorder="1" applyAlignment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right" wrapText="1"/>
    </xf>
    <xf numFmtId="181" fontId="55" fillId="8" borderId="17" xfId="280" applyNumberFormat="1" applyFont="1" applyFill="1" applyBorder="1" applyAlignment="1" applyProtection="1">
      <alignment horizontal="right" wrapText="1"/>
    </xf>
    <xf numFmtId="0" fontId="55" fillId="0" borderId="0" xfId="0" applyFont="1" applyFill="1" applyAlignment="1">
      <alignment vertical="center" wrapText="1"/>
    </xf>
    <xf numFmtId="0" fontId="55" fillId="0" borderId="106" xfId="0" applyFont="1" applyFill="1" applyBorder="1" applyAlignment="1">
      <alignment horizontal="center" vertical="center" textRotation="90" wrapText="1"/>
    </xf>
    <xf numFmtId="0" fontId="70" fillId="0" borderId="112" xfId="232" applyFont="1" applyBorder="1" applyAlignment="1">
      <alignment horizontal="center"/>
    </xf>
    <xf numFmtId="181" fontId="54" fillId="0" borderId="11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14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81" xfId="232" applyFont="1" applyBorder="1" applyAlignment="1">
      <alignment horizontal="center"/>
    </xf>
    <xf numFmtId="181" fontId="54" fillId="0" borderId="11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18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21" xfId="232" applyFont="1" applyBorder="1" applyAlignment="1">
      <alignment horizontal="center"/>
    </xf>
    <xf numFmtId="181" fontId="54" fillId="0" borderId="12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3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84" xfId="232" applyFont="1" applyBorder="1" applyAlignment="1">
      <alignment horizontal="center"/>
    </xf>
    <xf numFmtId="181" fontId="54" fillId="0" borderId="12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38" xfId="232" applyFont="1" applyBorder="1" applyAlignment="1">
      <alignment horizontal="center"/>
    </xf>
    <xf numFmtId="0" fontId="70" fillId="0" borderId="139" xfId="232" applyFont="1" applyBorder="1" applyAlignment="1">
      <alignment horizontal="center"/>
    </xf>
    <xf numFmtId="0" fontId="70" fillId="0" borderId="140" xfId="232" applyFont="1" applyBorder="1" applyAlignment="1">
      <alignment horizontal="center"/>
    </xf>
    <xf numFmtId="181" fontId="54" fillId="0" borderId="11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135" xfId="0" applyFont="1" applyFill="1" applyBorder="1" applyAlignment="1" applyProtection="1">
      <alignment horizontal="center" vertic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181" fontId="54" fillId="0" borderId="19" xfId="280" applyNumberFormat="1" applyFont="1" applyFill="1" applyBorder="1" applyAlignment="1" applyProtection="1">
      <alignment horizontal="center" wrapText="1"/>
      <protection locked="0"/>
    </xf>
    <xf numFmtId="181" fontId="54" fillId="0" borderId="17" xfId="280" applyNumberFormat="1" applyFont="1" applyFill="1" applyBorder="1" applyAlignment="1" applyProtection="1">
      <alignment horizontal="center" wrapText="1"/>
      <protection locked="0"/>
    </xf>
    <xf numFmtId="181" fontId="54" fillId="0" borderId="20" xfId="280" applyNumberFormat="1" applyFont="1" applyFill="1" applyBorder="1" applyAlignment="1" applyProtection="1">
      <alignment horizontal="center" wrapText="1"/>
      <protection locked="0"/>
    </xf>
    <xf numFmtId="181" fontId="54" fillId="0" borderId="76" xfId="280" applyNumberFormat="1" applyFont="1" applyFill="1" applyBorder="1" applyAlignment="1" applyProtection="1">
      <alignment horizont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Protection="1">
      <protection locked="0"/>
    </xf>
    <xf numFmtId="0" fontId="56" fillId="0" borderId="0" xfId="0" applyFont="1" applyBorder="1" applyProtection="1">
      <protection locked="0"/>
    </xf>
    <xf numFmtId="181" fontId="54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Protection="1"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Protection="1"/>
    <xf numFmtId="181" fontId="54" fillId="0" borderId="18" xfId="280" applyNumberFormat="1" applyFont="1" applyFill="1" applyBorder="1" applyAlignment="1" applyProtection="1">
      <alignment horizontal="center" vertical="top" wrapText="1"/>
      <protection locked="0"/>
    </xf>
    <xf numFmtId="49" fontId="54" fillId="0" borderId="20" xfId="0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vertical="center" wrapText="1"/>
    </xf>
    <xf numFmtId="0" fontId="54" fillId="0" borderId="0" xfId="0" applyFont="1" applyAlignment="1" applyProtection="1">
      <alignment vertical="center" wrapText="1"/>
    </xf>
    <xf numFmtId="0" fontId="55" fillId="0" borderId="0" xfId="0" applyFont="1" applyAlignment="1" applyProtection="1">
      <alignment horizontal="center" vertical="center" wrapText="1"/>
    </xf>
    <xf numFmtId="0" fontId="55" fillId="0" borderId="0" xfId="0" applyFont="1" applyAlignment="1" applyProtection="1">
      <alignment vertical="center" wrapText="1"/>
    </xf>
    <xf numFmtId="0" fontId="55" fillId="0" borderId="0" xfId="0" applyFont="1" applyBorder="1" applyAlignment="1" applyProtection="1">
      <alignment vertical="center" wrapText="1"/>
    </xf>
    <xf numFmtId="0" fontId="55" fillId="34" borderId="20" xfId="0" applyFont="1" applyFill="1" applyBorder="1" applyAlignment="1" applyProtection="1">
      <alignment horizontal="center" vertical="center" wrapText="1"/>
    </xf>
    <xf numFmtId="0" fontId="55" fillId="34" borderId="17" xfId="0" applyFont="1" applyFill="1" applyBorder="1" applyAlignment="1" applyProtection="1">
      <alignment horizontal="center" vertical="center" wrapText="1"/>
    </xf>
    <xf numFmtId="49" fontId="54" fillId="0" borderId="20" xfId="0" applyNumberFormat="1" applyFont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  <protection locked="0"/>
    </xf>
    <xf numFmtId="181" fontId="54" fillId="0" borderId="80" xfId="280" applyNumberFormat="1" applyFont="1" applyFill="1" applyBorder="1" applyAlignment="1" applyProtection="1">
      <alignment horizontal="center" vertical="center" wrapText="1"/>
    </xf>
    <xf numFmtId="181" fontId="54" fillId="0" borderId="65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80" xfId="0" applyFont="1" applyFill="1" applyBorder="1" applyAlignment="1">
      <alignment horizontal="center" vertical="center" wrapText="1"/>
    </xf>
    <xf numFmtId="181" fontId="54" fillId="35" borderId="114" xfId="280" applyNumberFormat="1" applyFont="1" applyFill="1" applyBorder="1" applyAlignment="1" applyProtection="1">
      <alignment horizontal="center" vertical="center" wrapText="1"/>
    </xf>
    <xf numFmtId="181" fontId="54" fillId="35" borderId="118" xfId="280" applyNumberFormat="1" applyFont="1" applyFill="1" applyBorder="1" applyAlignment="1" applyProtection="1">
      <alignment horizontal="center" vertical="center" wrapText="1"/>
    </xf>
    <xf numFmtId="181" fontId="54" fillId="35" borderId="123" xfId="280" applyNumberFormat="1" applyFont="1" applyFill="1" applyBorder="1" applyAlignment="1" applyProtection="1">
      <alignment horizontal="center" vertical="center" wrapText="1"/>
    </xf>
    <xf numFmtId="181" fontId="54" fillId="35" borderId="124" xfId="280" applyNumberFormat="1" applyFont="1" applyFill="1" applyBorder="1" applyAlignment="1" applyProtection="1">
      <alignment horizontal="center" vertical="center" wrapText="1"/>
    </xf>
    <xf numFmtId="181" fontId="54" fillId="35" borderId="135" xfId="280" applyNumberFormat="1" applyFont="1" applyFill="1" applyBorder="1" applyAlignment="1" applyProtection="1">
      <alignment horizontal="center" vertical="center" wrapText="1"/>
    </xf>
    <xf numFmtId="181" fontId="55" fillId="35" borderId="17" xfId="280" applyNumberFormat="1" applyFont="1" applyFill="1" applyBorder="1" applyAlignment="1" applyProtection="1">
      <alignment horizontal="center" vertical="center" wrapText="1"/>
    </xf>
    <xf numFmtId="181" fontId="54" fillId="35" borderId="131" xfId="280" applyNumberFormat="1" applyFont="1" applyFill="1" applyBorder="1" applyAlignment="1" applyProtection="1">
      <alignment horizontal="center" vertical="center" wrapText="1"/>
    </xf>
    <xf numFmtId="181" fontId="54" fillId="35" borderId="36" xfId="280" applyNumberFormat="1" applyFont="1" applyFill="1" applyBorder="1" applyAlignment="1" applyProtection="1">
      <alignment horizontal="center" vertical="center" wrapText="1"/>
    </xf>
    <xf numFmtId="181" fontId="54" fillId="35" borderId="56" xfId="280" applyNumberFormat="1" applyFont="1" applyFill="1" applyBorder="1" applyAlignment="1" applyProtection="1">
      <alignment horizontal="center" vertical="center" wrapText="1"/>
    </xf>
    <xf numFmtId="181" fontId="55" fillId="35" borderId="80" xfId="280" applyNumberFormat="1" applyFont="1" applyFill="1" applyBorder="1" applyAlignment="1" applyProtection="1">
      <alignment horizontal="center" vertical="center" wrapText="1"/>
    </xf>
    <xf numFmtId="181" fontId="55" fillId="35" borderId="61" xfId="280" applyNumberFormat="1" applyFont="1" applyFill="1" applyBorder="1" applyAlignment="1" applyProtection="1">
      <alignment horizontal="center" vertical="center" wrapText="1"/>
    </xf>
    <xf numFmtId="181" fontId="55" fillId="35" borderId="64" xfId="280" applyNumberFormat="1" applyFont="1" applyFill="1" applyBorder="1" applyAlignment="1" applyProtection="1">
      <alignment horizontal="right" vertical="center" wrapText="1"/>
    </xf>
    <xf numFmtId="181" fontId="54" fillId="35" borderId="115" xfId="280" applyNumberFormat="1" applyFont="1" applyFill="1" applyBorder="1" applyAlignment="1" applyProtection="1">
      <alignment horizontal="center" vertical="center" wrapText="1"/>
    </xf>
    <xf numFmtId="181" fontId="54" fillId="35" borderId="119" xfId="280" applyNumberFormat="1" applyFont="1" applyFill="1" applyBorder="1" applyAlignment="1" applyProtection="1">
      <alignment horizontal="center" vertical="center" wrapText="1"/>
    </xf>
    <xf numFmtId="181" fontId="54" fillId="35" borderId="125" xfId="280" applyNumberFormat="1" applyFont="1" applyFill="1" applyBorder="1" applyAlignment="1" applyProtection="1">
      <alignment horizontal="center" vertical="center" wrapText="1"/>
    </xf>
    <xf numFmtId="181" fontId="54" fillId="35" borderId="128" xfId="280" applyNumberFormat="1" applyFont="1" applyFill="1" applyBorder="1" applyAlignment="1" applyProtection="1">
      <alignment horizontal="center" vertical="center" wrapText="1"/>
    </xf>
    <xf numFmtId="181" fontId="54" fillId="35" borderId="136" xfId="280" applyNumberFormat="1" applyFont="1" applyFill="1" applyBorder="1" applyAlignment="1" applyProtection="1">
      <alignment horizontal="center" vertical="center" wrapText="1"/>
    </xf>
    <xf numFmtId="181" fontId="55" fillId="35" borderId="18" xfId="280" applyNumberFormat="1" applyFont="1" applyFill="1" applyBorder="1" applyAlignment="1" applyProtection="1">
      <alignment horizontal="center" vertical="center" wrapText="1"/>
    </xf>
    <xf numFmtId="181" fontId="54" fillId="35" borderId="132" xfId="280" applyNumberFormat="1" applyFont="1" applyFill="1" applyBorder="1" applyAlignment="1" applyProtection="1">
      <alignment horizontal="center" vertical="center" wrapText="1"/>
    </xf>
    <xf numFmtId="181" fontId="54" fillId="35" borderId="38" xfId="280" applyNumberFormat="1" applyFont="1" applyFill="1" applyBorder="1" applyAlignment="1" applyProtection="1">
      <alignment horizontal="center" vertical="center" wrapText="1"/>
    </xf>
    <xf numFmtId="181" fontId="54" fillId="35" borderId="58" xfId="280" applyNumberFormat="1" applyFont="1" applyFill="1" applyBorder="1" applyAlignment="1" applyProtection="1">
      <alignment horizontal="center" vertical="center" wrapText="1"/>
    </xf>
    <xf numFmtId="181" fontId="55" fillId="35" borderId="15" xfId="280" applyNumberFormat="1" applyFont="1" applyFill="1" applyBorder="1" applyAlignment="1" applyProtection="1">
      <alignment horizontal="center" vertical="center" wrapText="1"/>
    </xf>
    <xf numFmtId="181" fontId="55" fillId="35" borderId="62" xfId="280" applyNumberFormat="1" applyFont="1" applyFill="1" applyBorder="1" applyAlignment="1" applyProtection="1">
      <alignment horizontal="center" vertical="center" wrapText="1"/>
    </xf>
    <xf numFmtId="0" fontId="55" fillId="35" borderId="107" xfId="0" applyFont="1" applyFill="1" applyBorder="1" applyAlignment="1">
      <alignment horizontal="center" vertical="center" textRotation="90" wrapText="1"/>
    </xf>
    <xf numFmtId="183" fontId="55" fillId="35" borderId="107" xfId="282" applyNumberFormat="1" applyFont="1" applyFill="1" applyBorder="1" applyAlignment="1">
      <alignment horizontal="center" vertical="center" wrapText="1"/>
    </xf>
    <xf numFmtId="0" fontId="55" fillId="35" borderId="108" xfId="232" applyFont="1" applyFill="1" applyBorder="1" applyAlignment="1">
      <alignment horizontal="center"/>
    </xf>
    <xf numFmtId="181" fontId="55" fillId="35" borderId="19" xfId="280" applyNumberFormat="1" applyFont="1" applyFill="1" applyBorder="1" applyAlignment="1" applyProtection="1">
      <alignment horizontal="center" vertical="center" wrapText="1"/>
    </xf>
    <xf numFmtId="181" fontId="55" fillId="35" borderId="24" xfId="280" applyNumberFormat="1" applyFont="1" applyFill="1" applyBorder="1" applyAlignment="1" applyProtection="1">
      <alignment horizontal="center" vertical="center" wrapText="1"/>
    </xf>
    <xf numFmtId="0" fontId="55" fillId="35" borderId="106" xfId="0" applyFont="1" applyFill="1" applyBorder="1" applyAlignment="1">
      <alignment horizontal="center" vertical="center" textRotation="90" wrapText="1"/>
    </xf>
    <xf numFmtId="0" fontId="55" fillId="35" borderId="110" xfId="232" applyFont="1" applyFill="1" applyBorder="1" applyAlignment="1">
      <alignment horizontal="center"/>
    </xf>
    <xf numFmtId="181" fontId="55" fillId="35" borderId="104" xfId="280" applyNumberFormat="1" applyFont="1" applyFill="1" applyBorder="1" applyAlignment="1" applyProtection="1">
      <alignment horizontal="center" vertical="center" wrapText="1"/>
    </xf>
    <xf numFmtId="181" fontId="55" fillId="35" borderId="109" xfId="280" applyNumberFormat="1" applyFont="1" applyFill="1" applyBorder="1" applyAlignment="1" applyProtection="1">
      <alignment horizontal="center" vertical="center" wrapText="1"/>
    </xf>
    <xf numFmtId="181" fontId="55" fillId="35" borderId="63" xfId="280" applyNumberFormat="1" applyFont="1" applyFill="1" applyBorder="1" applyAlignment="1" applyProtection="1">
      <alignment horizontal="center" vertical="center" wrapText="1"/>
    </xf>
    <xf numFmtId="181" fontId="55" fillId="35" borderId="64" xfId="280" applyNumberFormat="1" applyFont="1" applyFill="1" applyBorder="1" applyAlignment="1" applyProtection="1">
      <alignment horizontal="center" vertical="center" wrapText="1"/>
    </xf>
    <xf numFmtId="0" fontId="55" fillId="35" borderId="141" xfId="0" applyFont="1" applyFill="1" applyBorder="1" applyAlignment="1">
      <alignment horizontal="center" vertical="center" wrapText="1"/>
    </xf>
    <xf numFmtId="181" fontId="54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20" xfId="0" applyFont="1" applyBorder="1" applyAlignment="1" applyProtection="1">
      <alignment horizontal="justify" vertical="center" wrapText="1"/>
    </xf>
    <xf numFmtId="0" fontId="54" fillId="0" borderId="20" xfId="0" applyFont="1" applyBorder="1" applyAlignment="1" applyProtection="1">
      <alignment horizontal="left" vertical="center" wrapText="1"/>
    </xf>
    <xf numFmtId="0" fontId="55" fillId="0" borderId="0" xfId="0" applyFont="1" applyBorder="1" applyAlignment="1" applyProtection="1">
      <alignment horizontal="right"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9" fillId="0" borderId="0" xfId="0" applyFont="1" applyBorder="1" applyAlignment="1" applyProtection="1">
      <protection locked="0"/>
    </xf>
    <xf numFmtId="0" fontId="56" fillId="0" borderId="0" xfId="0" applyFont="1" applyBorder="1" applyAlignment="1" applyProtection="1">
      <protection locked="0"/>
    </xf>
    <xf numFmtId="181" fontId="54" fillId="0" borderId="0" xfId="0" applyNumberFormat="1" applyFont="1"/>
    <xf numFmtId="0" fontId="54" fillId="0" borderId="0" xfId="0" applyFont="1" applyAlignment="1" applyProtection="1">
      <alignment vertical="center"/>
    </xf>
    <xf numFmtId="0" fontId="54" fillId="0" borderId="0" xfId="0" applyFont="1" applyAlignment="1" applyProtection="1"/>
    <xf numFmtId="0" fontId="54" fillId="0" borderId="0" xfId="0" quotePrefix="1" applyFont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54" fillId="0" borderId="0" xfId="0" applyFont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 locked="0"/>
    </xf>
    <xf numFmtId="3" fontId="54" fillId="0" borderId="0" xfId="0" applyNumberFormat="1" applyFont="1" applyBorder="1" applyAlignment="1">
      <alignment vertical="center" wrapText="1"/>
    </xf>
    <xf numFmtId="0" fontId="54" fillId="0" borderId="0" xfId="0" applyFont="1" applyAlignment="1">
      <alignment horizontal="right"/>
    </xf>
    <xf numFmtId="181" fontId="54" fillId="0" borderId="0" xfId="0" applyNumberFormat="1" applyFont="1" applyBorder="1"/>
    <xf numFmtId="181" fontId="54" fillId="0" borderId="0" xfId="0" applyNumberFormat="1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horizontal="center" vertical="center" wrapText="1"/>
      <protection locked="0"/>
    </xf>
    <xf numFmtId="181" fontId="56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5" fillId="32" borderId="19" xfId="0" applyFont="1" applyFill="1" applyBorder="1" applyAlignment="1">
      <alignment horizontal="center" vertical="center" wrapText="1"/>
    </xf>
    <xf numFmtId="0" fontId="55" fillId="32" borderId="17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3" fontId="68" fillId="24" borderId="142" xfId="379" applyNumberFormat="1" applyFont="1" applyFill="1" applyBorder="1" applyAlignment="1">
      <alignment horizontal="right" vertical="top" wrapText="1"/>
    </xf>
    <xf numFmtId="0" fontId="54" fillId="0" borderId="0" xfId="380" applyFont="1"/>
    <xf numFmtId="0" fontId="2" fillId="0" borderId="0" xfId="380"/>
    <xf numFmtId="0" fontId="55" fillId="0" borderId="0" xfId="380" applyFont="1" applyAlignment="1">
      <alignment horizontal="center" vertical="center" wrapText="1"/>
    </xf>
    <xf numFmtId="0" fontId="54" fillId="0" borderId="0" xfId="380" applyFont="1" applyProtection="1">
      <protection locked="0"/>
    </xf>
    <xf numFmtId="0" fontId="55" fillId="0" borderId="0" xfId="380" applyFont="1" applyBorder="1" applyAlignment="1" applyProtection="1">
      <alignment horizontal="left"/>
      <protection locked="0"/>
    </xf>
    <xf numFmtId="0" fontId="55" fillId="0" borderId="0" xfId="380" applyFont="1" applyBorder="1" applyAlignment="1" applyProtection="1">
      <alignment horizontal="left" vertical="center"/>
      <protection locked="0"/>
    </xf>
    <xf numFmtId="0" fontId="54" fillId="0" borderId="0" xfId="380" applyFont="1" applyBorder="1" applyProtection="1">
      <protection locked="0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109" xfId="380" applyFont="1" applyFill="1" applyBorder="1" applyAlignment="1">
      <alignment horizontal="center" vertical="center" wrapText="1"/>
    </xf>
    <xf numFmtId="0" fontId="55" fillId="9" borderId="104" xfId="380" applyFont="1" applyFill="1" applyBorder="1" applyAlignment="1">
      <alignment horizontal="center" vertical="center" wrapText="1"/>
    </xf>
    <xf numFmtId="0" fontId="55" fillId="9" borderId="80" xfId="380" applyFont="1" applyFill="1" applyBorder="1" applyAlignment="1">
      <alignment horizontal="center" vertical="center" wrapText="1"/>
    </xf>
    <xf numFmtId="181" fontId="55" fillId="9" borderId="17" xfId="381" applyNumberFormat="1" applyFont="1" applyFill="1" applyBorder="1" applyAlignment="1" applyProtection="1">
      <alignment horizontal="center" vertical="center" wrapText="1"/>
    </xf>
    <xf numFmtId="185" fontId="73" fillId="38" borderId="143" xfId="383" applyNumberFormat="1" applyFont="1" applyFill="1" applyBorder="1" applyAlignment="1" applyProtection="1">
      <alignment horizontal="center"/>
    </xf>
    <xf numFmtId="0" fontId="54" fillId="0" borderId="69" xfId="380" applyFont="1" applyBorder="1" applyAlignment="1">
      <alignment vertical="center" wrapText="1"/>
    </xf>
    <xf numFmtId="3" fontId="74" fillId="0" borderId="71" xfId="379" applyNumberFormat="1" applyFont="1" applyBorder="1" applyAlignment="1">
      <alignment horizontal="right" vertical="top" wrapText="1"/>
    </xf>
    <xf numFmtId="181" fontId="54" fillId="24" borderId="116" xfId="381" applyNumberFormat="1" applyFont="1" applyFill="1" applyBorder="1" applyAlignment="1" applyProtection="1">
      <alignment horizontal="center" vertical="center" wrapText="1"/>
    </xf>
    <xf numFmtId="0" fontId="74" fillId="0" borderId="145" xfId="379" applyFont="1" applyBorder="1"/>
    <xf numFmtId="0" fontId="74" fillId="0" borderId="69" xfId="379" applyFont="1" applyBorder="1"/>
    <xf numFmtId="0" fontId="74" fillId="0" borderId="146" xfId="379" applyFont="1" applyBorder="1"/>
    <xf numFmtId="0" fontId="54" fillId="0" borderId="0" xfId="380" applyFont="1" applyAlignment="1">
      <alignment vertical="center" wrapText="1"/>
    </xf>
    <xf numFmtId="185" fontId="73" fillId="38" borderId="147" xfId="383" applyNumberFormat="1" applyFont="1" applyFill="1" applyBorder="1" applyAlignment="1" applyProtection="1">
      <alignment horizontal="center"/>
    </xf>
    <xf numFmtId="181" fontId="54" fillId="24" borderId="120" xfId="381" applyNumberFormat="1" applyFont="1" applyFill="1" applyBorder="1" applyAlignment="1" applyProtection="1">
      <alignment horizontal="center" vertical="center" wrapText="1"/>
    </xf>
    <xf numFmtId="181" fontId="54" fillId="24" borderId="126" xfId="381" applyNumberFormat="1" applyFont="1" applyFill="1" applyBorder="1" applyAlignment="1" applyProtection="1">
      <alignment horizontal="center" vertical="center" wrapText="1"/>
    </xf>
    <xf numFmtId="181" fontId="54" fillId="24" borderId="129" xfId="381" applyNumberFormat="1" applyFont="1" applyFill="1" applyBorder="1" applyAlignment="1" applyProtection="1">
      <alignment horizontal="center" vertical="center" wrapText="1"/>
    </xf>
    <xf numFmtId="3" fontId="74" fillId="0" borderId="69" xfId="379" applyNumberFormat="1" applyFont="1" applyBorder="1" applyAlignment="1">
      <alignment horizontal="right" vertical="top" wrapText="1"/>
    </xf>
    <xf numFmtId="181" fontId="54" fillId="24" borderId="137" xfId="381" applyNumberFormat="1" applyFont="1" applyFill="1" applyBorder="1" applyAlignment="1" applyProtection="1">
      <alignment horizontal="center" vertical="center" wrapText="1"/>
    </xf>
    <xf numFmtId="0" fontId="55" fillId="0" borderId="106" xfId="380" applyFont="1" applyFill="1" applyBorder="1" applyAlignment="1">
      <alignment horizontal="center" vertical="center" textRotation="90" wrapText="1"/>
    </xf>
    <xf numFmtId="0" fontId="55" fillId="24" borderId="107" xfId="380" applyFont="1" applyFill="1" applyBorder="1" applyAlignment="1">
      <alignment horizontal="center" vertical="center" textRotation="90" wrapText="1"/>
    </xf>
    <xf numFmtId="183" fontId="55" fillId="24" borderId="107" xfId="382" applyNumberFormat="1" applyFont="1" applyFill="1" applyBorder="1" applyAlignment="1">
      <alignment horizontal="center" vertical="center" wrapText="1"/>
    </xf>
    <xf numFmtId="0" fontId="55" fillId="24" borderId="150" xfId="232" applyFont="1" applyFill="1" applyBorder="1" applyAlignment="1">
      <alignment horizontal="center"/>
    </xf>
    <xf numFmtId="181" fontId="55" fillId="24" borderId="69" xfId="381" applyNumberFormat="1" applyFont="1" applyFill="1" applyBorder="1" applyAlignment="1" applyProtection="1">
      <alignment horizontal="center" vertical="center" wrapText="1"/>
    </xf>
    <xf numFmtId="0" fontId="55" fillId="0" borderId="0" xfId="380" applyFont="1" applyFill="1" applyAlignment="1">
      <alignment vertical="center" wrapText="1"/>
    </xf>
    <xf numFmtId="185" fontId="73" fillId="38" borderId="151" xfId="384" applyNumberFormat="1" applyFont="1" applyFill="1" applyBorder="1" applyAlignment="1" applyProtection="1">
      <alignment horizontal="center"/>
    </xf>
    <xf numFmtId="181" fontId="54" fillId="24" borderId="133" xfId="381" applyNumberFormat="1" applyFont="1" applyFill="1" applyBorder="1" applyAlignment="1" applyProtection="1">
      <alignment horizontal="center" vertical="center" wrapText="1"/>
    </xf>
    <xf numFmtId="185" fontId="73" fillId="38" borderId="152" xfId="384" applyNumberFormat="1" applyFont="1" applyFill="1" applyBorder="1" applyAlignment="1" applyProtection="1">
      <alignment horizontal="center"/>
    </xf>
    <xf numFmtId="181" fontId="54" fillId="24" borderId="37" xfId="381" applyNumberFormat="1" applyFont="1" applyFill="1" applyBorder="1" applyAlignment="1" applyProtection="1">
      <alignment horizontal="center" vertical="center" wrapText="1"/>
    </xf>
    <xf numFmtId="181" fontId="54" fillId="24" borderId="57" xfId="381" applyNumberFormat="1" applyFont="1" applyFill="1" applyBorder="1" applyAlignment="1" applyProtection="1">
      <alignment horizontal="center" vertical="center" wrapText="1"/>
    </xf>
    <xf numFmtId="0" fontId="71" fillId="0" borderId="69" xfId="379" applyFont="1" applyFill="1" applyBorder="1" applyAlignment="1">
      <alignment horizontal="right"/>
    </xf>
    <xf numFmtId="0" fontId="74" fillId="0" borderId="156" xfId="379" applyFont="1" applyBorder="1"/>
    <xf numFmtId="0" fontId="74" fillId="0" borderId="157" xfId="379" applyFont="1" applyBorder="1"/>
    <xf numFmtId="0" fontId="74" fillId="0" borderId="158" xfId="379" applyFont="1" applyBorder="1"/>
    <xf numFmtId="0" fontId="55" fillId="24" borderId="106" xfId="380" applyFont="1" applyFill="1" applyBorder="1" applyAlignment="1">
      <alignment horizontal="center" vertical="center" textRotation="90" wrapText="1"/>
    </xf>
    <xf numFmtId="0" fontId="55" fillId="24" borderId="110" xfId="232" applyFont="1" applyFill="1" applyBorder="1" applyAlignment="1">
      <alignment horizontal="center"/>
    </xf>
    <xf numFmtId="181" fontId="55" fillId="24" borderId="105" xfId="381" applyNumberFormat="1" applyFont="1" applyFill="1" applyBorder="1" applyAlignment="1" applyProtection="1">
      <alignment horizontal="center" vertical="center" wrapText="1"/>
    </xf>
    <xf numFmtId="0" fontId="55" fillId="24" borderId="141" xfId="380" applyFont="1" applyFill="1" applyBorder="1" applyAlignment="1">
      <alignment horizontal="center" vertical="center" wrapText="1"/>
    </xf>
    <xf numFmtId="0" fontId="56" fillId="0" borderId="0" xfId="380" applyFont="1" applyBorder="1" applyProtection="1">
      <protection locked="0"/>
    </xf>
    <xf numFmtId="0" fontId="54" fillId="0" borderId="0" xfId="380" applyFont="1" applyBorder="1"/>
    <xf numFmtId="181" fontId="54" fillId="0" borderId="0" xfId="381" applyNumberFormat="1" applyFont="1" applyFill="1" applyBorder="1" applyAlignment="1" applyProtection="1"/>
    <xf numFmtId="0" fontId="54" fillId="0" borderId="0" xfId="380" applyFont="1" applyAlignment="1">
      <alignment vertical="center"/>
    </xf>
    <xf numFmtId="0" fontId="64" fillId="0" borderId="0" xfId="385"/>
    <xf numFmtId="0" fontId="74" fillId="0" borderId="0" xfId="385" applyFont="1" applyAlignment="1"/>
    <xf numFmtId="0" fontId="74" fillId="0" borderId="0" xfId="385" applyFont="1"/>
    <xf numFmtId="0" fontId="74" fillId="0" borderId="0" xfId="385" applyFont="1" applyAlignment="1">
      <alignment vertical="center"/>
    </xf>
    <xf numFmtId="0" fontId="74" fillId="0" borderId="0" xfId="385" applyFont="1" applyAlignment="1">
      <alignment horizontal="left" vertical="center"/>
    </xf>
    <xf numFmtId="14" fontId="74" fillId="0" borderId="0" xfId="385" applyNumberFormat="1" applyFont="1" applyAlignment="1">
      <alignment horizontal="left" vertical="center"/>
    </xf>
    <xf numFmtId="0" fontId="68" fillId="0" borderId="0" xfId="385" applyFont="1" applyAlignment="1">
      <alignment horizontal="center"/>
    </xf>
    <xf numFmtId="0" fontId="68" fillId="0" borderId="0" xfId="385" applyFont="1"/>
    <xf numFmtId="0" fontId="74" fillId="39" borderId="69" xfId="385" applyFont="1" applyFill="1" applyBorder="1" applyAlignment="1">
      <alignment horizontal="center" vertical="center" wrapText="1"/>
    </xf>
    <xf numFmtId="0" fontId="64" fillId="0" borderId="159" xfId="385" applyBorder="1"/>
    <xf numFmtId="0" fontId="74" fillId="39" borderId="157" xfId="385" applyFont="1" applyFill="1" applyBorder="1" applyAlignment="1">
      <alignment horizontal="center" wrapText="1"/>
    </xf>
    <xf numFmtId="0" fontId="74" fillId="39" borderId="160" xfId="385" applyFont="1" applyFill="1" applyBorder="1" applyAlignment="1">
      <alignment horizontal="center" vertical="top" wrapText="1"/>
    </xf>
    <xf numFmtId="0" fontId="74" fillId="39" borderId="0" xfId="385" applyFont="1" applyFill="1" applyBorder="1" applyAlignment="1">
      <alignment vertical="top" wrapText="1"/>
    </xf>
    <xf numFmtId="0" fontId="74" fillId="39" borderId="69" xfId="385" applyFont="1" applyFill="1" applyBorder="1" applyAlignment="1">
      <alignment horizontal="center" wrapText="1"/>
    </xf>
    <xf numFmtId="3" fontId="74" fillId="0" borderId="69" xfId="386" applyNumberFormat="1" applyFont="1" applyBorder="1" applyAlignment="1">
      <alignment horizontal="right" vertical="top" wrapText="1"/>
    </xf>
    <xf numFmtId="3" fontId="74" fillId="0" borderId="69" xfId="386" applyNumberFormat="1" applyFont="1" applyFill="1" applyBorder="1" applyAlignment="1">
      <alignment horizontal="right" vertical="top" wrapText="1"/>
    </xf>
    <xf numFmtId="3" fontId="74" fillId="40" borderId="69" xfId="387" applyNumberFormat="1" applyFont="1" applyFill="1" applyBorder="1" applyAlignment="1" applyProtection="1">
      <alignment horizontal="right" vertical="center"/>
      <protection locked="0"/>
    </xf>
    <xf numFmtId="3" fontId="74" fillId="0" borderId="69" xfId="388" applyNumberFormat="1" applyFont="1" applyFill="1" applyBorder="1" applyAlignment="1" applyProtection="1">
      <alignment horizontal="right" vertical="center"/>
      <protection locked="0"/>
    </xf>
    <xf numFmtId="3" fontId="74" fillId="0" borderId="72" xfId="386" applyNumberFormat="1" applyFont="1" applyBorder="1" applyAlignment="1">
      <alignment horizontal="right" vertical="center"/>
    </xf>
    <xf numFmtId="3" fontId="74" fillId="0" borderId="69" xfId="386" applyNumberFormat="1" applyFont="1" applyBorder="1" applyAlignment="1">
      <alignment horizontal="right" vertical="center"/>
    </xf>
    <xf numFmtId="0" fontId="74" fillId="39" borderId="161" xfId="385" applyFont="1" applyFill="1" applyBorder="1" applyAlignment="1">
      <alignment horizontal="center" wrapText="1"/>
    </xf>
    <xf numFmtId="0" fontId="74" fillId="39" borderId="159" xfId="385" applyFont="1" applyFill="1" applyBorder="1" applyAlignment="1">
      <alignment horizontal="center" vertical="top" wrapText="1"/>
    </xf>
    <xf numFmtId="0" fontId="74" fillId="39" borderId="162" xfId="385" applyFont="1" applyFill="1" applyBorder="1" applyAlignment="1">
      <alignment horizontal="center" vertical="top" wrapText="1"/>
    </xf>
    <xf numFmtId="0" fontId="74" fillId="39" borderId="0" xfId="385" applyFont="1" applyFill="1" applyBorder="1" applyAlignment="1">
      <alignment horizontal="center" vertical="top" wrapText="1"/>
    </xf>
    <xf numFmtId="0" fontId="74" fillId="39" borderId="163" xfId="385" applyFont="1" applyFill="1" applyBorder="1" applyAlignment="1">
      <alignment horizontal="center" wrapText="1"/>
    </xf>
    <xf numFmtId="0" fontId="68" fillId="39" borderId="69" xfId="385" applyFont="1" applyFill="1" applyBorder="1" applyAlignment="1">
      <alignment horizontal="center" wrapText="1"/>
    </xf>
    <xf numFmtId="0" fontId="74" fillId="39" borderId="0" xfId="385" applyFont="1" applyFill="1" applyBorder="1" applyAlignment="1">
      <alignment horizontal="center" wrapText="1"/>
    </xf>
    <xf numFmtId="3" fontId="74" fillId="0" borderId="69" xfId="386" applyNumberFormat="1" applyFont="1" applyBorder="1"/>
    <xf numFmtId="3" fontId="74" fillId="0" borderId="69" xfId="388" applyNumberFormat="1" applyFont="1" applyFill="1" applyBorder="1" applyAlignment="1" applyProtection="1">
      <alignment horizontal="right"/>
      <protection locked="0"/>
    </xf>
    <xf numFmtId="3" fontId="74" fillId="0" borderId="69" xfId="386" applyNumberFormat="1" applyFont="1" applyBorder="1" applyAlignment="1">
      <alignment horizontal="right"/>
    </xf>
    <xf numFmtId="3" fontId="74" fillId="0" borderId="69" xfId="387" applyNumberFormat="1" applyFont="1" applyFill="1" applyBorder="1" applyAlignment="1" applyProtection="1">
      <alignment horizontal="right"/>
      <protection locked="0"/>
    </xf>
    <xf numFmtId="0" fontId="68" fillId="39" borderId="157" xfId="385" applyFont="1" applyFill="1" applyBorder="1" applyAlignment="1">
      <alignment horizontal="center" wrapText="1"/>
    </xf>
    <xf numFmtId="0" fontId="64" fillId="0" borderId="154" xfId="385" applyBorder="1"/>
    <xf numFmtId="0" fontId="74" fillId="39" borderId="165" xfId="385" applyFont="1" applyFill="1" applyBorder="1" applyAlignment="1">
      <alignment horizontal="center" wrapText="1"/>
    </xf>
    <xf numFmtId="3" fontId="74" fillId="0" borderId="157" xfId="386" applyNumberFormat="1" applyFont="1" applyFill="1" applyBorder="1" applyAlignment="1">
      <alignment horizontal="right" vertical="top" wrapText="1"/>
    </xf>
    <xf numFmtId="3" fontId="74" fillId="0" borderId="157" xfId="386" applyNumberFormat="1" applyFont="1" applyBorder="1" applyAlignment="1">
      <alignment horizontal="right" vertical="top" wrapText="1"/>
    </xf>
    <xf numFmtId="3" fontId="74" fillId="0" borderId="157" xfId="386" applyNumberFormat="1" applyFont="1" applyBorder="1"/>
    <xf numFmtId="3" fontId="74" fillId="0" borderId="157" xfId="386" applyNumberFormat="1" applyFont="1" applyBorder="1" applyAlignment="1">
      <alignment horizontal="right"/>
    </xf>
    <xf numFmtId="3" fontId="68" fillId="39" borderId="69" xfId="386" applyNumberFormat="1" applyFont="1" applyFill="1" applyBorder="1" applyAlignment="1">
      <alignment horizontal="right" vertical="top" wrapText="1"/>
    </xf>
    <xf numFmtId="0" fontId="64" fillId="0" borderId="0" xfId="385" applyFont="1"/>
    <xf numFmtId="0" fontId="75" fillId="0" borderId="0" xfId="385" applyFont="1"/>
    <xf numFmtId="0" fontId="54" fillId="0" borderId="0" xfId="233" applyFont="1"/>
    <xf numFmtId="0" fontId="55" fillId="0" borderId="0" xfId="233" applyFont="1" applyAlignment="1">
      <alignment horizontal="center" vertical="center" wrapText="1"/>
    </xf>
    <xf numFmtId="0" fontId="55" fillId="0" borderId="0" xfId="233" applyFont="1" applyBorder="1" applyAlignment="1" applyProtection="1">
      <protection locked="0"/>
    </xf>
    <xf numFmtId="0" fontId="55" fillId="0" borderId="0" xfId="233" applyFont="1" applyBorder="1" applyAlignment="1" applyProtection="1">
      <alignment wrapText="1"/>
      <protection locked="0"/>
    </xf>
    <xf numFmtId="0" fontId="54" fillId="0" borderId="0" xfId="233" applyFont="1" applyProtection="1">
      <protection locked="0"/>
    </xf>
    <xf numFmtId="0" fontId="55" fillId="0" borderId="0" xfId="233" applyFont="1" applyBorder="1" applyAlignment="1" applyProtection="1">
      <alignment horizontal="left"/>
      <protection locked="0"/>
    </xf>
    <xf numFmtId="0" fontId="54" fillId="0" borderId="0" xfId="233" applyFont="1" applyBorder="1" applyProtection="1">
      <protection locked="0"/>
    </xf>
    <xf numFmtId="0" fontId="55" fillId="0" borderId="166" xfId="233" applyFont="1" applyBorder="1" applyAlignment="1" applyProtection="1">
      <alignment horizontal="right" vertical="center" wrapText="1"/>
      <protection locked="0"/>
    </xf>
    <xf numFmtId="0" fontId="55" fillId="0" borderId="166" xfId="233" applyFont="1" applyBorder="1" applyAlignment="1" applyProtection="1">
      <alignment vertical="center" wrapText="1"/>
      <protection locked="0"/>
    </xf>
    <xf numFmtId="0" fontId="55" fillId="32" borderId="19" xfId="233" applyFont="1" applyFill="1" applyBorder="1" applyAlignment="1">
      <alignment horizontal="center" vertical="center" wrapText="1"/>
    </xf>
    <xf numFmtId="0" fontId="55" fillId="32" borderId="17" xfId="233" applyFont="1" applyFill="1" applyBorder="1" applyAlignment="1">
      <alignment horizontal="center" vertical="center" wrapText="1"/>
    </xf>
    <xf numFmtId="0" fontId="55" fillId="32" borderId="15" xfId="233" applyFont="1" applyFill="1" applyBorder="1" applyAlignment="1">
      <alignment horizontal="center" vertical="center" wrapText="1"/>
    </xf>
    <xf numFmtId="181" fontId="55" fillId="32" borderId="17" xfId="309" applyNumberFormat="1" applyFont="1" applyFill="1" applyBorder="1" applyAlignment="1" applyProtection="1">
      <alignment horizontal="center" vertical="center" wrapText="1"/>
    </xf>
    <xf numFmtId="0" fontId="70" fillId="0" borderId="112" xfId="233" applyFont="1" applyBorder="1" applyAlignment="1">
      <alignment horizontal="center"/>
    </xf>
    <xf numFmtId="181" fontId="54" fillId="0" borderId="11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14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14" xfId="309" applyNumberFormat="1" applyFont="1" applyFill="1" applyBorder="1" applyAlignment="1" applyProtection="1">
      <alignment horizontal="center" vertical="center" wrapText="1"/>
    </xf>
    <xf numFmtId="181" fontId="54" fillId="0" borderId="80" xfId="309" applyNumberFormat="1" applyFont="1" applyFill="1" applyBorder="1" applyAlignment="1" applyProtection="1">
      <alignment horizontal="center" vertical="center" wrapText="1"/>
    </xf>
    <xf numFmtId="181" fontId="54" fillId="35" borderId="115" xfId="309" applyNumberFormat="1" applyFont="1" applyFill="1" applyBorder="1" applyAlignment="1" applyProtection="1">
      <alignment horizontal="center" vertical="center" wrapText="1"/>
    </xf>
    <xf numFmtId="181" fontId="54" fillId="0" borderId="133" xfId="309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233" applyFont="1" applyAlignment="1">
      <alignment vertical="center" wrapText="1"/>
    </xf>
    <xf numFmtId="0" fontId="70" fillId="0" borderId="81" xfId="233" applyFont="1" applyBorder="1" applyAlignment="1">
      <alignment horizontal="center"/>
    </xf>
    <xf numFmtId="181" fontId="54" fillId="0" borderId="118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18" xfId="309" applyNumberFormat="1" applyFont="1" applyFill="1" applyBorder="1" applyAlignment="1" applyProtection="1">
      <alignment horizontal="center" vertical="center" wrapText="1"/>
    </xf>
    <xf numFmtId="181" fontId="54" fillId="0" borderId="65" xfId="309" applyNumberFormat="1" applyFont="1" applyFill="1" applyBorder="1" applyAlignment="1" applyProtection="1">
      <alignment horizontal="center" vertical="center" wrapText="1"/>
    </xf>
    <xf numFmtId="181" fontId="54" fillId="0" borderId="117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19" xfId="309" applyNumberFormat="1" applyFont="1" applyFill="1" applyBorder="1" applyAlignment="1" applyProtection="1">
      <alignment horizontal="center" vertical="center" wrapText="1"/>
    </xf>
    <xf numFmtId="181" fontId="54" fillId="0" borderId="37" xfId="309" applyNumberFormat="1" applyFont="1" applyFill="1" applyBorder="1" applyAlignment="1" applyProtection="1">
      <alignment horizontal="center" vertical="center" wrapText="1"/>
      <protection locked="0"/>
    </xf>
    <xf numFmtId="0" fontId="70" fillId="0" borderId="121" xfId="233" applyFont="1" applyBorder="1" applyAlignment="1">
      <alignment horizontal="center"/>
    </xf>
    <xf numFmtId="181" fontId="54" fillId="0" borderId="122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3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23" xfId="309" applyNumberFormat="1" applyFont="1" applyFill="1" applyBorder="1" applyAlignment="1" applyProtection="1">
      <alignment horizontal="center" vertical="center" wrapText="1"/>
    </xf>
    <xf numFmtId="181" fontId="54" fillId="35" borderId="125" xfId="309" applyNumberFormat="1" applyFont="1" applyFill="1" applyBorder="1" applyAlignment="1" applyProtection="1">
      <alignment horizontal="center" vertical="center" wrapText="1"/>
    </xf>
    <xf numFmtId="181" fontId="54" fillId="0" borderId="137" xfId="309" applyNumberFormat="1" applyFont="1" applyFill="1" applyBorder="1" applyAlignment="1" applyProtection="1">
      <alignment horizontal="center" vertical="center" wrapText="1"/>
      <protection locked="0"/>
    </xf>
    <xf numFmtId="0" fontId="70" fillId="0" borderId="84" xfId="233" applyFont="1" applyBorder="1" applyAlignment="1">
      <alignment horizontal="center"/>
    </xf>
    <xf numFmtId="181" fontId="54" fillId="0" borderId="12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4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24" xfId="309" applyNumberFormat="1" applyFont="1" applyFill="1" applyBorder="1" applyAlignment="1" applyProtection="1">
      <alignment horizontal="center" vertical="center" wrapText="1"/>
    </xf>
    <xf numFmtId="181" fontId="54" fillId="35" borderId="128" xfId="309" applyNumberFormat="1" applyFont="1" applyFill="1" applyBorder="1" applyAlignment="1" applyProtection="1">
      <alignment horizontal="center" vertical="center" wrapText="1"/>
    </xf>
    <xf numFmtId="181" fontId="54" fillId="0" borderId="5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4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35" xfId="309" applyNumberFormat="1" applyFont="1" applyFill="1" applyBorder="1" applyAlignment="1" applyProtection="1">
      <alignment horizontal="center" vertical="center" wrapText="1"/>
    </xf>
    <xf numFmtId="181" fontId="54" fillId="35" borderId="136" xfId="309" applyNumberFormat="1" applyFont="1" applyFill="1" applyBorder="1" applyAlignment="1" applyProtection="1">
      <alignment horizontal="center" vertical="center" wrapText="1"/>
    </xf>
    <xf numFmtId="0" fontId="55" fillId="0" borderId="106" xfId="233" applyFont="1" applyFill="1" applyBorder="1" applyAlignment="1">
      <alignment horizontal="center" vertical="center" textRotation="90" wrapText="1"/>
    </xf>
    <xf numFmtId="0" fontId="55" fillId="35" borderId="107" xfId="233" applyFont="1" applyFill="1" applyBorder="1" applyAlignment="1">
      <alignment horizontal="center" vertical="center" textRotation="90" wrapText="1"/>
    </xf>
    <xf numFmtId="183" fontId="55" fillId="35" borderId="107" xfId="283" applyNumberFormat="1" applyFont="1" applyFill="1" applyBorder="1" applyAlignment="1">
      <alignment horizontal="center" vertical="center" wrapText="1"/>
    </xf>
    <xf numFmtId="0" fontId="55" fillId="35" borderId="108" xfId="233" applyFont="1" applyFill="1" applyBorder="1" applyAlignment="1">
      <alignment horizontal="center"/>
    </xf>
    <xf numFmtId="181" fontId="55" fillId="35" borderId="19" xfId="309" applyNumberFormat="1" applyFont="1" applyFill="1" applyBorder="1" applyAlignment="1" applyProtection="1">
      <alignment horizontal="center" vertical="center" wrapText="1"/>
    </xf>
    <xf numFmtId="181" fontId="55" fillId="35" borderId="17" xfId="309" applyNumberFormat="1" applyFont="1" applyFill="1" applyBorder="1" applyAlignment="1" applyProtection="1">
      <alignment horizontal="center" vertical="center" wrapText="1"/>
    </xf>
    <xf numFmtId="181" fontId="55" fillId="35" borderId="80" xfId="309" applyNumberFormat="1" applyFont="1" applyFill="1" applyBorder="1" applyAlignment="1" applyProtection="1">
      <alignment horizontal="center" vertical="center" wrapText="1"/>
    </xf>
    <xf numFmtId="181" fontId="55" fillId="35" borderId="18" xfId="309" applyNumberFormat="1" applyFont="1" applyFill="1" applyBorder="1" applyAlignment="1" applyProtection="1">
      <alignment horizontal="center" vertical="center" wrapText="1"/>
    </xf>
    <xf numFmtId="181" fontId="55" fillId="35" borderId="24" xfId="309" applyNumberFormat="1" applyFont="1" applyFill="1" applyBorder="1" applyAlignment="1" applyProtection="1">
      <alignment horizontal="center" vertical="center" wrapText="1"/>
    </xf>
    <xf numFmtId="0" fontId="55" fillId="0" borderId="0" xfId="233" applyFont="1" applyFill="1" applyAlignment="1">
      <alignment vertical="center" wrapText="1"/>
    </xf>
    <xf numFmtId="0" fontId="70" fillId="0" borderId="138" xfId="233" applyFont="1" applyBorder="1" applyAlignment="1">
      <alignment horizontal="center"/>
    </xf>
    <xf numFmtId="181" fontId="54" fillId="0" borderId="13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131" xfId="309" applyNumberFormat="1" applyFont="1" applyFill="1" applyBorder="1" applyAlignment="1" applyProtection="1">
      <alignment horizontal="center" vertical="center" wrapText="1"/>
    </xf>
    <xf numFmtId="181" fontId="54" fillId="35" borderId="132" xfId="309" applyNumberFormat="1" applyFont="1" applyFill="1" applyBorder="1" applyAlignment="1" applyProtection="1">
      <alignment horizontal="center" vertical="center" wrapText="1"/>
    </xf>
    <xf numFmtId="0" fontId="70" fillId="0" borderId="139" xfId="233" applyFont="1" applyBorder="1" applyAlignment="1">
      <alignment horizontal="center"/>
    </xf>
    <xf numFmtId="181" fontId="54" fillId="0" borderId="3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36" xfId="309" applyNumberFormat="1" applyFont="1" applyFill="1" applyBorder="1" applyAlignment="1" applyProtection="1">
      <alignment horizontal="center" vertical="center" wrapText="1"/>
    </xf>
    <xf numFmtId="181" fontId="54" fillId="35" borderId="38" xfId="309" applyNumberFormat="1" applyFont="1" applyFill="1" applyBorder="1" applyAlignment="1" applyProtection="1">
      <alignment horizontal="center" vertical="center" wrapText="1"/>
    </xf>
    <xf numFmtId="0" fontId="70" fillId="0" borderId="140" xfId="233" applyFont="1" applyBorder="1" applyAlignment="1">
      <alignment horizontal="center"/>
    </xf>
    <xf numFmtId="181" fontId="54" fillId="0" borderId="5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309" applyNumberFormat="1" applyFont="1" applyFill="1" applyBorder="1" applyAlignment="1" applyProtection="1">
      <alignment horizontal="center" vertical="center" wrapText="1"/>
      <protection locked="0"/>
    </xf>
    <xf numFmtId="181" fontId="54" fillId="35" borderId="56" xfId="309" applyNumberFormat="1" applyFont="1" applyFill="1" applyBorder="1" applyAlignment="1" applyProtection="1">
      <alignment horizontal="center" vertical="center" wrapText="1"/>
    </xf>
    <xf numFmtId="0" fontId="54" fillId="0" borderId="65" xfId="233" applyFont="1" applyFill="1" applyBorder="1" applyAlignment="1">
      <alignment horizontal="center" vertical="center" wrapText="1"/>
    </xf>
    <xf numFmtId="181" fontId="54" fillId="35" borderId="58" xfId="309" applyNumberFormat="1" applyFont="1" applyFill="1" applyBorder="1" applyAlignment="1" applyProtection="1">
      <alignment horizontal="center" vertical="center" wrapText="1"/>
    </xf>
    <xf numFmtId="0" fontId="54" fillId="0" borderId="80" xfId="233" applyFont="1" applyFill="1" applyBorder="1" applyAlignment="1">
      <alignment horizontal="center" vertical="center" wrapText="1"/>
    </xf>
    <xf numFmtId="181" fontId="54" fillId="0" borderId="116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6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29" xfId="309" applyNumberFormat="1" applyFont="1" applyFill="1" applyBorder="1" applyAlignment="1" applyProtection="1">
      <alignment horizontal="center" vertical="center" wrapText="1"/>
      <protection locked="0"/>
    </xf>
    <xf numFmtId="0" fontId="55" fillId="35" borderId="106" xfId="233" applyFont="1" applyFill="1" applyBorder="1" applyAlignment="1">
      <alignment horizontal="center" vertical="center" textRotation="90" wrapText="1"/>
    </xf>
    <xf numFmtId="0" fontId="55" fillId="35" borderId="110" xfId="233" applyFont="1" applyFill="1" applyBorder="1" applyAlignment="1">
      <alignment horizontal="center"/>
    </xf>
    <xf numFmtId="181" fontId="55" fillId="35" borderId="104" xfId="309" applyNumberFormat="1" applyFont="1" applyFill="1" applyBorder="1" applyAlignment="1" applyProtection="1">
      <alignment horizontal="center" vertical="center" wrapText="1"/>
    </xf>
    <xf numFmtId="181" fontId="55" fillId="35" borderId="15" xfId="309" applyNumberFormat="1" applyFont="1" applyFill="1" applyBorder="1" applyAlignment="1" applyProtection="1">
      <alignment horizontal="center" vertical="center" wrapText="1"/>
    </xf>
    <xf numFmtId="181" fontId="55" fillId="35" borderId="109" xfId="309" applyNumberFormat="1" applyFont="1" applyFill="1" applyBorder="1" applyAlignment="1" applyProtection="1">
      <alignment horizontal="center" vertical="center" wrapText="1"/>
    </xf>
    <xf numFmtId="0" fontId="55" fillId="35" borderId="141" xfId="233" applyFont="1" applyFill="1" applyBorder="1" applyAlignment="1">
      <alignment horizontal="center" vertical="center" wrapText="1"/>
    </xf>
    <xf numFmtId="181" fontId="55" fillId="35" borderId="63" xfId="309" applyNumberFormat="1" applyFont="1" applyFill="1" applyBorder="1" applyAlignment="1" applyProtection="1">
      <alignment horizontal="center" vertical="center" wrapText="1"/>
    </xf>
    <xf numFmtId="181" fontId="55" fillId="35" borderId="61" xfId="309" applyNumberFormat="1" applyFont="1" applyFill="1" applyBorder="1" applyAlignment="1" applyProtection="1">
      <alignment horizontal="center" vertical="center" wrapText="1"/>
    </xf>
    <xf numFmtId="181" fontId="55" fillId="35" borderId="64" xfId="309" applyNumberFormat="1" applyFont="1" applyFill="1" applyBorder="1" applyAlignment="1" applyProtection="1">
      <alignment horizontal="right" vertical="center" wrapText="1"/>
    </xf>
    <xf numFmtId="181" fontId="55" fillId="35" borderId="62" xfId="309" applyNumberFormat="1" applyFont="1" applyFill="1" applyBorder="1" applyAlignment="1" applyProtection="1">
      <alignment horizontal="center" vertical="center" wrapText="1"/>
    </xf>
    <xf numFmtId="181" fontId="55" fillId="35" borderId="64" xfId="309" applyNumberFormat="1" applyFont="1" applyFill="1" applyBorder="1" applyAlignment="1" applyProtection="1">
      <alignment horizontal="center" vertical="center" wrapText="1"/>
    </xf>
    <xf numFmtId="0" fontId="56" fillId="0" borderId="0" xfId="233" applyFont="1" applyBorder="1" applyProtection="1">
      <protection locked="0"/>
    </xf>
    <xf numFmtId="0" fontId="54" fillId="0" borderId="0" xfId="233" applyFont="1" applyBorder="1"/>
    <xf numFmtId="181" fontId="54" fillId="0" borderId="0" xfId="309" applyNumberFormat="1" applyFont="1" applyFill="1" applyBorder="1" applyAlignment="1" applyProtection="1"/>
    <xf numFmtId="0" fontId="72" fillId="0" borderId="0" xfId="389"/>
    <xf numFmtId="0" fontId="74" fillId="0" borderId="0" xfId="389" applyFont="1" applyAlignment="1"/>
    <xf numFmtId="0" fontId="74" fillId="0" borderId="0" xfId="389" applyFont="1"/>
    <xf numFmtId="0" fontId="68" fillId="0" borderId="0" xfId="389" applyFont="1"/>
    <xf numFmtId="0" fontId="76" fillId="0" borderId="0" xfId="389" applyFont="1"/>
    <xf numFmtId="0" fontId="74" fillId="39" borderId="69" xfId="389" applyFont="1" applyFill="1" applyBorder="1" applyAlignment="1">
      <alignment horizontal="center" vertical="center" wrapText="1"/>
    </xf>
    <xf numFmtId="0" fontId="72" fillId="0" borderId="159" xfId="389" applyBorder="1"/>
    <xf numFmtId="0" fontId="74" fillId="39" borderId="157" xfId="389" applyFont="1" applyFill="1" applyBorder="1" applyAlignment="1">
      <alignment horizontal="center" wrapText="1"/>
    </xf>
    <xf numFmtId="0" fontId="74" fillId="39" borderId="160" xfId="389" applyFont="1" applyFill="1" applyBorder="1" applyAlignment="1">
      <alignment horizontal="center" vertical="top" wrapText="1"/>
    </xf>
    <xf numFmtId="0" fontId="74" fillId="39" borderId="0" xfId="389" applyFont="1" applyFill="1" applyBorder="1" applyAlignment="1">
      <alignment vertical="top" wrapText="1"/>
    </xf>
    <xf numFmtId="0" fontId="74" fillId="39" borderId="69" xfId="389" applyFont="1" applyFill="1" applyBorder="1" applyAlignment="1">
      <alignment horizontal="center" wrapText="1"/>
    </xf>
    <xf numFmtId="3" fontId="74" fillId="0" borderId="69" xfId="389" applyNumberFormat="1" applyFont="1" applyBorder="1" applyAlignment="1">
      <alignment horizontal="right" vertical="top" wrapText="1"/>
    </xf>
    <xf numFmtId="0" fontId="74" fillId="0" borderId="69" xfId="389" applyFont="1" applyBorder="1"/>
    <xf numFmtId="0" fontId="74" fillId="0" borderId="72" xfId="389" applyFont="1" applyBorder="1"/>
    <xf numFmtId="0" fontId="74" fillId="39" borderId="161" xfId="389" applyFont="1" applyFill="1" applyBorder="1" applyAlignment="1">
      <alignment horizontal="center" wrapText="1"/>
    </xf>
    <xf numFmtId="0" fontId="74" fillId="39" borderId="159" xfId="389" applyFont="1" applyFill="1" applyBorder="1" applyAlignment="1">
      <alignment horizontal="center" vertical="top" wrapText="1"/>
    </xf>
    <xf numFmtId="0" fontId="74" fillId="39" borderId="162" xfId="389" applyFont="1" applyFill="1" applyBorder="1" applyAlignment="1">
      <alignment horizontal="center" vertical="top" wrapText="1"/>
    </xf>
    <xf numFmtId="0" fontId="74" fillId="39" borderId="0" xfId="389" applyFont="1" applyFill="1" applyBorder="1" applyAlignment="1">
      <alignment horizontal="center" vertical="top" wrapText="1"/>
    </xf>
    <xf numFmtId="0" fontId="74" fillId="39" borderId="163" xfId="389" applyFont="1" applyFill="1" applyBorder="1" applyAlignment="1">
      <alignment horizontal="center" wrapText="1"/>
    </xf>
    <xf numFmtId="3" fontId="74" fillId="0" borderId="0" xfId="389" applyNumberFormat="1" applyFont="1" applyBorder="1" applyAlignment="1">
      <alignment horizontal="right" vertical="top" wrapText="1"/>
    </xf>
    <xf numFmtId="3" fontId="74" fillId="0" borderId="72" xfId="389" applyNumberFormat="1" applyFont="1" applyBorder="1" applyAlignment="1">
      <alignment horizontal="right" vertical="top" wrapText="1"/>
    </xf>
    <xf numFmtId="0" fontId="74" fillId="39" borderId="0" xfId="389" applyFont="1" applyFill="1" applyBorder="1" applyAlignment="1">
      <alignment horizontal="center" wrapText="1"/>
    </xf>
    <xf numFmtId="3" fontId="74" fillId="0" borderId="152" xfId="389" applyNumberFormat="1" applyFont="1" applyBorder="1" applyAlignment="1">
      <alignment horizontal="right" vertical="top" wrapText="1"/>
    </xf>
    <xf numFmtId="0" fontId="72" fillId="0" borderId="154" xfId="389" applyBorder="1"/>
    <xf numFmtId="0" fontId="74" fillId="39" borderId="165" xfId="389" applyFont="1" applyFill="1" applyBorder="1" applyAlignment="1">
      <alignment horizontal="center" wrapText="1"/>
    </xf>
    <xf numFmtId="3" fontId="74" fillId="0" borderId="157" xfId="389" applyNumberFormat="1" applyFont="1" applyBorder="1" applyAlignment="1">
      <alignment horizontal="right" vertical="top" wrapText="1"/>
    </xf>
    <xf numFmtId="0" fontId="74" fillId="0" borderId="157" xfId="389" applyFont="1" applyBorder="1"/>
    <xf numFmtId="3" fontId="68" fillId="39" borderId="69" xfId="389" applyNumberFormat="1" applyFont="1" applyFill="1" applyBorder="1" applyAlignment="1">
      <alignment horizontal="right" vertical="top" wrapText="1"/>
    </xf>
    <xf numFmtId="0" fontId="64" fillId="0" borderId="0" xfId="389" applyFont="1"/>
    <xf numFmtId="0" fontId="75" fillId="0" borderId="0" xfId="389" applyFont="1"/>
    <xf numFmtId="3" fontId="74" fillId="0" borderId="144" xfId="379" applyNumberFormat="1" applyFont="1" applyBorder="1" applyAlignment="1">
      <alignment vertical="center" wrapText="1"/>
    </xf>
    <xf numFmtId="3" fontId="74" fillId="0" borderId="148" xfId="379" applyNumberFormat="1" applyFont="1" applyBorder="1" applyAlignment="1">
      <alignment vertical="center" wrapText="1"/>
    </xf>
    <xf numFmtId="3" fontId="74" fillId="0" borderId="149" xfId="379" applyNumberFormat="1" applyFont="1" applyBorder="1" applyAlignment="1">
      <alignment vertical="center" wrapText="1"/>
    </xf>
    <xf numFmtId="3" fontId="74" fillId="0" borderId="153" xfId="379" applyNumberFormat="1" applyFont="1" applyBorder="1" applyAlignment="1">
      <alignment vertical="center" wrapText="1"/>
    </xf>
    <xf numFmtId="3" fontId="74" fillId="0" borderId="154" xfId="379" applyNumberFormat="1" applyFont="1" applyBorder="1" applyAlignment="1">
      <alignment vertical="center" wrapText="1"/>
    </xf>
    <xf numFmtId="3" fontId="74" fillId="0" borderId="155" xfId="379" applyNumberFormat="1" applyFont="1" applyBorder="1" applyAlignment="1">
      <alignment vertical="center" wrapText="1"/>
    </xf>
    <xf numFmtId="3" fontId="74" fillId="0" borderId="145" xfId="390" applyNumberFormat="1" applyFont="1" applyBorder="1" applyAlignment="1">
      <alignment horizontal="right" vertical="top" wrapText="1"/>
    </xf>
    <xf numFmtId="181" fontId="54" fillId="24" borderId="114" xfId="381" applyNumberFormat="1" applyFont="1" applyFill="1" applyBorder="1" applyAlignment="1" applyProtection="1">
      <alignment horizontal="center" vertical="center" wrapText="1"/>
    </xf>
    <xf numFmtId="181" fontId="54" fillId="24" borderId="115" xfId="381" applyNumberFormat="1" applyFont="1" applyFill="1" applyBorder="1" applyAlignment="1" applyProtection="1">
      <alignment horizontal="center" vertical="center" wrapText="1"/>
    </xf>
    <xf numFmtId="181" fontId="54" fillId="24" borderId="119" xfId="381" applyNumberFormat="1" applyFont="1" applyFill="1" applyBorder="1" applyAlignment="1" applyProtection="1">
      <alignment horizontal="center" vertical="center" wrapText="1"/>
    </xf>
    <xf numFmtId="181" fontId="54" fillId="24" borderId="125" xfId="381" applyNumberFormat="1" applyFont="1" applyFill="1" applyBorder="1" applyAlignment="1" applyProtection="1">
      <alignment horizontal="center" vertical="center" wrapText="1"/>
    </xf>
    <xf numFmtId="0" fontId="70" fillId="0" borderId="180" xfId="232" applyFont="1" applyBorder="1" applyAlignment="1">
      <alignment horizontal="center"/>
    </xf>
    <xf numFmtId="181" fontId="54" fillId="24" borderId="128" xfId="381" applyNumberFormat="1" applyFont="1" applyFill="1" applyBorder="1" applyAlignment="1" applyProtection="1">
      <alignment horizontal="center" vertical="center" wrapText="1"/>
    </xf>
    <xf numFmtId="181" fontId="54" fillId="24" borderId="136" xfId="381" applyNumberFormat="1" applyFont="1" applyFill="1" applyBorder="1" applyAlignment="1" applyProtection="1">
      <alignment horizontal="center" vertical="center" wrapText="1"/>
    </xf>
    <xf numFmtId="0" fontId="55" fillId="24" borderId="108" xfId="232" applyFont="1" applyFill="1" applyBorder="1" applyAlignment="1">
      <alignment horizontal="center"/>
    </xf>
    <xf numFmtId="181" fontId="55" fillId="24" borderId="19" xfId="381" applyNumberFormat="1" applyFont="1" applyFill="1" applyBorder="1" applyAlignment="1" applyProtection="1">
      <alignment horizontal="center" vertical="center" wrapText="1"/>
    </xf>
    <xf numFmtId="181" fontId="54" fillId="24" borderId="131" xfId="381" applyNumberFormat="1" applyFont="1" applyFill="1" applyBorder="1" applyAlignment="1" applyProtection="1">
      <alignment horizontal="center" vertical="center" wrapText="1"/>
    </xf>
    <xf numFmtId="181" fontId="54" fillId="24" borderId="132" xfId="381" applyNumberFormat="1" applyFont="1" applyFill="1" applyBorder="1" applyAlignment="1" applyProtection="1">
      <alignment horizontal="center" vertical="center" wrapText="1"/>
    </xf>
    <xf numFmtId="181" fontId="54" fillId="24" borderId="36" xfId="381" applyNumberFormat="1" applyFont="1" applyFill="1" applyBorder="1" applyAlignment="1" applyProtection="1">
      <alignment horizontal="center" vertical="center" wrapText="1"/>
    </xf>
    <xf numFmtId="181" fontId="54" fillId="24" borderId="38" xfId="381" applyNumberFormat="1" applyFont="1" applyFill="1" applyBorder="1" applyAlignment="1" applyProtection="1">
      <alignment horizontal="center" vertical="center" wrapText="1"/>
    </xf>
    <xf numFmtId="181" fontId="54" fillId="24" borderId="135" xfId="381" applyNumberFormat="1" applyFont="1" applyFill="1" applyBorder="1" applyAlignment="1" applyProtection="1">
      <alignment horizontal="center" vertical="center" wrapText="1"/>
    </xf>
    <xf numFmtId="181" fontId="54" fillId="24" borderId="56" xfId="381" applyNumberFormat="1" applyFont="1" applyFill="1" applyBorder="1" applyAlignment="1" applyProtection="1">
      <alignment horizontal="center" vertical="center" wrapText="1"/>
    </xf>
    <xf numFmtId="181" fontId="54" fillId="24" borderId="58" xfId="381" applyNumberFormat="1" applyFont="1" applyFill="1" applyBorder="1" applyAlignment="1" applyProtection="1">
      <alignment horizontal="center" vertical="center" wrapText="1"/>
    </xf>
    <xf numFmtId="181" fontId="54" fillId="24" borderId="118" xfId="381" applyNumberFormat="1" applyFont="1" applyFill="1" applyBorder="1" applyAlignment="1" applyProtection="1">
      <alignment horizontal="center" vertical="center" wrapText="1"/>
    </xf>
    <xf numFmtId="181" fontId="54" fillId="24" borderId="123" xfId="381" applyNumberFormat="1" applyFont="1" applyFill="1" applyBorder="1" applyAlignment="1" applyProtection="1">
      <alignment horizontal="center" vertical="center" wrapText="1"/>
    </xf>
    <xf numFmtId="181" fontId="54" fillId="24" borderId="124" xfId="381" applyNumberFormat="1" applyFont="1" applyFill="1" applyBorder="1" applyAlignment="1" applyProtection="1">
      <alignment horizontal="center" vertical="center" wrapText="1"/>
    </xf>
    <xf numFmtId="181" fontId="55" fillId="24" borderId="104" xfId="381" applyNumberFormat="1" applyFont="1" applyFill="1" applyBorder="1" applyAlignment="1" applyProtection="1">
      <alignment horizontal="center" vertical="center" wrapText="1"/>
    </xf>
    <xf numFmtId="181" fontId="55" fillId="24" borderId="63" xfId="381" applyNumberFormat="1" applyFont="1" applyFill="1" applyBorder="1" applyAlignment="1" applyProtection="1">
      <alignment horizontal="center" vertical="center" wrapText="1"/>
    </xf>
    <xf numFmtId="0" fontId="64" fillId="0" borderId="0" xfId="391"/>
    <xf numFmtId="0" fontId="74" fillId="0" borderId="0" xfId="391" applyFont="1" applyAlignment="1"/>
    <xf numFmtId="0" fontId="74" fillId="0" borderId="0" xfId="391" applyFont="1"/>
    <xf numFmtId="14" fontId="68" fillId="0" borderId="0" xfId="391" applyNumberFormat="1" applyFont="1" applyAlignment="1">
      <alignment horizontal="left"/>
    </xf>
    <xf numFmtId="0" fontId="68" fillId="0" borderId="0" xfId="391" applyFont="1" applyAlignment="1">
      <alignment horizontal="center"/>
    </xf>
    <xf numFmtId="0" fontId="68" fillId="0" borderId="0" xfId="391" applyFont="1"/>
    <xf numFmtId="0" fontId="74" fillId="39" borderId="69" xfId="391" applyFont="1" applyFill="1" applyBorder="1" applyAlignment="1">
      <alignment horizontal="center" vertical="center" wrapText="1"/>
    </xf>
    <xf numFmtId="0" fontId="64" fillId="0" borderId="159" xfId="391" applyBorder="1"/>
    <xf numFmtId="0" fontId="74" fillId="39" borderId="157" xfId="391" applyFont="1" applyFill="1" applyBorder="1" applyAlignment="1">
      <alignment horizontal="center" wrapText="1"/>
    </xf>
    <xf numFmtId="0" fontId="74" fillId="39" borderId="160" xfId="391" applyFont="1" applyFill="1" applyBorder="1" applyAlignment="1">
      <alignment horizontal="center" vertical="top" wrapText="1"/>
    </xf>
    <xf numFmtId="0" fontId="74" fillId="39" borderId="0" xfId="391" applyFont="1" applyFill="1" applyBorder="1" applyAlignment="1">
      <alignment vertical="top" wrapText="1"/>
    </xf>
    <xf numFmtId="0" fontId="74" fillId="39" borderId="69" xfId="391" applyFont="1" applyFill="1" applyBorder="1" applyAlignment="1">
      <alignment horizontal="center" wrapText="1"/>
    </xf>
    <xf numFmtId="3" fontId="74" fillId="0" borderId="69" xfId="391" applyNumberFormat="1" applyFont="1" applyBorder="1" applyAlignment="1">
      <alignment horizontal="right" vertical="top" wrapText="1"/>
    </xf>
    <xf numFmtId="0" fontId="74" fillId="39" borderId="161" xfId="391" applyFont="1" applyFill="1" applyBorder="1" applyAlignment="1">
      <alignment horizontal="center" wrapText="1"/>
    </xf>
    <xf numFmtId="0" fontId="74" fillId="39" borderId="159" xfId="391" applyFont="1" applyFill="1" applyBorder="1" applyAlignment="1">
      <alignment horizontal="center" vertical="top" wrapText="1"/>
    </xf>
    <xf numFmtId="0" fontId="74" fillId="39" borderId="162" xfId="391" applyFont="1" applyFill="1" applyBorder="1" applyAlignment="1">
      <alignment horizontal="center" vertical="top" wrapText="1"/>
    </xf>
    <xf numFmtId="0" fontId="74" fillId="39" borderId="0" xfId="391" applyFont="1" applyFill="1" applyBorder="1" applyAlignment="1">
      <alignment horizontal="center" vertical="top" wrapText="1"/>
    </xf>
    <xf numFmtId="0" fontId="74" fillId="39" borderId="163" xfId="391" applyFont="1" applyFill="1" applyBorder="1" applyAlignment="1">
      <alignment horizontal="center" wrapText="1"/>
    </xf>
    <xf numFmtId="3" fontId="74" fillId="39" borderId="69" xfId="391" applyNumberFormat="1" applyFont="1" applyFill="1" applyBorder="1" applyAlignment="1">
      <alignment horizontal="right" vertical="top" wrapText="1"/>
    </xf>
    <xf numFmtId="0" fontId="74" fillId="39" borderId="0" xfId="391" applyFont="1" applyFill="1" applyBorder="1" applyAlignment="1">
      <alignment horizontal="center" wrapText="1"/>
    </xf>
    <xf numFmtId="0" fontId="64" fillId="0" borderId="154" xfId="391" applyBorder="1"/>
    <xf numFmtId="0" fontId="74" fillId="39" borderId="165" xfId="391" applyFont="1" applyFill="1" applyBorder="1" applyAlignment="1">
      <alignment horizontal="center" wrapText="1"/>
    </xf>
    <xf numFmtId="0" fontId="64" fillId="0" borderId="0" xfId="391" applyFont="1"/>
    <xf numFmtId="0" fontId="75" fillId="0" borderId="0" xfId="391" applyFont="1"/>
    <xf numFmtId="181" fontId="2" fillId="0" borderId="0" xfId="380" applyNumberFormat="1"/>
    <xf numFmtId="3" fontId="54" fillId="0" borderId="17" xfId="228" applyNumberFormat="1" applyFont="1" applyFill="1" applyBorder="1" applyAlignment="1" applyProtection="1">
      <alignment vertical="center" wrapText="1"/>
      <protection locked="0"/>
    </xf>
    <xf numFmtId="3" fontId="77" fillId="0" borderId="17" xfId="228" applyNumberFormat="1" applyFont="1" applyFill="1" applyBorder="1" applyAlignment="1" applyProtection="1">
      <alignment vertical="center" wrapText="1"/>
      <protection locked="0"/>
    </xf>
    <xf numFmtId="3" fontId="77" fillId="0" borderId="17" xfId="392" applyNumberFormat="1" applyFont="1" applyFill="1" applyBorder="1" applyAlignment="1" applyProtection="1">
      <alignment vertical="center" wrapText="1"/>
      <protection locked="0"/>
    </xf>
    <xf numFmtId="0" fontId="55" fillId="0" borderId="0" xfId="0" applyFont="1" applyProtection="1">
      <protection locked="0"/>
    </xf>
    <xf numFmtId="0" fontId="55" fillId="0" borderId="0" xfId="0" applyFont="1" applyAlignment="1" applyProtection="1">
      <alignment horizontal="right"/>
      <protection locked="0"/>
    </xf>
    <xf numFmtId="182" fontId="54" fillId="0" borderId="0" xfId="0" applyNumberFormat="1" applyFont="1" applyAlignment="1" applyProtection="1">
      <alignment horizontal="right"/>
      <protection locked="0"/>
    </xf>
    <xf numFmtId="0" fontId="55" fillId="8" borderId="191" xfId="0" applyFont="1" applyFill="1" applyBorder="1" applyAlignment="1">
      <alignment horizontal="center" vertical="center" wrapText="1"/>
    </xf>
    <xf numFmtId="0" fontId="55" fillId="8" borderId="192" xfId="0" applyFont="1" applyFill="1" applyBorder="1" applyAlignment="1">
      <alignment horizontal="center" vertical="center" wrapText="1"/>
    </xf>
    <xf numFmtId="181" fontId="54" fillId="0" borderId="190" xfId="280" applyNumberFormat="1" applyFont="1" applyBorder="1" applyAlignment="1">
      <alignment horizontal="left" wrapText="1"/>
    </xf>
    <xf numFmtId="4" fontId="54" fillId="0" borderId="191" xfId="280" applyNumberFormat="1" applyFont="1" applyBorder="1" applyAlignment="1" applyProtection="1">
      <alignment horizontal="right" wrapText="1"/>
      <protection locked="0"/>
    </xf>
    <xf numFmtId="181" fontId="54" fillId="0" borderId="190" xfId="280" applyNumberFormat="1" applyFont="1" applyBorder="1" applyAlignment="1">
      <alignment horizontal="center" wrapText="1"/>
    </xf>
    <xf numFmtId="181" fontId="54" fillId="0" borderId="191" xfId="280" applyNumberFormat="1" applyFont="1" applyBorder="1" applyAlignment="1">
      <alignment horizontal="center" wrapText="1"/>
    </xf>
    <xf numFmtId="0" fontId="56" fillId="0" borderId="0" xfId="0" applyFont="1" applyProtection="1">
      <protection locked="0"/>
    </xf>
    <xf numFmtId="0" fontId="59" fillId="0" borderId="0" xfId="0" applyFont="1" applyProtection="1">
      <protection locked="0"/>
    </xf>
    <xf numFmtId="0" fontId="59" fillId="0" borderId="0" xfId="0" applyFont="1"/>
    <xf numFmtId="0" fontId="60" fillId="0" borderId="0" xfId="0" applyFont="1" applyProtection="1">
      <protection locked="0"/>
    </xf>
    <xf numFmtId="0" fontId="57" fillId="0" borderId="0" xfId="0" applyFont="1"/>
    <xf numFmtId="0" fontId="54" fillId="0" borderId="193" xfId="0" applyFont="1" applyBorder="1"/>
    <xf numFmtId="181" fontId="55" fillId="8" borderId="193" xfId="394" applyNumberFormat="1" applyFont="1" applyFill="1" applyBorder="1" applyAlignment="1">
      <alignment horizontal="center" wrapText="1"/>
    </xf>
    <xf numFmtId="181" fontId="55" fillId="0" borderId="0" xfId="0" applyNumberFormat="1" applyFont="1"/>
    <xf numFmtId="181" fontId="55" fillId="0" borderId="0" xfId="0" applyNumberFormat="1" applyFont="1" applyAlignment="1">
      <alignment horizontal="center" vertical="center" wrapText="1"/>
    </xf>
    <xf numFmtId="0" fontId="55" fillId="0" borderId="0" xfId="0" applyFont="1" applyAlignment="1" applyProtection="1">
      <alignment vertical="center"/>
    </xf>
    <xf numFmtId="177" fontId="64" fillId="0" borderId="65" xfId="280" applyFill="1" applyBorder="1" applyAlignment="1">
      <alignment horizontal="center" vertical="center" wrapText="1"/>
    </xf>
    <xf numFmtId="177" fontId="64" fillId="0" borderId="80" xfId="280" applyFill="1" applyBorder="1" applyAlignment="1">
      <alignment horizontal="center" vertical="center" wrapText="1"/>
    </xf>
    <xf numFmtId="3" fontId="54" fillId="0" borderId="191" xfId="228" applyNumberFormat="1" applyFont="1" applyBorder="1" applyAlignment="1" applyProtection="1">
      <alignment vertical="center" wrapText="1"/>
      <protection locked="0"/>
    </xf>
    <xf numFmtId="3" fontId="77" fillId="0" borderId="191" xfId="228" applyNumberFormat="1" applyFont="1" applyBorder="1" applyAlignment="1" applyProtection="1">
      <alignment vertical="center" wrapText="1"/>
      <protection locked="0"/>
    </xf>
    <xf numFmtId="181" fontId="55" fillId="8" borderId="197" xfId="280" applyNumberFormat="1" applyFont="1" applyFill="1" applyBorder="1" applyAlignment="1" applyProtection="1">
      <alignment horizontal="center" wrapText="1"/>
    </xf>
    <xf numFmtId="181" fontId="55" fillId="8" borderId="191" xfId="280" applyNumberFormat="1" applyFont="1" applyFill="1" applyBorder="1" applyAlignment="1" applyProtection="1">
      <alignment horizontal="center" wrapText="1"/>
    </xf>
    <xf numFmtId="181" fontId="55" fillId="8" borderId="198" xfId="280" applyNumberFormat="1" applyFont="1" applyFill="1" applyBorder="1" applyAlignment="1" applyProtection="1">
      <alignment horizontal="center" wrapText="1"/>
    </xf>
    <xf numFmtId="181" fontId="55" fillId="8" borderId="190" xfId="280" applyNumberFormat="1" applyFont="1" applyFill="1" applyBorder="1" applyAlignment="1" applyProtection="1">
      <alignment horizontal="center" wrapText="1"/>
    </xf>
    <xf numFmtId="181" fontId="55" fillId="8" borderId="192" xfId="280" applyNumberFormat="1" applyFont="1" applyFill="1" applyBorder="1" applyAlignment="1" applyProtection="1">
      <alignment horizontal="center" wrapText="1"/>
    </xf>
    <xf numFmtId="181" fontId="55" fillId="8" borderId="199" xfId="280" applyNumberFormat="1" applyFont="1" applyFill="1" applyBorder="1" applyAlignment="1" applyProtection="1">
      <alignment horizontal="center" wrapText="1"/>
    </xf>
    <xf numFmtId="3" fontId="77" fillId="0" borderId="191" xfId="392" applyNumberFormat="1" applyFont="1" applyFill="1" applyBorder="1" applyAlignment="1" applyProtection="1">
      <alignment vertical="center" wrapText="1"/>
      <protection locked="0"/>
    </xf>
    <xf numFmtId="3" fontId="54" fillId="34" borderId="191" xfId="392" applyNumberFormat="1" applyFont="1" applyFill="1" applyBorder="1" applyAlignment="1" applyProtection="1">
      <alignment vertical="center" wrapText="1"/>
    </xf>
    <xf numFmtId="0" fontId="54" fillId="0" borderId="191" xfId="228" applyFont="1" applyBorder="1" applyAlignment="1" applyProtection="1">
      <alignment horizontal="right" vertical="center" wrapText="1"/>
      <protection locked="0"/>
    </xf>
    <xf numFmtId="181" fontId="55" fillId="8" borderId="191" xfId="280" applyNumberFormat="1" applyFont="1" applyFill="1" applyBorder="1" applyAlignment="1" applyProtection="1">
      <alignment horizontal="center" vertical="center" wrapText="1"/>
    </xf>
    <xf numFmtId="181" fontId="55" fillId="34" borderId="191" xfId="280" applyNumberFormat="1" applyFont="1" applyFill="1" applyBorder="1" applyAlignment="1" applyProtection="1">
      <alignment horizontal="center" vertical="center" wrapText="1"/>
    </xf>
    <xf numFmtId="0" fontId="55" fillId="42" borderId="0" xfId="0" applyFont="1" applyFill="1" applyBorder="1" applyAlignment="1" applyProtection="1">
      <alignment horizontal="left"/>
      <protection locked="0"/>
    </xf>
    <xf numFmtId="0" fontId="54" fillId="42" borderId="0" xfId="0" applyFont="1" applyFill="1" applyBorder="1" applyProtection="1">
      <protection locked="0"/>
    </xf>
    <xf numFmtId="0" fontId="56" fillId="0" borderId="191" xfId="0" applyFont="1" applyBorder="1" applyAlignment="1" applyProtection="1">
      <alignment horizontal="center" vertical="center" wrapText="1"/>
      <protection locked="0"/>
    </xf>
    <xf numFmtId="181" fontId="54" fillId="0" borderId="20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01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197" xfId="280" applyNumberFormat="1" applyFont="1" applyFill="1" applyBorder="1" applyAlignment="1" applyProtection="1">
      <alignment horizontal="center" vertical="center" wrapText="1"/>
    </xf>
    <xf numFmtId="181" fontId="55" fillId="35" borderId="191" xfId="280" applyNumberFormat="1" applyFont="1" applyFill="1" applyBorder="1" applyAlignment="1" applyProtection="1">
      <alignment horizontal="center" vertical="center" wrapText="1"/>
    </xf>
    <xf numFmtId="181" fontId="54" fillId="0" borderId="20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03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204" xfId="280" applyNumberFormat="1" applyFont="1" applyFill="1" applyBorder="1" applyAlignment="1" applyProtection="1">
      <alignment horizontal="center" vertical="center" wrapText="1"/>
    </xf>
    <xf numFmtId="181" fontId="55" fillId="35" borderId="186" xfId="280" applyNumberFormat="1" applyFont="1" applyFill="1" applyBorder="1" applyAlignment="1" applyProtection="1">
      <alignment horizontal="center" vertical="center" wrapText="1"/>
    </xf>
    <xf numFmtId="181" fontId="55" fillId="35" borderId="188" xfId="280" applyNumberFormat="1" applyFont="1" applyFill="1" applyBorder="1" applyAlignment="1" applyProtection="1">
      <alignment horizontal="center" vertical="center" wrapText="1"/>
    </xf>
    <xf numFmtId="181" fontId="55" fillId="35" borderId="187" xfId="280" applyNumberFormat="1" applyFont="1" applyFill="1" applyBorder="1" applyAlignment="1" applyProtection="1">
      <alignment horizontal="center" vertical="center" wrapText="1"/>
    </xf>
    <xf numFmtId="181" fontId="54" fillId="0" borderId="186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Border="1" applyAlignment="1">
      <alignment horizontal="center" vertical="center" wrapText="1"/>
    </xf>
    <xf numFmtId="0" fontId="54" fillId="0" borderId="135" xfId="0" applyFont="1" applyBorder="1" applyAlignment="1" applyProtection="1">
      <alignment horizontal="center" vertical="center" wrapText="1"/>
      <protection locked="0"/>
    </xf>
    <xf numFmtId="0" fontId="54" fillId="0" borderId="186" xfId="0" applyFont="1" applyBorder="1" applyAlignment="1">
      <alignment horizontal="center" vertical="center" wrapText="1"/>
    </xf>
    <xf numFmtId="181" fontId="54" fillId="0" borderId="205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198" xfId="280" applyNumberFormat="1" applyFont="1" applyFill="1" applyBorder="1" applyAlignment="1" applyProtection="1">
      <alignment horizontal="center" vertical="center" wrapText="1"/>
    </xf>
    <xf numFmtId="181" fontId="54" fillId="0" borderId="206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207" xfId="280" applyNumberFormat="1" applyFont="1" applyFill="1" applyBorder="1" applyAlignment="1" applyProtection="1">
      <alignment horizontal="center" vertical="center" wrapText="1"/>
    </xf>
    <xf numFmtId="181" fontId="55" fillId="35" borderId="189" xfId="280" applyNumberFormat="1" applyFont="1" applyFill="1" applyBorder="1" applyAlignment="1" applyProtection="1">
      <alignment horizontal="center" vertical="center" wrapText="1"/>
    </xf>
    <xf numFmtId="181" fontId="54" fillId="0" borderId="191" xfId="280" applyNumberFormat="1" applyFont="1" applyFill="1" applyBorder="1" applyAlignment="1" applyProtection="1">
      <alignment horizontal="center" vertical="center" wrapText="1"/>
      <protection locked="0"/>
    </xf>
    <xf numFmtId="3" fontId="55" fillId="0" borderId="0" xfId="0" applyNumberFormat="1" applyFont="1" applyAlignment="1" applyProtection="1">
      <alignment vertical="center"/>
    </xf>
    <xf numFmtId="3" fontId="54" fillId="0" borderId="191" xfId="0" applyNumberFormat="1" applyFont="1" applyBorder="1" applyAlignment="1" applyProtection="1">
      <alignment vertical="center" wrapText="1"/>
      <protection locked="0"/>
    </xf>
    <xf numFmtId="3" fontId="54" fillId="0" borderId="191" xfId="280" applyNumberFormat="1" applyFont="1" applyFill="1" applyBorder="1" applyAlignment="1" applyProtection="1">
      <alignment vertical="center" wrapText="1"/>
      <protection locked="0"/>
    </xf>
    <xf numFmtId="3" fontId="74" fillId="39" borderId="193" xfId="386" applyNumberFormat="1" applyFont="1" applyFill="1" applyBorder="1" applyAlignment="1">
      <alignment horizontal="right" vertical="top" wrapText="1"/>
    </xf>
    <xf numFmtId="3" fontId="83" fillId="0" borderId="208" xfId="228" applyNumberFormat="1" applyFont="1" applyBorder="1" applyAlignment="1">
      <alignment horizontal="right" vertical="center" wrapText="1"/>
    </xf>
    <xf numFmtId="3" fontId="79" fillId="0" borderId="193" xfId="391" applyNumberFormat="1" applyFont="1" applyBorder="1" applyAlignment="1">
      <alignment horizontal="right" vertical="center" wrapText="1"/>
    </xf>
    <xf numFmtId="3" fontId="84" fillId="39" borderId="193" xfId="391" applyNumberFormat="1" applyFont="1" applyFill="1" applyBorder="1" applyAlignment="1">
      <alignment horizontal="right" vertical="center" wrapText="1"/>
    </xf>
    <xf numFmtId="3" fontId="54" fillId="0" borderId="191" xfId="0" applyNumberFormat="1" applyFont="1" applyBorder="1" applyAlignment="1" applyProtection="1">
      <alignment horizontal="right" vertical="center" wrapText="1"/>
      <protection locked="0"/>
    </xf>
    <xf numFmtId="3" fontId="85" fillId="44" borderId="208" xfId="228" applyNumberFormat="1" applyFont="1" applyFill="1" applyBorder="1" applyAlignment="1">
      <alignment horizontal="right" vertical="center" wrapText="1"/>
    </xf>
    <xf numFmtId="181" fontId="54" fillId="0" borderId="20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01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197" xfId="309" applyNumberFormat="1" applyFont="1" applyFill="1" applyBorder="1" applyAlignment="1" applyProtection="1">
      <alignment horizontal="center" vertical="center" wrapText="1"/>
    </xf>
    <xf numFmtId="181" fontId="55" fillId="35" borderId="191" xfId="309" applyNumberFormat="1" applyFont="1" applyFill="1" applyBorder="1" applyAlignment="1" applyProtection="1">
      <alignment horizontal="center" vertical="center" wrapText="1"/>
    </xf>
    <xf numFmtId="181" fontId="54" fillId="0" borderId="202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03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204" xfId="309" applyNumberFormat="1" applyFont="1" applyFill="1" applyBorder="1" applyAlignment="1" applyProtection="1">
      <alignment horizontal="center" vertical="center" wrapText="1"/>
    </xf>
    <xf numFmtId="181" fontId="55" fillId="35" borderId="186" xfId="309" applyNumberFormat="1" applyFont="1" applyFill="1" applyBorder="1" applyAlignment="1" applyProtection="1">
      <alignment horizontal="center" vertical="center" wrapText="1"/>
    </xf>
    <xf numFmtId="181" fontId="54" fillId="0" borderId="186" xfId="309" applyNumberFormat="1" applyFont="1" applyFill="1" applyBorder="1" applyAlignment="1" applyProtection="1">
      <alignment horizontal="center" vertical="center" wrapText="1"/>
    </xf>
    <xf numFmtId="0" fontId="54" fillId="0" borderId="65" xfId="228" applyFont="1" applyBorder="1" applyAlignment="1">
      <alignment horizontal="center" vertical="center" wrapText="1"/>
    </xf>
    <xf numFmtId="0" fontId="54" fillId="0" borderId="186" xfId="228" applyFont="1" applyBorder="1" applyAlignment="1">
      <alignment horizontal="center" vertical="center" wrapText="1"/>
    </xf>
    <xf numFmtId="181" fontId="54" fillId="0" borderId="190" xfId="394" applyNumberFormat="1" applyFont="1" applyFill="1" applyBorder="1" applyAlignment="1" applyProtection="1">
      <alignment horizontal="center" wrapText="1"/>
      <protection locked="0"/>
    </xf>
    <xf numFmtId="181" fontId="54" fillId="0" borderId="191" xfId="394" applyNumberFormat="1" applyFont="1" applyFill="1" applyBorder="1" applyAlignment="1" applyProtection="1">
      <alignment horizontal="center" wrapText="1"/>
      <protection locked="0"/>
    </xf>
    <xf numFmtId="181" fontId="54" fillId="0" borderId="192" xfId="394" applyNumberFormat="1" applyFont="1" applyFill="1" applyBorder="1" applyAlignment="1" applyProtection="1">
      <alignment horizontal="center" wrapText="1"/>
      <protection locked="0"/>
    </xf>
    <xf numFmtId="181" fontId="55" fillId="8" borderId="192" xfId="280" applyNumberFormat="1" applyFont="1" applyFill="1" applyBorder="1" applyAlignment="1" applyProtection="1">
      <alignment horizontal="center" vertical="center" wrapText="1"/>
    </xf>
    <xf numFmtId="181" fontId="55" fillId="8" borderId="190" xfId="280" applyNumberFormat="1" applyFont="1" applyFill="1" applyBorder="1" applyAlignment="1" applyProtection="1">
      <alignment horizontal="center" vertical="center" wrapText="1"/>
    </xf>
    <xf numFmtId="181" fontId="55" fillId="8" borderId="0" xfId="280" applyNumberFormat="1" applyFont="1" applyFill="1" applyBorder="1" applyAlignment="1" applyProtection="1">
      <alignment horizontal="center" vertical="center" wrapText="1"/>
    </xf>
    <xf numFmtId="181" fontId="54" fillId="0" borderId="0" xfId="309" applyNumberFormat="1" applyFont="1" applyFill="1" applyBorder="1" applyAlignment="1" applyProtection="1">
      <alignment horizontal="center" vertical="center" wrapText="1"/>
      <protection locked="0"/>
    </xf>
    <xf numFmtId="181" fontId="55" fillId="8" borderId="0" xfId="309" applyNumberFormat="1" applyFont="1" applyFill="1" applyBorder="1" applyAlignment="1" applyProtection="1">
      <alignment horizontal="center" vertical="center" wrapText="1"/>
    </xf>
    <xf numFmtId="3" fontId="74" fillId="0" borderId="193" xfId="0" applyNumberFormat="1" applyFont="1" applyBorder="1" applyAlignment="1">
      <alignment horizontal="right"/>
    </xf>
    <xf numFmtId="3" fontId="74" fillId="47" borderId="193" xfId="0" applyNumberFormat="1" applyFont="1" applyFill="1" applyBorder="1" applyAlignment="1">
      <alignment horizontal="right"/>
    </xf>
    <xf numFmtId="181" fontId="55" fillId="35" borderId="199" xfId="280" applyNumberFormat="1" applyFont="1" applyFill="1" applyBorder="1" applyAlignment="1" applyProtection="1">
      <alignment horizontal="center" vertical="center" wrapText="1"/>
    </xf>
    <xf numFmtId="181" fontId="55" fillId="35" borderId="215" xfId="280" applyNumberFormat="1" applyFont="1" applyFill="1" applyBorder="1" applyAlignment="1" applyProtection="1">
      <alignment horizontal="center" vertical="center" wrapText="1"/>
    </xf>
    <xf numFmtId="181" fontId="55" fillId="35" borderId="216" xfId="280" applyNumberFormat="1" applyFont="1" applyFill="1" applyBorder="1" applyAlignment="1" applyProtection="1">
      <alignment horizontal="center" vertical="center" wrapText="1"/>
    </xf>
    <xf numFmtId="181" fontId="54" fillId="0" borderId="186" xfId="280" applyNumberFormat="1" applyFont="1" applyFill="1" applyBorder="1" applyAlignment="1" applyProtection="1">
      <alignment horizontal="center" vertical="center" wrapText="1"/>
    </xf>
    <xf numFmtId="181" fontId="54" fillId="0" borderId="65" xfId="280" applyNumberFormat="1" applyFont="1" applyFill="1" applyBorder="1" applyAlignment="1" applyProtection="1">
      <alignment horizontal="center" vertical="center" wrapText="1"/>
    </xf>
    <xf numFmtId="181" fontId="54" fillId="0" borderId="20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0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1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18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2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02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20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5" fillId="35" borderId="191" xfId="280" applyNumberFormat="1" applyFont="1" applyFill="1" applyBorder="1" applyAlignment="1" applyProtection="1">
      <alignment horizontal="center" vertical="center" wrapText="1"/>
    </xf>
    <xf numFmtId="181" fontId="55" fillId="35" borderId="186" xfId="280" applyNumberFormat="1" applyFont="1" applyFill="1" applyBorder="1" applyAlignment="1" applyProtection="1">
      <alignment horizontal="center" vertical="center" wrapText="1"/>
    </xf>
    <xf numFmtId="181" fontId="55" fillId="35" borderId="197" xfId="280" applyNumberFormat="1" applyFont="1" applyFill="1" applyBorder="1" applyAlignment="1" applyProtection="1">
      <alignment horizontal="center" vertical="center" wrapText="1"/>
    </xf>
    <xf numFmtId="181" fontId="55" fillId="35" borderId="204" xfId="280" applyNumberFormat="1" applyFont="1" applyFill="1" applyBorder="1" applyAlignment="1" applyProtection="1">
      <alignment horizontal="center" vertical="center" wrapText="1"/>
    </xf>
    <xf numFmtId="0" fontId="54" fillId="0" borderId="0" xfId="0" applyFont="1"/>
    <xf numFmtId="0" fontId="55" fillId="0" borderId="0" xfId="0" applyFont="1"/>
    <xf numFmtId="181" fontId="54" fillId="0" borderId="197" xfId="280" applyNumberFormat="1" applyFont="1" applyFill="1" applyBorder="1" applyAlignment="1" applyProtection="1">
      <alignment horizontal="center" wrapText="1"/>
      <protection locked="0"/>
    </xf>
    <xf numFmtId="181" fontId="54" fillId="0" borderId="191" xfId="280" applyNumberFormat="1" applyFont="1" applyFill="1" applyBorder="1" applyAlignment="1" applyProtection="1">
      <alignment horizontal="center" wrapText="1"/>
      <protection locked="0"/>
    </xf>
    <xf numFmtId="181" fontId="54" fillId="0" borderId="190" xfId="280" applyNumberFormat="1" applyFont="1" applyFill="1" applyBorder="1" applyAlignment="1" applyProtection="1">
      <alignment horizontal="center" wrapText="1"/>
      <protection locked="0"/>
    </xf>
    <xf numFmtId="181" fontId="54" fillId="0" borderId="199" xfId="280" applyNumberFormat="1" applyFont="1" applyFill="1" applyBorder="1" applyAlignment="1" applyProtection="1">
      <alignment horizontal="center" wrapText="1"/>
      <protection locked="0"/>
    </xf>
    <xf numFmtId="181" fontId="54" fillId="0" borderId="191" xfId="280" applyNumberFormat="1" applyFont="1" applyFill="1" applyBorder="1" applyAlignment="1" applyProtection="1">
      <alignment horizontal="center" vertical="center" wrapText="1"/>
      <protection locked="0"/>
    </xf>
    <xf numFmtId="3" fontId="54" fillId="0" borderId="191" xfId="280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Border="1" applyAlignment="1">
      <alignment horizontal="center"/>
    </xf>
    <xf numFmtId="3" fontId="74" fillId="0" borderId="0" xfId="0" applyNumberFormat="1" applyFont="1" applyBorder="1" applyAlignment="1">
      <alignment horizontal="right"/>
    </xf>
    <xf numFmtId="3" fontId="74" fillId="39" borderId="152" xfId="386" applyNumberFormat="1" applyFont="1" applyFill="1" applyBorder="1" applyAlignment="1">
      <alignment horizontal="right" vertical="top" wrapText="1"/>
    </xf>
    <xf numFmtId="3" fontId="74" fillId="39" borderId="248" xfId="386" applyNumberFormat="1" applyFont="1" applyFill="1" applyBorder="1" applyAlignment="1">
      <alignment horizontal="right" vertical="top" wrapText="1"/>
    </xf>
    <xf numFmtId="181" fontId="54" fillId="0" borderId="224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26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9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28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41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2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234" xfId="309" applyNumberFormat="1" applyFont="1" applyFill="1" applyBorder="1" applyAlignment="1" applyProtection="1">
      <alignment horizontal="center" vertical="center" wrapText="1"/>
    </xf>
    <xf numFmtId="181" fontId="55" fillId="35" borderId="235" xfId="309" applyNumberFormat="1" applyFont="1" applyFill="1" applyBorder="1" applyAlignment="1" applyProtection="1">
      <alignment horizontal="center" vertical="center" wrapText="1"/>
    </xf>
    <xf numFmtId="181" fontId="54" fillId="0" borderId="236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8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4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2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2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29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231" xfId="309" applyNumberFormat="1" applyFont="1" applyFill="1" applyBorder="1" applyAlignment="1" applyProtection="1">
      <alignment horizontal="center" vertical="center" wrapText="1"/>
      <protection locked="0"/>
    </xf>
    <xf numFmtId="181" fontId="55" fillId="35" borderId="242" xfId="309" applyNumberFormat="1" applyFont="1" applyFill="1" applyBorder="1" applyAlignment="1" applyProtection="1">
      <alignment horizontal="center" vertical="center" wrapText="1"/>
    </xf>
    <xf numFmtId="181" fontId="55" fillId="35" borderId="243" xfId="309" applyNumberFormat="1" applyFont="1" applyFill="1" applyBorder="1" applyAlignment="1" applyProtection="1">
      <alignment horizontal="center" vertical="center" wrapText="1"/>
    </xf>
    <xf numFmtId="181" fontId="55" fillId="35" borderId="244" xfId="309" applyNumberFormat="1" applyFont="1" applyFill="1" applyBorder="1" applyAlignment="1" applyProtection="1">
      <alignment horizontal="center" vertical="center" wrapText="1"/>
    </xf>
    <xf numFmtId="181" fontId="55" fillId="35" borderId="245" xfId="309" applyNumberFormat="1" applyFont="1" applyFill="1" applyBorder="1" applyAlignment="1" applyProtection="1">
      <alignment horizontal="center" vertical="center" wrapText="1"/>
    </xf>
    <xf numFmtId="181" fontId="55" fillId="35" borderId="246" xfId="309" applyNumberFormat="1" applyFont="1" applyFill="1" applyBorder="1" applyAlignment="1" applyProtection="1">
      <alignment horizontal="center" vertical="center" wrapText="1"/>
    </xf>
    <xf numFmtId="181" fontId="55" fillId="35" borderId="247" xfId="309" applyNumberFormat="1" applyFont="1" applyFill="1" applyBorder="1" applyAlignment="1" applyProtection="1">
      <alignment horizontal="center" vertical="center" wrapText="1"/>
    </xf>
    <xf numFmtId="3" fontId="54" fillId="0" borderId="182" xfId="0" applyNumberFormat="1" applyFont="1" applyBorder="1" applyAlignment="1">
      <alignment vertical="center" wrapText="1"/>
    </xf>
    <xf numFmtId="3" fontId="54" fillId="0" borderId="86" xfId="0" applyNumberFormat="1" applyFont="1" applyBorder="1" applyAlignment="1">
      <alignment vertical="center" wrapText="1"/>
    </xf>
    <xf numFmtId="3" fontId="55" fillId="0" borderId="184" xfId="0" applyNumberFormat="1" applyFont="1" applyBorder="1" applyAlignment="1">
      <alignment vertical="center" wrapText="1"/>
    </xf>
    <xf numFmtId="181" fontId="86" fillId="0" borderId="0" xfId="0" applyNumberFormat="1" applyFont="1"/>
    <xf numFmtId="0" fontId="64" fillId="0" borderId="0" xfId="232"/>
    <xf numFmtId="0" fontId="74" fillId="0" borderId="0" xfId="232" applyFont="1"/>
    <xf numFmtId="0" fontId="87" fillId="0" borderId="0" xfId="425" applyAlignment="1">
      <alignment horizontal="left" vertical="center"/>
    </xf>
    <xf numFmtId="14" fontId="64" fillId="0" borderId="0" xfId="232" applyNumberFormat="1"/>
    <xf numFmtId="0" fontId="66" fillId="0" borderId="0" xfId="232" applyFont="1" applyAlignment="1">
      <alignment horizontal="left" vertical="center"/>
    </xf>
    <xf numFmtId="0" fontId="68" fillId="0" borderId="0" xfId="232" applyFont="1"/>
    <xf numFmtId="0" fontId="54" fillId="0" borderId="0" xfId="232" applyFont="1" applyAlignment="1">
      <alignment wrapText="1"/>
    </xf>
    <xf numFmtId="0" fontId="74" fillId="39" borderId="193" xfId="232" applyFont="1" applyFill="1" applyBorder="1" applyAlignment="1">
      <alignment horizontal="center" vertical="center" wrapText="1"/>
    </xf>
    <xf numFmtId="0" fontId="74" fillId="0" borderId="193" xfId="232" applyFont="1" applyBorder="1" applyAlignment="1">
      <alignment horizontal="center"/>
    </xf>
    <xf numFmtId="3" fontId="74" fillId="0" borderId="193" xfId="232" applyNumberFormat="1" applyFont="1" applyBorder="1" applyAlignment="1">
      <alignment horizontal="right"/>
    </xf>
    <xf numFmtId="3" fontId="74" fillId="42" borderId="193" xfId="232" applyNumberFormat="1" applyFont="1" applyFill="1" applyBorder="1" applyAlignment="1">
      <alignment horizontal="right"/>
    </xf>
    <xf numFmtId="3" fontId="74" fillId="47" borderId="193" xfId="232" applyNumberFormat="1" applyFont="1" applyFill="1" applyBorder="1" applyAlignment="1">
      <alignment horizontal="right"/>
    </xf>
    <xf numFmtId="0" fontId="68" fillId="0" borderId="193" xfId="232" applyFont="1" applyBorder="1" applyAlignment="1">
      <alignment horizontal="center"/>
    </xf>
    <xf numFmtId="3" fontId="68" fillId="0" borderId="193" xfId="232" applyNumberFormat="1" applyFont="1" applyBorder="1" applyAlignment="1">
      <alignment horizontal="right"/>
    </xf>
    <xf numFmtId="3" fontId="68" fillId="47" borderId="193" xfId="232" applyNumberFormat="1" applyFont="1" applyFill="1" applyBorder="1" applyAlignment="1">
      <alignment horizontal="right"/>
    </xf>
    <xf numFmtId="0" fontId="68" fillId="39" borderId="193" xfId="232" applyFont="1" applyFill="1" applyBorder="1" applyAlignment="1">
      <alignment horizontal="center"/>
    </xf>
    <xf numFmtId="3" fontId="68" fillId="39" borderId="193" xfId="232" applyNumberFormat="1" applyFont="1" applyFill="1" applyBorder="1" applyAlignment="1">
      <alignment horizontal="right"/>
    </xf>
    <xf numFmtId="0" fontId="89" fillId="0" borderId="0" xfId="232" applyFont="1"/>
    <xf numFmtId="4" fontId="74" fillId="0" borderId="193" xfId="232" applyNumberFormat="1" applyFont="1" applyBorder="1" applyAlignment="1">
      <alignment horizontal="right"/>
    </xf>
    <xf numFmtId="0" fontId="75" fillId="0" borderId="0" xfId="232" applyFont="1"/>
    <xf numFmtId="181" fontId="64" fillId="0" borderId="0" xfId="280" applyNumberFormat="1"/>
    <xf numFmtId="181" fontId="64" fillId="50" borderId="257" xfId="280" applyNumberFormat="1" applyFill="1" applyBorder="1"/>
    <xf numFmtId="181" fontId="64" fillId="50" borderId="258" xfId="280" applyNumberFormat="1" applyFill="1" applyBorder="1"/>
    <xf numFmtId="181" fontId="64" fillId="0" borderId="258" xfId="280" applyNumberFormat="1" applyBorder="1"/>
    <xf numFmtId="181" fontId="64" fillId="0" borderId="183" xfId="280" applyNumberFormat="1" applyBorder="1"/>
    <xf numFmtId="181" fontId="64" fillId="0" borderId="257" xfId="280" applyNumberFormat="1" applyBorder="1"/>
    <xf numFmtId="181" fontId="0" fillId="0" borderId="0" xfId="280" applyNumberFormat="1" applyFont="1"/>
    <xf numFmtId="4" fontId="81" fillId="51" borderId="208" xfId="232" applyNumberFormat="1" applyFont="1" applyFill="1" applyBorder="1" applyAlignment="1">
      <alignment horizontal="right"/>
    </xf>
    <xf numFmtId="3" fontId="81" fillId="0" borderId="208" xfId="228" applyNumberFormat="1" applyFont="1" applyBorder="1" applyAlignment="1">
      <alignment horizontal="right"/>
    </xf>
    <xf numFmtId="3" fontId="81" fillId="0" borderId="208" xfId="232" applyNumberFormat="1" applyFont="1" applyBorder="1" applyAlignment="1">
      <alignment horizontal="right"/>
    </xf>
    <xf numFmtId="3" fontId="81" fillId="46" borderId="208" xfId="228" applyNumberFormat="1" applyFont="1" applyFill="1" applyBorder="1" applyAlignment="1">
      <alignment horizontal="right"/>
    </xf>
    <xf numFmtId="3" fontId="82" fillId="46" borderId="208" xfId="228" applyNumberFormat="1" applyFont="1" applyFill="1" applyBorder="1" applyAlignment="1">
      <alignment horizontal="right"/>
    </xf>
    <xf numFmtId="4" fontId="81" fillId="0" borderId="208" xfId="228" applyNumberFormat="1" applyFont="1" applyBorder="1" applyAlignment="1">
      <alignment horizontal="right"/>
    </xf>
    <xf numFmtId="4" fontId="81" fillId="54" borderId="208" xfId="426" applyNumberFormat="1" applyFont="1" applyFill="1" applyBorder="1" applyAlignment="1">
      <alignment horizontal="right"/>
    </xf>
    <xf numFmtId="4" fontId="81" fillId="0" borderId="208" xfId="426" applyNumberFormat="1" applyFont="1" applyBorder="1" applyAlignment="1">
      <alignment horizontal="right"/>
    </xf>
    <xf numFmtId="4" fontId="81" fillId="51" borderId="208" xfId="426" applyNumberFormat="1" applyFont="1" applyFill="1" applyBorder="1" applyAlignment="1">
      <alignment horizontal="right"/>
    </xf>
    <xf numFmtId="3" fontId="81" fillId="54" borderId="208" xfId="232" applyNumberFormat="1" applyFont="1" applyFill="1" applyBorder="1" applyAlignment="1">
      <alignment horizontal="right"/>
    </xf>
    <xf numFmtId="3" fontId="81" fillId="51" borderId="208" xfId="232" applyNumberFormat="1" applyFont="1" applyFill="1" applyBorder="1" applyAlignment="1">
      <alignment horizontal="right"/>
    </xf>
    <xf numFmtId="3" fontId="81" fillId="45" borderId="208" xfId="232" applyNumberFormat="1" applyFont="1" applyFill="1" applyBorder="1" applyAlignment="1">
      <alignment horizontal="right"/>
    </xf>
    <xf numFmtId="3" fontId="81" fillId="46" borderId="208" xfId="232" applyNumberFormat="1" applyFont="1" applyFill="1" applyBorder="1" applyAlignment="1">
      <alignment horizontal="right"/>
    </xf>
    <xf numFmtId="3" fontId="82" fillId="0" borderId="208" xfId="232" applyNumberFormat="1" applyFont="1" applyBorder="1" applyAlignment="1">
      <alignment horizontal="right"/>
    </xf>
    <xf numFmtId="3" fontId="82" fillId="46" borderId="208" xfId="232" applyNumberFormat="1" applyFont="1" applyFill="1" applyBorder="1" applyAlignment="1">
      <alignment horizontal="right"/>
    </xf>
    <xf numFmtId="4" fontId="81" fillId="0" borderId="208" xfId="232" applyNumberFormat="1" applyFont="1" applyBorder="1" applyAlignment="1">
      <alignment horizontal="right"/>
    </xf>
    <xf numFmtId="4" fontId="81" fillId="54" borderId="208" xfId="232" applyNumberFormat="1" applyFont="1" applyFill="1" applyBorder="1" applyAlignment="1">
      <alignment horizontal="right"/>
    </xf>
    <xf numFmtId="3" fontId="82" fillId="44" borderId="208" xfId="232" applyNumberFormat="1" applyFont="1" applyFill="1" applyBorder="1" applyAlignment="1">
      <alignment horizontal="right"/>
    </xf>
    <xf numFmtId="0" fontId="74" fillId="0" borderId="193" xfId="232" applyFont="1" applyFill="1" applyBorder="1" applyAlignment="1">
      <alignment horizontal="center"/>
    </xf>
    <xf numFmtId="4" fontId="74" fillId="0" borderId="193" xfId="232" applyNumberFormat="1" applyFont="1" applyFill="1" applyBorder="1" applyAlignment="1">
      <alignment horizontal="right"/>
    </xf>
    <xf numFmtId="3" fontId="74" fillId="56" borderId="193" xfId="232" applyNumberFormat="1" applyFont="1" applyFill="1" applyBorder="1" applyAlignment="1">
      <alignment horizontal="right"/>
    </xf>
    <xf numFmtId="4" fontId="74" fillId="56" borderId="193" xfId="232" applyNumberFormat="1" applyFont="1" applyFill="1" applyBorder="1" applyAlignment="1">
      <alignment horizontal="right"/>
    </xf>
    <xf numFmtId="4" fontId="74" fillId="57" borderId="193" xfId="232" applyNumberFormat="1" applyFont="1" applyFill="1" applyBorder="1" applyAlignment="1">
      <alignment horizontal="right"/>
    </xf>
    <xf numFmtId="3" fontId="74" fillId="57" borderId="193" xfId="232" applyNumberFormat="1" applyFont="1" applyFill="1" applyBorder="1" applyAlignment="1">
      <alignment horizontal="right"/>
    </xf>
    <xf numFmtId="0" fontId="55" fillId="0" borderId="0" xfId="232" applyFont="1"/>
    <xf numFmtId="186" fontId="55" fillId="0" borderId="0" xfId="232" applyNumberFormat="1" applyFont="1"/>
    <xf numFmtId="0" fontId="54" fillId="0" borderId="0" xfId="232" applyFont="1"/>
    <xf numFmtId="0" fontId="55" fillId="0" borderId="0" xfId="232" applyFont="1" applyAlignment="1">
      <alignment horizontal="left"/>
    </xf>
    <xf numFmtId="0" fontId="55" fillId="0" borderId="0" xfId="232" applyFont="1" applyAlignment="1">
      <alignment horizontal="right"/>
    </xf>
    <xf numFmtId="182" fontId="54" fillId="0" borderId="0" xfId="232" applyNumberFormat="1" applyFont="1" applyAlignment="1">
      <alignment horizontal="right"/>
    </xf>
    <xf numFmtId="0" fontId="68" fillId="26" borderId="181" xfId="232" applyFont="1" applyFill="1" applyBorder="1" applyAlignment="1">
      <alignment horizontal="center" vertical="center" wrapText="1"/>
    </xf>
    <xf numFmtId="0" fontId="68" fillId="26" borderId="281" xfId="232" applyFont="1" applyFill="1" applyBorder="1" applyAlignment="1">
      <alignment horizontal="center" vertical="center" wrapText="1"/>
    </xf>
    <xf numFmtId="0" fontId="68" fillId="26" borderId="282" xfId="232" applyFont="1" applyFill="1" applyBorder="1" applyAlignment="1">
      <alignment horizontal="center" vertical="center" wrapText="1"/>
    </xf>
    <xf numFmtId="9" fontId="55" fillId="25" borderId="82" xfId="232" applyNumberFormat="1" applyFont="1" applyFill="1" applyBorder="1" applyAlignment="1">
      <alignment horizontal="center" vertical="center" wrapText="1"/>
    </xf>
    <xf numFmtId="0" fontId="55" fillId="25" borderId="82" xfId="232" applyFont="1" applyFill="1" applyBorder="1" applyAlignment="1">
      <alignment horizontal="center" vertical="center" wrapText="1"/>
    </xf>
    <xf numFmtId="184" fontId="55" fillId="25" borderId="82" xfId="232" applyNumberFormat="1" applyFont="1" applyFill="1" applyBorder="1" applyAlignment="1">
      <alignment horizontal="center" vertical="center" wrapText="1"/>
    </xf>
    <xf numFmtId="0" fontId="55" fillId="25" borderId="245" xfId="232" applyFont="1" applyFill="1" applyBorder="1" applyAlignment="1">
      <alignment horizontal="center" vertical="center" wrapText="1"/>
    </xf>
    <xf numFmtId="9" fontId="55" fillId="25" borderId="245" xfId="232" applyNumberFormat="1" applyFont="1" applyFill="1" applyBorder="1" applyAlignment="1">
      <alignment horizontal="center" vertical="center" wrapText="1"/>
    </xf>
    <xf numFmtId="184" fontId="55" fillId="25" borderId="185" xfId="232" applyNumberFormat="1" applyFont="1" applyFill="1" applyBorder="1" applyAlignment="1">
      <alignment horizontal="center" vertical="center" wrapText="1"/>
    </xf>
    <xf numFmtId="0" fontId="91" fillId="0" borderId="287" xfId="282" applyNumberFormat="1" applyFont="1" applyBorder="1" applyAlignment="1" applyProtection="1">
      <alignment horizontal="center"/>
      <protection locked="0"/>
    </xf>
    <xf numFmtId="43" fontId="91" fillId="0" borderId="288" xfId="282" applyNumberFormat="1" applyFont="1" applyBorder="1" applyAlignment="1" applyProtection="1">
      <alignment horizontal="center"/>
      <protection locked="0"/>
    </xf>
    <xf numFmtId="43" fontId="91" fillId="0" borderId="289" xfId="282" applyNumberFormat="1" applyFont="1" applyBorder="1" applyAlignment="1" applyProtection="1">
      <alignment horizontal="center"/>
    </xf>
    <xf numFmtId="43" fontId="91" fillId="0" borderId="288" xfId="282" applyNumberFormat="1" applyFont="1" applyBorder="1" applyAlignment="1" applyProtection="1">
      <alignment horizontal="center"/>
    </xf>
    <xf numFmtId="43" fontId="91" fillId="0" borderId="290" xfId="282" applyNumberFormat="1" applyFont="1" applyBorder="1" applyAlignment="1" applyProtection="1">
      <alignment horizontal="center"/>
    </xf>
    <xf numFmtId="0" fontId="91" fillId="0" borderId="292" xfId="282" applyNumberFormat="1" applyFont="1" applyBorder="1" applyAlignment="1" applyProtection="1">
      <alignment horizontal="center"/>
      <protection locked="0"/>
    </xf>
    <xf numFmtId="43" fontId="91" fillId="0" borderId="293" xfId="282" applyNumberFormat="1" applyFont="1" applyBorder="1" applyAlignment="1" applyProtection="1">
      <alignment horizontal="center"/>
      <protection locked="0"/>
    </xf>
    <xf numFmtId="43" fontId="91" fillId="0" borderId="294" xfId="282" applyNumberFormat="1" applyFont="1" applyBorder="1" applyAlignment="1" applyProtection="1">
      <alignment horizontal="center"/>
    </xf>
    <xf numFmtId="43" fontId="91" fillId="0" borderId="293" xfId="282" applyNumberFormat="1" applyFont="1" applyBorder="1" applyAlignment="1" applyProtection="1">
      <alignment horizontal="center"/>
    </xf>
    <xf numFmtId="43" fontId="91" fillId="0" borderId="295" xfId="282" applyNumberFormat="1" applyFont="1" applyBorder="1" applyAlignment="1" applyProtection="1">
      <alignment horizontal="center"/>
    </xf>
    <xf numFmtId="0" fontId="91" fillId="0" borderId="297" xfId="282" applyNumberFormat="1" applyFont="1" applyBorder="1" applyAlignment="1" applyProtection="1">
      <alignment horizontal="center"/>
      <protection locked="0"/>
    </xf>
    <xf numFmtId="43" fontId="91" fillId="0" borderId="298" xfId="282" applyNumberFormat="1" applyFont="1" applyBorder="1" applyAlignment="1" applyProtection="1">
      <alignment horizontal="center"/>
      <protection locked="0"/>
    </xf>
    <xf numFmtId="43" fontId="91" fillId="0" borderId="299" xfId="282" applyNumberFormat="1" applyFont="1" applyBorder="1" applyAlignment="1" applyProtection="1">
      <alignment horizontal="center"/>
    </xf>
    <xf numFmtId="43" fontId="91" fillId="0" borderId="298" xfId="282" applyNumberFormat="1" applyFont="1" applyBorder="1" applyAlignment="1" applyProtection="1">
      <alignment horizontal="center"/>
    </xf>
    <xf numFmtId="43" fontId="91" fillId="0" borderId="300" xfId="282" applyNumberFormat="1" applyFont="1" applyBorder="1" applyAlignment="1" applyProtection="1">
      <alignment horizontal="center"/>
    </xf>
    <xf numFmtId="0" fontId="91" fillId="0" borderId="302" xfId="282" applyNumberFormat="1" applyFont="1" applyBorder="1" applyAlignment="1" applyProtection="1">
      <alignment horizontal="center"/>
      <protection locked="0"/>
    </xf>
    <xf numFmtId="43" fontId="91" fillId="0" borderId="303" xfId="282" applyNumberFormat="1" applyFont="1" applyBorder="1" applyAlignment="1" applyProtection="1">
      <alignment horizontal="center"/>
      <protection locked="0"/>
    </xf>
    <xf numFmtId="43" fontId="91" fillId="0" borderId="304" xfId="282" applyNumberFormat="1" applyFont="1" applyBorder="1" applyAlignment="1" applyProtection="1">
      <alignment horizontal="center"/>
    </xf>
    <xf numFmtId="43" fontId="91" fillId="0" borderId="303" xfId="282" applyNumberFormat="1" applyFont="1" applyBorder="1" applyAlignment="1" applyProtection="1">
      <alignment horizontal="center"/>
    </xf>
    <xf numFmtId="43" fontId="91" fillId="0" borderId="305" xfId="282" applyNumberFormat="1" applyFont="1" applyBorder="1" applyAlignment="1" applyProtection="1">
      <alignment horizontal="center"/>
    </xf>
    <xf numFmtId="43" fontId="91" fillId="0" borderId="308" xfId="282" applyNumberFormat="1" applyFont="1" applyBorder="1" applyAlignment="1" applyProtection="1">
      <alignment horizontal="center"/>
    </xf>
    <xf numFmtId="0" fontId="91" fillId="0" borderId="309" xfId="282" applyNumberFormat="1" applyFont="1" applyBorder="1" applyAlignment="1" applyProtection="1">
      <alignment horizontal="center"/>
      <protection locked="0"/>
    </xf>
    <xf numFmtId="43" fontId="91" fillId="0" borderId="310" xfId="282" applyNumberFormat="1" applyFont="1" applyBorder="1" applyAlignment="1" applyProtection="1">
      <alignment horizontal="center"/>
      <protection locked="0"/>
    </xf>
    <xf numFmtId="43" fontId="91" fillId="0" borderId="310" xfId="282" applyNumberFormat="1" applyFont="1" applyBorder="1" applyAlignment="1" applyProtection="1">
      <alignment horizontal="center"/>
    </xf>
    <xf numFmtId="43" fontId="91" fillId="0" borderId="311" xfId="282" applyNumberFormat="1" applyFont="1" applyBorder="1" applyAlignment="1" applyProtection="1">
      <alignment horizontal="center"/>
    </xf>
    <xf numFmtId="0" fontId="91" fillId="0" borderId="315" xfId="282" applyNumberFormat="1" applyFont="1" applyBorder="1" applyAlignment="1" applyProtection="1">
      <alignment horizontal="center"/>
    </xf>
    <xf numFmtId="43" fontId="91" fillId="0" borderId="316" xfId="282" applyNumberFormat="1" applyFont="1" applyBorder="1" applyAlignment="1" applyProtection="1">
      <alignment horizontal="center"/>
    </xf>
    <xf numFmtId="0" fontId="91" fillId="0" borderId="317" xfId="282" applyNumberFormat="1" applyFont="1" applyBorder="1" applyAlignment="1" applyProtection="1">
      <alignment horizontal="center"/>
    </xf>
    <xf numFmtId="43" fontId="91" fillId="0" borderId="318" xfId="282" applyNumberFormat="1" applyFont="1" applyBorder="1" applyAlignment="1" applyProtection="1">
      <alignment horizontal="center"/>
    </xf>
    <xf numFmtId="0" fontId="91" fillId="0" borderId="297" xfId="282" applyNumberFormat="1" applyFont="1" applyBorder="1" applyAlignment="1" applyProtection="1">
      <alignment horizontal="center"/>
    </xf>
    <xf numFmtId="0" fontId="91" fillId="0" borderId="309" xfId="282" applyNumberFormat="1" applyFont="1" applyBorder="1" applyAlignment="1" applyProtection="1">
      <alignment horizontal="center"/>
    </xf>
    <xf numFmtId="0" fontId="91" fillId="0" borderId="319" xfId="282" applyNumberFormat="1" applyFont="1" applyBorder="1" applyAlignment="1" applyProtection="1">
      <alignment horizontal="center"/>
      <protection locked="0"/>
    </xf>
    <xf numFmtId="43" fontId="91" fillId="0" borderId="308" xfId="282" applyNumberFormat="1" applyFont="1" applyBorder="1" applyAlignment="1" applyProtection="1">
      <alignment horizontal="center"/>
      <protection locked="0"/>
    </xf>
    <xf numFmtId="43" fontId="91" fillId="0" borderId="320" xfId="282" applyNumberFormat="1" applyFont="1" applyBorder="1" applyAlignment="1" applyProtection="1">
      <alignment horizontal="center"/>
    </xf>
    <xf numFmtId="43" fontId="91" fillId="0" borderId="321" xfId="282" applyNumberFormat="1" applyFont="1" applyBorder="1" applyAlignment="1" applyProtection="1">
      <alignment horizontal="center"/>
    </xf>
    <xf numFmtId="0" fontId="54" fillId="0" borderId="79" xfId="232" applyFont="1" applyBorder="1" applyAlignment="1" applyProtection="1">
      <alignment horizontal="center" vertical="center" wrapText="1"/>
      <protection locked="0"/>
    </xf>
    <xf numFmtId="0" fontId="54" fillId="0" borderId="323" xfId="232" applyFont="1" applyBorder="1" applyAlignment="1" applyProtection="1">
      <alignment horizontal="center" vertical="center" wrapText="1"/>
      <protection locked="0"/>
    </xf>
    <xf numFmtId="0" fontId="54" fillId="0" borderId="323" xfId="232" applyFont="1" applyBorder="1" applyAlignment="1" applyProtection="1">
      <alignment horizontal="center" wrapText="1"/>
      <protection locked="0"/>
    </xf>
    <xf numFmtId="0" fontId="54" fillId="0" borderId="324" xfId="232" applyFont="1" applyBorder="1" applyAlignment="1" applyProtection="1">
      <alignment horizontal="center" wrapText="1"/>
      <protection locked="0"/>
    </xf>
    <xf numFmtId="181" fontId="54" fillId="0" borderId="325" xfId="300" applyNumberFormat="1" applyFont="1" applyFill="1" applyBorder="1" applyAlignment="1" applyProtection="1">
      <alignment horizontal="center" wrapText="1"/>
      <protection locked="0"/>
    </xf>
    <xf numFmtId="181" fontId="54" fillId="0" borderId="79" xfId="300" applyNumberFormat="1" applyFont="1" applyFill="1" applyBorder="1" applyAlignment="1" applyProtection="1">
      <alignment horizontal="center" wrapText="1"/>
      <protection locked="0"/>
    </xf>
    <xf numFmtId="181" fontId="54" fillId="0" borderId="323" xfId="300" applyNumberFormat="1" applyFont="1" applyFill="1" applyBorder="1" applyAlignment="1" applyProtection="1">
      <alignment horizontal="center" wrapText="1"/>
      <protection locked="0"/>
    </xf>
    <xf numFmtId="181" fontId="54" fillId="0" borderId="326" xfId="300" applyNumberFormat="1" applyFont="1" applyFill="1" applyBorder="1" applyAlignment="1" applyProtection="1">
      <alignment horizontal="center" wrapText="1"/>
      <protection locked="0"/>
    </xf>
    <xf numFmtId="181" fontId="54" fillId="0" borderId="166" xfId="300" applyNumberFormat="1" applyFont="1" applyFill="1" applyBorder="1" applyAlignment="1" applyProtection="1">
      <alignment horizontal="center" wrapText="1"/>
      <protection locked="0"/>
    </xf>
    <xf numFmtId="181" fontId="54" fillId="0" borderId="324" xfId="300" applyNumberFormat="1" applyFont="1" applyFill="1" applyBorder="1" applyAlignment="1" applyProtection="1">
      <alignment horizontal="center" wrapText="1"/>
      <protection locked="0"/>
    </xf>
    <xf numFmtId="0" fontId="54" fillId="0" borderId="0" xfId="232" applyFont="1" applyAlignment="1">
      <alignment horizontal="center"/>
    </xf>
    <xf numFmtId="0" fontId="56" fillId="0" borderId="0" xfId="232" applyFont="1"/>
    <xf numFmtId="0" fontId="59" fillId="0" borderId="0" xfId="232" applyFont="1"/>
    <xf numFmtId="4" fontId="54" fillId="0" borderId="191" xfId="398" applyNumberFormat="1" applyFont="1" applyFill="1" applyBorder="1" applyAlignment="1" applyProtection="1">
      <alignment horizontal="right" wrapText="1"/>
      <protection locked="0"/>
    </xf>
    <xf numFmtId="0" fontId="54" fillId="39" borderId="182" xfId="0" applyFont="1" applyFill="1" applyBorder="1" applyAlignment="1">
      <alignment vertical="center" wrapText="1"/>
    </xf>
    <xf numFmtId="0" fontId="54" fillId="39" borderId="0" xfId="0" applyFont="1" applyFill="1" applyBorder="1" applyAlignment="1">
      <alignment vertical="center" wrapText="1"/>
    </xf>
    <xf numFmtId="0" fontId="54" fillId="39" borderId="86" xfId="0" applyFont="1" applyFill="1" applyBorder="1" applyAlignment="1">
      <alignment vertical="center" wrapText="1"/>
    </xf>
    <xf numFmtId="0" fontId="54" fillId="39" borderId="184" xfId="0" applyFont="1" applyFill="1" applyBorder="1"/>
    <xf numFmtId="0" fontId="54" fillId="39" borderId="249" xfId="0" applyFont="1" applyFill="1" applyBorder="1"/>
    <xf numFmtId="0" fontId="54" fillId="39" borderId="90" xfId="0" applyFont="1" applyFill="1" applyBorder="1"/>
    <xf numFmtId="3" fontId="54" fillId="39" borderId="184" xfId="0" applyNumberFormat="1" applyFont="1" applyFill="1" applyBorder="1" applyAlignment="1">
      <alignment vertical="center" wrapText="1"/>
    </xf>
    <xf numFmtId="0" fontId="54" fillId="39" borderId="249" xfId="0" applyFont="1" applyFill="1" applyBorder="1" applyAlignment="1">
      <alignment vertical="center" wrapText="1"/>
    </xf>
    <xf numFmtId="0" fontId="54" fillId="39" borderId="90" xfId="0" applyFont="1" applyFill="1" applyBorder="1" applyAlignment="1">
      <alignment vertical="center" wrapText="1"/>
    </xf>
    <xf numFmtId="0" fontId="54" fillId="39" borderId="184" xfId="0" applyFont="1" applyFill="1" applyBorder="1" applyAlignment="1">
      <alignment vertical="center" wrapText="1"/>
    </xf>
    <xf numFmtId="3" fontId="74" fillId="0" borderId="152" xfId="0" applyNumberFormat="1" applyFont="1" applyFill="1" applyBorder="1" applyAlignment="1">
      <alignment horizontal="right" vertical="top" wrapText="1"/>
    </xf>
    <xf numFmtId="3" fontId="74" fillId="0" borderId="193" xfId="0" applyNumberFormat="1" applyFont="1" applyFill="1" applyBorder="1" applyAlignment="1">
      <alignment horizontal="right" vertical="top" wrapText="1"/>
    </xf>
    <xf numFmtId="0" fontId="74" fillId="0" borderId="193" xfId="0" applyFont="1" applyFill="1" applyBorder="1"/>
    <xf numFmtId="0" fontId="74" fillId="0" borderId="248" xfId="0" applyFont="1" applyFill="1" applyBorder="1"/>
    <xf numFmtId="0" fontId="74" fillId="0" borderId="182" xfId="0" applyFont="1" applyFill="1" applyBorder="1"/>
    <xf numFmtId="0" fontId="74" fillId="0" borderId="0" xfId="0" applyFont="1" applyFill="1" applyBorder="1"/>
    <xf numFmtId="0" fontId="74" fillId="0" borderId="86" xfId="0" applyFont="1" applyFill="1" applyBorder="1"/>
    <xf numFmtId="3" fontId="74" fillId="0" borderId="194" xfId="0" applyNumberFormat="1" applyFont="1" applyFill="1" applyBorder="1" applyAlignment="1">
      <alignment horizontal="right" vertical="top" wrapText="1"/>
    </xf>
    <xf numFmtId="3" fontId="74" fillId="0" borderId="248" xfId="0" applyNumberFormat="1" applyFont="1" applyFill="1" applyBorder="1" applyAlignment="1">
      <alignment horizontal="right" vertical="top" wrapText="1"/>
    </xf>
    <xf numFmtId="3" fontId="74" fillId="0" borderId="182" xfId="0" applyNumberFormat="1" applyFont="1" applyFill="1" applyBorder="1" applyAlignment="1">
      <alignment horizontal="right" vertical="top" wrapText="1"/>
    </xf>
    <xf numFmtId="3" fontId="74" fillId="0" borderId="0" xfId="0" applyNumberFormat="1" applyFont="1" applyFill="1" applyBorder="1" applyAlignment="1">
      <alignment horizontal="right" vertical="top" wrapText="1"/>
    </xf>
    <xf numFmtId="3" fontId="74" fillId="0" borderId="86" xfId="0" applyNumberFormat="1" applyFont="1" applyFill="1" applyBorder="1" applyAlignment="1">
      <alignment horizontal="right" vertical="top" wrapText="1"/>
    </xf>
    <xf numFmtId="3" fontId="74" fillId="0" borderId="147" xfId="0" applyNumberFormat="1" applyFont="1" applyFill="1" applyBorder="1" applyAlignment="1">
      <alignment horizontal="right" vertical="top" wrapText="1"/>
    </xf>
    <xf numFmtId="3" fontId="74" fillId="0" borderId="252" xfId="0" applyNumberFormat="1" applyFont="1" applyFill="1" applyBorder="1" applyAlignment="1">
      <alignment horizontal="right" vertical="top" wrapText="1"/>
    </xf>
    <xf numFmtId="3" fontId="74" fillId="0" borderId="214" xfId="0" applyNumberFormat="1" applyFont="1" applyFill="1" applyBorder="1" applyAlignment="1">
      <alignment horizontal="right" vertical="top" wrapText="1"/>
    </xf>
    <xf numFmtId="0" fontId="74" fillId="0" borderId="214" xfId="0" applyFont="1" applyFill="1" applyBorder="1"/>
    <xf numFmtId="0" fontId="74" fillId="0" borderId="253" xfId="0" applyFont="1" applyFill="1" applyBorder="1"/>
    <xf numFmtId="0" fontId="54" fillId="0" borderId="0" xfId="0" applyFont="1" applyFill="1"/>
    <xf numFmtId="3" fontId="68" fillId="0" borderId="184" xfId="0" applyNumberFormat="1" applyFont="1" applyFill="1" applyBorder="1" applyAlignment="1">
      <alignment horizontal="right" vertical="top" wrapText="1"/>
    </xf>
    <xf numFmtId="3" fontId="68" fillId="0" borderId="249" xfId="0" applyNumberFormat="1" applyFont="1" applyFill="1" applyBorder="1" applyAlignment="1">
      <alignment horizontal="right" vertical="top" wrapText="1"/>
    </xf>
    <xf numFmtId="3" fontId="68" fillId="0" borderId="90" xfId="0" applyNumberFormat="1" applyFont="1" applyFill="1" applyBorder="1" applyAlignment="1">
      <alignment horizontal="right" vertical="top" wrapText="1"/>
    </xf>
    <xf numFmtId="3" fontId="79" fillId="39" borderId="193" xfId="228" applyNumberFormat="1" applyFont="1" applyFill="1" applyBorder="1" applyAlignment="1">
      <alignment horizontal="right" vertical="center" wrapText="1"/>
    </xf>
    <xf numFmtId="181" fontId="55" fillId="0" borderId="190" xfId="394" applyNumberFormat="1" applyFont="1" applyFill="1" applyBorder="1" applyAlignment="1" applyProtection="1">
      <alignment horizontal="center" wrapText="1"/>
    </xf>
    <xf numFmtId="181" fontId="55" fillId="0" borderId="191" xfId="394" applyNumberFormat="1" applyFont="1" applyFill="1" applyBorder="1" applyAlignment="1" applyProtection="1">
      <alignment horizontal="center" wrapText="1"/>
    </xf>
    <xf numFmtId="181" fontId="55" fillId="0" borderId="192" xfId="394" applyNumberFormat="1" applyFont="1" applyFill="1" applyBorder="1" applyAlignment="1" applyProtection="1">
      <alignment horizontal="center" wrapText="1"/>
    </xf>
    <xf numFmtId="0" fontId="54" fillId="39" borderId="193" xfId="0" applyFont="1" applyFill="1" applyBorder="1"/>
    <xf numFmtId="181" fontId="54" fillId="39" borderId="0" xfId="280" applyNumberFormat="1" applyFont="1" applyFill="1" applyBorder="1" applyAlignment="1" applyProtection="1">
      <alignment horizontal="center" vertical="center" wrapText="1"/>
      <protection locked="0"/>
    </xf>
    <xf numFmtId="181" fontId="54" fillId="39" borderId="190" xfId="280" applyNumberFormat="1" applyFont="1" applyFill="1" applyBorder="1" applyAlignment="1" applyProtection="1">
      <alignment horizontal="center" vertical="center" wrapText="1"/>
      <protection locked="0"/>
    </xf>
    <xf numFmtId="181" fontId="54" fillId="39" borderId="191" xfId="280" applyNumberFormat="1" applyFont="1" applyFill="1" applyBorder="1" applyAlignment="1" applyProtection="1">
      <alignment horizontal="center" vertical="center" wrapText="1"/>
      <protection locked="0"/>
    </xf>
    <xf numFmtId="181" fontId="54" fillId="39" borderId="192" xfId="280" applyNumberFormat="1" applyFont="1" applyFill="1" applyBorder="1" applyAlignment="1" applyProtection="1">
      <alignment horizontal="center" vertical="center" wrapText="1"/>
      <protection locked="0"/>
    </xf>
    <xf numFmtId="181" fontId="55" fillId="0" borderId="191" xfId="280" applyNumberFormat="1" applyFont="1" applyFill="1" applyBorder="1" applyAlignment="1" applyProtection="1">
      <alignment horizontal="center" vertical="center" wrapText="1"/>
    </xf>
    <xf numFmtId="0" fontId="54" fillId="0" borderId="0" xfId="0" applyFont="1" applyFill="1" applyBorder="1"/>
    <xf numFmtId="3" fontId="54" fillId="34" borderId="191" xfId="280" applyNumberFormat="1" applyFont="1" applyFill="1" applyBorder="1" applyAlignment="1" applyProtection="1">
      <alignment vertical="center" wrapText="1"/>
    </xf>
    <xf numFmtId="3" fontId="74" fillId="48" borderId="193" xfId="232" applyNumberFormat="1" applyFont="1" applyFill="1" applyBorder="1" applyAlignment="1">
      <alignment horizontal="right"/>
    </xf>
    <xf numFmtId="4" fontId="74" fillId="48" borderId="193" xfId="232" applyNumberFormat="1" applyFont="1" applyFill="1" applyBorder="1" applyAlignment="1">
      <alignment horizontal="right"/>
    </xf>
    <xf numFmtId="181" fontId="64" fillId="39" borderId="258" xfId="280" applyNumberFormat="1" applyFill="1" applyBorder="1"/>
    <xf numFmtId="3" fontId="81" fillId="0" borderId="208" xfId="232" applyNumberFormat="1" applyFont="1" applyBorder="1" applyAlignment="1">
      <alignment horizontal="right" vertical="top"/>
    </xf>
    <xf numFmtId="3" fontId="81" fillId="0" borderId="210" xfId="232" applyNumberFormat="1" applyFont="1" applyBorder="1" applyAlignment="1">
      <alignment horizontal="right" vertical="top"/>
    </xf>
    <xf numFmtId="3" fontId="81" fillId="0" borderId="327" xfId="232" applyNumberFormat="1" applyFont="1" applyBorder="1" applyAlignment="1">
      <alignment horizontal="right" vertical="top"/>
    </xf>
    <xf numFmtId="3" fontId="81" fillId="0" borderId="328" xfId="232" applyNumberFormat="1" applyFont="1" applyBorder="1" applyAlignment="1">
      <alignment horizontal="right" vertical="top"/>
    </xf>
    <xf numFmtId="3" fontId="81" fillId="45" borderId="327" xfId="232" applyNumberFormat="1" applyFont="1" applyFill="1" applyBorder="1" applyAlignment="1">
      <alignment horizontal="right" vertical="top"/>
    </xf>
    <xf numFmtId="3" fontId="81" fillId="45" borderId="328" xfId="232" applyNumberFormat="1" applyFont="1" applyFill="1" applyBorder="1" applyAlignment="1">
      <alignment horizontal="right" vertical="top"/>
    </xf>
    <xf numFmtId="3" fontId="82" fillId="44" borderId="208" xfId="232" applyNumberFormat="1" applyFont="1" applyFill="1" applyBorder="1" applyAlignment="1">
      <alignment horizontal="center" wrapText="1"/>
    </xf>
    <xf numFmtId="3" fontId="81" fillId="0" borderId="208" xfId="232" applyNumberFormat="1" applyFont="1" applyBorder="1" applyAlignment="1">
      <alignment horizontal="right" vertical="top" wrapText="1"/>
    </xf>
    <xf numFmtId="3" fontId="82" fillId="44" borderId="209" xfId="232" applyNumberFormat="1" applyFont="1" applyFill="1" applyBorder="1" applyAlignment="1">
      <alignment horizontal="center" wrapText="1"/>
    </xf>
    <xf numFmtId="3" fontId="81" fillId="0" borderId="209" xfId="232" applyNumberFormat="1" applyFont="1" applyBorder="1" applyAlignment="1">
      <alignment horizontal="right" vertical="top" wrapText="1"/>
    </xf>
    <xf numFmtId="3" fontId="82" fillId="44" borderId="208" xfId="232" applyNumberFormat="1" applyFont="1" applyFill="1" applyBorder="1" applyAlignment="1">
      <alignment horizontal="right" vertical="top" wrapText="1"/>
    </xf>
    <xf numFmtId="3" fontId="81" fillId="45" borderId="208" xfId="232" applyNumberFormat="1" applyFont="1" applyFill="1" applyBorder="1" applyAlignment="1">
      <alignment horizontal="right" vertical="center"/>
    </xf>
    <xf numFmtId="3" fontId="81" fillId="0" borderId="208" xfId="232" applyNumberFormat="1" applyFont="1" applyBorder="1" applyAlignment="1">
      <alignment horizontal="right" vertical="center"/>
    </xf>
    <xf numFmtId="3" fontId="81" fillId="0" borderId="208" xfId="232" applyNumberFormat="1" applyFont="1" applyBorder="1"/>
    <xf numFmtId="3" fontId="81" fillId="0" borderId="208" xfId="391" applyNumberFormat="1" applyFont="1" applyBorder="1" applyAlignment="1">
      <alignment horizontal="right" vertical="top" wrapText="1"/>
    </xf>
    <xf numFmtId="187" fontId="82" fillId="44" borderId="208" xfId="381" applyNumberFormat="1" applyFont="1" applyFill="1" applyBorder="1" applyAlignment="1">
      <alignment wrapText="1"/>
    </xf>
    <xf numFmtId="3" fontId="81" fillId="45" borderId="208" xfId="0" applyNumberFormat="1" applyFont="1" applyFill="1" applyBorder="1" applyAlignment="1">
      <alignment horizontal="right"/>
    </xf>
    <xf numFmtId="3" fontId="81" fillId="0" borderId="208" xfId="0" applyNumberFormat="1" applyFont="1" applyBorder="1" applyAlignment="1">
      <alignment horizontal="right"/>
    </xf>
    <xf numFmtId="3" fontId="81" fillId="46" borderId="208" xfId="0" applyNumberFormat="1" applyFont="1" applyFill="1" applyBorder="1" applyAlignment="1">
      <alignment horizontal="right"/>
    </xf>
    <xf numFmtId="3" fontId="82" fillId="44" borderId="208" xfId="0" applyNumberFormat="1" applyFont="1" applyFill="1" applyBorder="1" applyAlignment="1">
      <alignment horizontal="right"/>
    </xf>
    <xf numFmtId="3" fontId="81" fillId="45" borderId="208" xfId="386" applyNumberFormat="1" applyFont="1" applyFill="1" applyBorder="1" applyAlignment="1">
      <alignment horizontal="right"/>
    </xf>
    <xf numFmtId="3" fontId="81" fillId="58" borderId="208" xfId="391" applyNumberFormat="1" applyFont="1" applyFill="1" applyBorder="1" applyAlignment="1">
      <alignment horizontal="right"/>
    </xf>
    <xf numFmtId="3" fontId="82" fillId="44" borderId="208" xfId="386" applyNumberFormat="1" applyFont="1" applyFill="1" applyBorder="1" applyAlignment="1">
      <alignment horizontal="right"/>
    </xf>
    <xf numFmtId="3" fontId="81" fillId="52" borderId="208" xfId="0" applyNumberFormat="1" applyFont="1" applyFill="1" applyBorder="1" applyAlignment="1">
      <alignment horizontal="right"/>
    </xf>
    <xf numFmtId="3" fontId="81" fillId="53" borderId="208" xfId="0" applyNumberFormat="1" applyFont="1" applyFill="1" applyBorder="1" applyAlignment="1">
      <alignment horizontal="right"/>
    </xf>
    <xf numFmtId="3" fontId="82" fillId="52" borderId="208" xfId="0" applyNumberFormat="1" applyFont="1" applyFill="1" applyBorder="1" applyAlignment="1">
      <alignment horizontal="right"/>
    </xf>
    <xf numFmtId="181" fontId="64" fillId="0" borderId="182" xfId="280" applyNumberFormat="1" applyBorder="1"/>
    <xf numFmtId="181" fontId="64" fillId="0" borderId="0" xfId="280" applyNumberFormat="1" applyBorder="1"/>
    <xf numFmtId="181" fontId="64" fillId="0" borderId="86" xfId="280" applyNumberFormat="1" applyBorder="1"/>
    <xf numFmtId="4" fontId="74" fillId="49" borderId="248" xfId="232" applyNumberFormat="1" applyFont="1" applyFill="1" applyBorder="1" applyAlignment="1">
      <alignment horizontal="right"/>
    </xf>
    <xf numFmtId="181" fontId="64" fillId="50" borderId="183" xfId="280" applyNumberFormat="1" applyFill="1" applyBorder="1"/>
    <xf numFmtId="181" fontId="64" fillId="39" borderId="182" xfId="280" applyNumberFormat="1" applyFill="1" applyBorder="1"/>
    <xf numFmtId="181" fontId="64" fillId="39" borderId="0" xfId="280" applyNumberFormat="1" applyFill="1" applyBorder="1"/>
    <xf numFmtId="181" fontId="64" fillId="39" borderId="86" xfId="280" applyNumberFormat="1" applyFill="1" applyBorder="1"/>
    <xf numFmtId="181" fontId="64" fillId="39" borderId="257" xfId="280" applyNumberFormat="1" applyFill="1" applyBorder="1"/>
    <xf numFmtId="181" fontId="64" fillId="39" borderId="183" xfId="280" applyNumberFormat="1" applyFill="1" applyBorder="1"/>
    <xf numFmtId="4" fontId="74" fillId="55" borderId="248" xfId="232" applyNumberFormat="1" applyFont="1" applyFill="1" applyBorder="1" applyAlignment="1">
      <alignment horizontal="right"/>
    </xf>
    <xf numFmtId="181" fontId="64" fillId="39" borderId="193" xfId="280" applyNumberFormat="1" applyFill="1" applyBorder="1" applyAlignment="1">
      <alignment horizontal="right"/>
    </xf>
    <xf numFmtId="181" fontId="64" fillId="39" borderId="0" xfId="280" applyNumberFormat="1" applyFill="1" applyBorder="1" applyAlignment="1">
      <alignment horizontal="right"/>
    </xf>
    <xf numFmtId="3" fontId="74" fillId="49" borderId="193" xfId="232" applyNumberFormat="1" applyFont="1" applyFill="1" applyBorder="1" applyAlignment="1">
      <alignment horizontal="right"/>
    </xf>
    <xf numFmtId="4" fontId="74" fillId="49" borderId="193" xfId="232" applyNumberFormat="1" applyFont="1" applyFill="1" applyBorder="1" applyAlignment="1">
      <alignment horizontal="right"/>
    </xf>
    <xf numFmtId="3" fontId="54" fillId="0" borderId="0" xfId="0" applyNumberFormat="1" applyFont="1"/>
    <xf numFmtId="0" fontId="93" fillId="0" borderId="329" xfId="0" applyFont="1" applyBorder="1"/>
    <xf numFmtId="0" fontId="94" fillId="0" borderId="332" xfId="0" applyFont="1" applyBorder="1" applyAlignment="1">
      <alignment horizontal="center"/>
    </xf>
    <xf numFmtId="8" fontId="93" fillId="0" borderId="332" xfId="0" applyNumberFormat="1" applyFont="1" applyBorder="1" applyAlignment="1">
      <alignment horizontal="right" vertical="center" wrapText="1"/>
    </xf>
    <xf numFmtId="0" fontId="93" fillId="0" borderId="330" xfId="0" applyFont="1" applyBorder="1"/>
    <xf numFmtId="0" fontId="93" fillId="61" borderId="333" xfId="0" applyFont="1" applyFill="1" applyBorder="1"/>
    <xf numFmtId="0" fontId="93" fillId="61" borderId="332" xfId="0" applyFont="1" applyFill="1" applyBorder="1" applyAlignment="1">
      <alignment horizontal="center" vertical="center"/>
    </xf>
    <xf numFmtId="8" fontId="93" fillId="61" borderId="332" xfId="0" applyNumberFormat="1" applyFont="1" applyFill="1" applyBorder="1" applyAlignment="1">
      <alignment horizontal="right" vertical="center"/>
    </xf>
    <xf numFmtId="0" fontId="92" fillId="0" borderId="0" xfId="0" applyFont="1" applyAlignment="1">
      <alignment horizontal="justify" vertical="center" wrapText="1"/>
    </xf>
    <xf numFmtId="181" fontId="93" fillId="61" borderId="333" xfId="0" applyNumberFormat="1" applyFont="1" applyFill="1" applyBorder="1" applyAlignment="1">
      <alignment horizontal="center"/>
    </xf>
    <xf numFmtId="0" fontId="94" fillId="0" borderId="332" xfId="0" applyNumberFormat="1" applyFont="1" applyBorder="1" applyAlignment="1">
      <alignment horizontal="center" vertical="center"/>
    </xf>
    <xf numFmtId="0" fontId="94" fillId="0" borderId="331" xfId="0" applyNumberFormat="1" applyFont="1" applyBorder="1" applyAlignment="1">
      <alignment horizontal="center" vertical="center"/>
    </xf>
    <xf numFmtId="0" fontId="55" fillId="0" borderId="104" xfId="0" applyFont="1" applyBorder="1" applyAlignment="1">
      <alignment horizontal="center" vertical="center" textRotation="90" wrapText="1"/>
    </xf>
    <xf numFmtId="0" fontId="55" fillId="0" borderId="105" xfId="0" applyFont="1" applyBorder="1" applyAlignment="1">
      <alignment horizontal="center" vertical="center" textRotation="90" wrapText="1"/>
    </xf>
    <xf numFmtId="0" fontId="55" fillId="0" borderId="80" xfId="0" applyFont="1" applyBorder="1" applyAlignment="1">
      <alignment horizontal="center" vertical="center" textRotation="90" wrapText="1"/>
    </xf>
    <xf numFmtId="0" fontId="55" fillId="0" borderId="65" xfId="0" applyFont="1" applyBorder="1" applyAlignment="1">
      <alignment horizontal="center" vertical="center" textRotation="90" wrapText="1"/>
    </xf>
    <xf numFmtId="183" fontId="70" fillId="0" borderId="100" xfId="282" applyNumberFormat="1" applyFont="1" applyBorder="1" applyAlignment="1">
      <alignment horizontal="center" vertical="center" wrapText="1"/>
    </xf>
    <xf numFmtId="183" fontId="70" fillId="0" borderId="98" xfId="282" applyNumberFormat="1" applyFont="1" applyBorder="1" applyAlignment="1">
      <alignment horizontal="center" vertical="center" wrapText="1"/>
    </xf>
    <xf numFmtId="183" fontId="70" fillId="0" borderId="99" xfId="282" applyNumberFormat="1" applyFont="1" applyBorder="1" applyAlignment="1">
      <alignment horizontal="center" vertical="center" wrapText="1"/>
    </xf>
    <xf numFmtId="0" fontId="54" fillId="41" borderId="221" xfId="0" applyFont="1" applyFill="1" applyBorder="1" applyAlignment="1">
      <alignment horizontal="center" vertical="center"/>
    </xf>
    <xf numFmtId="0" fontId="54" fillId="41" borderId="222" xfId="0" applyFont="1" applyFill="1" applyBorder="1" applyAlignment="1">
      <alignment horizontal="center" vertical="center"/>
    </xf>
    <xf numFmtId="0" fontId="54" fillId="41" borderId="223" xfId="0" applyFont="1" applyFill="1" applyBorder="1" applyAlignment="1">
      <alignment horizontal="center" vertical="center"/>
    </xf>
    <xf numFmtId="0" fontId="78" fillId="41" borderId="221" xfId="0" applyFont="1" applyFill="1" applyBorder="1" applyAlignment="1">
      <alignment horizontal="center" vertical="center"/>
    </xf>
    <xf numFmtId="0" fontId="78" fillId="41" borderId="222" xfId="0" applyFont="1" applyFill="1" applyBorder="1" applyAlignment="1">
      <alignment horizontal="center" vertical="center"/>
    </xf>
    <xf numFmtId="0" fontId="78" fillId="41" borderId="223" xfId="0" applyFont="1" applyFill="1" applyBorder="1" applyAlignment="1">
      <alignment horizontal="center" vertical="center"/>
    </xf>
    <xf numFmtId="0" fontId="54" fillId="41" borderId="250" xfId="0" applyFont="1" applyFill="1" applyBorder="1" applyAlignment="1">
      <alignment horizontal="center" vertical="center"/>
    </xf>
    <xf numFmtId="0" fontId="54" fillId="41" borderId="251" xfId="0" applyFont="1" applyFill="1" applyBorder="1" applyAlignment="1">
      <alignment horizontal="center" vertical="center"/>
    </xf>
    <xf numFmtId="0" fontId="54" fillId="41" borderId="87" xfId="0" applyFont="1" applyFill="1" applyBorder="1" applyAlignment="1">
      <alignment horizontal="center" vertical="center"/>
    </xf>
    <xf numFmtId="0" fontId="80" fillId="41" borderId="221" xfId="399" applyFill="1" applyBorder="1" applyAlignment="1">
      <alignment horizontal="center" vertical="center"/>
    </xf>
    <xf numFmtId="0" fontId="80" fillId="41" borderId="222" xfId="399" applyFill="1" applyBorder="1" applyAlignment="1">
      <alignment horizontal="center" vertical="center"/>
    </xf>
    <xf numFmtId="0" fontId="80" fillId="41" borderId="223" xfId="399" applyFill="1" applyBorder="1" applyAlignment="1">
      <alignment horizontal="center" vertical="center"/>
    </xf>
    <xf numFmtId="0" fontId="54" fillId="41" borderId="143" xfId="0" applyFont="1" applyFill="1" applyBorder="1" applyAlignment="1">
      <alignment horizontal="center" vertical="center"/>
    </xf>
    <xf numFmtId="0" fontId="54" fillId="41" borderId="254" xfId="0" applyFont="1" applyFill="1" applyBorder="1" applyAlignment="1">
      <alignment horizontal="center" vertical="center"/>
    </xf>
    <xf numFmtId="0" fontId="54" fillId="41" borderId="255" xfId="0" applyFont="1" applyFill="1" applyBorder="1" applyAlignment="1">
      <alignment horizontal="center" vertical="center"/>
    </xf>
    <xf numFmtId="183" fontId="70" fillId="0" borderId="97" xfId="282" applyNumberFormat="1" applyFont="1" applyBorder="1" applyAlignment="1">
      <alignment horizontal="center" vertical="center" wrapText="1"/>
    </xf>
    <xf numFmtId="183" fontId="70" fillId="0" borderId="95" xfId="282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28" borderId="101" xfId="0" applyFont="1" applyFill="1" applyBorder="1" applyAlignment="1">
      <alignment horizontal="center" vertical="center"/>
    </xf>
    <xf numFmtId="0" fontId="55" fillId="28" borderId="74" xfId="0" applyFont="1" applyFill="1" applyBorder="1" applyAlignment="1">
      <alignment horizontal="center" vertical="center"/>
    </xf>
    <xf numFmtId="0" fontId="55" fillId="28" borderId="102" xfId="0" applyFont="1" applyFill="1" applyBorder="1" applyAlignment="1">
      <alignment horizontal="center" vertical="center"/>
    </xf>
    <xf numFmtId="0" fontId="55" fillId="29" borderId="103" xfId="0" applyFont="1" applyFill="1" applyBorder="1" applyAlignment="1">
      <alignment horizontal="center" vertical="center" wrapText="1"/>
    </xf>
    <xf numFmtId="0" fontId="55" fillId="29" borderId="198" xfId="0" applyFont="1" applyFill="1" applyBorder="1" applyAlignment="1">
      <alignment horizontal="center" vertical="center" wrapText="1"/>
    </xf>
    <xf numFmtId="0" fontId="55" fillId="32" borderId="19" xfId="0" applyFont="1" applyFill="1" applyBorder="1" applyAlignment="1">
      <alignment horizontal="center" vertical="center" wrapText="1"/>
    </xf>
    <xf numFmtId="0" fontId="55" fillId="32" borderId="17" xfId="0" applyFont="1" applyFill="1" applyBorder="1" applyAlignment="1">
      <alignment horizontal="center" vertical="center" wrapText="1"/>
    </xf>
    <xf numFmtId="0" fontId="55" fillId="32" borderId="24" xfId="0" applyFont="1" applyFill="1" applyBorder="1" applyAlignment="1">
      <alignment horizontal="center" vertical="center" wrapText="1"/>
    </xf>
    <xf numFmtId="0" fontId="55" fillId="32" borderId="18" xfId="0" applyFont="1" applyFill="1" applyBorder="1" applyAlignment="1">
      <alignment horizontal="center" vertical="center" wrapText="1"/>
    </xf>
    <xf numFmtId="0" fontId="55" fillId="0" borderId="166" xfId="0" applyFont="1" applyBorder="1" applyAlignment="1" applyProtection="1">
      <alignment horizontal="center" vertical="center" wrapText="1"/>
      <protection locked="0"/>
    </xf>
    <xf numFmtId="0" fontId="55" fillId="31" borderId="101" xfId="0" applyFont="1" applyFill="1" applyBorder="1" applyAlignment="1">
      <alignment horizontal="center" vertical="center" wrapText="1"/>
    </xf>
    <xf numFmtId="0" fontId="55" fillId="31" borderId="74" xfId="0" applyFont="1" applyFill="1" applyBorder="1" applyAlignment="1">
      <alignment horizontal="center" vertical="center" wrapText="1"/>
    </xf>
    <xf numFmtId="0" fontId="55" fillId="31" borderId="102" xfId="0" applyFont="1" applyFill="1" applyBorder="1" applyAlignment="1">
      <alignment horizontal="center" vertical="center" wrapText="1"/>
    </xf>
    <xf numFmtId="0" fontId="55" fillId="31" borderId="19" xfId="0" applyFont="1" applyFill="1" applyBorder="1" applyAlignment="1">
      <alignment horizontal="center" vertical="center" wrapText="1"/>
    </xf>
    <xf numFmtId="0" fontId="55" fillId="31" borderId="17" xfId="0" applyFont="1" applyFill="1" applyBorder="1" applyAlignment="1">
      <alignment horizontal="center" vertical="center" wrapText="1"/>
    </xf>
    <xf numFmtId="0" fontId="55" fillId="31" borderId="18" xfId="0" applyFont="1" applyFill="1" applyBorder="1" applyAlignment="1">
      <alignment horizontal="center" vertical="center" wrapText="1"/>
    </xf>
    <xf numFmtId="0" fontId="55" fillId="33" borderId="101" xfId="0" applyFont="1" applyFill="1" applyBorder="1" applyAlignment="1">
      <alignment horizontal="center" vertical="center" wrapText="1"/>
    </xf>
    <xf numFmtId="0" fontId="55" fillId="33" borderId="74" xfId="0" applyFont="1" applyFill="1" applyBorder="1" applyAlignment="1">
      <alignment horizontal="center" vertical="center" wrapText="1"/>
    </xf>
    <xf numFmtId="0" fontId="55" fillId="33" borderId="103" xfId="0" applyFont="1" applyFill="1" applyBorder="1" applyAlignment="1">
      <alignment horizontal="center" vertical="center" wrapText="1"/>
    </xf>
    <xf numFmtId="0" fontId="93" fillId="60" borderId="335" xfId="0" applyFont="1" applyFill="1" applyBorder="1" applyAlignment="1">
      <alignment horizontal="center" vertical="center"/>
    </xf>
    <xf numFmtId="0" fontId="93" fillId="60" borderId="330" xfId="0" applyFont="1" applyFill="1" applyBorder="1" applyAlignment="1">
      <alignment horizontal="center" vertical="center"/>
    </xf>
    <xf numFmtId="0" fontId="93" fillId="60" borderId="329" xfId="0" applyFont="1" applyFill="1" applyBorder="1" applyAlignment="1">
      <alignment horizontal="center" vertical="center"/>
    </xf>
    <xf numFmtId="0" fontId="93" fillId="60" borderId="335" xfId="0" applyFont="1" applyFill="1" applyBorder="1" applyAlignment="1">
      <alignment horizontal="center" vertical="center" wrapText="1"/>
    </xf>
    <xf numFmtId="0" fontId="93" fillId="60" borderId="330" xfId="0" applyFont="1" applyFill="1" applyBorder="1" applyAlignment="1">
      <alignment horizontal="center" vertical="center" wrapText="1"/>
    </xf>
    <xf numFmtId="0" fontId="93" fillId="60" borderId="329" xfId="0" applyFont="1" applyFill="1" applyBorder="1" applyAlignment="1">
      <alignment horizontal="center" vertical="center" wrapText="1"/>
    </xf>
    <xf numFmtId="0" fontId="93" fillId="60" borderId="334" xfId="0" applyFont="1" applyFill="1" applyBorder="1" applyAlignment="1">
      <alignment horizontal="center" vertical="center" wrapText="1"/>
    </xf>
    <xf numFmtId="0" fontId="55" fillId="35" borderId="85" xfId="0" applyFont="1" applyFill="1" applyBorder="1" applyAlignment="1">
      <alignment horizontal="right" vertical="center" wrapText="1"/>
    </xf>
    <xf numFmtId="0" fontId="55" fillId="35" borderId="111" xfId="0" applyFont="1" applyFill="1" applyBorder="1" applyAlignment="1">
      <alignment horizontal="right" vertical="center" wrapText="1"/>
    </xf>
    <xf numFmtId="0" fontId="55" fillId="24" borderId="85" xfId="380" applyFont="1" applyFill="1" applyBorder="1" applyAlignment="1">
      <alignment horizontal="right" vertical="center" wrapText="1"/>
    </xf>
    <xf numFmtId="0" fontId="55" fillId="24" borderId="111" xfId="380" applyFont="1" applyFill="1" applyBorder="1" applyAlignment="1">
      <alignment horizontal="right" vertical="center" wrapText="1"/>
    </xf>
    <xf numFmtId="0" fontId="55" fillId="0" borderId="104" xfId="380" applyFont="1" applyBorder="1" applyAlignment="1">
      <alignment horizontal="center" vertical="center" textRotation="90" wrapText="1"/>
    </xf>
    <xf numFmtId="0" fontId="55" fillId="0" borderId="105" xfId="380" applyFont="1" applyBorder="1" applyAlignment="1">
      <alignment horizontal="center" vertical="center" textRotation="90" wrapText="1"/>
    </xf>
    <xf numFmtId="0" fontId="55" fillId="0" borderId="80" xfId="380" applyFont="1" applyBorder="1" applyAlignment="1">
      <alignment horizontal="center" vertical="center" textRotation="90" wrapText="1"/>
    </xf>
    <xf numFmtId="0" fontId="55" fillId="0" borderId="65" xfId="380" applyFont="1" applyBorder="1" applyAlignment="1">
      <alignment horizontal="center" vertical="center" textRotation="90" wrapText="1"/>
    </xf>
    <xf numFmtId="183" fontId="70" fillId="0" borderId="100" xfId="382" applyNumberFormat="1" applyFont="1" applyBorder="1" applyAlignment="1">
      <alignment horizontal="center" vertical="center" wrapText="1"/>
    </xf>
    <xf numFmtId="183" fontId="70" fillId="0" borderId="98" xfId="382" applyNumberFormat="1" applyFont="1" applyBorder="1" applyAlignment="1">
      <alignment horizontal="center" vertical="center" wrapText="1"/>
    </xf>
    <xf numFmtId="183" fontId="70" fillId="0" borderId="99" xfId="382" applyNumberFormat="1" applyFont="1" applyBorder="1" applyAlignment="1">
      <alignment horizontal="center" vertical="center" wrapText="1"/>
    </xf>
    <xf numFmtId="183" fontId="70" fillId="0" borderId="97" xfId="382" applyNumberFormat="1" applyFont="1" applyBorder="1" applyAlignment="1">
      <alignment horizontal="center" vertical="center" wrapText="1"/>
    </xf>
    <xf numFmtId="183" fontId="70" fillId="0" borderId="95" xfId="382" applyNumberFormat="1" applyFont="1" applyBorder="1" applyAlignment="1">
      <alignment horizontal="center" vertical="center" wrapText="1"/>
    </xf>
    <xf numFmtId="0" fontId="55" fillId="0" borderId="0" xfId="380" applyFont="1" applyBorder="1" applyAlignment="1">
      <alignment horizontal="center" vertical="center" wrapText="1"/>
    </xf>
    <xf numFmtId="0" fontId="55" fillId="0" borderId="0" xfId="380" applyFont="1" applyBorder="1" applyAlignment="1" applyProtection="1">
      <alignment horizontal="left" wrapText="1"/>
      <protection locked="0"/>
    </xf>
    <xf numFmtId="0" fontId="55" fillId="0" borderId="0" xfId="380" applyFont="1" applyBorder="1" applyAlignment="1" applyProtection="1">
      <alignment horizontal="right" vertical="center" wrapText="1"/>
      <protection locked="0"/>
    </xf>
    <xf numFmtId="0" fontId="55" fillId="36" borderId="101" xfId="380" applyFont="1" applyFill="1" applyBorder="1" applyAlignment="1">
      <alignment horizontal="center" vertical="center" wrapText="1"/>
    </xf>
    <xf numFmtId="0" fontId="55" fillId="36" borderId="74" xfId="380" applyFont="1" applyFill="1" applyBorder="1" applyAlignment="1">
      <alignment horizontal="center" vertical="center" wrapText="1"/>
    </xf>
    <xf numFmtId="0" fontId="55" fillId="36" borderId="103" xfId="380" applyFont="1" applyFill="1" applyBorder="1" applyAlignment="1">
      <alignment horizontal="center" vertical="center" wrapText="1"/>
    </xf>
    <xf numFmtId="0" fontId="55" fillId="36" borderId="19" xfId="380" applyFont="1" applyFill="1" applyBorder="1" applyAlignment="1">
      <alignment horizontal="center" vertical="center" wrapText="1"/>
    </xf>
    <xf numFmtId="0" fontId="55" fillId="36" borderId="17" xfId="380" applyFont="1" applyFill="1" applyBorder="1" applyAlignment="1">
      <alignment horizontal="center" vertical="center" wrapText="1"/>
    </xf>
    <xf numFmtId="0" fontId="55" fillId="36" borderId="24" xfId="380" applyFont="1" applyFill="1" applyBorder="1" applyAlignment="1">
      <alignment horizontal="center" vertical="center" wrapText="1"/>
    </xf>
    <xf numFmtId="0" fontId="55" fillId="9" borderId="101" xfId="380" applyFont="1" applyFill="1" applyBorder="1" applyAlignment="1">
      <alignment horizontal="center" vertical="center"/>
    </xf>
    <xf numFmtId="0" fontId="55" fillId="9" borderId="74" xfId="380" applyFont="1" applyFill="1" applyBorder="1" applyAlignment="1">
      <alignment horizontal="center" vertical="center"/>
    </xf>
    <xf numFmtId="0" fontId="55" fillId="9" borderId="102" xfId="380" applyFont="1" applyFill="1" applyBorder="1" applyAlignment="1">
      <alignment horizontal="center" vertical="center"/>
    </xf>
    <xf numFmtId="0" fontId="55" fillId="37" borderId="103" xfId="380" applyFont="1" applyFill="1" applyBorder="1" applyAlignment="1">
      <alignment horizontal="center" vertical="center" wrapText="1"/>
    </xf>
    <xf numFmtId="0" fontId="55" fillId="37" borderId="24" xfId="380" applyFont="1" applyFill="1" applyBorder="1" applyAlignment="1">
      <alignment horizontal="center" vertical="center" wrapText="1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24" xfId="380" applyFont="1" applyFill="1" applyBorder="1" applyAlignment="1">
      <alignment horizontal="center" vertical="center" wrapText="1"/>
    </xf>
    <xf numFmtId="0" fontId="55" fillId="9" borderId="18" xfId="380" applyFont="1" applyFill="1" applyBorder="1" applyAlignment="1">
      <alignment horizontal="center" vertical="center" wrapText="1"/>
    </xf>
    <xf numFmtId="0" fontId="55" fillId="9" borderId="73" xfId="380" applyFont="1" applyFill="1" applyBorder="1" applyAlignment="1">
      <alignment horizontal="center" vertical="center"/>
    </xf>
    <xf numFmtId="0" fontId="55" fillId="9" borderId="20" xfId="380" applyFont="1" applyFill="1" applyBorder="1" applyAlignment="1">
      <alignment horizontal="center" vertical="center" wrapText="1"/>
    </xf>
    <xf numFmtId="0" fontId="74" fillId="39" borderId="72" xfId="385" applyFont="1" applyFill="1" applyBorder="1" applyAlignment="1">
      <alignment horizontal="center" wrapText="1"/>
    </xf>
    <xf numFmtId="0" fontId="74" fillId="39" borderId="164" xfId="385" applyFont="1" applyFill="1" applyBorder="1" applyAlignment="1">
      <alignment horizontal="center" wrapText="1"/>
    </xf>
    <xf numFmtId="0" fontId="74" fillId="39" borderId="71" xfId="385" applyFont="1" applyFill="1" applyBorder="1" applyAlignment="1">
      <alignment horizontal="center" wrapText="1"/>
    </xf>
    <xf numFmtId="0" fontId="68" fillId="39" borderId="69" xfId="385" applyFont="1" applyFill="1" applyBorder="1" applyAlignment="1">
      <alignment horizontal="center" wrapText="1"/>
    </xf>
    <xf numFmtId="0" fontId="74" fillId="39" borderId="69" xfId="385" applyFont="1" applyFill="1" applyBorder="1" applyAlignment="1">
      <alignment horizontal="center" vertical="center" wrapText="1"/>
    </xf>
    <xf numFmtId="0" fontId="68" fillId="39" borderId="72" xfId="385" applyFont="1" applyFill="1" applyBorder="1" applyAlignment="1">
      <alignment horizontal="center" wrapText="1"/>
    </xf>
    <xf numFmtId="0" fontId="68" fillId="39" borderId="164" xfId="385" applyFont="1" applyFill="1" applyBorder="1" applyAlignment="1">
      <alignment horizontal="center" wrapText="1"/>
    </xf>
    <xf numFmtId="0" fontId="68" fillId="39" borderId="71" xfId="385" applyFont="1" applyFill="1" applyBorder="1" applyAlignment="1">
      <alignment horizontal="center" wrapText="1"/>
    </xf>
    <xf numFmtId="0" fontId="68" fillId="0" borderId="0" xfId="385" applyFont="1" applyAlignment="1">
      <alignment horizontal="center"/>
    </xf>
    <xf numFmtId="0" fontId="74" fillId="39" borderId="72" xfId="391" applyFont="1" applyFill="1" applyBorder="1" applyAlignment="1">
      <alignment horizontal="center" wrapText="1"/>
    </xf>
    <xf numFmtId="0" fontId="74" fillId="39" borderId="164" xfId="391" applyFont="1" applyFill="1" applyBorder="1" applyAlignment="1">
      <alignment horizontal="center" wrapText="1"/>
    </xf>
    <xf numFmtId="0" fontId="74" fillId="39" borderId="71" xfId="391" applyFont="1" applyFill="1" applyBorder="1" applyAlignment="1">
      <alignment horizontal="center" wrapText="1"/>
    </xf>
    <xf numFmtId="0" fontId="68" fillId="39" borderId="69" xfId="391" applyFont="1" applyFill="1" applyBorder="1" applyAlignment="1">
      <alignment horizontal="center" wrapText="1"/>
    </xf>
    <xf numFmtId="0" fontId="74" fillId="39" borderId="69" xfId="391" applyFont="1" applyFill="1" applyBorder="1" applyAlignment="1">
      <alignment horizontal="center" vertical="center" wrapText="1"/>
    </xf>
    <xf numFmtId="0" fontId="68" fillId="39" borderId="72" xfId="391" applyFont="1" applyFill="1" applyBorder="1" applyAlignment="1">
      <alignment horizontal="center" wrapText="1"/>
    </xf>
    <xf numFmtId="0" fontId="68" fillId="39" borderId="164" xfId="391" applyFont="1" applyFill="1" applyBorder="1" applyAlignment="1">
      <alignment horizontal="center" wrapText="1"/>
    </xf>
    <xf numFmtId="0" fontId="68" fillId="39" borderId="71" xfId="391" applyFont="1" applyFill="1" applyBorder="1" applyAlignment="1">
      <alignment horizontal="center" wrapText="1"/>
    </xf>
    <xf numFmtId="0" fontId="55" fillId="0" borderId="0" xfId="0" applyFont="1" applyBorder="1" applyAlignment="1" applyProtection="1">
      <alignment horizontal="right" vertical="center" wrapText="1"/>
      <protection locked="0"/>
    </xf>
    <xf numFmtId="0" fontId="55" fillId="29" borderId="24" xfId="0" applyFont="1" applyFill="1" applyBorder="1" applyAlignment="1">
      <alignment horizontal="center" vertical="center" wrapText="1"/>
    </xf>
    <xf numFmtId="0" fontId="55" fillId="35" borderId="85" xfId="233" applyFont="1" applyFill="1" applyBorder="1" applyAlignment="1">
      <alignment horizontal="right" vertical="center" wrapText="1"/>
    </xf>
    <xf numFmtId="0" fontId="64" fillId="0" borderId="85" xfId="233" applyBorder="1"/>
    <xf numFmtId="0" fontId="64" fillId="0" borderId="111" xfId="233" applyBorder="1"/>
    <xf numFmtId="0" fontId="55" fillId="0" borderId="104" xfId="233" applyFont="1" applyBorder="1" applyAlignment="1">
      <alignment horizontal="center" vertical="center" textRotation="90" wrapText="1"/>
    </xf>
    <xf numFmtId="0" fontId="64" fillId="0" borderId="105" xfId="233" applyBorder="1"/>
    <xf numFmtId="0" fontId="64" fillId="0" borderId="179" xfId="233" applyBorder="1"/>
    <xf numFmtId="0" fontId="55" fillId="0" borderId="80" xfId="233" applyFont="1" applyBorder="1" applyAlignment="1">
      <alignment horizontal="center" vertical="center" textRotation="90" wrapText="1"/>
    </xf>
    <xf numFmtId="0" fontId="64" fillId="0" borderId="65" xfId="233" applyBorder="1"/>
    <xf numFmtId="0" fontId="64" fillId="0" borderId="22" xfId="233" applyBorder="1"/>
    <xf numFmtId="183" fontId="70" fillId="0" borderId="100" xfId="283" applyNumberFormat="1" applyFont="1" applyBorder="1" applyAlignment="1">
      <alignment horizontal="center" vertical="center" wrapText="1"/>
    </xf>
    <xf numFmtId="0" fontId="64" fillId="0" borderId="98" xfId="233" applyBorder="1"/>
    <xf numFmtId="0" fontId="64" fillId="0" borderId="99" xfId="233" applyBorder="1"/>
    <xf numFmtId="183" fontId="70" fillId="0" borderId="97" xfId="283" applyNumberFormat="1" applyFont="1" applyBorder="1" applyAlignment="1">
      <alignment horizontal="center" vertical="center" wrapText="1"/>
    </xf>
    <xf numFmtId="0" fontId="64" fillId="0" borderId="95" xfId="233" applyBorder="1"/>
    <xf numFmtId="0" fontId="55" fillId="0" borderId="0" xfId="233" applyFont="1" applyBorder="1" applyAlignment="1">
      <alignment horizontal="center" vertical="center" wrapText="1"/>
    </xf>
    <xf numFmtId="0" fontId="55" fillId="31" borderId="167" xfId="233" applyFont="1" applyFill="1" applyBorder="1" applyAlignment="1">
      <alignment horizontal="center" vertical="center" wrapText="1"/>
    </xf>
    <xf numFmtId="0" fontId="64" fillId="0" borderId="168" xfId="233" applyBorder="1"/>
    <xf numFmtId="0" fontId="64" fillId="0" borderId="169" xfId="233" applyBorder="1"/>
    <xf numFmtId="0" fontId="64" fillId="0" borderId="174" xfId="233" applyBorder="1"/>
    <xf numFmtId="0" fontId="64" fillId="0" borderId="175" xfId="233" applyBorder="1"/>
    <xf numFmtId="0" fontId="64" fillId="0" borderId="176" xfId="233" applyBorder="1"/>
    <xf numFmtId="0" fontId="55" fillId="33" borderId="170" xfId="233" applyFont="1" applyFill="1" applyBorder="1" applyAlignment="1">
      <alignment horizontal="center" vertical="center" wrapText="1"/>
    </xf>
    <xf numFmtId="0" fontId="64" fillId="0" borderId="171" xfId="233" applyBorder="1"/>
    <xf numFmtId="0" fontId="64" fillId="0" borderId="172" xfId="233" applyBorder="1"/>
    <xf numFmtId="0" fontId="55" fillId="28" borderId="170" xfId="233" applyFont="1" applyFill="1" applyBorder="1" applyAlignment="1">
      <alignment horizontal="center" vertical="center"/>
    </xf>
    <xf numFmtId="0" fontId="64" fillId="0" borderId="73" xfId="233" applyBorder="1"/>
    <xf numFmtId="0" fontId="55" fillId="29" borderId="173" xfId="233" applyFont="1" applyFill="1" applyBorder="1" applyAlignment="1">
      <alignment horizontal="center" vertical="center" wrapText="1"/>
    </xf>
    <xf numFmtId="0" fontId="64" fillId="0" borderId="177" xfId="233" applyBorder="1"/>
    <xf numFmtId="0" fontId="64" fillId="0" borderId="178" xfId="233" applyBorder="1"/>
    <xf numFmtId="0" fontId="55" fillId="32" borderId="21" xfId="233" applyFont="1" applyFill="1" applyBorder="1" applyAlignment="1">
      <alignment horizontal="center" vertical="center" wrapText="1"/>
    </xf>
    <xf numFmtId="0" fontId="64" fillId="0" borderId="23" xfId="233" applyBorder="1"/>
    <xf numFmtId="0" fontId="64" fillId="0" borderId="20" xfId="233" applyBorder="1"/>
    <xf numFmtId="0" fontId="55" fillId="32" borderId="80" xfId="233" applyFont="1" applyFill="1" applyBorder="1" applyAlignment="1">
      <alignment horizontal="center" vertical="center" wrapText="1"/>
    </xf>
    <xf numFmtId="0" fontId="55" fillId="32" borderId="22" xfId="233" applyFont="1" applyFill="1" applyBorder="1" applyAlignment="1">
      <alignment horizontal="center" vertical="center" wrapText="1"/>
    </xf>
    <xf numFmtId="0" fontId="55" fillId="32" borderId="109" xfId="233" applyFont="1" applyFill="1" applyBorder="1" applyAlignment="1">
      <alignment horizontal="center" vertical="center" wrapText="1"/>
    </xf>
    <xf numFmtId="0" fontId="55" fillId="32" borderId="178" xfId="233" applyFont="1" applyFill="1" applyBorder="1" applyAlignment="1">
      <alignment horizontal="center" vertical="center" wrapText="1"/>
    </xf>
    <xf numFmtId="0" fontId="55" fillId="32" borderId="104" xfId="233" applyFont="1" applyFill="1" applyBorder="1" applyAlignment="1">
      <alignment horizontal="center" vertical="center" wrapText="1"/>
    </xf>
    <xf numFmtId="0" fontId="55" fillId="32" borderId="179" xfId="233" applyFont="1" applyFill="1" applyBorder="1" applyAlignment="1">
      <alignment horizontal="center" vertical="center" wrapText="1"/>
    </xf>
    <xf numFmtId="0" fontId="68" fillId="39" borderId="69" xfId="389" applyFont="1" applyFill="1" applyBorder="1" applyAlignment="1">
      <alignment horizontal="center" wrapText="1"/>
    </xf>
    <xf numFmtId="0" fontId="68" fillId="0" borderId="0" xfId="389" applyFont="1" applyAlignment="1">
      <alignment horizontal="center"/>
    </xf>
    <xf numFmtId="0" fontId="74" fillId="39" borderId="69" xfId="389" applyFont="1" applyFill="1" applyBorder="1" applyAlignment="1">
      <alignment horizontal="center" vertical="center" wrapText="1"/>
    </xf>
    <xf numFmtId="0" fontId="74" fillId="39" borderId="72" xfId="389" applyFont="1" applyFill="1" applyBorder="1" applyAlignment="1">
      <alignment horizontal="center" wrapText="1"/>
    </xf>
    <xf numFmtId="0" fontId="74" fillId="39" borderId="164" xfId="389" applyFont="1" applyFill="1" applyBorder="1" applyAlignment="1">
      <alignment horizontal="center" wrapText="1"/>
    </xf>
    <xf numFmtId="0" fontId="74" fillId="39" borderId="71" xfId="389" applyFont="1" applyFill="1" applyBorder="1" applyAlignment="1">
      <alignment horizontal="center" wrapText="1"/>
    </xf>
    <xf numFmtId="0" fontId="74" fillId="39" borderId="69" xfId="389" applyFont="1" applyFill="1" applyBorder="1" applyAlignment="1">
      <alignment horizontal="center" wrapText="1"/>
    </xf>
    <xf numFmtId="0" fontId="54" fillId="0" borderId="193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41" borderId="0" xfId="0" applyFont="1" applyFill="1" applyBorder="1" applyAlignment="1">
      <alignment horizontal="center"/>
    </xf>
    <xf numFmtId="0" fontId="54" fillId="41" borderId="193" xfId="0" applyFont="1" applyFill="1" applyBorder="1" applyAlignment="1">
      <alignment horizontal="center"/>
    </xf>
    <xf numFmtId="0" fontId="54" fillId="0" borderId="194" xfId="0" applyFont="1" applyBorder="1" applyAlignment="1">
      <alignment horizontal="center"/>
    </xf>
    <xf numFmtId="0" fontId="54" fillId="0" borderId="195" xfId="0" applyFont="1" applyBorder="1" applyAlignment="1">
      <alignment horizontal="center"/>
    </xf>
    <xf numFmtId="0" fontId="54" fillId="0" borderId="196" xfId="0" applyFont="1" applyBorder="1" applyAlignment="1">
      <alignment horizontal="center"/>
    </xf>
    <xf numFmtId="0" fontId="55" fillId="8" borderId="23" xfId="0" applyFont="1" applyFill="1" applyBorder="1" applyAlignment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76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4" fillId="0" borderId="77" xfId="0" applyFont="1" applyBorder="1" applyAlignment="1">
      <alignment vertical="center" wrapText="1"/>
    </xf>
    <xf numFmtId="0" fontId="54" fillId="0" borderId="78" xfId="0" applyFont="1" applyBorder="1" applyAlignment="1">
      <alignment vertical="center" wrapText="1"/>
    </xf>
    <xf numFmtId="0" fontId="54" fillId="0" borderId="70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54" fillId="0" borderId="70" xfId="0" applyFont="1" applyBorder="1" applyAlignment="1">
      <alignment vertical="center" wrapText="1"/>
    </xf>
    <xf numFmtId="0" fontId="55" fillId="8" borderId="2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right" vertical="center" wrapText="1"/>
    </xf>
    <xf numFmtId="0" fontId="55" fillId="25" borderId="91" xfId="232" applyFont="1" applyFill="1" applyBorder="1" applyAlignment="1">
      <alignment horizontal="center" vertical="center" wrapText="1"/>
    </xf>
    <xf numFmtId="0" fontId="55" fillId="25" borderId="275" xfId="232" applyFont="1" applyFill="1" applyBorder="1" applyAlignment="1">
      <alignment horizontal="center" vertical="center" wrapText="1"/>
    </xf>
    <xf numFmtId="0" fontId="55" fillId="25" borderId="284" xfId="232" applyFont="1" applyFill="1" applyBorder="1" applyAlignment="1">
      <alignment horizontal="center" vertical="center" wrapText="1"/>
    </xf>
    <xf numFmtId="0" fontId="69" fillId="25" borderId="92" xfId="232" applyFont="1" applyFill="1" applyBorder="1" applyAlignment="1">
      <alignment horizontal="center" vertical="center" wrapText="1"/>
    </xf>
    <xf numFmtId="0" fontId="69" fillId="25" borderId="10" xfId="232" applyFont="1" applyFill="1" applyBorder="1" applyAlignment="1">
      <alignment horizontal="center" vertical="center" wrapText="1"/>
    </xf>
    <xf numFmtId="0" fontId="69" fillId="25" borderId="93" xfId="232" applyFont="1" applyFill="1" applyBorder="1" applyAlignment="1">
      <alignment horizontal="center" vertical="center" wrapText="1"/>
    </xf>
    <xf numFmtId="0" fontId="55" fillId="27" borderId="266" xfId="232" applyFont="1" applyFill="1" applyBorder="1" applyAlignment="1">
      <alignment horizontal="center" vertical="center" wrapText="1"/>
    </xf>
    <xf numFmtId="0" fontId="55" fillId="27" borderId="267" xfId="232" applyFont="1" applyFill="1" applyBorder="1" applyAlignment="1">
      <alignment horizontal="center" vertical="center" wrapText="1"/>
    </xf>
    <xf numFmtId="0" fontId="55" fillId="27" borderId="273" xfId="232" applyFont="1" applyFill="1" applyBorder="1" applyAlignment="1">
      <alignment horizontal="center" vertical="center" wrapText="1"/>
    </xf>
    <xf numFmtId="0" fontId="55" fillId="25" borderId="94" xfId="232" applyFont="1" applyFill="1" applyBorder="1" applyAlignment="1">
      <alignment horizontal="center" vertical="center" wrapText="1"/>
    </xf>
    <xf numFmtId="0" fontId="64" fillId="0" borderId="94" xfId="232" applyBorder="1" applyAlignment="1">
      <alignment horizontal="center" vertical="center" wrapText="1"/>
    </xf>
    <xf numFmtId="0" fontId="55" fillId="31" borderId="92" xfId="232" applyFont="1" applyFill="1" applyBorder="1" applyAlignment="1">
      <alignment horizontal="center" vertical="center" wrapText="1"/>
    </xf>
    <xf numFmtId="0" fontId="55" fillId="31" borderId="10" xfId="232" applyFont="1" applyFill="1" applyBorder="1" applyAlignment="1">
      <alignment horizontal="center" vertical="center" wrapText="1"/>
    </xf>
    <xf numFmtId="0" fontId="55" fillId="31" borderId="93" xfId="232" applyFont="1" applyFill="1" applyBorder="1" applyAlignment="1">
      <alignment horizontal="center" vertical="center" wrapText="1"/>
    </xf>
    <xf numFmtId="0" fontId="55" fillId="25" borderId="263" xfId="232" applyFont="1" applyFill="1" applyBorder="1" applyAlignment="1">
      <alignment horizontal="center" vertical="center" wrapText="1"/>
    </xf>
    <xf numFmtId="0" fontId="55" fillId="25" borderId="264" xfId="232" applyFont="1" applyFill="1" applyBorder="1" applyAlignment="1">
      <alignment horizontal="center" vertical="center" wrapText="1"/>
    </xf>
    <xf numFmtId="0" fontId="55" fillId="25" borderId="265" xfId="232" applyFont="1" applyFill="1" applyBorder="1" applyAlignment="1">
      <alignment horizontal="center" vertical="center" wrapText="1"/>
    </xf>
    <xf numFmtId="0" fontId="55" fillId="31" borderId="276" xfId="232" applyFont="1" applyFill="1" applyBorder="1" applyAlignment="1">
      <alignment horizontal="center" vertical="center" wrapText="1"/>
    </xf>
    <xf numFmtId="0" fontId="55" fillId="31" borderId="277" xfId="232" applyFont="1" applyFill="1" applyBorder="1" applyAlignment="1">
      <alignment horizontal="center" vertical="center" wrapText="1"/>
    </xf>
    <xf numFmtId="0" fontId="55" fillId="25" borderId="86" xfId="232" applyFont="1" applyFill="1" applyBorder="1" applyAlignment="1">
      <alignment horizontal="center" vertical="center" wrapText="1"/>
    </xf>
    <xf numFmtId="0" fontId="55" fillId="25" borderId="83" xfId="232" applyFont="1" applyFill="1" applyBorder="1" applyAlignment="1">
      <alignment horizontal="center" vertical="center" wrapText="1"/>
    </xf>
    <xf numFmtId="0" fontId="64" fillId="0" borderId="82" xfId="232" applyBorder="1" applyAlignment="1">
      <alignment horizontal="center" vertical="center" wrapText="1"/>
    </xf>
    <xf numFmtId="0" fontId="55" fillId="25" borderId="278" xfId="232" applyFont="1" applyFill="1" applyBorder="1" applyAlignment="1">
      <alignment horizontal="center" vertical="center" wrapText="1"/>
    </xf>
    <xf numFmtId="0" fontId="55" fillId="25" borderId="279" xfId="232" applyFont="1" applyFill="1" applyBorder="1" applyAlignment="1">
      <alignment horizontal="center" vertical="center" wrapText="1"/>
    </xf>
    <xf numFmtId="0" fontId="55" fillId="25" borderId="280" xfId="232" applyFont="1" applyFill="1" applyBorder="1" applyAlignment="1">
      <alignment horizontal="center" vertical="center" wrapText="1"/>
    </xf>
    <xf numFmtId="0" fontId="55" fillId="0" borderId="312" xfId="232" applyFont="1" applyBorder="1" applyAlignment="1" applyProtection="1">
      <alignment horizontal="center" vertical="center" textRotation="90" wrapText="1"/>
      <protection locked="0"/>
    </xf>
    <xf numFmtId="0" fontId="66" fillId="0" borderId="66" xfId="232" applyFont="1" applyBorder="1" applyAlignment="1" applyProtection="1">
      <alignment horizontal="center" vertical="center" textRotation="90" wrapText="1"/>
      <protection locked="0"/>
    </xf>
    <xf numFmtId="0" fontId="55" fillId="0" borderId="313" xfId="232" applyFont="1" applyBorder="1" applyAlignment="1" applyProtection="1">
      <alignment horizontal="center" vertical="center" textRotation="90" wrapText="1"/>
      <protection locked="0"/>
    </xf>
    <xf numFmtId="0" fontId="66" fillId="0" borderId="83" xfId="232" applyFont="1" applyBorder="1" applyAlignment="1" applyProtection="1">
      <alignment horizontal="center" vertical="center" textRotation="90" wrapText="1"/>
      <protection locked="0"/>
    </xf>
    <xf numFmtId="0" fontId="66" fillId="0" borderId="82" xfId="232" applyFont="1" applyBorder="1" applyAlignment="1" applyProtection="1">
      <alignment horizontal="center" vertical="center" textRotation="90" wrapText="1"/>
      <protection locked="0"/>
    </xf>
    <xf numFmtId="183" fontId="65" fillId="0" borderId="307" xfId="282" applyNumberFormat="1" applyFont="1" applyBorder="1" applyAlignment="1" applyProtection="1">
      <alignment horizontal="center" vertical="center" wrapText="1"/>
      <protection locked="0"/>
    </xf>
    <xf numFmtId="183" fontId="65" fillId="0" borderId="291" xfId="282" applyNumberFormat="1" applyFont="1" applyBorder="1" applyAlignment="1" applyProtection="1">
      <alignment horizontal="center" vertical="center" wrapText="1"/>
      <protection locked="0"/>
    </xf>
    <xf numFmtId="183" fontId="65" fillId="0" borderId="306" xfId="282" applyNumberFormat="1" applyFont="1" applyBorder="1" applyAlignment="1" applyProtection="1">
      <alignment horizontal="center" vertical="center" wrapText="1"/>
      <protection locked="0"/>
    </xf>
    <xf numFmtId="0" fontId="65" fillId="0" borderId="307" xfId="233" applyFont="1" applyBorder="1" applyAlignment="1" applyProtection="1">
      <alignment horizontal="center" vertical="center" wrapText="1"/>
      <protection locked="0"/>
    </xf>
    <xf numFmtId="0" fontId="65" fillId="0" borderId="291" xfId="233" applyFont="1" applyBorder="1" applyAlignment="1" applyProtection="1">
      <alignment horizontal="center" vertical="center" wrapText="1"/>
      <protection locked="0"/>
    </xf>
    <xf numFmtId="0" fontId="65" fillId="0" borderId="306" xfId="233" applyFont="1" applyBorder="1" applyAlignment="1" applyProtection="1">
      <alignment horizontal="center" vertical="center" wrapText="1"/>
      <protection locked="0"/>
    </xf>
    <xf numFmtId="0" fontId="65" fillId="0" borderId="301" xfId="233" applyFont="1" applyBorder="1" applyAlignment="1" applyProtection="1">
      <alignment horizontal="center" vertical="center" wrapText="1"/>
      <protection locked="0"/>
    </xf>
    <xf numFmtId="0" fontId="65" fillId="0" borderId="322" xfId="233" applyFont="1" applyBorder="1" applyAlignment="1" applyProtection="1">
      <alignment horizontal="center" vertical="center" wrapText="1"/>
      <protection locked="0"/>
    </xf>
    <xf numFmtId="183" fontId="67" fillId="0" borderId="314" xfId="282" applyNumberFormat="1" applyFont="1" applyBorder="1" applyAlignment="1" applyProtection="1">
      <alignment horizontal="center" vertical="center" wrapText="1"/>
      <protection locked="0"/>
    </xf>
    <xf numFmtId="183" fontId="67" fillId="0" borderId="291" xfId="282" applyNumberFormat="1" applyFont="1" applyBorder="1" applyAlignment="1" applyProtection="1">
      <alignment horizontal="center" vertical="center" wrapText="1"/>
      <protection locked="0"/>
    </xf>
    <xf numFmtId="183" fontId="67" fillId="0" borderId="296" xfId="282" applyNumberFormat="1" applyFont="1" applyBorder="1" applyAlignment="1" applyProtection="1">
      <alignment horizontal="center" vertical="center" wrapText="1"/>
      <protection locked="0"/>
    </xf>
    <xf numFmtId="183" fontId="67" fillId="0" borderId="301" xfId="282" applyNumberFormat="1" applyFont="1" applyBorder="1" applyAlignment="1" applyProtection="1">
      <alignment horizontal="center" vertical="center" wrapText="1"/>
      <protection locked="0"/>
    </xf>
    <xf numFmtId="183" fontId="67" fillId="0" borderId="306" xfId="282" applyNumberFormat="1" applyFont="1" applyBorder="1" applyAlignment="1" applyProtection="1">
      <alignment horizontal="center" vertical="center" wrapText="1"/>
      <protection locked="0"/>
    </xf>
    <xf numFmtId="0" fontId="55" fillId="0" borderId="66" xfId="232" applyFont="1" applyBorder="1" applyAlignment="1" applyProtection="1">
      <alignment horizontal="center" vertical="center" textRotation="90" wrapText="1"/>
      <protection locked="0"/>
    </xf>
    <xf numFmtId="0" fontId="55" fillId="0" borderId="285" xfId="232" applyFont="1" applyBorder="1" applyAlignment="1" applyProtection="1">
      <alignment horizontal="center" vertical="center" textRotation="90" wrapText="1"/>
      <protection locked="0"/>
    </xf>
    <xf numFmtId="183" fontId="67" fillId="0" borderId="286" xfId="282" applyNumberFormat="1" applyFont="1" applyBorder="1" applyAlignment="1" applyProtection="1">
      <alignment horizontal="center" vertical="center" wrapText="1"/>
      <protection locked="0"/>
    </xf>
    <xf numFmtId="183" fontId="67" fillId="0" borderId="307" xfId="282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68" fillId="26" borderId="96" xfId="232" applyFont="1" applyFill="1" applyBorder="1" applyAlignment="1">
      <alignment horizontal="center" vertical="center" wrapText="1"/>
    </xf>
    <xf numFmtId="0" fontId="68" fillId="26" borderId="83" xfId="232" applyFont="1" applyFill="1" applyBorder="1" applyAlignment="1">
      <alignment horizontal="center" vertical="center" wrapText="1"/>
    </xf>
    <xf numFmtId="0" fontId="68" fillId="26" borderId="82" xfId="232" applyFont="1" applyFill="1" applyBorder="1" applyAlignment="1">
      <alignment horizontal="center" vertical="center" wrapText="1"/>
    </xf>
    <xf numFmtId="0" fontId="55" fillId="25" borderId="96" xfId="232" applyFont="1" applyFill="1" applyBorder="1" applyAlignment="1">
      <alignment horizontal="center" vertical="center" wrapText="1"/>
    </xf>
    <xf numFmtId="0" fontId="55" fillId="25" borderId="82" xfId="232" applyFont="1" applyFill="1" applyBorder="1" applyAlignment="1">
      <alignment horizontal="center" vertical="center" wrapText="1"/>
    </xf>
    <xf numFmtId="0" fontId="55" fillId="25" borderId="260" xfId="232" applyFont="1" applyFill="1" applyBorder="1" applyAlignment="1">
      <alignment horizontal="center" vertical="center" wrapText="1"/>
    </xf>
    <xf numFmtId="0" fontId="55" fillId="25" borderId="261" xfId="232" applyFont="1" applyFill="1" applyBorder="1" applyAlignment="1">
      <alignment horizontal="center" vertical="center" wrapText="1"/>
    </xf>
    <xf numFmtId="0" fontId="55" fillId="25" borderId="262" xfId="232" applyFont="1" applyFill="1" applyBorder="1" applyAlignment="1">
      <alignment horizontal="center" vertical="center" wrapText="1"/>
    </xf>
    <xf numFmtId="0" fontId="55" fillId="27" borderId="87" xfId="232" applyFont="1" applyFill="1" applyBorder="1" applyAlignment="1">
      <alignment horizontal="center" vertical="center" wrapText="1"/>
    </xf>
    <xf numFmtId="0" fontId="64" fillId="30" borderId="90" xfId="232" applyFill="1" applyBorder="1" applyAlignment="1">
      <alignment horizontal="center" vertical="center" wrapText="1"/>
    </xf>
    <xf numFmtId="0" fontId="64" fillId="0" borderId="82" xfId="232" applyBorder="1"/>
    <xf numFmtId="0" fontId="69" fillId="25" borderId="268" xfId="232" applyFont="1" applyFill="1" applyBorder="1" applyAlignment="1">
      <alignment horizontal="center" vertical="center" wrapText="1"/>
    </xf>
    <xf numFmtId="0" fontId="69" fillId="25" borderId="269" xfId="232" applyFont="1" applyFill="1" applyBorder="1" applyAlignment="1">
      <alignment horizontal="center" vertical="center" wrapText="1"/>
    </xf>
    <xf numFmtId="0" fontId="69" fillId="25" borderId="270" xfId="232" applyFont="1" applyFill="1" applyBorder="1" applyAlignment="1">
      <alignment horizontal="center" vertical="center" wrapText="1"/>
    </xf>
    <xf numFmtId="0" fontId="55" fillId="27" borderId="259" xfId="232" applyFont="1" applyFill="1" applyBorder="1" applyAlignment="1">
      <alignment horizontal="center" vertical="center" wrapText="1"/>
    </xf>
    <xf numFmtId="0" fontId="55" fillId="27" borderId="88" xfId="232" applyFont="1" applyFill="1" applyBorder="1" applyAlignment="1">
      <alignment horizontal="center" vertical="center" wrapText="1"/>
    </xf>
    <xf numFmtId="0" fontId="64" fillId="30" borderId="89" xfId="232" applyFill="1" applyBorder="1" applyAlignment="1">
      <alignment horizontal="center" vertical="center" wrapText="1"/>
    </xf>
    <xf numFmtId="0" fontId="69" fillId="25" borderId="271" xfId="232" applyFont="1" applyFill="1" applyBorder="1" applyAlignment="1">
      <alignment horizontal="center" vertical="center" wrapText="1"/>
    </xf>
    <xf numFmtId="0" fontId="69" fillId="25" borderId="251" xfId="232" applyFont="1" applyFill="1" applyBorder="1" applyAlignment="1">
      <alignment horizontal="center" vertical="center" wrapText="1"/>
    </xf>
    <xf numFmtId="0" fontId="69" fillId="25" borderId="87" xfId="232" applyFont="1" applyFill="1" applyBorder="1" applyAlignment="1">
      <alignment horizontal="center" vertical="center" wrapText="1"/>
    </xf>
    <xf numFmtId="0" fontId="55" fillId="25" borderId="272" xfId="232" applyFont="1" applyFill="1" applyBorder="1" applyAlignment="1">
      <alignment horizontal="center" vertical="center" wrapText="1"/>
    </xf>
    <xf numFmtId="0" fontId="55" fillId="25" borderId="274" xfId="232" applyFont="1" applyFill="1" applyBorder="1" applyAlignment="1">
      <alignment horizontal="center" vertical="center" wrapText="1"/>
    </xf>
    <xf numFmtId="0" fontId="55" fillId="25" borderId="283" xfId="232" applyFont="1" applyFill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left" vertical="top" wrapText="1"/>
    </xf>
    <xf numFmtId="0" fontId="54" fillId="0" borderId="26" xfId="0" applyFont="1" applyFill="1" applyBorder="1" applyAlignment="1">
      <alignment horizontal="left" vertical="center" wrapText="1"/>
    </xf>
    <xf numFmtId="0" fontId="55" fillId="8" borderId="73" xfId="0" applyFont="1" applyFill="1" applyBorder="1" applyAlignment="1">
      <alignment horizontal="center" vertical="center" wrapText="1"/>
    </xf>
    <xf numFmtId="0" fontId="55" fillId="8" borderId="74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/>
    </xf>
    <xf numFmtId="0" fontId="55" fillId="8" borderId="18" xfId="0" applyFont="1" applyFill="1" applyBorder="1" applyAlignment="1">
      <alignment horizontal="center"/>
    </xf>
    <xf numFmtId="0" fontId="54" fillId="0" borderId="75" xfId="0" applyFont="1" applyBorder="1" applyAlignment="1">
      <alignment vertical="center" wrapText="1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/>
    </xf>
    <xf numFmtId="4" fontId="55" fillId="8" borderId="17" xfId="0" applyNumberFormat="1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9" fillId="8" borderId="17" xfId="0" applyFont="1" applyFill="1" applyBorder="1" applyAlignment="1">
      <alignment horizontal="center" vertical="center" wrapText="1"/>
    </xf>
    <xf numFmtId="0" fontId="59" fillId="8" borderId="18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 horizontal="left" wrapText="1"/>
      <protection locked="0"/>
    </xf>
    <xf numFmtId="0" fontId="55" fillId="8" borderId="190" xfId="0" applyFont="1" applyFill="1" applyBorder="1" applyAlignment="1">
      <alignment horizontal="center" vertical="center" wrapText="1"/>
    </xf>
    <xf numFmtId="0" fontId="55" fillId="8" borderId="191" xfId="0" applyFont="1" applyFill="1" applyBorder="1" applyAlignment="1">
      <alignment horizontal="center" vertical="center" wrapText="1"/>
    </xf>
    <xf numFmtId="0" fontId="55" fillId="8" borderId="192" xfId="0" applyFont="1" applyFill="1" applyBorder="1" applyAlignment="1">
      <alignment horizontal="center" vertical="center" wrapText="1"/>
    </xf>
    <xf numFmtId="0" fontId="54" fillId="41" borderId="214" xfId="0" applyFont="1" applyFill="1" applyBorder="1" applyAlignment="1">
      <alignment horizontal="center" vertical="center" wrapText="1"/>
    </xf>
    <xf numFmtId="0" fontId="54" fillId="41" borderId="154" xfId="0" applyFont="1" applyFill="1" applyBorder="1" applyAlignment="1">
      <alignment horizontal="center" vertical="center" wrapText="1"/>
    </xf>
    <xf numFmtId="0" fontId="54" fillId="41" borderId="0" xfId="0" applyFont="1" applyFill="1" applyBorder="1" applyAlignment="1">
      <alignment horizontal="center" vertical="center" wrapText="1"/>
    </xf>
    <xf numFmtId="0" fontId="54" fillId="41" borderId="193" xfId="0" applyFont="1" applyFill="1" applyBorder="1" applyAlignment="1">
      <alignment horizontal="center" vertical="center" wrapText="1"/>
    </xf>
    <xf numFmtId="0" fontId="55" fillId="0" borderId="193" xfId="0" applyFont="1" applyBorder="1" applyAlignment="1">
      <alignment horizontal="center" vertical="center" wrapText="1"/>
    </xf>
    <xf numFmtId="0" fontId="54" fillId="41" borderId="194" xfId="0" applyFont="1" applyFill="1" applyBorder="1" applyAlignment="1">
      <alignment horizontal="center" vertical="center" wrapText="1"/>
    </xf>
    <xf numFmtId="0" fontId="54" fillId="41" borderId="195" xfId="0" applyFont="1" applyFill="1" applyBorder="1" applyAlignment="1">
      <alignment horizontal="center" vertical="center" wrapText="1"/>
    </xf>
    <xf numFmtId="0" fontId="54" fillId="41" borderId="196" xfId="0" applyFont="1" applyFill="1" applyBorder="1" applyAlignment="1">
      <alignment horizontal="center" vertical="center" wrapText="1"/>
    </xf>
    <xf numFmtId="0" fontId="54" fillId="41" borderId="211" xfId="0" applyFont="1" applyFill="1" applyBorder="1" applyAlignment="1">
      <alignment horizontal="center" vertical="center" wrapText="1"/>
    </xf>
    <xf numFmtId="0" fontId="54" fillId="41" borderId="212" xfId="0" applyFont="1" applyFill="1" applyBorder="1" applyAlignment="1">
      <alignment horizontal="center" vertical="center" wrapText="1"/>
    </xf>
    <xf numFmtId="0" fontId="54" fillId="41" borderId="213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center" vertical="center" wrapText="1"/>
    </xf>
    <xf numFmtId="0" fontId="74" fillId="39" borderId="193" xfId="232" applyFont="1" applyFill="1" applyBorder="1" applyAlignment="1">
      <alignment horizontal="center" vertical="center" wrapText="1"/>
    </xf>
    <xf numFmtId="0" fontId="88" fillId="0" borderId="0" xfId="232" applyFont="1" applyAlignment="1">
      <alignment horizontal="center"/>
    </xf>
    <xf numFmtId="0" fontId="68" fillId="0" borderId="0" xfId="232" applyFont="1" applyAlignment="1">
      <alignment horizontal="center"/>
    </xf>
    <xf numFmtId="181" fontId="64" fillId="59" borderId="257" xfId="280" applyNumberFormat="1" applyFill="1" applyBorder="1" applyAlignment="1">
      <alignment horizontal="center" vertical="center"/>
    </xf>
    <xf numFmtId="181" fontId="64" fillId="59" borderId="258" xfId="280" applyNumberFormat="1" applyFill="1" applyBorder="1" applyAlignment="1">
      <alignment horizontal="center" vertical="center"/>
    </xf>
    <xf numFmtId="181" fontId="64" fillId="59" borderId="183" xfId="280" applyNumberFormat="1" applyFill="1" applyBorder="1" applyAlignment="1">
      <alignment horizontal="center" vertical="center"/>
    </xf>
    <xf numFmtId="181" fontId="64" fillId="0" borderId="257" xfId="280" applyNumberFormat="1" applyBorder="1" applyAlignment="1">
      <alignment horizontal="center" vertical="center"/>
    </xf>
    <xf numFmtId="181" fontId="64" fillId="0" borderId="258" xfId="280" applyNumberFormat="1" applyBorder="1" applyAlignment="1">
      <alignment horizontal="center" vertical="center"/>
    </xf>
    <xf numFmtId="181" fontId="64" fillId="0" borderId="183" xfId="280" applyNumberFormat="1" applyBorder="1" applyAlignment="1">
      <alignment horizontal="center" vertical="center"/>
    </xf>
    <xf numFmtId="0" fontId="74" fillId="0" borderId="256" xfId="232" applyFont="1" applyBorder="1" applyAlignment="1">
      <alignment vertical="center"/>
    </xf>
    <xf numFmtId="0" fontId="74" fillId="0" borderId="194" xfId="232" applyFont="1" applyFill="1" applyBorder="1" applyAlignment="1">
      <alignment horizontal="right"/>
    </xf>
    <xf numFmtId="0" fontId="74" fillId="0" borderId="195" xfId="232" applyFont="1" applyFill="1" applyBorder="1" applyAlignment="1">
      <alignment horizontal="right"/>
    </xf>
    <xf numFmtId="0" fontId="74" fillId="0" borderId="196" xfId="232" applyFont="1" applyFill="1" applyBorder="1" applyAlignment="1">
      <alignment horizontal="right"/>
    </xf>
    <xf numFmtId="0" fontId="68" fillId="39" borderId="194" xfId="232" applyFont="1" applyFill="1" applyBorder="1" applyAlignment="1">
      <alignment horizontal="left" vertical="center" wrapText="1"/>
    </xf>
    <xf numFmtId="0" fontId="68" fillId="39" borderId="195" xfId="232" applyFont="1" applyFill="1" applyBorder="1" applyAlignment="1">
      <alignment horizontal="left" vertical="center" wrapText="1"/>
    </xf>
    <xf numFmtId="0" fontId="68" fillId="39" borderId="196" xfId="232" applyFont="1" applyFill="1" applyBorder="1" applyAlignment="1">
      <alignment horizontal="left" vertical="center" wrapText="1"/>
    </xf>
    <xf numFmtId="0" fontId="68" fillId="39" borderId="193" xfId="232" applyFont="1" applyFill="1" applyBorder="1" applyAlignment="1">
      <alignment horizontal="left"/>
    </xf>
    <xf numFmtId="0" fontId="68" fillId="39" borderId="194" xfId="232" applyFont="1" applyFill="1" applyBorder="1" applyAlignment="1">
      <alignment horizontal="center" vertical="center" wrapText="1"/>
    </xf>
    <xf numFmtId="0" fontId="68" fillId="39" borderId="195" xfId="232" applyFont="1" applyFill="1" applyBorder="1" applyAlignment="1">
      <alignment horizontal="center" vertical="center" wrapText="1"/>
    </xf>
    <xf numFmtId="0" fontId="68" fillId="39" borderId="196" xfId="232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56" fillId="0" borderId="20" xfId="0" applyFont="1" applyBorder="1" applyAlignment="1" applyProtection="1">
      <alignment horizontal="justify" vertical="center" wrapText="1"/>
      <protection locked="0"/>
    </xf>
    <xf numFmtId="0" fontId="56" fillId="0" borderId="17" xfId="0" applyFont="1" applyBorder="1" applyAlignment="1" applyProtection="1">
      <alignment horizontal="justify" vertical="center" wrapText="1"/>
      <protection locked="0"/>
    </xf>
    <xf numFmtId="0" fontId="71" fillId="0" borderId="18" xfId="0" applyFont="1" applyFill="1" applyBorder="1" applyAlignment="1" applyProtection="1">
      <alignment horizontal="center" vertical="center" wrapText="1"/>
      <protection locked="0"/>
    </xf>
    <xf numFmtId="0" fontId="71" fillId="0" borderId="23" xfId="0" applyFont="1" applyFill="1" applyBorder="1" applyAlignment="1" applyProtection="1">
      <alignment horizontal="center" vertical="center" wrapText="1"/>
      <protection locked="0"/>
    </xf>
    <xf numFmtId="0" fontId="56" fillId="0" borderId="191" xfId="0" applyFont="1" applyBorder="1" applyAlignment="1" applyProtection="1">
      <alignment horizontal="center" vertical="center" wrapText="1"/>
      <protection locked="0"/>
    </xf>
    <xf numFmtId="0" fontId="59" fillId="8" borderId="20" xfId="0" applyFont="1" applyFill="1" applyBorder="1" applyAlignment="1" applyProtection="1">
      <alignment horizontal="center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5" fillId="8" borderId="20" xfId="0" applyFont="1" applyFill="1" applyBorder="1" applyAlignment="1" applyProtection="1">
      <alignment horizontal="center" vertical="center" wrapText="1"/>
    </xf>
    <xf numFmtId="0" fontId="55" fillId="8" borderId="17" xfId="0" applyFont="1" applyFill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 vertical="center" wrapText="1"/>
    </xf>
    <xf numFmtId="0" fontId="55" fillId="34" borderId="20" xfId="0" applyFont="1" applyFill="1" applyBorder="1" applyAlignment="1" applyProtection="1">
      <alignment horizontal="center" vertical="center" wrapText="1"/>
    </xf>
    <xf numFmtId="0" fontId="55" fillId="34" borderId="17" xfId="0" applyFont="1" applyFill="1" applyBorder="1" applyAlignment="1" applyProtection="1">
      <alignment horizontal="center" vertical="center" wrapText="1"/>
    </xf>
    <xf numFmtId="0" fontId="56" fillId="0" borderId="71" xfId="0" applyFont="1" applyBorder="1" applyAlignment="1">
      <alignment horizontal="left" vertical="center" wrapText="1"/>
    </xf>
    <xf numFmtId="0" fontId="56" fillId="0" borderId="69" xfId="0" applyFont="1" applyBorder="1" applyAlignment="1">
      <alignment horizontal="left" vertical="center" wrapText="1"/>
    </xf>
    <xf numFmtId="0" fontId="56" fillId="0" borderId="72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9" fillId="24" borderId="71" xfId="0" applyFont="1" applyFill="1" applyBorder="1" applyAlignment="1">
      <alignment horizontal="center" vertical="center" wrapText="1"/>
    </xf>
    <xf numFmtId="0" fontId="59" fillId="24" borderId="69" xfId="0" applyFont="1" applyFill="1" applyBorder="1" applyAlignment="1">
      <alignment horizontal="center" vertical="center" wrapText="1"/>
    </xf>
    <xf numFmtId="0" fontId="59" fillId="24" borderId="72" xfId="0" applyFont="1" applyFill="1" applyBorder="1" applyAlignment="1">
      <alignment horizontal="center" vertical="center" wrapText="1"/>
    </xf>
    <xf numFmtId="0" fontId="55" fillId="24" borderId="17" xfId="0" applyFont="1" applyFill="1" applyBorder="1" applyAlignment="1">
      <alignment horizontal="center" vertical="center" wrapText="1"/>
    </xf>
    <xf numFmtId="0" fontId="55" fillId="24" borderId="18" xfId="0" applyFont="1" applyFill="1" applyBorder="1" applyAlignment="1">
      <alignment horizontal="center" vertical="center" wrapText="1"/>
    </xf>
    <xf numFmtId="0" fontId="55" fillId="8" borderId="80" xfId="0" applyFont="1" applyFill="1" applyBorder="1" applyAlignment="1">
      <alignment horizontal="center" vertical="center" wrapText="1"/>
    </xf>
    <xf numFmtId="0" fontId="55" fillId="8" borderId="22" xfId="0" applyFont="1" applyFill="1" applyBorder="1" applyAlignment="1">
      <alignment horizontal="center" vertical="center" wrapText="1"/>
    </xf>
  </cellXfs>
  <cellStyles count="42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" xfId="399" builtinId="26"/>
    <cellStyle name="Bom 2" xfId="120" xr:uid="{00000000-0005-0000-0000-000078000000}"/>
    <cellStyle name="Bom 2 2" xfId="121" xr:uid="{00000000-0005-0000-0000-000079000000}"/>
    <cellStyle name="Bom 2_05_Impactos_Demais PLs_2013_Dados CNJ de jul-12" xfId="122" xr:uid="{00000000-0005-0000-0000-00007A000000}"/>
    <cellStyle name="Bom 3" xfId="123" xr:uid="{00000000-0005-0000-0000-00007B000000}"/>
    <cellStyle name="Bom 4" xfId="124" xr:uid="{00000000-0005-0000-0000-00007C000000}"/>
    <cellStyle name="Cabe‡alho 1" xfId="125" xr:uid="{00000000-0005-0000-0000-00007D000000}"/>
    <cellStyle name="Cabe‡alho 2" xfId="126" xr:uid="{00000000-0005-0000-0000-00007E000000}"/>
    <cellStyle name="Cabeçalho 1" xfId="127" xr:uid="{00000000-0005-0000-0000-00007F000000}"/>
    <cellStyle name="Cabeçalho 2" xfId="128" xr:uid="{00000000-0005-0000-0000-000080000000}"/>
    <cellStyle name="Calculation" xfId="129" xr:uid="{00000000-0005-0000-0000-000081000000}"/>
    <cellStyle name="Calculation 2" xfId="400" xr:uid="{00000000-0005-0000-0000-000082000000}"/>
    <cellStyle name="Cálculo 2" xfId="130" xr:uid="{00000000-0005-0000-0000-000083000000}"/>
    <cellStyle name="Cálculo 2 2" xfId="131" xr:uid="{00000000-0005-0000-0000-000084000000}"/>
    <cellStyle name="Cálculo 2 2 2" xfId="402" xr:uid="{00000000-0005-0000-0000-000085000000}"/>
    <cellStyle name="Cálculo 2 3" xfId="401" xr:uid="{00000000-0005-0000-0000-000086000000}"/>
    <cellStyle name="Cálculo 2_05_Impactos_Demais PLs_2013_Dados CNJ de jul-12" xfId="132" xr:uid="{00000000-0005-0000-0000-000087000000}"/>
    <cellStyle name="Cálculo 3" xfId="133" xr:uid="{00000000-0005-0000-0000-000088000000}"/>
    <cellStyle name="Cálculo 3 2" xfId="403" xr:uid="{00000000-0005-0000-0000-000089000000}"/>
    <cellStyle name="Cálculo 4" xfId="134" xr:uid="{00000000-0005-0000-0000-00008A000000}"/>
    <cellStyle name="Cálculo 4 2" xfId="404" xr:uid="{00000000-0005-0000-0000-00008B000000}"/>
    <cellStyle name="Capítulo" xfId="135" xr:uid="{00000000-0005-0000-0000-00008C000000}"/>
    <cellStyle name="Célula de Verificação 2" xfId="136" xr:uid="{00000000-0005-0000-0000-00008D000000}"/>
    <cellStyle name="Célula de Verificação 2 2" xfId="137" xr:uid="{00000000-0005-0000-0000-00008E000000}"/>
    <cellStyle name="Célula de Verificação 2_05_Impactos_Demais PLs_2013_Dados CNJ de jul-12" xfId="138" xr:uid="{00000000-0005-0000-0000-00008F000000}"/>
    <cellStyle name="Célula de Verificação 3" xfId="139" xr:uid="{00000000-0005-0000-0000-000090000000}"/>
    <cellStyle name="Célula de Verificação 4" xfId="140" xr:uid="{00000000-0005-0000-0000-000091000000}"/>
    <cellStyle name="Célula Vinculada 2" xfId="141" xr:uid="{00000000-0005-0000-0000-000092000000}"/>
    <cellStyle name="Célula Vinculada 2 2" xfId="142" xr:uid="{00000000-0005-0000-0000-000093000000}"/>
    <cellStyle name="Célula Vinculada 2_05_Impactos_Demais PLs_2013_Dados CNJ de jul-12" xfId="143" xr:uid="{00000000-0005-0000-0000-000094000000}"/>
    <cellStyle name="Célula Vinculada 3" xfId="144" xr:uid="{00000000-0005-0000-0000-000095000000}"/>
    <cellStyle name="Célula Vinculada 4" xfId="145" xr:uid="{00000000-0005-0000-0000-000096000000}"/>
    <cellStyle name="Check Cell" xfId="146" xr:uid="{00000000-0005-0000-0000-000097000000}"/>
    <cellStyle name="Comma" xfId="147" xr:uid="{00000000-0005-0000-0000-000098000000}"/>
    <cellStyle name="Comma [0]_Auxiliar" xfId="148" xr:uid="{00000000-0005-0000-0000-000099000000}"/>
    <cellStyle name="Comma 2" xfId="149" xr:uid="{00000000-0005-0000-0000-00009A000000}"/>
    <cellStyle name="Comma 3" xfId="150" xr:uid="{00000000-0005-0000-0000-00009B000000}"/>
    <cellStyle name="Comma_Agenda" xfId="151" xr:uid="{00000000-0005-0000-0000-00009C000000}"/>
    <cellStyle name="Comma0" xfId="152" xr:uid="{00000000-0005-0000-0000-00009D000000}"/>
    <cellStyle name="Currency [0]_Auxiliar" xfId="153" xr:uid="{00000000-0005-0000-0000-00009E000000}"/>
    <cellStyle name="Currency_Auxiliar" xfId="154" xr:uid="{00000000-0005-0000-0000-00009F000000}"/>
    <cellStyle name="Currency0" xfId="155" xr:uid="{00000000-0005-0000-0000-0000A0000000}"/>
    <cellStyle name="Data" xfId="156" xr:uid="{00000000-0005-0000-0000-0000A1000000}"/>
    <cellStyle name="Date" xfId="157" xr:uid="{00000000-0005-0000-0000-0000A2000000}"/>
    <cellStyle name="Decimal 0, derecha" xfId="158" xr:uid="{00000000-0005-0000-0000-0000A3000000}"/>
    <cellStyle name="Decimal 2, derecha" xfId="159" xr:uid="{00000000-0005-0000-0000-0000A4000000}"/>
    <cellStyle name="Ênfase1 2" xfId="160" xr:uid="{00000000-0005-0000-0000-0000A5000000}"/>
    <cellStyle name="Ênfase1 2 2" xfId="161" xr:uid="{00000000-0005-0000-0000-0000A6000000}"/>
    <cellStyle name="Ênfase1 2_05_Impactos_Demais PLs_2013_Dados CNJ de jul-12" xfId="162" xr:uid="{00000000-0005-0000-0000-0000A7000000}"/>
    <cellStyle name="Ênfase1 3" xfId="163" xr:uid="{00000000-0005-0000-0000-0000A8000000}"/>
    <cellStyle name="Ênfase1 4" xfId="164" xr:uid="{00000000-0005-0000-0000-0000A9000000}"/>
    <cellStyle name="Ênfase2 2" xfId="165" xr:uid="{00000000-0005-0000-0000-0000AA000000}"/>
    <cellStyle name="Ênfase2 2 2" xfId="166" xr:uid="{00000000-0005-0000-0000-0000AB000000}"/>
    <cellStyle name="Ênfase2 2_05_Impactos_Demais PLs_2013_Dados CNJ de jul-12" xfId="167" xr:uid="{00000000-0005-0000-0000-0000AC000000}"/>
    <cellStyle name="Ênfase2 3" xfId="168" xr:uid="{00000000-0005-0000-0000-0000AD000000}"/>
    <cellStyle name="Ênfase2 4" xfId="169" xr:uid="{00000000-0005-0000-0000-0000AE000000}"/>
    <cellStyle name="Ênfase3 2" xfId="170" xr:uid="{00000000-0005-0000-0000-0000AF000000}"/>
    <cellStyle name="Ênfase3 2 2" xfId="171" xr:uid="{00000000-0005-0000-0000-0000B0000000}"/>
    <cellStyle name="Ênfase3 2_05_Impactos_Demais PLs_2013_Dados CNJ de jul-12" xfId="172" xr:uid="{00000000-0005-0000-0000-0000B1000000}"/>
    <cellStyle name="Ênfase3 3" xfId="173" xr:uid="{00000000-0005-0000-0000-0000B2000000}"/>
    <cellStyle name="Ênfase3 4" xfId="174" xr:uid="{00000000-0005-0000-0000-0000B3000000}"/>
    <cellStyle name="Ênfase4 2" xfId="175" xr:uid="{00000000-0005-0000-0000-0000B4000000}"/>
    <cellStyle name="Ênfase4 2 2" xfId="176" xr:uid="{00000000-0005-0000-0000-0000B5000000}"/>
    <cellStyle name="Ênfase4 2_05_Impactos_Demais PLs_2013_Dados CNJ de jul-12" xfId="177" xr:uid="{00000000-0005-0000-0000-0000B6000000}"/>
    <cellStyle name="Ênfase4 3" xfId="178" xr:uid="{00000000-0005-0000-0000-0000B7000000}"/>
    <cellStyle name="Ênfase4 4" xfId="179" xr:uid="{00000000-0005-0000-0000-0000B8000000}"/>
    <cellStyle name="Ênfase5 2" xfId="180" xr:uid="{00000000-0005-0000-0000-0000B9000000}"/>
    <cellStyle name="Ênfase5 2 2" xfId="181" xr:uid="{00000000-0005-0000-0000-0000BA000000}"/>
    <cellStyle name="Ênfase5 2_05_Impactos_Demais PLs_2013_Dados CNJ de jul-12" xfId="182" xr:uid="{00000000-0005-0000-0000-0000BB000000}"/>
    <cellStyle name="Ênfase5 3" xfId="183" xr:uid="{00000000-0005-0000-0000-0000BC000000}"/>
    <cellStyle name="Ênfase5 4" xfId="184" xr:uid="{00000000-0005-0000-0000-0000BD000000}"/>
    <cellStyle name="Ênfase6 2" xfId="185" xr:uid="{00000000-0005-0000-0000-0000BE000000}"/>
    <cellStyle name="Ênfase6 2 2" xfId="186" xr:uid="{00000000-0005-0000-0000-0000BF000000}"/>
    <cellStyle name="Ênfase6 2_05_Impactos_Demais PLs_2013_Dados CNJ de jul-12" xfId="187" xr:uid="{00000000-0005-0000-0000-0000C0000000}"/>
    <cellStyle name="Ênfase6 3" xfId="188" xr:uid="{00000000-0005-0000-0000-0000C1000000}"/>
    <cellStyle name="Ênfase6 4" xfId="189" xr:uid="{00000000-0005-0000-0000-0000C2000000}"/>
    <cellStyle name="Entrada 2" xfId="190" xr:uid="{00000000-0005-0000-0000-0000C3000000}"/>
    <cellStyle name="Entrada 2 2" xfId="191" xr:uid="{00000000-0005-0000-0000-0000C4000000}"/>
    <cellStyle name="Entrada 2 2 2" xfId="406" xr:uid="{00000000-0005-0000-0000-0000C5000000}"/>
    <cellStyle name="Entrada 2 3" xfId="405" xr:uid="{00000000-0005-0000-0000-0000C6000000}"/>
    <cellStyle name="Entrada 2_00_ANEXO V 2015 - VERSÃO INICIAL PLOA_2015" xfId="192" xr:uid="{00000000-0005-0000-0000-0000C7000000}"/>
    <cellStyle name="Entrada 3" xfId="193" xr:uid="{00000000-0005-0000-0000-0000C8000000}"/>
    <cellStyle name="Entrada 3 2" xfId="407" xr:uid="{00000000-0005-0000-0000-0000C9000000}"/>
    <cellStyle name="Entrada 4" xfId="194" xr:uid="{00000000-0005-0000-0000-0000CA000000}"/>
    <cellStyle name="Entrada 4 2" xfId="408" xr:uid="{00000000-0005-0000-0000-0000CB000000}"/>
    <cellStyle name="Euro" xfId="195" xr:uid="{00000000-0005-0000-0000-0000CC000000}"/>
    <cellStyle name="Euro 2" xfId="196" xr:uid="{00000000-0005-0000-0000-0000CD000000}"/>
    <cellStyle name="Euro_00_ANEXO V 2015 - VERSÃO INICIAL PLOA_2015" xfId="197" xr:uid="{00000000-0005-0000-0000-0000CE000000}"/>
    <cellStyle name="Explanatory Text" xfId="198" xr:uid="{00000000-0005-0000-0000-0000CF000000}"/>
    <cellStyle name="Fim" xfId="199" xr:uid="{00000000-0005-0000-0000-0000D0000000}"/>
    <cellStyle name="Fixed" xfId="200" xr:uid="{00000000-0005-0000-0000-0000D1000000}"/>
    <cellStyle name="Fixo" xfId="201" xr:uid="{00000000-0005-0000-0000-0000D2000000}"/>
    <cellStyle name="Fonte" xfId="202" xr:uid="{00000000-0005-0000-0000-0000D3000000}"/>
    <cellStyle name="Good" xfId="203" xr:uid="{00000000-0005-0000-0000-0000D4000000}"/>
    <cellStyle name="Heading 1" xfId="204" xr:uid="{00000000-0005-0000-0000-0000D5000000}"/>
    <cellStyle name="Heading 2" xfId="205" xr:uid="{00000000-0005-0000-0000-0000D6000000}"/>
    <cellStyle name="Heading 3" xfId="206" xr:uid="{00000000-0005-0000-0000-0000D7000000}"/>
    <cellStyle name="Heading 4" xfId="207" xr:uid="{00000000-0005-0000-0000-0000D8000000}"/>
    <cellStyle name="Hiperlink" xfId="425" builtinId="8"/>
    <cellStyle name="Incorreto 2" xfId="208" xr:uid="{00000000-0005-0000-0000-0000D9000000}"/>
    <cellStyle name="Incorreto 2 2" xfId="209" xr:uid="{00000000-0005-0000-0000-0000DA000000}"/>
    <cellStyle name="Incorreto 2_05_Impactos_Demais PLs_2013_Dados CNJ de jul-12" xfId="210" xr:uid="{00000000-0005-0000-0000-0000DB000000}"/>
    <cellStyle name="Incorreto 3" xfId="211" xr:uid="{00000000-0005-0000-0000-0000DC000000}"/>
    <cellStyle name="Incorreto 4" xfId="212" xr:uid="{00000000-0005-0000-0000-0000DD000000}"/>
    <cellStyle name="Indefinido" xfId="213" xr:uid="{00000000-0005-0000-0000-0000DE000000}"/>
    <cellStyle name="Input" xfId="214" xr:uid="{00000000-0005-0000-0000-0000DF000000}"/>
    <cellStyle name="Input 2" xfId="409" xr:uid="{00000000-0005-0000-0000-0000E0000000}"/>
    <cellStyle name="Jr_Normal" xfId="215" xr:uid="{00000000-0005-0000-0000-0000E1000000}"/>
    <cellStyle name="Leg_It_1" xfId="216" xr:uid="{00000000-0005-0000-0000-0000E2000000}"/>
    <cellStyle name="Linea horizontal" xfId="217" xr:uid="{00000000-0005-0000-0000-0000E3000000}"/>
    <cellStyle name="Linked Cell" xfId="218" xr:uid="{00000000-0005-0000-0000-0000E4000000}"/>
    <cellStyle name="Millares_deuhist99" xfId="219" xr:uid="{00000000-0005-0000-0000-0000E5000000}"/>
    <cellStyle name="Moeda 2" xfId="220" xr:uid="{00000000-0005-0000-0000-0000E6000000}"/>
    <cellStyle name="Moeda0" xfId="221" xr:uid="{00000000-0005-0000-0000-0000E7000000}"/>
    <cellStyle name="Neutra 2" xfId="222" xr:uid="{00000000-0005-0000-0000-0000E8000000}"/>
    <cellStyle name="Neutra 2 2" xfId="223" xr:uid="{00000000-0005-0000-0000-0000E9000000}"/>
    <cellStyle name="Neutra 2_05_Impactos_Demais PLs_2013_Dados CNJ de jul-12" xfId="224" xr:uid="{00000000-0005-0000-0000-0000EA000000}"/>
    <cellStyle name="Neutra 3" xfId="225" xr:uid="{00000000-0005-0000-0000-0000EB000000}"/>
    <cellStyle name="Neutra 4" xfId="226" xr:uid="{00000000-0005-0000-0000-0000EC000000}"/>
    <cellStyle name="Neutral" xfId="227" xr:uid="{00000000-0005-0000-0000-0000ED000000}"/>
    <cellStyle name="Normal" xfId="0" builtinId="0"/>
    <cellStyle name="Normal 10" xfId="228" xr:uid="{00000000-0005-0000-0000-0000EF000000}"/>
    <cellStyle name="Normal 11" xfId="229" xr:uid="{00000000-0005-0000-0000-0000F0000000}"/>
    <cellStyle name="Normal 12" xfId="230" xr:uid="{00000000-0005-0000-0000-0000F1000000}"/>
    <cellStyle name="Normal 13" xfId="231" xr:uid="{00000000-0005-0000-0000-0000F2000000}"/>
    <cellStyle name="Normal 14" xfId="380" xr:uid="{00000000-0005-0000-0000-0000F3000000}"/>
    <cellStyle name="Normal 14 2" xfId="385" xr:uid="{00000000-0005-0000-0000-0000F4000000}"/>
    <cellStyle name="Normal 15" xfId="389" xr:uid="{00000000-0005-0000-0000-0000F5000000}"/>
    <cellStyle name="Normal 15 2" xfId="397" xr:uid="{00000000-0005-0000-0000-0000F6000000}"/>
    <cellStyle name="Normal 16" xfId="395" xr:uid="{00000000-0005-0000-0000-0000F7000000}"/>
    <cellStyle name="Normal 2" xfId="232" xr:uid="{00000000-0005-0000-0000-0000F8000000}"/>
    <cellStyle name="Normal 2 11 4" xfId="426" xr:uid="{44E62745-1607-4385-84D5-7FDD56CF8EDA}"/>
    <cellStyle name="Normal 2 2" xfId="233" xr:uid="{00000000-0005-0000-0000-0000F9000000}"/>
    <cellStyle name="Normal 2 3" xfId="234" xr:uid="{00000000-0005-0000-0000-0000FA000000}"/>
    <cellStyle name="Normal 2 3 2" xfId="235" xr:uid="{00000000-0005-0000-0000-0000FB000000}"/>
    <cellStyle name="Normal 2 3_00_Decisão Anexo V 2015_MEMORIAL_Oficial SOF" xfId="236" xr:uid="{00000000-0005-0000-0000-0000FC000000}"/>
    <cellStyle name="Normal 2 4" xfId="237" xr:uid="{00000000-0005-0000-0000-0000FD000000}"/>
    <cellStyle name="Normal 2 5" xfId="238" xr:uid="{00000000-0005-0000-0000-0000FE000000}"/>
    <cellStyle name="Normal 2 6" xfId="239" xr:uid="{00000000-0005-0000-0000-0000FF000000}"/>
    <cellStyle name="Normal 2_00_Decisão Anexo V 2015_MEMORIAL_Oficial SOF" xfId="240" xr:uid="{00000000-0005-0000-0000-000000010000}"/>
    <cellStyle name="Normal 23" xfId="386" xr:uid="{00000000-0005-0000-0000-000001010000}"/>
    <cellStyle name="Normal 3" xfId="241" xr:uid="{00000000-0005-0000-0000-000002010000}"/>
    <cellStyle name="Normal 3 10" xfId="391" xr:uid="{00000000-0005-0000-0000-000003010000}"/>
    <cellStyle name="Normal 3 2" xfId="242" xr:uid="{00000000-0005-0000-0000-000004010000}"/>
    <cellStyle name="Normal 3_05_Impactos_Demais PLs_2013_Dados CNJ de jul-12" xfId="243" xr:uid="{00000000-0005-0000-0000-000005010000}"/>
    <cellStyle name="Normal 4" xfId="244" xr:uid="{00000000-0005-0000-0000-000006010000}"/>
    <cellStyle name="Normal 5" xfId="245" xr:uid="{00000000-0005-0000-0000-000007010000}"/>
    <cellStyle name="Normal 6" xfId="246" xr:uid="{00000000-0005-0000-0000-000008010000}"/>
    <cellStyle name="Normal 7" xfId="247" xr:uid="{00000000-0005-0000-0000-000009010000}"/>
    <cellStyle name="Normal 8" xfId="248" xr:uid="{00000000-0005-0000-0000-00000A010000}"/>
    <cellStyle name="Normal 9" xfId="249" xr:uid="{00000000-0005-0000-0000-00000B010000}"/>
    <cellStyle name="Normal_ANEXO I - TAB1_TRF1" xfId="379" xr:uid="{00000000-0005-0000-0000-00000C010000}"/>
    <cellStyle name="Normal_ANEXO I -TAB1_ SEÇÕES 1" xfId="390" xr:uid="{00000000-0005-0000-0000-00000D010000}"/>
    <cellStyle name="Nota 2" xfId="250" xr:uid="{00000000-0005-0000-0000-00000E010000}"/>
    <cellStyle name="Nota 2 2" xfId="251" xr:uid="{00000000-0005-0000-0000-00000F010000}"/>
    <cellStyle name="Nota 2 2 2" xfId="411" xr:uid="{00000000-0005-0000-0000-000010010000}"/>
    <cellStyle name="Nota 2 3" xfId="410" xr:uid="{00000000-0005-0000-0000-000011010000}"/>
    <cellStyle name="Nota 2_00_Decisão Anexo V 2015_MEMORIAL_Oficial SOF" xfId="252" xr:uid="{00000000-0005-0000-0000-000012010000}"/>
    <cellStyle name="Nota 3" xfId="253" xr:uid="{00000000-0005-0000-0000-000013010000}"/>
    <cellStyle name="Nota 3 2" xfId="412" xr:uid="{00000000-0005-0000-0000-000014010000}"/>
    <cellStyle name="Nota 4" xfId="254" xr:uid="{00000000-0005-0000-0000-000015010000}"/>
    <cellStyle name="Nota 4 2" xfId="413" xr:uid="{00000000-0005-0000-0000-000016010000}"/>
    <cellStyle name="Note" xfId="255" xr:uid="{00000000-0005-0000-0000-000017010000}"/>
    <cellStyle name="Note 2" xfId="414" xr:uid="{00000000-0005-0000-0000-000018010000}"/>
    <cellStyle name="Output" xfId="256" xr:uid="{00000000-0005-0000-0000-000019010000}"/>
    <cellStyle name="Output 2" xfId="415" xr:uid="{00000000-0005-0000-0000-00001A010000}"/>
    <cellStyle name="Percent_Agenda" xfId="257" xr:uid="{00000000-0005-0000-0000-00001B010000}"/>
    <cellStyle name="Percentual" xfId="258" xr:uid="{00000000-0005-0000-0000-00001C010000}"/>
    <cellStyle name="Ponto" xfId="259" xr:uid="{00000000-0005-0000-0000-00001D010000}"/>
    <cellStyle name="Porcentagem 10" xfId="260" xr:uid="{00000000-0005-0000-0000-00001E010000}"/>
    <cellStyle name="Porcentagem 2" xfId="261" xr:uid="{00000000-0005-0000-0000-00001F010000}"/>
    <cellStyle name="Porcentagem 2 2" xfId="262" xr:uid="{00000000-0005-0000-0000-000020010000}"/>
    <cellStyle name="Porcentagem 2_FCDF 2014_2ª Versão" xfId="263" xr:uid="{00000000-0005-0000-0000-000021010000}"/>
    <cellStyle name="Porcentagem 3" xfId="264" xr:uid="{00000000-0005-0000-0000-000022010000}"/>
    <cellStyle name="Porcentagem 4" xfId="265" xr:uid="{00000000-0005-0000-0000-000023010000}"/>
    <cellStyle name="Porcentagem 5" xfId="266" xr:uid="{00000000-0005-0000-0000-000024010000}"/>
    <cellStyle name="Porcentagem 6" xfId="267" xr:uid="{00000000-0005-0000-0000-000025010000}"/>
    <cellStyle name="Porcentagem 7" xfId="268" xr:uid="{00000000-0005-0000-0000-000026010000}"/>
    <cellStyle name="Porcentagem 8" xfId="269" xr:uid="{00000000-0005-0000-0000-000027010000}"/>
    <cellStyle name="Porcentagem 9" xfId="270" xr:uid="{00000000-0005-0000-0000-000028010000}"/>
    <cellStyle name="rodape" xfId="271" xr:uid="{00000000-0005-0000-0000-000029010000}"/>
    <cellStyle name="Saída 2" xfId="272" xr:uid="{00000000-0005-0000-0000-00002A010000}"/>
    <cellStyle name="Saída 2 2" xfId="273" xr:uid="{00000000-0005-0000-0000-00002B010000}"/>
    <cellStyle name="Saída 2 2 2" xfId="417" xr:uid="{00000000-0005-0000-0000-00002C010000}"/>
    <cellStyle name="Saída 2 3" xfId="416" xr:uid="{00000000-0005-0000-0000-00002D010000}"/>
    <cellStyle name="Saída 2_05_Impactos_Demais PLs_2013_Dados CNJ de jul-12" xfId="274" xr:uid="{00000000-0005-0000-0000-00002E010000}"/>
    <cellStyle name="Saída 3" xfId="275" xr:uid="{00000000-0005-0000-0000-00002F010000}"/>
    <cellStyle name="Saída 3 2" xfId="418" xr:uid="{00000000-0005-0000-0000-000030010000}"/>
    <cellStyle name="Saída 4" xfId="276" xr:uid="{00000000-0005-0000-0000-000031010000}"/>
    <cellStyle name="Saída 4 2" xfId="419" xr:uid="{00000000-0005-0000-0000-000032010000}"/>
    <cellStyle name="Sep. milhar [0]" xfId="277" xr:uid="{00000000-0005-0000-0000-000033010000}"/>
    <cellStyle name="Sep. milhar [2]" xfId="278" xr:uid="{00000000-0005-0000-0000-000034010000}"/>
    <cellStyle name="Separador de m" xfId="279" xr:uid="{00000000-0005-0000-0000-000035010000}"/>
    <cellStyle name="Separador de milhares 10" xfId="281" xr:uid="{00000000-0005-0000-0000-000036010000}"/>
    <cellStyle name="Separador de milhares 11 2" xfId="398" xr:uid="{00000000-0005-0000-0000-000037010000}"/>
    <cellStyle name="Separador de milhares 14" xfId="392" xr:uid="{00000000-0005-0000-0000-000038010000}"/>
    <cellStyle name="Separador de milhares 2" xfId="282" xr:uid="{00000000-0005-0000-0000-000039010000}"/>
    <cellStyle name="Separador de milhares 2 2" xfId="283" xr:uid="{00000000-0005-0000-0000-00003A010000}"/>
    <cellStyle name="Separador de milhares 2 2 2 10" xfId="387" xr:uid="{00000000-0005-0000-0000-00003B010000}"/>
    <cellStyle name="Separador de milhares 2 2 2 10 2" xfId="424" xr:uid="{00000000-0005-0000-0000-00003C010000}"/>
    <cellStyle name="Separador de milhares 2 2 2 2 2" xfId="388" xr:uid="{00000000-0005-0000-0000-00003D010000}"/>
    <cellStyle name="Separador de milhares 2 2 3" xfId="284" xr:uid="{00000000-0005-0000-0000-00003E010000}"/>
    <cellStyle name="Separador de milhares 2 2 6" xfId="285" xr:uid="{00000000-0005-0000-0000-00003F010000}"/>
    <cellStyle name="Separador de milhares 2 2_00_Decisão Anexo V 2015_MEMORIAL_Oficial SOF" xfId="286" xr:uid="{00000000-0005-0000-0000-000040010000}"/>
    <cellStyle name="Separador de milhares 2 3" xfId="287" xr:uid="{00000000-0005-0000-0000-000041010000}"/>
    <cellStyle name="Separador de milhares 2 3 2" xfId="288" xr:uid="{00000000-0005-0000-0000-000042010000}"/>
    <cellStyle name="Separador de milhares 2 3 2 2" xfId="289" xr:uid="{00000000-0005-0000-0000-000043010000}"/>
    <cellStyle name="Separador de milhares 2 3 2 2 2" xfId="290" xr:uid="{00000000-0005-0000-0000-000044010000}"/>
    <cellStyle name="Separador de milhares 2 3 2 2_00_Decisão Anexo V 2015_MEMORIAL_Oficial SOF" xfId="291" xr:uid="{00000000-0005-0000-0000-000045010000}"/>
    <cellStyle name="Separador de milhares 2 3 2_00_Decisão Anexo V 2015_MEMORIAL_Oficial SOF" xfId="292" xr:uid="{00000000-0005-0000-0000-000046010000}"/>
    <cellStyle name="Separador de milhares 2 3 3" xfId="293" xr:uid="{00000000-0005-0000-0000-000047010000}"/>
    <cellStyle name="Separador de milhares 2 3_00_Decisão Anexo V 2015_MEMORIAL_Oficial SOF" xfId="294" xr:uid="{00000000-0005-0000-0000-000048010000}"/>
    <cellStyle name="Separador de milhares 2 4" xfId="295" xr:uid="{00000000-0005-0000-0000-000049010000}"/>
    <cellStyle name="Separador de milhares 2 5" xfId="296" xr:uid="{00000000-0005-0000-0000-00004A010000}"/>
    <cellStyle name="Separador de milhares 2 5 2" xfId="297" xr:uid="{00000000-0005-0000-0000-00004B010000}"/>
    <cellStyle name="Separador de milhares 2 5_00_Decisão Anexo V 2015_MEMORIAL_Oficial SOF" xfId="298" xr:uid="{00000000-0005-0000-0000-00004C010000}"/>
    <cellStyle name="Separador de milhares 2 6" xfId="382" xr:uid="{00000000-0005-0000-0000-00004D010000}"/>
    <cellStyle name="Separador de milhares 2_00_Decisão Anexo V 2015_MEMORIAL_Oficial SOF" xfId="299" xr:uid="{00000000-0005-0000-0000-00004E010000}"/>
    <cellStyle name="Separador de milhares 3" xfId="300" xr:uid="{00000000-0005-0000-0000-00004F010000}"/>
    <cellStyle name="Separador de milhares 3 2" xfId="301" xr:uid="{00000000-0005-0000-0000-000050010000}"/>
    <cellStyle name="Separador de milhares 3 3" xfId="302" xr:uid="{00000000-0005-0000-0000-000051010000}"/>
    <cellStyle name="Separador de milhares 3_00_Decisão Anexo V 2015_MEMORIAL_Oficial SOF" xfId="303" xr:uid="{00000000-0005-0000-0000-000052010000}"/>
    <cellStyle name="Separador de milhares 4" xfId="304" xr:uid="{00000000-0005-0000-0000-000053010000}"/>
    <cellStyle name="Separador de milhares 5" xfId="305" xr:uid="{00000000-0005-0000-0000-000054010000}"/>
    <cellStyle name="Separador de milhares 6" xfId="306" xr:uid="{00000000-0005-0000-0000-000055010000}"/>
    <cellStyle name="Separador de milhares 7" xfId="307" xr:uid="{00000000-0005-0000-0000-000056010000}"/>
    <cellStyle name="Separador de milhares 8" xfId="308" xr:uid="{00000000-0005-0000-0000-000057010000}"/>
    <cellStyle name="Separador de milhares 9" xfId="309" xr:uid="{00000000-0005-0000-0000-000058010000}"/>
    <cellStyle name="Separador de milhares 9 2" xfId="394" xr:uid="{00000000-0005-0000-0000-000059010000}"/>
    <cellStyle name="Separador de milhares_Estrutura Remuneratória de Militares_Matriz Impactos" xfId="310" xr:uid="{00000000-0005-0000-0000-00005A010000}"/>
    <cellStyle name="TableStyleLight1" xfId="311" xr:uid="{00000000-0005-0000-0000-00005B010000}"/>
    <cellStyle name="TableStyleLight1 2" xfId="312" xr:uid="{00000000-0005-0000-0000-00005C010000}"/>
    <cellStyle name="TableStyleLight1 3" xfId="313" xr:uid="{00000000-0005-0000-0000-00005D010000}"/>
    <cellStyle name="TableStyleLight1 5" xfId="314" xr:uid="{00000000-0005-0000-0000-00005E010000}"/>
    <cellStyle name="TableStyleLight1_00_Decisão Anexo V 2015_MEMORIAL_Oficial SOF" xfId="315" xr:uid="{00000000-0005-0000-0000-00005F010000}"/>
    <cellStyle name="Texto de Aviso 2" xfId="316" xr:uid="{00000000-0005-0000-0000-000060010000}"/>
    <cellStyle name="Texto de Aviso 2 2" xfId="317" xr:uid="{00000000-0005-0000-0000-000061010000}"/>
    <cellStyle name="Texto de Aviso 2_05_Impactos_Demais PLs_2013_Dados CNJ de jul-12" xfId="318" xr:uid="{00000000-0005-0000-0000-000062010000}"/>
    <cellStyle name="Texto de Aviso 3" xfId="319" xr:uid="{00000000-0005-0000-0000-000063010000}"/>
    <cellStyle name="Texto de Aviso 4" xfId="320" xr:uid="{00000000-0005-0000-0000-000064010000}"/>
    <cellStyle name="Texto Explicativo 2" xfId="321" xr:uid="{00000000-0005-0000-0000-000065010000}"/>
    <cellStyle name="Texto Explicativo 2 2" xfId="322" xr:uid="{00000000-0005-0000-0000-000066010000}"/>
    <cellStyle name="Texto Explicativo 2_05_Impactos_Demais PLs_2013_Dados CNJ de jul-12" xfId="323" xr:uid="{00000000-0005-0000-0000-000067010000}"/>
    <cellStyle name="Texto Explicativo 3" xfId="324" xr:uid="{00000000-0005-0000-0000-000068010000}"/>
    <cellStyle name="Texto Explicativo 4" xfId="325" xr:uid="{00000000-0005-0000-0000-000069010000}"/>
    <cellStyle name="Texto Explicativo 5" xfId="383" xr:uid="{00000000-0005-0000-0000-00006A010000}"/>
    <cellStyle name="Texto Explicativo 6" xfId="384" xr:uid="{00000000-0005-0000-0000-00006B010000}"/>
    <cellStyle name="Texto, derecha" xfId="326" xr:uid="{00000000-0005-0000-0000-00006C010000}"/>
    <cellStyle name="Texto, izquierda" xfId="327" xr:uid="{00000000-0005-0000-0000-00006D010000}"/>
    <cellStyle name="Title" xfId="328" xr:uid="{00000000-0005-0000-0000-00006E010000}"/>
    <cellStyle name="Titulo" xfId="329" xr:uid="{00000000-0005-0000-0000-00006F010000}"/>
    <cellStyle name="Título 1 1" xfId="330" xr:uid="{00000000-0005-0000-0000-000070010000}"/>
    <cellStyle name="Título 1 2" xfId="331" xr:uid="{00000000-0005-0000-0000-000071010000}"/>
    <cellStyle name="Título 1 2 2" xfId="332" xr:uid="{00000000-0005-0000-0000-000072010000}"/>
    <cellStyle name="Título 1 2_05_Impactos_Demais PLs_2013_Dados CNJ de jul-12" xfId="333" xr:uid="{00000000-0005-0000-0000-000073010000}"/>
    <cellStyle name="Título 1 3" xfId="334" xr:uid="{00000000-0005-0000-0000-000074010000}"/>
    <cellStyle name="Título 1 4" xfId="335" xr:uid="{00000000-0005-0000-0000-000075010000}"/>
    <cellStyle name="Título 10" xfId="336" xr:uid="{00000000-0005-0000-0000-000076010000}"/>
    <cellStyle name="Título 11" xfId="337" xr:uid="{00000000-0005-0000-0000-000077010000}"/>
    <cellStyle name="Título 2 2" xfId="338" xr:uid="{00000000-0005-0000-0000-000078010000}"/>
    <cellStyle name="Título 2 2 2" xfId="339" xr:uid="{00000000-0005-0000-0000-000079010000}"/>
    <cellStyle name="Título 2 2_05_Impactos_Demais PLs_2013_Dados CNJ de jul-12" xfId="340" xr:uid="{00000000-0005-0000-0000-00007A010000}"/>
    <cellStyle name="Título 2 3" xfId="341" xr:uid="{00000000-0005-0000-0000-00007B010000}"/>
    <cellStyle name="Título 2 4" xfId="342" xr:uid="{00000000-0005-0000-0000-00007C010000}"/>
    <cellStyle name="Título 3 2" xfId="343" xr:uid="{00000000-0005-0000-0000-00007D010000}"/>
    <cellStyle name="Título 3 2 2" xfId="344" xr:uid="{00000000-0005-0000-0000-00007E010000}"/>
    <cellStyle name="Título 3 2_05_Impactos_Demais PLs_2013_Dados CNJ de jul-12" xfId="345" xr:uid="{00000000-0005-0000-0000-00007F010000}"/>
    <cellStyle name="Título 3 3" xfId="346" xr:uid="{00000000-0005-0000-0000-000080010000}"/>
    <cellStyle name="Título 3 4" xfId="347" xr:uid="{00000000-0005-0000-0000-000081010000}"/>
    <cellStyle name="Título 4 2" xfId="348" xr:uid="{00000000-0005-0000-0000-000082010000}"/>
    <cellStyle name="Título 4 2 2" xfId="349" xr:uid="{00000000-0005-0000-0000-000083010000}"/>
    <cellStyle name="Título 4 2_05_Impactos_Demais PLs_2013_Dados CNJ de jul-12" xfId="350" xr:uid="{00000000-0005-0000-0000-000084010000}"/>
    <cellStyle name="Título 4 3" xfId="351" xr:uid="{00000000-0005-0000-0000-000085010000}"/>
    <cellStyle name="Título 4 4" xfId="352" xr:uid="{00000000-0005-0000-0000-000086010000}"/>
    <cellStyle name="Título 5" xfId="353" xr:uid="{00000000-0005-0000-0000-000087010000}"/>
    <cellStyle name="Título 5 2" xfId="354" xr:uid="{00000000-0005-0000-0000-000088010000}"/>
    <cellStyle name="Título 5 3" xfId="355" xr:uid="{00000000-0005-0000-0000-000089010000}"/>
    <cellStyle name="Título 5_05_Impactos_Demais PLs_2013_Dados CNJ de jul-12" xfId="356" xr:uid="{00000000-0005-0000-0000-00008A010000}"/>
    <cellStyle name="Título 6" xfId="357" xr:uid="{00000000-0005-0000-0000-00008B010000}"/>
    <cellStyle name="Título 6 2" xfId="358" xr:uid="{00000000-0005-0000-0000-00008C010000}"/>
    <cellStyle name="Título 6_34" xfId="359" xr:uid="{00000000-0005-0000-0000-00008D010000}"/>
    <cellStyle name="Título 7" xfId="360" xr:uid="{00000000-0005-0000-0000-00008E010000}"/>
    <cellStyle name="Título 8" xfId="361" xr:uid="{00000000-0005-0000-0000-00008F010000}"/>
    <cellStyle name="Título 9" xfId="362" xr:uid="{00000000-0005-0000-0000-000090010000}"/>
    <cellStyle name="Titulo_00_Equalização ASMED_SOF" xfId="363" xr:uid="{00000000-0005-0000-0000-000091010000}"/>
    <cellStyle name="Titulo1" xfId="364" xr:uid="{00000000-0005-0000-0000-000092010000}"/>
    <cellStyle name="Titulo2" xfId="365" xr:uid="{00000000-0005-0000-0000-000093010000}"/>
    <cellStyle name="Total 2" xfId="366" xr:uid="{00000000-0005-0000-0000-000094010000}"/>
    <cellStyle name="Total 2 2" xfId="367" xr:uid="{00000000-0005-0000-0000-000095010000}"/>
    <cellStyle name="Total 2 2 2" xfId="421" xr:uid="{00000000-0005-0000-0000-000096010000}"/>
    <cellStyle name="Total 2 3" xfId="420" xr:uid="{00000000-0005-0000-0000-000097010000}"/>
    <cellStyle name="Total 2_05_Impactos_Demais PLs_2013_Dados CNJ de jul-12" xfId="368" xr:uid="{00000000-0005-0000-0000-000098010000}"/>
    <cellStyle name="Total 3" xfId="369" xr:uid="{00000000-0005-0000-0000-000099010000}"/>
    <cellStyle name="Total 3 2" xfId="422" xr:uid="{00000000-0005-0000-0000-00009A010000}"/>
    <cellStyle name="Total 4" xfId="370" xr:uid="{00000000-0005-0000-0000-00009B010000}"/>
    <cellStyle name="Total 4 2" xfId="423" xr:uid="{00000000-0005-0000-0000-00009C010000}"/>
    <cellStyle name="V¡rgula" xfId="371" xr:uid="{00000000-0005-0000-0000-00009D010000}"/>
    <cellStyle name="V¡rgula0" xfId="372" xr:uid="{00000000-0005-0000-0000-00009E010000}"/>
    <cellStyle name="Vírgul - Estilo1" xfId="373" xr:uid="{00000000-0005-0000-0000-00009F010000}"/>
    <cellStyle name="Vírgula" xfId="280" builtinId="3"/>
    <cellStyle name="Vírgula 2" xfId="374" xr:uid="{00000000-0005-0000-0000-0000A1010000}"/>
    <cellStyle name="Vírgula 3" xfId="375" xr:uid="{00000000-0005-0000-0000-0000A2010000}"/>
    <cellStyle name="Vírgula 4" xfId="376" xr:uid="{00000000-0005-0000-0000-0000A3010000}"/>
    <cellStyle name="Vírgula 5" xfId="381" xr:uid="{00000000-0005-0000-0000-0000A4010000}"/>
    <cellStyle name="Vírgula 5 2" xfId="393" xr:uid="{00000000-0005-0000-0000-0000A5010000}"/>
    <cellStyle name="Vírgula 5 3" xfId="427" xr:uid="{C9C8252C-C1A5-48C8-A49C-D32AB2FF35D7}"/>
    <cellStyle name="Vírgula 6" xfId="396" xr:uid="{00000000-0005-0000-0000-0000A6010000}"/>
    <cellStyle name="Vírgula0" xfId="377" xr:uid="{00000000-0005-0000-0000-0000A7010000}"/>
    <cellStyle name="Warning Text" xfId="378" xr:uid="{00000000-0005-0000-0000-0000A8010000}"/>
  </cellStyles>
  <dxfs count="0"/>
  <tableStyles count="0" defaultTableStyle="TableStyleMedium9" defaultPivotStyle="PivotStyleLight16"/>
  <colors>
    <mruColors>
      <color rgb="FFFBE7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2&#170;R/Tabelas%20Portaria%20SOF-SEGEP%20N.5%20-%20AGOSTO%20DE%202018%20-%202&#170;Regi&#227;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3&#170;R/Tabelas%20Portaria%20SOF-SEGEP%20N.5%20-%20AGOSTO%20DE%202018%20-%203&#170;Regi&#227;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4&#170;R/Tabelas%20Portaria%20SOF-SEGEP%20N.5%20-AGOSTO%20DE%202018%20-%204&#170;Regi&#227;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Tabelas%20Portaria%20SOF-SEGEP%20N.5%20-%20AGOSTO%20DE%202019%20-%205&#170;Regi&#227;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CJF/Tabelas%20Portaria%20SOF-SEGEP%20N.5%20-%20AGOSTO%20DE%202018%20-%20SCJ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II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Modelos\Bases%20Output%20a%20&#8212;%20LO1003\base_qq_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e\AppData\Local\Microsoft\Windows\INetCache\Content.Outlook\1JGFQEJQ\PORTARIA%205%20E%20REOLU&#199;&#195;O%20102%20CN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Microsoft\Windows\INetCache\Content.Outlook\VCAMCJ5U\CONSOLIDADO%20Tabelas%20Portaria%20SOF-SEGEP%20n.5_AGOSTO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2.%20SE&#199;&#213;ES%205&#170;%20REGI&#195;O_%20Tabelas%20Portaria%20SOF-SEGEP%20n.5%20-%20AGOSTO%20DE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1.%20TRF5_%20Tabelas%20Portaria%20SOF-SEGEP%20n.5%20-%20AGOSTO%20DE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1&#170;R/Tabelas%20Portaria%20SOF-SEGEP%20N.5%20-%20AGOSTO%20DE%202018%20-%201&#170;Regi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56">
          <cell r="D56">
            <v>8</v>
          </cell>
        </row>
        <row r="57">
          <cell r="D57">
            <v>2019</v>
          </cell>
        </row>
        <row r="58">
          <cell r="D58" t="str">
            <v>20/09/2019</v>
          </cell>
        </row>
        <row r="59">
          <cell r="D59" t="str">
            <v>01/08/2019</v>
          </cell>
        </row>
        <row r="60">
          <cell r="D60" t="str">
            <v>08</v>
          </cell>
        </row>
        <row r="61">
          <cell r="D61" t="str">
            <v>09</v>
          </cell>
        </row>
        <row r="64">
          <cell r="D64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1</v>
          </cell>
        </row>
        <row r="39">
          <cell r="B39">
            <v>2977</v>
          </cell>
          <cell r="C39">
            <v>1</v>
          </cell>
          <cell r="D39">
            <v>62</v>
          </cell>
          <cell r="E39">
            <v>3040</v>
          </cell>
          <cell r="F39">
            <v>89</v>
          </cell>
          <cell r="G39">
            <v>3129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-TRF3"/>
      <sheetName val="ANEXO I - TAB 1-SEÇÕES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TRF3"/>
      <sheetName val="ANEXO III - TAB 1-SEÇÕES"/>
      <sheetName val="ANEXO III - TAB 1"/>
      <sheetName val="ANEXO IV - TAB 1"/>
      <sheetName val="ANEXO V - TAB 1"/>
      <sheetName val="ANEXO VI - TAB 2"/>
      <sheetName val="ANEXO VI - TAB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0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3126</v>
          </cell>
          <cell r="C39">
            <v>1441</v>
          </cell>
          <cell r="D39">
            <v>21</v>
          </cell>
          <cell r="E39">
            <v>4588</v>
          </cell>
          <cell r="F39">
            <v>134</v>
          </cell>
          <cell r="G39">
            <v>4722</v>
          </cell>
        </row>
      </sheetData>
      <sheetData sheetId="11" refreshError="1"/>
      <sheetData sheetId="12" refreshError="1"/>
      <sheetData sheetId="13" refreshError="1"/>
      <sheetData sheetId="14" refreshError="1">
        <row r="5">
          <cell r="A5"/>
        </row>
        <row r="10">
          <cell r="I10">
            <v>12846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I - TAB 1"/>
      <sheetName val="ANEXO II - TAB 2"/>
      <sheetName val="ANEXO III - TAB 1"/>
      <sheetName val="ANEXO IV - TAB 1"/>
      <sheetName val="ANEXO V - TAB 1"/>
      <sheetName val="ANEXO VI - TAB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B10">
            <v>1</v>
          </cell>
        </row>
        <row r="20">
          <cell r="B20">
            <v>3991</v>
          </cell>
          <cell r="C20">
            <v>0</v>
          </cell>
          <cell r="D20">
            <v>6</v>
          </cell>
          <cell r="E20">
            <v>3997</v>
          </cell>
          <cell r="F20">
            <v>125</v>
          </cell>
          <cell r="G20">
            <v>4122</v>
          </cell>
        </row>
        <row r="21">
          <cell r="B21"/>
        </row>
      </sheetData>
      <sheetData sheetId="5" refreshError="1"/>
      <sheetData sheetId="6" refreshError="1"/>
      <sheetData sheetId="7" refreshError="1">
        <row r="5">
          <cell r="A5"/>
        </row>
        <row r="10">
          <cell r="C10">
            <v>4619</v>
          </cell>
          <cell r="D10">
            <v>1096</v>
          </cell>
          <cell r="E10">
            <v>96</v>
          </cell>
          <cell r="F10">
            <v>315</v>
          </cell>
          <cell r="G10">
            <v>5161</v>
          </cell>
          <cell r="H10">
            <v>7218</v>
          </cell>
          <cell r="I10">
            <v>12379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SEÇÕES)"/>
      <sheetName val="ANEXO I - TAB 1 (TRF)"/>
      <sheetName val="ANEXO I - TAB 1"/>
      <sheetName val="ANEXO I - TAB 2 (SEÇÕES)"/>
      <sheetName val="ANEXO I - TAB 2 (TRF)"/>
      <sheetName val="ANEXO I - TAB 2"/>
      <sheetName val="ANEXO II - TAB 1"/>
      <sheetName val="ANEXO II - TAB 2"/>
      <sheetName val="ANEXO III - TAB 1 (SEÇÕES)"/>
      <sheetName val="ANEXO III - TAB 1 (TRF)"/>
      <sheetName val="ANEXO III - TAB 1"/>
      <sheetName val="ANEXO I - TAB 3"/>
      <sheetName val="ANEXO II - TAB 3"/>
      <sheetName val="ANEXO IV - TAB 1"/>
      <sheetName val="ANEXO V - TAB 1"/>
      <sheetName val="ANEXO VI - TAB 1 (SEÇÕES)"/>
      <sheetName val="ANEXO VI - TAB 1 (TRF)"/>
      <sheetName val="ANEXO VI - TAB 1"/>
      <sheetName val="ANEXO VI - TAB 2"/>
    </sheetNames>
    <sheetDataSet>
      <sheetData sheetId="0"/>
      <sheetData sheetId="1"/>
      <sheetData sheetId="2"/>
      <sheetData sheetId="3"/>
      <sheetData sheetId="4"/>
      <sheetData sheetId="5">
        <row r="39">
          <cell r="B39">
            <v>228</v>
          </cell>
        </row>
      </sheetData>
      <sheetData sheetId="6"/>
      <sheetData sheetId="7"/>
      <sheetData sheetId="8"/>
      <sheetData sheetId="9"/>
      <sheetData sheetId="10"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</row>
        <row r="39">
          <cell r="B39">
            <v>3010</v>
          </cell>
          <cell r="C39">
            <v>5</v>
          </cell>
          <cell r="D39">
            <v>43</v>
          </cell>
          <cell r="E39">
            <v>3058</v>
          </cell>
          <cell r="F39">
            <v>87</v>
          </cell>
          <cell r="G39">
            <v>3145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0">
          <cell r="I10">
            <v>8512</v>
          </cell>
        </row>
      </sheetData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/>
      <sheetData sheetId="1">
        <row r="39">
          <cell r="B39">
            <v>0</v>
          </cell>
        </row>
      </sheetData>
      <sheetData sheetId="2"/>
      <sheetData sheetId="3"/>
      <sheetData sheetId="4"/>
      <sheetData sheetId="5"/>
      <sheetData sheetId="6"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180</v>
          </cell>
          <cell r="C39">
            <v>0</v>
          </cell>
          <cell r="D39">
            <v>11</v>
          </cell>
          <cell r="E39">
            <v>191</v>
          </cell>
          <cell r="F39">
            <v>4</v>
          </cell>
          <cell r="G39">
            <v>195</v>
          </cell>
        </row>
      </sheetData>
      <sheetData sheetId="7"/>
      <sheetData sheetId="8"/>
      <sheetData sheetId="9">
        <row r="10">
          <cell r="C10">
            <v>199</v>
          </cell>
          <cell r="D10">
            <v>42</v>
          </cell>
          <cell r="E10">
            <v>64</v>
          </cell>
          <cell r="F10">
            <v>15</v>
          </cell>
          <cell r="G10">
            <v>245</v>
          </cell>
          <cell r="H10">
            <v>408</v>
          </cell>
          <cell r="I10">
            <v>653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4">
          <cell r="B4">
            <v>2019</v>
          </cell>
        </row>
        <row r="6">
          <cell r="B6" t="str">
            <v>01/08/2019</v>
          </cell>
        </row>
        <row r="7">
          <cell r="B7" t="str">
            <v>08</v>
          </cell>
        </row>
        <row r="8">
          <cell r="B8" t="str">
            <v>09</v>
          </cell>
        </row>
        <row r="11">
          <cell r="B11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5">
          <cell r="B5" t="str">
            <v>20/09/2019</v>
          </cell>
        </row>
      </sheetData>
      <sheetData sheetId="1" refreshError="1"/>
      <sheetData sheetId="2">
        <row r="5">
          <cell r="C5">
            <v>43070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 com CPFs"/>
      <sheetName val="TRF sem CPFs"/>
      <sheetName val="SJRS sem CPFs"/>
      <sheetName val="SJSC sem CPFs"/>
      <sheetName val="SJPR sem CPFs"/>
    </sheetNames>
    <sheetDataSet>
      <sheetData sheetId="0"/>
      <sheetData sheetId="1">
        <row r="9">
          <cell r="A9">
            <v>0</v>
          </cell>
          <cell r="D9">
            <v>0</v>
          </cell>
        </row>
      </sheetData>
      <sheetData sheetId="2">
        <row r="9">
          <cell r="A9">
            <v>0</v>
          </cell>
          <cell r="D9">
            <v>0</v>
          </cell>
        </row>
      </sheetData>
      <sheetData sheetId="3">
        <row r="9">
          <cell r="A9">
            <v>0</v>
          </cell>
          <cell r="D9">
            <v>0</v>
          </cell>
        </row>
      </sheetData>
      <sheetData sheetId="4">
        <row r="9">
          <cell r="A9">
            <v>0</v>
          </cell>
          <cell r="D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. 5 E 102 - TRF - IV-A"/>
      <sheetName val="PORT. 5 E 102 -TRF - IV-B"/>
      <sheetName val="TRF - IV-C"/>
      <sheetName val="TRF - IV-D"/>
      <sheetName val="PORT. 5 E 102 -TRF - IV-E"/>
      <sheetName val="TRF - IV-F"/>
      <sheetName val="TRF -IV-G"/>
      <sheetName val="PORT. 5 E 102 -TRF - IV-H"/>
      <sheetName val="102 - SJRJ - IV-A"/>
      <sheetName val="102 -SJRJ - IV-B"/>
      <sheetName val="102 -SJRJ - IV-C"/>
      <sheetName val="102 -SJRJ - IV-D"/>
      <sheetName val="102 -SJRJ - IV-E"/>
      <sheetName val="102 -SJRJ - IV-F"/>
      <sheetName val="102 -SJRJ- IV-G"/>
      <sheetName val="102 -SJRJ - IV-H"/>
      <sheetName val="102 -SJES IV-A"/>
      <sheetName val="102 -SJES - IV-B"/>
      <sheetName val="102 -SJES - IV-C"/>
      <sheetName val="102 -SJES - IV-D"/>
      <sheetName val="102 -SJES - IV-E"/>
      <sheetName val="102 -SJES - IV-F"/>
      <sheetName val="102 -SJES- IV-G "/>
      <sheetName val="102 -SJES - IV-H"/>
      <sheetName val="PORT. 5 - SEÇÕES - IV-A"/>
      <sheetName val="PORT. 5 SEÇÕES - IV-B"/>
      <sheetName val="PORT. 5 - SEÇÕES - IV-E"/>
      <sheetName val="PORT. 5  - SEÇÕES - IV-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F13">
            <v>715</v>
          </cell>
          <cell r="G13">
            <v>0</v>
          </cell>
          <cell r="H13">
            <v>715</v>
          </cell>
          <cell r="I13">
            <v>0</v>
          </cell>
          <cell r="J13">
            <v>715</v>
          </cell>
          <cell r="K13">
            <v>330</v>
          </cell>
          <cell r="L13">
            <v>119</v>
          </cell>
          <cell r="M13">
            <v>449</v>
          </cell>
          <cell r="N13">
            <v>143</v>
          </cell>
        </row>
        <row r="14">
          <cell r="F14">
            <v>12</v>
          </cell>
          <cell r="G14">
            <v>0</v>
          </cell>
          <cell r="H14">
            <v>12</v>
          </cell>
          <cell r="I14">
            <v>0</v>
          </cell>
          <cell r="J14">
            <v>12</v>
          </cell>
          <cell r="K14">
            <v>2</v>
          </cell>
          <cell r="L14">
            <v>1</v>
          </cell>
          <cell r="M14">
            <v>3</v>
          </cell>
          <cell r="N14">
            <v>3</v>
          </cell>
        </row>
        <row r="15">
          <cell r="F15">
            <v>17</v>
          </cell>
          <cell r="G15">
            <v>0</v>
          </cell>
          <cell r="H15">
            <v>17</v>
          </cell>
          <cell r="I15">
            <v>0</v>
          </cell>
          <cell r="J15">
            <v>17</v>
          </cell>
          <cell r="K15">
            <v>1</v>
          </cell>
          <cell r="L15">
            <v>0</v>
          </cell>
          <cell r="M15">
            <v>1</v>
          </cell>
          <cell r="N15">
            <v>0</v>
          </cell>
        </row>
        <row r="16">
          <cell r="F16">
            <v>10</v>
          </cell>
          <cell r="G16">
            <v>0</v>
          </cell>
          <cell r="H16">
            <v>10</v>
          </cell>
          <cell r="I16">
            <v>0</v>
          </cell>
          <cell r="J16">
            <v>10</v>
          </cell>
          <cell r="K16">
            <v>2</v>
          </cell>
          <cell r="L16">
            <v>1</v>
          </cell>
          <cell r="M16">
            <v>3</v>
          </cell>
          <cell r="N16">
            <v>6</v>
          </cell>
        </row>
        <row r="17">
          <cell r="F17">
            <v>73</v>
          </cell>
          <cell r="G17">
            <v>0</v>
          </cell>
          <cell r="H17">
            <v>73</v>
          </cell>
          <cell r="I17">
            <v>0</v>
          </cell>
          <cell r="J17">
            <v>73</v>
          </cell>
          <cell r="K17">
            <v>5</v>
          </cell>
          <cell r="L17">
            <v>0</v>
          </cell>
          <cell r="M17">
            <v>5</v>
          </cell>
          <cell r="N17">
            <v>0</v>
          </cell>
        </row>
        <row r="18">
          <cell r="F18">
            <v>52</v>
          </cell>
          <cell r="G18">
            <v>0</v>
          </cell>
          <cell r="H18">
            <v>52</v>
          </cell>
          <cell r="I18">
            <v>0</v>
          </cell>
          <cell r="J18">
            <v>52</v>
          </cell>
          <cell r="K18">
            <v>4</v>
          </cell>
          <cell r="L18">
            <v>1</v>
          </cell>
          <cell r="M18">
            <v>5</v>
          </cell>
          <cell r="N18">
            <v>1</v>
          </cell>
        </row>
        <row r="19">
          <cell r="F19">
            <v>59</v>
          </cell>
          <cell r="G19">
            <v>0</v>
          </cell>
          <cell r="H19">
            <v>59</v>
          </cell>
          <cell r="I19">
            <v>0</v>
          </cell>
          <cell r="J19">
            <v>59</v>
          </cell>
          <cell r="K19">
            <v>5</v>
          </cell>
          <cell r="L19">
            <v>0</v>
          </cell>
          <cell r="M19">
            <v>5</v>
          </cell>
          <cell r="N19">
            <v>0</v>
          </cell>
        </row>
        <row r="20">
          <cell r="F20">
            <v>23</v>
          </cell>
          <cell r="G20">
            <v>0</v>
          </cell>
          <cell r="H20">
            <v>23</v>
          </cell>
          <cell r="I20">
            <v>0</v>
          </cell>
          <cell r="J20">
            <v>23</v>
          </cell>
          <cell r="K20">
            <v>1</v>
          </cell>
          <cell r="L20">
            <v>2</v>
          </cell>
          <cell r="M20">
            <v>3</v>
          </cell>
          <cell r="N20">
            <v>3</v>
          </cell>
        </row>
        <row r="21">
          <cell r="F21">
            <v>50</v>
          </cell>
          <cell r="G21">
            <v>0</v>
          </cell>
          <cell r="H21">
            <v>50</v>
          </cell>
          <cell r="I21">
            <v>0</v>
          </cell>
          <cell r="J21">
            <v>50</v>
          </cell>
          <cell r="K21">
            <v>1</v>
          </cell>
          <cell r="L21">
            <v>2</v>
          </cell>
          <cell r="M21">
            <v>3</v>
          </cell>
          <cell r="N21">
            <v>1</v>
          </cell>
        </row>
        <row r="22">
          <cell r="F22">
            <v>62</v>
          </cell>
          <cell r="G22">
            <v>0</v>
          </cell>
          <cell r="H22">
            <v>62</v>
          </cell>
          <cell r="I22">
            <v>0</v>
          </cell>
          <cell r="J22">
            <v>62</v>
          </cell>
          <cell r="K22">
            <v>1</v>
          </cell>
          <cell r="L22">
            <v>0</v>
          </cell>
          <cell r="M22">
            <v>1</v>
          </cell>
          <cell r="N22">
            <v>0</v>
          </cell>
        </row>
        <row r="23">
          <cell r="F23">
            <v>0</v>
          </cell>
          <cell r="G23">
            <v>3</v>
          </cell>
          <cell r="H23">
            <v>3</v>
          </cell>
          <cell r="I23">
            <v>0</v>
          </cell>
          <cell r="J23">
            <v>3</v>
          </cell>
          <cell r="K23">
            <v>1</v>
          </cell>
          <cell r="L23">
            <v>1</v>
          </cell>
          <cell r="M23">
            <v>2</v>
          </cell>
          <cell r="N23">
            <v>2</v>
          </cell>
        </row>
        <row r="24">
          <cell r="F24">
            <v>0</v>
          </cell>
          <cell r="G24">
            <v>38</v>
          </cell>
          <cell r="H24">
            <v>38</v>
          </cell>
          <cell r="I24">
            <v>0</v>
          </cell>
          <cell r="J24">
            <v>38</v>
          </cell>
          <cell r="K24">
            <v>0</v>
          </cell>
          <cell r="L24">
            <v>1</v>
          </cell>
          <cell r="M24">
            <v>1</v>
          </cell>
          <cell r="N24">
            <v>1</v>
          </cell>
        </row>
        <row r="25">
          <cell r="F25">
            <v>0</v>
          </cell>
          <cell r="G25">
            <v>26</v>
          </cell>
          <cell r="H25">
            <v>26</v>
          </cell>
          <cell r="I25">
            <v>55</v>
          </cell>
          <cell r="J25">
            <v>81</v>
          </cell>
          <cell r="K25">
            <v>0</v>
          </cell>
          <cell r="L25">
            <v>1</v>
          </cell>
          <cell r="M25">
            <v>1</v>
          </cell>
          <cell r="N25">
            <v>1</v>
          </cell>
        </row>
        <row r="26">
          <cell r="F26">
            <v>1073</v>
          </cell>
          <cell r="G26">
            <v>67</v>
          </cell>
          <cell r="H26">
            <v>1140</v>
          </cell>
          <cell r="I26">
            <v>55</v>
          </cell>
          <cell r="J26">
            <v>1195</v>
          </cell>
          <cell r="K26">
            <v>353</v>
          </cell>
          <cell r="L26">
            <v>129</v>
          </cell>
          <cell r="M26">
            <v>482</v>
          </cell>
          <cell r="N26">
            <v>161</v>
          </cell>
        </row>
        <row r="27">
          <cell r="F27">
            <v>1059</v>
          </cell>
          <cell r="G27">
            <v>0</v>
          </cell>
          <cell r="H27">
            <v>1059</v>
          </cell>
          <cell r="I27">
            <v>0</v>
          </cell>
          <cell r="J27">
            <v>1059</v>
          </cell>
          <cell r="K27">
            <v>302</v>
          </cell>
          <cell r="L27">
            <v>71</v>
          </cell>
          <cell r="M27">
            <v>373</v>
          </cell>
          <cell r="N27">
            <v>83</v>
          </cell>
        </row>
        <row r="28">
          <cell r="F28">
            <v>31</v>
          </cell>
          <cell r="G28">
            <v>0</v>
          </cell>
          <cell r="H28">
            <v>31</v>
          </cell>
          <cell r="I28">
            <v>0</v>
          </cell>
          <cell r="J28">
            <v>31</v>
          </cell>
          <cell r="K28">
            <v>1</v>
          </cell>
          <cell r="L28">
            <v>0</v>
          </cell>
          <cell r="M28">
            <v>1</v>
          </cell>
          <cell r="N28">
            <v>0</v>
          </cell>
        </row>
        <row r="29">
          <cell r="F29">
            <v>16</v>
          </cell>
          <cell r="G29">
            <v>0</v>
          </cell>
          <cell r="H29">
            <v>16</v>
          </cell>
          <cell r="I29">
            <v>0</v>
          </cell>
          <cell r="J29">
            <v>16</v>
          </cell>
          <cell r="K29">
            <v>6</v>
          </cell>
          <cell r="L29">
            <v>0</v>
          </cell>
          <cell r="M29">
            <v>6</v>
          </cell>
          <cell r="N29">
            <v>0</v>
          </cell>
        </row>
        <row r="30">
          <cell r="F30">
            <v>23</v>
          </cell>
          <cell r="G30">
            <v>0</v>
          </cell>
          <cell r="H30">
            <v>23</v>
          </cell>
          <cell r="I30">
            <v>0</v>
          </cell>
          <cell r="J30">
            <v>23</v>
          </cell>
          <cell r="K30">
            <v>1</v>
          </cell>
          <cell r="L30">
            <v>1</v>
          </cell>
          <cell r="M30">
            <v>2</v>
          </cell>
          <cell r="N30">
            <v>1</v>
          </cell>
        </row>
        <row r="31">
          <cell r="F31">
            <v>84</v>
          </cell>
          <cell r="G31">
            <v>0</v>
          </cell>
          <cell r="H31">
            <v>84</v>
          </cell>
          <cell r="I31">
            <v>0</v>
          </cell>
          <cell r="J31">
            <v>84</v>
          </cell>
          <cell r="K31">
            <v>3</v>
          </cell>
          <cell r="L31">
            <v>0</v>
          </cell>
          <cell r="M31">
            <v>3</v>
          </cell>
          <cell r="N31">
            <v>0</v>
          </cell>
        </row>
        <row r="32">
          <cell r="F32">
            <v>73</v>
          </cell>
          <cell r="G32">
            <v>0</v>
          </cell>
          <cell r="H32">
            <v>73</v>
          </cell>
          <cell r="I32">
            <v>0</v>
          </cell>
          <cell r="J32">
            <v>73</v>
          </cell>
          <cell r="K32">
            <v>1</v>
          </cell>
          <cell r="L32">
            <v>2</v>
          </cell>
          <cell r="M32">
            <v>3</v>
          </cell>
          <cell r="N32">
            <v>5</v>
          </cell>
        </row>
        <row r="33">
          <cell r="F33">
            <v>78</v>
          </cell>
          <cell r="G33">
            <v>0</v>
          </cell>
          <cell r="H33">
            <v>78</v>
          </cell>
          <cell r="I33">
            <v>0</v>
          </cell>
          <cell r="J33">
            <v>78</v>
          </cell>
          <cell r="K33">
            <v>3</v>
          </cell>
          <cell r="L33">
            <v>0</v>
          </cell>
          <cell r="M33">
            <v>3</v>
          </cell>
          <cell r="N33">
            <v>0</v>
          </cell>
        </row>
        <row r="34">
          <cell r="F34">
            <v>53</v>
          </cell>
          <cell r="G34">
            <v>0</v>
          </cell>
          <cell r="H34">
            <v>53</v>
          </cell>
          <cell r="I34">
            <v>0</v>
          </cell>
          <cell r="J34">
            <v>53</v>
          </cell>
          <cell r="K34">
            <v>0</v>
          </cell>
          <cell r="L34">
            <v>1</v>
          </cell>
          <cell r="M34">
            <v>1</v>
          </cell>
          <cell r="N34">
            <v>1</v>
          </cell>
        </row>
        <row r="35">
          <cell r="F35">
            <v>80</v>
          </cell>
          <cell r="G35">
            <v>0</v>
          </cell>
          <cell r="H35">
            <v>80</v>
          </cell>
          <cell r="I35">
            <v>0</v>
          </cell>
          <cell r="J35">
            <v>80</v>
          </cell>
          <cell r="K35">
            <v>1</v>
          </cell>
          <cell r="L35">
            <v>0</v>
          </cell>
          <cell r="M35">
            <v>1</v>
          </cell>
          <cell r="N35">
            <v>0</v>
          </cell>
        </row>
        <row r="36">
          <cell r="F36">
            <v>70</v>
          </cell>
          <cell r="G36">
            <v>0</v>
          </cell>
          <cell r="H36">
            <v>70</v>
          </cell>
          <cell r="I36">
            <v>0</v>
          </cell>
          <cell r="J36">
            <v>70</v>
          </cell>
          <cell r="K36">
            <v>0</v>
          </cell>
          <cell r="L36">
            <v>1</v>
          </cell>
          <cell r="M36">
            <v>1</v>
          </cell>
          <cell r="N36">
            <v>2</v>
          </cell>
        </row>
        <row r="37">
          <cell r="F37">
            <v>0</v>
          </cell>
          <cell r="G37">
            <v>10</v>
          </cell>
          <cell r="H37">
            <v>10</v>
          </cell>
          <cell r="I37">
            <v>0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42</v>
          </cell>
          <cell r="H38">
            <v>42</v>
          </cell>
          <cell r="I38">
            <v>0</v>
          </cell>
          <cell r="J38">
            <v>42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>
            <v>0</v>
          </cell>
          <cell r="G39">
            <v>38</v>
          </cell>
          <cell r="H39">
            <v>38</v>
          </cell>
          <cell r="I39">
            <v>80</v>
          </cell>
          <cell r="J39">
            <v>118</v>
          </cell>
          <cell r="K39">
            <v>2</v>
          </cell>
          <cell r="L39">
            <v>2</v>
          </cell>
          <cell r="M39">
            <v>4</v>
          </cell>
          <cell r="N39">
            <v>3</v>
          </cell>
        </row>
        <row r="40">
          <cell r="F40">
            <v>1567</v>
          </cell>
          <cell r="G40">
            <v>90</v>
          </cell>
          <cell r="H40">
            <v>1657</v>
          </cell>
          <cell r="I40">
            <v>80</v>
          </cell>
          <cell r="J40">
            <v>1737</v>
          </cell>
          <cell r="K40">
            <v>320</v>
          </cell>
          <cell r="L40">
            <v>78</v>
          </cell>
          <cell r="M40">
            <v>398</v>
          </cell>
          <cell r="N40">
            <v>95</v>
          </cell>
        </row>
        <row r="41"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1</v>
          </cell>
          <cell r="M41">
            <v>1</v>
          </cell>
          <cell r="N41">
            <v>1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2</v>
          </cell>
          <cell r="G45">
            <v>0</v>
          </cell>
          <cell r="H45">
            <v>2</v>
          </cell>
          <cell r="I45">
            <v>0</v>
          </cell>
          <cell r="J45">
            <v>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1</v>
          </cell>
          <cell r="N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1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4</v>
          </cell>
          <cell r="G54">
            <v>0</v>
          </cell>
          <cell r="H54">
            <v>4</v>
          </cell>
          <cell r="I54">
            <v>2</v>
          </cell>
          <cell r="J54">
            <v>6</v>
          </cell>
          <cell r="K54">
            <v>1</v>
          </cell>
          <cell r="L54">
            <v>1</v>
          </cell>
          <cell r="M54">
            <v>2</v>
          </cell>
          <cell r="N54">
            <v>1</v>
          </cell>
        </row>
        <row r="56">
          <cell r="F56">
            <v>2644</v>
          </cell>
          <cell r="G56">
            <v>157</v>
          </cell>
          <cell r="H56">
            <v>2801</v>
          </cell>
          <cell r="I56">
            <v>137</v>
          </cell>
          <cell r="J56">
            <v>2938</v>
          </cell>
          <cell r="K56">
            <v>674</v>
          </cell>
          <cell r="L56">
            <v>208</v>
          </cell>
          <cell r="M56">
            <v>882</v>
          </cell>
          <cell r="N56">
            <v>257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3">
          <cell r="F13">
            <v>130</v>
          </cell>
          <cell r="H13">
            <v>130</v>
          </cell>
          <cell r="J13">
            <v>130</v>
          </cell>
          <cell r="K13">
            <v>41</v>
          </cell>
          <cell r="L13">
            <v>6</v>
          </cell>
          <cell r="M13">
            <v>47</v>
          </cell>
          <cell r="N13">
            <v>9</v>
          </cell>
        </row>
        <row r="14">
          <cell r="F14">
            <v>9</v>
          </cell>
          <cell r="H14">
            <v>9</v>
          </cell>
          <cell r="J14">
            <v>9</v>
          </cell>
          <cell r="K14">
            <v>1</v>
          </cell>
          <cell r="L14">
            <v>0</v>
          </cell>
          <cell r="M14">
            <v>1</v>
          </cell>
          <cell r="N14">
            <v>0</v>
          </cell>
        </row>
        <row r="15">
          <cell r="F15">
            <v>2</v>
          </cell>
          <cell r="H15">
            <v>2</v>
          </cell>
          <cell r="J15">
            <v>2</v>
          </cell>
          <cell r="K15">
            <v>1</v>
          </cell>
          <cell r="L15">
            <v>1</v>
          </cell>
          <cell r="M15">
            <v>2</v>
          </cell>
          <cell r="N15">
            <v>2</v>
          </cell>
        </row>
        <row r="16">
          <cell r="F16">
            <v>5</v>
          </cell>
          <cell r="H16">
            <v>5</v>
          </cell>
          <cell r="J16">
            <v>5</v>
          </cell>
          <cell r="K16">
            <v>1</v>
          </cell>
          <cell r="L16">
            <v>0</v>
          </cell>
          <cell r="M16">
            <v>1</v>
          </cell>
          <cell r="N16">
            <v>0</v>
          </cell>
        </row>
        <row r="17">
          <cell r="F17">
            <v>12</v>
          </cell>
          <cell r="H17">
            <v>12</v>
          </cell>
          <cell r="J17">
            <v>12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F18">
            <v>2</v>
          </cell>
          <cell r="H18">
            <v>2</v>
          </cell>
          <cell r="J18">
            <v>2</v>
          </cell>
          <cell r="K18">
            <v>1</v>
          </cell>
          <cell r="L18">
            <v>0</v>
          </cell>
          <cell r="M18">
            <v>1</v>
          </cell>
          <cell r="N18">
            <v>0</v>
          </cell>
        </row>
        <row r="19">
          <cell r="F19">
            <v>5</v>
          </cell>
          <cell r="H19">
            <v>5</v>
          </cell>
          <cell r="J19">
            <v>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F20">
            <v>5</v>
          </cell>
          <cell r="H20">
            <v>5</v>
          </cell>
          <cell r="J20">
            <v>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F21">
            <v>5</v>
          </cell>
          <cell r="H21">
            <v>5</v>
          </cell>
          <cell r="J21">
            <v>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>
            <v>5</v>
          </cell>
          <cell r="H22">
            <v>5</v>
          </cell>
          <cell r="J22">
            <v>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G24">
            <v>7</v>
          </cell>
          <cell r="H24">
            <v>7</v>
          </cell>
          <cell r="J24">
            <v>7</v>
          </cell>
          <cell r="K24">
            <v>1</v>
          </cell>
          <cell r="L24">
            <v>0</v>
          </cell>
          <cell r="M24">
            <v>1</v>
          </cell>
          <cell r="N24">
            <v>0</v>
          </cell>
        </row>
        <row r="25">
          <cell r="G25">
            <v>0</v>
          </cell>
          <cell r="H25">
            <v>0</v>
          </cell>
          <cell r="I25">
            <v>9</v>
          </cell>
          <cell r="J25">
            <v>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180</v>
          </cell>
          <cell r="G26">
            <v>7</v>
          </cell>
          <cell r="H26">
            <v>187</v>
          </cell>
          <cell r="I26">
            <v>9</v>
          </cell>
          <cell r="J26">
            <v>196</v>
          </cell>
          <cell r="K26">
            <v>46</v>
          </cell>
          <cell r="L26">
            <v>7</v>
          </cell>
          <cell r="M26">
            <v>53</v>
          </cell>
          <cell r="N26">
            <v>11</v>
          </cell>
        </row>
        <row r="27">
          <cell r="F27">
            <v>236</v>
          </cell>
          <cell r="H27">
            <v>236</v>
          </cell>
          <cell r="J27">
            <v>236</v>
          </cell>
          <cell r="K27">
            <v>61</v>
          </cell>
          <cell r="L27">
            <v>7</v>
          </cell>
          <cell r="M27">
            <v>68</v>
          </cell>
          <cell r="N27">
            <v>8</v>
          </cell>
        </row>
        <row r="28">
          <cell r="F28">
            <v>4</v>
          </cell>
          <cell r="H28">
            <v>4</v>
          </cell>
          <cell r="J28">
            <v>4</v>
          </cell>
          <cell r="K28">
            <v>2</v>
          </cell>
          <cell r="L28">
            <v>0</v>
          </cell>
          <cell r="M28">
            <v>2</v>
          </cell>
          <cell r="N28">
            <v>0</v>
          </cell>
        </row>
        <row r="29">
          <cell r="F29">
            <v>3</v>
          </cell>
          <cell r="H29">
            <v>3</v>
          </cell>
          <cell r="J29">
            <v>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2</v>
          </cell>
          <cell r="H30">
            <v>2</v>
          </cell>
          <cell r="J30">
            <v>2</v>
          </cell>
          <cell r="K30">
            <v>1</v>
          </cell>
          <cell r="L30">
            <v>0</v>
          </cell>
          <cell r="M30">
            <v>1</v>
          </cell>
          <cell r="N30">
            <v>0</v>
          </cell>
        </row>
        <row r="31">
          <cell r="F31">
            <v>9</v>
          </cell>
          <cell r="H31">
            <v>9</v>
          </cell>
          <cell r="J31">
            <v>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10</v>
          </cell>
          <cell r="H32">
            <v>10</v>
          </cell>
          <cell r="J32">
            <v>10</v>
          </cell>
          <cell r="K32">
            <v>1</v>
          </cell>
          <cell r="L32">
            <v>0</v>
          </cell>
          <cell r="M32">
            <v>1</v>
          </cell>
          <cell r="N32">
            <v>0</v>
          </cell>
        </row>
        <row r="33">
          <cell r="F33">
            <v>16</v>
          </cell>
          <cell r="H33">
            <v>16</v>
          </cell>
          <cell r="J33">
            <v>16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F34">
            <v>11</v>
          </cell>
          <cell r="H34">
            <v>11</v>
          </cell>
          <cell r="J34">
            <v>11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>
            <v>9</v>
          </cell>
          <cell r="H35">
            <v>9</v>
          </cell>
          <cell r="J35">
            <v>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>
            <v>12</v>
          </cell>
          <cell r="H36">
            <v>12</v>
          </cell>
          <cell r="J36">
            <v>12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1</v>
          </cell>
          <cell r="H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G38">
            <v>6</v>
          </cell>
          <cell r="H38">
            <v>6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G39">
            <v>3</v>
          </cell>
          <cell r="H39">
            <v>3</v>
          </cell>
          <cell r="I39">
            <v>20</v>
          </cell>
          <cell r="J39">
            <v>23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>
            <v>312</v>
          </cell>
          <cell r="G40">
            <v>10</v>
          </cell>
          <cell r="H40">
            <v>322</v>
          </cell>
          <cell r="I40">
            <v>20</v>
          </cell>
          <cell r="J40">
            <v>342</v>
          </cell>
          <cell r="K40">
            <v>65</v>
          </cell>
          <cell r="L40">
            <v>7</v>
          </cell>
          <cell r="M40">
            <v>72</v>
          </cell>
          <cell r="N40">
            <v>8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1</v>
          </cell>
          <cell r="L41">
            <v>0</v>
          </cell>
          <cell r="M41">
            <v>1</v>
          </cell>
          <cell r="N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1</v>
          </cell>
          <cell r="H45">
            <v>1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1</v>
          </cell>
          <cell r="G54">
            <v>0</v>
          </cell>
          <cell r="H54">
            <v>1</v>
          </cell>
          <cell r="I54">
            <v>0</v>
          </cell>
          <cell r="J54">
            <v>1</v>
          </cell>
          <cell r="K54">
            <v>1</v>
          </cell>
          <cell r="L54">
            <v>0</v>
          </cell>
          <cell r="M54">
            <v>1</v>
          </cell>
          <cell r="N54">
            <v>0</v>
          </cell>
        </row>
        <row r="56">
          <cell r="F56">
            <v>493</v>
          </cell>
          <cell r="G56">
            <v>17</v>
          </cell>
          <cell r="H56">
            <v>510</v>
          </cell>
          <cell r="I56">
            <v>29</v>
          </cell>
          <cell r="J56">
            <v>539</v>
          </cell>
          <cell r="K56">
            <v>112</v>
          </cell>
          <cell r="L56">
            <v>14</v>
          </cell>
          <cell r="M56">
            <v>126</v>
          </cell>
          <cell r="N56">
            <v>19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TRF) "/>
      <sheetName val="ANEXO I - TAB 1 - CONS SEÇÕES"/>
      <sheetName val="ANEXO I - TAB 1 (SJSP)"/>
      <sheetName val="ANEXO I - TAB 1 (SJMS) "/>
      <sheetName val="ANEXO I - TAB 2  TRF"/>
      <sheetName val="ANEXO I - SEÇÕES "/>
      <sheetName val="ANEXO I - TAB 3"/>
      <sheetName val="ANEXO II - TAB 1 "/>
      <sheetName val="ANEXO II - TAB 2 "/>
      <sheetName val="ANEXO II - TAB 3"/>
      <sheetName val="ANEXO III - TAB 1 (TRF)"/>
      <sheetName val="ANEXO III - TAB 1 CONS SEÇOES"/>
      <sheetName val="ANEXO III - TAB 1 (SJSP)"/>
      <sheetName val="ANEXO III - TAB 1 (SJMS) "/>
      <sheetName val="ANEXO IV - TAB 1"/>
      <sheetName val="ANEXO V - TAB 1"/>
      <sheetName val="ANEXO VI - TAB 1 "/>
      <sheetName val="ANEXO VI - TAB 2"/>
    </sheetNames>
    <sheetDataSet>
      <sheetData sheetId="0"/>
      <sheetData sheetId="1"/>
      <sheetData sheetId="2">
        <row r="9">
          <cell r="E9">
            <v>1047</v>
          </cell>
          <cell r="J9">
            <v>416</v>
          </cell>
          <cell r="K9">
            <v>77</v>
          </cell>
          <cell r="M9">
            <v>85</v>
          </cell>
        </row>
        <row r="10">
          <cell r="E10">
            <v>15</v>
          </cell>
          <cell r="J10">
            <v>3</v>
          </cell>
          <cell r="K10">
            <v>0</v>
          </cell>
          <cell r="M10">
            <v>0</v>
          </cell>
        </row>
        <row r="11">
          <cell r="E11">
            <v>64</v>
          </cell>
          <cell r="J11">
            <v>4</v>
          </cell>
          <cell r="K11">
            <v>0</v>
          </cell>
          <cell r="M11">
            <v>0</v>
          </cell>
        </row>
        <row r="12">
          <cell r="E12">
            <v>48</v>
          </cell>
          <cell r="J12">
            <v>3</v>
          </cell>
          <cell r="K12">
            <v>2</v>
          </cell>
          <cell r="M12">
            <v>3</v>
          </cell>
        </row>
        <row r="13">
          <cell r="E13">
            <v>98</v>
          </cell>
          <cell r="J13">
            <v>2</v>
          </cell>
          <cell r="K13">
            <v>0</v>
          </cell>
          <cell r="M13">
            <v>0</v>
          </cell>
        </row>
        <row r="14">
          <cell r="E14">
            <v>116</v>
          </cell>
          <cell r="J14">
            <v>1</v>
          </cell>
          <cell r="K14">
            <v>0</v>
          </cell>
          <cell r="M14">
            <v>0</v>
          </cell>
        </row>
        <row r="15">
          <cell r="E15">
            <v>20</v>
          </cell>
          <cell r="J15">
            <v>2</v>
          </cell>
          <cell r="K15">
            <v>0</v>
          </cell>
          <cell r="M15">
            <v>0</v>
          </cell>
        </row>
        <row r="16">
          <cell r="E16">
            <v>42</v>
          </cell>
          <cell r="J16">
            <v>0</v>
          </cell>
          <cell r="K16">
            <v>2</v>
          </cell>
          <cell r="M16">
            <v>3</v>
          </cell>
        </row>
        <row r="17">
          <cell r="E17">
            <v>110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70</v>
          </cell>
          <cell r="J18">
            <v>0</v>
          </cell>
          <cell r="K18">
            <v>2</v>
          </cell>
          <cell r="M18">
            <v>4</v>
          </cell>
        </row>
        <row r="19">
          <cell r="F19">
            <v>37</v>
          </cell>
          <cell r="J19">
            <v>0</v>
          </cell>
          <cell r="K19">
            <v>0</v>
          </cell>
          <cell r="M19">
            <v>0</v>
          </cell>
        </row>
        <row r="20">
          <cell r="F20">
            <v>40</v>
          </cell>
          <cell r="J20">
            <v>0</v>
          </cell>
          <cell r="K20">
            <v>0</v>
          </cell>
          <cell r="M20">
            <v>0</v>
          </cell>
        </row>
        <row r="21">
          <cell r="F21">
            <v>13</v>
          </cell>
          <cell r="H21">
            <v>133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1569</v>
          </cell>
          <cell r="J23">
            <v>424</v>
          </cell>
          <cell r="K23">
            <v>76</v>
          </cell>
          <cell r="M23">
            <v>101</v>
          </cell>
        </row>
        <row r="24">
          <cell r="E24">
            <v>10</v>
          </cell>
          <cell r="J24">
            <v>5</v>
          </cell>
          <cell r="K24">
            <v>1</v>
          </cell>
          <cell r="M24">
            <v>1</v>
          </cell>
        </row>
        <row r="25">
          <cell r="E25">
            <v>78</v>
          </cell>
          <cell r="J25">
            <v>3</v>
          </cell>
          <cell r="K25">
            <v>2</v>
          </cell>
          <cell r="M25">
            <v>2</v>
          </cell>
        </row>
        <row r="26">
          <cell r="E26">
            <v>57</v>
          </cell>
          <cell r="J26">
            <v>4</v>
          </cell>
          <cell r="K26">
            <v>0</v>
          </cell>
          <cell r="M26">
            <v>0</v>
          </cell>
        </row>
        <row r="27">
          <cell r="E27">
            <v>134</v>
          </cell>
          <cell r="J27">
            <v>2</v>
          </cell>
          <cell r="K27">
            <v>2</v>
          </cell>
          <cell r="M27">
            <v>2</v>
          </cell>
        </row>
        <row r="28">
          <cell r="E28">
            <v>172</v>
          </cell>
          <cell r="J28">
            <v>1</v>
          </cell>
          <cell r="K28">
            <v>1</v>
          </cell>
          <cell r="M28">
            <v>1</v>
          </cell>
        </row>
        <row r="29">
          <cell r="E29">
            <v>31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62</v>
          </cell>
          <cell r="J30">
            <v>2</v>
          </cell>
          <cell r="K30">
            <v>0</v>
          </cell>
          <cell r="M30">
            <v>0</v>
          </cell>
        </row>
        <row r="31">
          <cell r="E31">
            <v>112</v>
          </cell>
          <cell r="J31">
            <v>2</v>
          </cell>
          <cell r="K31">
            <v>1</v>
          </cell>
          <cell r="M31">
            <v>1</v>
          </cell>
        </row>
        <row r="32">
          <cell r="E32">
            <v>77</v>
          </cell>
          <cell r="J32">
            <v>0</v>
          </cell>
          <cell r="K32">
            <v>0</v>
          </cell>
          <cell r="M32">
            <v>0</v>
          </cell>
        </row>
        <row r="33">
          <cell r="F33">
            <v>40</v>
          </cell>
          <cell r="J33">
            <v>0</v>
          </cell>
          <cell r="K33">
            <v>1</v>
          </cell>
          <cell r="M33">
            <v>2</v>
          </cell>
        </row>
        <row r="34">
          <cell r="F34">
            <v>64</v>
          </cell>
          <cell r="J34">
            <v>0</v>
          </cell>
          <cell r="K34">
            <v>1</v>
          </cell>
          <cell r="M34">
            <v>1</v>
          </cell>
        </row>
        <row r="35">
          <cell r="F35">
            <v>14</v>
          </cell>
          <cell r="H35">
            <v>201</v>
          </cell>
          <cell r="J35">
            <v>1</v>
          </cell>
          <cell r="K35">
            <v>0</v>
          </cell>
          <cell r="M35">
            <v>0</v>
          </cell>
        </row>
      </sheetData>
      <sheetData sheetId="3">
        <row r="9">
          <cell r="E9">
            <v>57</v>
          </cell>
          <cell r="J9">
            <v>22</v>
          </cell>
          <cell r="K9">
            <v>4</v>
          </cell>
          <cell r="M9">
            <v>3</v>
          </cell>
        </row>
        <row r="10">
          <cell r="E10">
            <v>3</v>
          </cell>
        </row>
        <row r="11">
          <cell r="E11">
            <v>8</v>
          </cell>
        </row>
        <row r="12">
          <cell r="E12">
            <v>3</v>
          </cell>
        </row>
        <row r="13">
          <cell r="E13">
            <v>5</v>
          </cell>
        </row>
        <row r="14">
          <cell r="E14">
            <v>12</v>
          </cell>
        </row>
        <row r="15">
          <cell r="E15">
            <v>4</v>
          </cell>
        </row>
        <row r="16">
          <cell r="E16">
            <v>0</v>
          </cell>
        </row>
        <row r="17">
          <cell r="E17">
            <v>5</v>
          </cell>
        </row>
        <row r="18">
          <cell r="E18">
            <v>6</v>
          </cell>
        </row>
        <row r="19">
          <cell r="F19">
            <v>5</v>
          </cell>
        </row>
        <row r="20">
          <cell r="F20">
            <v>5</v>
          </cell>
        </row>
        <row r="21">
          <cell r="F21">
            <v>3</v>
          </cell>
          <cell r="H21">
            <v>9</v>
          </cell>
        </row>
        <row r="23">
          <cell r="E23">
            <v>95</v>
          </cell>
          <cell r="J23">
            <v>36</v>
          </cell>
          <cell r="K23">
            <v>7</v>
          </cell>
          <cell r="M23">
            <v>9</v>
          </cell>
        </row>
        <row r="24">
          <cell r="E24">
            <v>2</v>
          </cell>
        </row>
        <row r="25">
          <cell r="E25">
            <v>21</v>
          </cell>
        </row>
        <row r="26">
          <cell r="E26">
            <v>6</v>
          </cell>
        </row>
        <row r="27">
          <cell r="E27">
            <v>8</v>
          </cell>
        </row>
        <row r="28">
          <cell r="E28">
            <v>12</v>
          </cell>
        </row>
        <row r="29">
          <cell r="E29">
            <v>6</v>
          </cell>
        </row>
        <row r="30">
          <cell r="E30">
            <v>1</v>
          </cell>
        </row>
        <row r="31">
          <cell r="E31">
            <v>12</v>
          </cell>
        </row>
        <row r="32">
          <cell r="E32">
            <v>10</v>
          </cell>
        </row>
        <row r="33">
          <cell r="F33">
            <v>6</v>
          </cell>
        </row>
        <row r="34">
          <cell r="F34">
            <v>5</v>
          </cell>
        </row>
        <row r="35">
          <cell r="F35">
            <v>6</v>
          </cell>
          <cell r="H35">
            <v>10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630</v>
          </cell>
          <cell r="F9"/>
          <cell r="J9">
            <v>259</v>
          </cell>
          <cell r="K9">
            <v>52</v>
          </cell>
          <cell r="M9">
            <v>72</v>
          </cell>
        </row>
        <row r="10">
          <cell r="E10">
            <v>8</v>
          </cell>
          <cell r="F10"/>
          <cell r="J10"/>
          <cell r="K10"/>
          <cell r="M10"/>
        </row>
        <row r="11">
          <cell r="E11">
            <v>20</v>
          </cell>
          <cell r="F11"/>
          <cell r="J11">
            <v>2</v>
          </cell>
          <cell r="K11"/>
          <cell r="M11"/>
        </row>
        <row r="12">
          <cell r="E12">
            <v>55</v>
          </cell>
          <cell r="F12"/>
          <cell r="J12"/>
          <cell r="K12"/>
          <cell r="M12"/>
        </row>
        <row r="13">
          <cell r="E13">
            <v>87</v>
          </cell>
          <cell r="F13"/>
          <cell r="J13"/>
          <cell r="K13"/>
          <cell r="M13"/>
        </row>
        <row r="14">
          <cell r="E14">
            <v>96</v>
          </cell>
          <cell r="F14"/>
          <cell r="J14"/>
          <cell r="K14"/>
          <cell r="M14"/>
        </row>
        <row r="15">
          <cell r="E15">
            <v>62</v>
          </cell>
          <cell r="F15"/>
          <cell r="J15"/>
          <cell r="K15"/>
          <cell r="M15"/>
        </row>
        <row r="16">
          <cell r="E16">
            <v>78</v>
          </cell>
          <cell r="F16"/>
          <cell r="J16"/>
          <cell r="K16"/>
          <cell r="M16"/>
        </row>
        <row r="17">
          <cell r="E17">
            <v>70</v>
          </cell>
          <cell r="F17"/>
          <cell r="J17"/>
          <cell r="K17"/>
          <cell r="M17"/>
        </row>
        <row r="18">
          <cell r="E18">
            <v>38</v>
          </cell>
          <cell r="F18"/>
          <cell r="J18">
            <v>1</v>
          </cell>
          <cell r="K18"/>
          <cell r="M18"/>
        </row>
        <row r="19">
          <cell r="E19"/>
          <cell r="F19">
            <v>19</v>
          </cell>
          <cell r="J19"/>
          <cell r="K19"/>
          <cell r="M19"/>
        </row>
        <row r="20">
          <cell r="E20"/>
          <cell r="F20">
            <v>3</v>
          </cell>
          <cell r="J20"/>
          <cell r="K20"/>
          <cell r="M20"/>
        </row>
        <row r="21">
          <cell r="E21"/>
          <cell r="F21">
            <v>39</v>
          </cell>
          <cell r="H21">
            <v>26</v>
          </cell>
          <cell r="J21"/>
          <cell r="K21"/>
          <cell r="M21"/>
        </row>
        <row r="23">
          <cell r="E23">
            <v>904</v>
          </cell>
          <cell r="F23"/>
          <cell r="J23">
            <v>214</v>
          </cell>
          <cell r="K23">
            <v>60</v>
          </cell>
          <cell r="M23">
            <v>78</v>
          </cell>
        </row>
        <row r="24">
          <cell r="E24">
            <v>22</v>
          </cell>
          <cell r="F24"/>
          <cell r="J24"/>
          <cell r="K24"/>
          <cell r="M24"/>
        </row>
        <row r="25">
          <cell r="E25">
            <v>32</v>
          </cell>
          <cell r="F25"/>
          <cell r="J25">
            <v>1</v>
          </cell>
          <cell r="K25"/>
          <cell r="M25"/>
        </row>
        <row r="26">
          <cell r="E26">
            <v>46</v>
          </cell>
          <cell r="F26"/>
          <cell r="J26"/>
          <cell r="K26"/>
          <cell r="M26"/>
        </row>
        <row r="27">
          <cell r="E27">
            <v>144</v>
          </cell>
          <cell r="F27"/>
          <cell r="J27">
            <v>1</v>
          </cell>
          <cell r="K27"/>
          <cell r="M27"/>
        </row>
        <row r="28">
          <cell r="E28">
            <v>119</v>
          </cell>
          <cell r="F28"/>
          <cell r="J28"/>
          <cell r="K28"/>
          <cell r="M28"/>
        </row>
        <row r="29">
          <cell r="E29">
            <v>93</v>
          </cell>
          <cell r="F29"/>
          <cell r="J29"/>
          <cell r="K29">
            <v>1</v>
          </cell>
          <cell r="M29">
            <v>1</v>
          </cell>
        </row>
        <row r="30">
          <cell r="E30">
            <v>124</v>
          </cell>
          <cell r="F30"/>
          <cell r="J30">
            <v>2</v>
          </cell>
          <cell r="K30"/>
          <cell r="M30"/>
        </row>
        <row r="31">
          <cell r="E31">
            <v>105</v>
          </cell>
          <cell r="F31"/>
          <cell r="J31"/>
          <cell r="K31"/>
          <cell r="M31"/>
        </row>
        <row r="32">
          <cell r="E32">
            <v>32</v>
          </cell>
          <cell r="F32"/>
          <cell r="J32">
            <v>1</v>
          </cell>
          <cell r="K32">
            <v>1</v>
          </cell>
          <cell r="M32">
            <v>4</v>
          </cell>
        </row>
        <row r="33">
          <cell r="E33"/>
          <cell r="F33">
            <v>49</v>
          </cell>
          <cell r="J33"/>
          <cell r="K33">
            <v>2</v>
          </cell>
          <cell r="M33">
            <v>3</v>
          </cell>
        </row>
        <row r="34">
          <cell r="E34"/>
          <cell r="F34">
            <v>8</v>
          </cell>
          <cell r="J34"/>
          <cell r="K34">
            <v>1</v>
          </cell>
          <cell r="M34">
            <v>2</v>
          </cell>
        </row>
        <row r="35">
          <cell r="E35"/>
          <cell r="F35">
            <v>21</v>
          </cell>
          <cell r="H35">
            <v>57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115</v>
          </cell>
          <cell r="F9"/>
          <cell r="J9">
            <v>48</v>
          </cell>
          <cell r="K9">
            <v>3</v>
          </cell>
          <cell r="M9">
            <v>3</v>
          </cell>
        </row>
        <row r="10">
          <cell r="E10"/>
          <cell r="F10"/>
          <cell r="J10"/>
          <cell r="K10"/>
          <cell r="M10"/>
        </row>
        <row r="11">
          <cell r="E11">
            <v>3</v>
          </cell>
          <cell r="F11"/>
          <cell r="J11"/>
          <cell r="K11"/>
          <cell r="M11"/>
        </row>
        <row r="12">
          <cell r="E12"/>
          <cell r="F12"/>
          <cell r="J12"/>
          <cell r="K12"/>
          <cell r="M12"/>
        </row>
        <row r="13">
          <cell r="E13">
            <v>3</v>
          </cell>
          <cell r="F13"/>
          <cell r="J13"/>
          <cell r="K13"/>
          <cell r="M13"/>
        </row>
        <row r="14">
          <cell r="E14">
            <v>4</v>
          </cell>
          <cell r="F14"/>
          <cell r="J14"/>
          <cell r="K14"/>
          <cell r="M14"/>
        </row>
        <row r="15">
          <cell r="E15">
            <v>2</v>
          </cell>
          <cell r="F15"/>
          <cell r="J15"/>
          <cell r="K15"/>
          <cell r="M15"/>
        </row>
        <row r="16">
          <cell r="E16"/>
          <cell r="F16"/>
          <cell r="J16"/>
          <cell r="K16"/>
          <cell r="M16"/>
        </row>
        <row r="17">
          <cell r="E17"/>
          <cell r="F17"/>
          <cell r="J17"/>
          <cell r="K17"/>
          <cell r="M17"/>
        </row>
        <row r="18">
          <cell r="E18">
            <v>1</v>
          </cell>
          <cell r="F18"/>
          <cell r="J18"/>
          <cell r="K18"/>
          <cell r="M18"/>
        </row>
        <row r="19">
          <cell r="E19"/>
          <cell r="F19">
            <v>2</v>
          </cell>
          <cell r="J19"/>
          <cell r="K19"/>
          <cell r="M19"/>
        </row>
        <row r="20">
          <cell r="E20"/>
          <cell r="F20"/>
          <cell r="J20"/>
          <cell r="K20"/>
          <cell r="M20"/>
        </row>
        <row r="21">
          <cell r="E21"/>
          <cell r="F21">
            <v>11</v>
          </cell>
          <cell r="H21">
            <v>4</v>
          </cell>
          <cell r="J21"/>
          <cell r="K21"/>
          <cell r="M21"/>
        </row>
        <row r="23">
          <cell r="E23">
            <v>292</v>
          </cell>
          <cell r="F23"/>
          <cell r="J23">
            <v>77</v>
          </cell>
          <cell r="K23">
            <v>13</v>
          </cell>
          <cell r="M23">
            <v>20</v>
          </cell>
        </row>
        <row r="24">
          <cell r="E24"/>
          <cell r="F24"/>
          <cell r="J24"/>
          <cell r="K24"/>
          <cell r="M24"/>
        </row>
        <row r="25">
          <cell r="E25">
            <v>8</v>
          </cell>
          <cell r="F25"/>
          <cell r="J25"/>
          <cell r="K25"/>
          <cell r="M25"/>
        </row>
        <row r="26">
          <cell r="E26">
            <v>2</v>
          </cell>
          <cell r="F26"/>
          <cell r="J26"/>
          <cell r="K26"/>
          <cell r="M26"/>
        </row>
        <row r="27">
          <cell r="E27">
            <v>1</v>
          </cell>
          <cell r="F27"/>
          <cell r="J27"/>
          <cell r="K27">
            <v>1</v>
          </cell>
          <cell r="M27">
            <v>1</v>
          </cell>
        </row>
        <row r="28">
          <cell r="E28">
            <v>3</v>
          </cell>
          <cell r="F28"/>
          <cell r="J28"/>
          <cell r="K28"/>
          <cell r="M28"/>
        </row>
        <row r="29">
          <cell r="E29">
            <v>8</v>
          </cell>
          <cell r="F29"/>
          <cell r="J29"/>
          <cell r="K29"/>
          <cell r="M29"/>
        </row>
        <row r="30">
          <cell r="E30">
            <v>8</v>
          </cell>
          <cell r="F30"/>
          <cell r="J30"/>
          <cell r="K30"/>
          <cell r="M30"/>
        </row>
        <row r="31">
          <cell r="E31">
            <v>4</v>
          </cell>
          <cell r="F31"/>
          <cell r="J31"/>
          <cell r="K31"/>
          <cell r="M31"/>
        </row>
        <row r="32">
          <cell r="E32">
            <v>6</v>
          </cell>
          <cell r="F32"/>
          <cell r="J32"/>
          <cell r="K32"/>
          <cell r="M32"/>
        </row>
        <row r="33">
          <cell r="E33"/>
          <cell r="F33">
            <v>22</v>
          </cell>
          <cell r="J33"/>
          <cell r="K33"/>
          <cell r="M33"/>
        </row>
        <row r="34">
          <cell r="E34"/>
          <cell r="F34"/>
          <cell r="J34"/>
          <cell r="K34">
            <v>1</v>
          </cell>
          <cell r="M34">
            <v>1</v>
          </cell>
        </row>
        <row r="35">
          <cell r="E35"/>
          <cell r="F35">
            <v>5</v>
          </cell>
          <cell r="H35">
            <v>21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-TRF1"/>
      <sheetName val="ANEXO I - TAB 1-SEÇÕES 1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 TRF1"/>
      <sheetName val="ANEXO III - TAB 1-SECÕES 1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1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5358</v>
          </cell>
          <cell r="C39">
            <v>845</v>
          </cell>
          <cell r="D39">
            <v>57</v>
          </cell>
          <cell r="E39">
            <v>6260</v>
          </cell>
          <cell r="F39">
            <v>287</v>
          </cell>
          <cell r="G39">
            <v>6547</v>
          </cell>
        </row>
      </sheetData>
      <sheetData sheetId="11" refreshError="1"/>
      <sheetData sheetId="12" refreshError="1"/>
      <sheetData sheetId="13" refreshError="1">
        <row r="5">
          <cell r="A5"/>
        </row>
        <row r="10">
          <cell r="I10">
            <v>22840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42"/>
  <sheetViews>
    <sheetView showGridLines="0" view="pageBreakPreview" zoomScale="80" zoomScaleNormal="70" zoomScaleSheetLayoutView="80" workbookViewId="0">
      <selection activeCell="L5" sqref="L5:M5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6.140625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5.28515625" style="2" customWidth="1"/>
    <col min="11" max="11" width="14.28515625" style="2" customWidth="1"/>
    <col min="12" max="12" width="14.42578125" style="2" customWidth="1"/>
    <col min="13" max="13" width="16.28515625" style="2" customWidth="1"/>
    <col min="14" max="14" width="4" style="2" customWidth="1"/>
    <col min="15" max="15" width="6.7109375" style="2" hidden="1" customWidth="1"/>
    <col min="16" max="16" width="5.140625" style="2" hidden="1" customWidth="1"/>
    <col min="17" max="17" width="5.85546875" style="2" hidden="1" customWidth="1"/>
    <col min="18" max="18" width="6.7109375" style="2" hidden="1" customWidth="1"/>
    <col min="19" max="19" width="5.140625" style="2" hidden="1" customWidth="1"/>
    <col min="20" max="20" width="5.42578125" style="2" hidden="1" customWidth="1"/>
    <col min="21" max="21" width="7.85546875" style="2" hidden="1" customWidth="1"/>
    <col min="22" max="22" width="6" style="2" hidden="1" customWidth="1"/>
    <col min="23" max="23" width="5.7109375" style="2" hidden="1" customWidth="1"/>
    <col min="24" max="26" width="6" style="2" hidden="1" customWidth="1"/>
    <col min="27" max="27" width="6.7109375" style="2" hidden="1" customWidth="1"/>
    <col min="28" max="29" width="5.140625" style="2" hidden="1" customWidth="1"/>
    <col min="30" max="30" width="5.85546875" style="2" hidden="1" customWidth="1"/>
    <col min="31" max="31" width="4.7109375" style="2" hidden="1" customWidth="1"/>
    <col min="32" max="32" width="5" style="2" hidden="1" customWidth="1"/>
    <col min="33" max="33" width="6.7109375" style="2" hidden="1" customWidth="1"/>
    <col min="34" max="34" width="5.140625" style="2" hidden="1" customWidth="1"/>
    <col min="35" max="35" width="5.85546875" style="2" hidden="1" customWidth="1"/>
    <col min="36" max="36" width="6.7109375" style="2" hidden="1" customWidth="1"/>
    <col min="37" max="38" width="5.140625" style="2" hidden="1" customWidth="1"/>
    <col min="39" max="39" width="6.7109375" style="2" hidden="1" customWidth="1"/>
    <col min="40" max="40" width="5.140625" style="2" hidden="1" customWidth="1"/>
    <col min="41" max="41" width="4.140625" style="2" hidden="1" customWidth="1"/>
    <col min="42" max="44" width="5.140625" style="2" hidden="1" customWidth="1"/>
    <col min="45" max="45" width="4.140625" style="2" hidden="1" customWidth="1"/>
    <col min="46" max="48" width="3.140625" style="2" hidden="1" customWidth="1"/>
    <col min="49" max="50" width="2.140625" style="2" hidden="1" customWidth="1"/>
    <col min="51" max="51" width="6.5703125" style="678" hidden="1" customWidth="1"/>
    <col min="52" max="52" width="5" style="678" hidden="1" customWidth="1"/>
    <col min="53" max="53" width="3.85546875" style="678" hidden="1" customWidth="1"/>
    <col min="54" max="54" width="4.7109375" style="678" hidden="1" customWidth="1"/>
    <col min="55" max="56" width="3.5703125" style="678" hidden="1" customWidth="1"/>
    <col min="57" max="57" width="6.7109375" style="2" hidden="1" customWidth="1"/>
    <col min="58" max="62" width="5.7109375" style="2" hidden="1" customWidth="1"/>
    <col min="63" max="63" width="9.140625" style="2" customWidth="1"/>
    <col min="64" max="16384" width="9.140625" style="2"/>
  </cols>
  <sheetData>
    <row r="1" spans="1:62" ht="12.75" customHeight="1">
      <c r="A1" s="956" t="s">
        <v>0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</row>
    <row r="2" spans="1:62" ht="12.75" customHeight="1">
      <c r="A2" s="956" t="s">
        <v>1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</row>
    <row r="3" spans="1:62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62" s="218" customFormat="1" ht="12.75" customHeight="1">
      <c r="A4" s="957" t="s">
        <v>215</v>
      </c>
      <c r="B4" s="957"/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957"/>
    </row>
    <row r="5" spans="1:62" s="215" customFormat="1" ht="12.75" customHeight="1" thickBot="1">
      <c r="A5" s="214"/>
      <c r="B5" s="214"/>
      <c r="C5" s="214"/>
      <c r="D5" s="214"/>
      <c r="E5" s="600"/>
      <c r="F5" s="600"/>
      <c r="G5" s="600"/>
      <c r="H5" s="600"/>
      <c r="I5" s="600"/>
      <c r="J5" s="601"/>
      <c r="K5" s="601"/>
      <c r="L5" s="967" t="s">
        <v>356</v>
      </c>
      <c r="M5" s="967"/>
      <c r="S5" s="579"/>
    </row>
    <row r="6" spans="1:62" ht="12.75" customHeight="1" thickTop="1">
      <c r="A6" s="968" t="s">
        <v>3</v>
      </c>
      <c r="B6" s="969"/>
      <c r="C6" s="969"/>
      <c r="D6" s="970"/>
      <c r="E6" s="974" t="s">
        <v>4</v>
      </c>
      <c r="F6" s="975"/>
      <c r="G6" s="975"/>
      <c r="H6" s="975"/>
      <c r="I6" s="976"/>
      <c r="J6" s="958" t="s">
        <v>5</v>
      </c>
      <c r="K6" s="959"/>
      <c r="L6" s="960"/>
      <c r="M6" s="961" t="s">
        <v>6</v>
      </c>
    </row>
    <row r="7" spans="1:62" ht="21" customHeight="1" thickBot="1">
      <c r="A7" s="971"/>
      <c r="B7" s="972"/>
      <c r="C7" s="972"/>
      <c r="D7" s="973"/>
      <c r="E7" s="963" t="s">
        <v>7</v>
      </c>
      <c r="F7" s="964"/>
      <c r="G7" s="964"/>
      <c r="H7" s="964" t="s">
        <v>8</v>
      </c>
      <c r="I7" s="965" t="s">
        <v>9</v>
      </c>
      <c r="J7" s="963" t="s">
        <v>10</v>
      </c>
      <c r="K7" s="964" t="s">
        <v>11</v>
      </c>
      <c r="L7" s="966" t="s">
        <v>9</v>
      </c>
      <c r="M7" s="962"/>
    </row>
    <row r="8" spans="1:62" ht="44.45" customHeight="1">
      <c r="A8" s="168" t="s">
        <v>156</v>
      </c>
      <c r="B8" s="169" t="s">
        <v>157</v>
      </c>
      <c r="C8" s="169" t="s">
        <v>12</v>
      </c>
      <c r="D8" s="164" t="s">
        <v>13</v>
      </c>
      <c r="E8" s="168" t="s">
        <v>14</v>
      </c>
      <c r="F8" s="169" t="s">
        <v>15</v>
      </c>
      <c r="G8" s="163" t="s">
        <v>16</v>
      </c>
      <c r="H8" s="964"/>
      <c r="I8" s="965"/>
      <c r="J8" s="963"/>
      <c r="K8" s="964"/>
      <c r="L8" s="966"/>
      <c r="M8" s="962"/>
      <c r="O8" s="939" t="s">
        <v>290</v>
      </c>
      <c r="P8" s="940"/>
      <c r="Q8" s="940"/>
      <c r="R8" s="940"/>
      <c r="S8" s="940"/>
      <c r="T8" s="941"/>
      <c r="U8" s="939" t="s">
        <v>284</v>
      </c>
      <c r="V8" s="940"/>
      <c r="W8" s="940"/>
      <c r="X8" s="940"/>
      <c r="Y8" s="940"/>
      <c r="Z8" s="941"/>
      <c r="AA8" s="945" t="s">
        <v>287</v>
      </c>
      <c r="AB8" s="946"/>
      <c r="AC8" s="946"/>
      <c r="AD8" s="946"/>
      <c r="AE8" s="946"/>
      <c r="AF8" s="947"/>
      <c r="AG8" s="948" t="s">
        <v>288</v>
      </c>
      <c r="AH8" s="949"/>
      <c r="AI8" s="949"/>
      <c r="AJ8" s="949"/>
      <c r="AK8" s="949"/>
      <c r="AL8" s="950"/>
      <c r="AM8" s="945" t="s">
        <v>289</v>
      </c>
      <c r="AN8" s="946"/>
      <c r="AO8" s="946"/>
      <c r="AP8" s="946"/>
      <c r="AQ8" s="946"/>
      <c r="AR8" s="947"/>
      <c r="AS8" s="939" t="s">
        <v>200</v>
      </c>
      <c r="AT8" s="940"/>
      <c r="AU8" s="940"/>
      <c r="AV8" s="940"/>
      <c r="AW8" s="940"/>
      <c r="AX8" s="941"/>
      <c r="AY8" s="951" t="s">
        <v>303</v>
      </c>
      <c r="AZ8" s="952"/>
      <c r="BA8" s="952"/>
      <c r="BB8" s="952"/>
      <c r="BC8" s="952"/>
      <c r="BD8" s="953"/>
      <c r="BE8" s="942" t="s">
        <v>9</v>
      </c>
      <c r="BF8" s="943"/>
      <c r="BG8" s="943"/>
      <c r="BH8" s="943"/>
      <c r="BI8" s="943"/>
      <c r="BJ8" s="944"/>
    </row>
    <row r="9" spans="1:62" s="7" customFormat="1" ht="12.75" customHeight="1">
      <c r="A9" s="932" t="s">
        <v>151</v>
      </c>
      <c r="B9" s="934" t="s">
        <v>155</v>
      </c>
      <c r="C9" s="936" t="s">
        <v>152</v>
      </c>
      <c r="D9" s="174">
        <v>13</v>
      </c>
      <c r="E9" s="175">
        <f>BE9</f>
        <v>7017</v>
      </c>
      <c r="F9" s="175">
        <f t="shared" ref="F9:F21" si="0">BF9</f>
        <v>0</v>
      </c>
      <c r="G9" s="238">
        <f>E9+F9</f>
        <v>7017</v>
      </c>
      <c r="H9" s="234">
        <f>BG9</f>
        <v>0</v>
      </c>
      <c r="I9" s="238">
        <f>G9+H9</f>
        <v>7017</v>
      </c>
      <c r="J9" s="175">
        <f>BH9</f>
        <v>2974</v>
      </c>
      <c r="K9" s="175">
        <f t="shared" ref="K9:K21" si="1">BI9</f>
        <v>562</v>
      </c>
      <c r="L9" s="250">
        <f>J9+K9</f>
        <v>3536</v>
      </c>
      <c r="M9" s="617">
        <f>BJ9</f>
        <v>668</v>
      </c>
      <c r="O9" s="658">
        <v>1329</v>
      </c>
      <c r="P9" s="659"/>
      <c r="Q9" s="656"/>
      <c r="R9" s="658">
        <v>684</v>
      </c>
      <c r="S9" s="659">
        <v>110</v>
      </c>
      <c r="T9" s="617">
        <v>128</v>
      </c>
      <c r="U9" s="688">
        <f t="shared" ref="U9:Z9" si="2">U53+U97</f>
        <v>1122</v>
      </c>
      <c r="V9" s="626">
        <f t="shared" si="2"/>
        <v>0</v>
      </c>
      <c r="W9" s="626">
        <f t="shared" si="2"/>
        <v>0</v>
      </c>
      <c r="X9" s="626">
        <f t="shared" si="2"/>
        <v>545</v>
      </c>
      <c r="Y9" s="626">
        <f t="shared" si="2"/>
        <v>145</v>
      </c>
      <c r="Z9" s="689">
        <f t="shared" si="2"/>
        <v>168</v>
      </c>
      <c r="AA9" s="833">
        <v>1704</v>
      </c>
      <c r="AB9" s="834"/>
      <c r="AC9" s="834"/>
      <c r="AD9" s="834">
        <v>686</v>
      </c>
      <c r="AE9" s="834">
        <v>105</v>
      </c>
      <c r="AF9" s="835">
        <v>122</v>
      </c>
      <c r="AG9" s="690">
        <v>1472</v>
      </c>
      <c r="AH9" s="633">
        <v>0</v>
      </c>
      <c r="AI9" s="640"/>
      <c r="AJ9" s="632">
        <v>509</v>
      </c>
      <c r="AK9" s="633">
        <v>86</v>
      </c>
      <c r="AL9" s="691">
        <v>100</v>
      </c>
      <c r="AM9" s="833">
        <f t="shared" ref="AM9:AR18" si="3">AM53+AM97</f>
        <v>851</v>
      </c>
      <c r="AN9" s="834">
        <f t="shared" si="3"/>
        <v>0</v>
      </c>
      <c r="AO9" s="834">
        <f t="shared" si="3"/>
        <v>0</v>
      </c>
      <c r="AP9" s="834">
        <f t="shared" si="3"/>
        <v>311</v>
      </c>
      <c r="AQ9" s="834">
        <f t="shared" si="3"/>
        <v>66</v>
      </c>
      <c r="AR9" s="835">
        <f t="shared" si="3"/>
        <v>93</v>
      </c>
      <c r="AS9" s="843">
        <v>21</v>
      </c>
      <c r="AT9" s="844">
        <v>0</v>
      </c>
      <c r="AU9" s="844">
        <v>0</v>
      </c>
      <c r="AV9" s="845">
        <v>18</v>
      </c>
      <c r="AW9" s="845">
        <v>0</v>
      </c>
      <c r="AX9" s="846">
        <v>0</v>
      </c>
      <c r="AY9" s="847">
        <v>518</v>
      </c>
      <c r="AZ9" s="848"/>
      <c r="BA9" s="848"/>
      <c r="BB9" s="848">
        <v>221</v>
      </c>
      <c r="BC9" s="848">
        <v>50</v>
      </c>
      <c r="BD9" s="849">
        <v>57</v>
      </c>
      <c r="BE9" s="714">
        <f>O9+U9+AA9+AG9+AM9+AS9+AY9</f>
        <v>7017</v>
      </c>
      <c r="BF9" s="290">
        <f t="shared" ref="BF9:BJ9" si="4">P9+V9+AB9+AH9+AN9+AT9+AZ9</f>
        <v>0</v>
      </c>
      <c r="BG9" s="290">
        <f t="shared" si="4"/>
        <v>0</v>
      </c>
      <c r="BH9" s="290">
        <f t="shared" si="4"/>
        <v>2974</v>
      </c>
      <c r="BI9" s="290">
        <f t="shared" si="4"/>
        <v>562</v>
      </c>
      <c r="BJ9" s="715">
        <f t="shared" si="4"/>
        <v>668</v>
      </c>
    </row>
    <row r="10" spans="1:62" s="7" customFormat="1" ht="12.75" customHeight="1">
      <c r="A10" s="933"/>
      <c r="B10" s="935"/>
      <c r="C10" s="937"/>
      <c r="D10" s="177">
        <v>12</v>
      </c>
      <c r="E10" s="175">
        <f t="shared" ref="E10:E21" si="5">BE10</f>
        <v>456</v>
      </c>
      <c r="F10" s="175">
        <f t="shared" si="0"/>
        <v>0</v>
      </c>
      <c r="G10" s="239">
        <f t="shared" ref="G10:G33" si="6">E10+F10</f>
        <v>456</v>
      </c>
      <c r="H10" s="235">
        <f t="shared" ref="H10:H21" si="7">BG10</f>
        <v>0</v>
      </c>
      <c r="I10" s="239">
        <f t="shared" ref="I10:I48" si="8">G10+H10</f>
        <v>456</v>
      </c>
      <c r="J10" s="175">
        <f t="shared" ref="J10:J21" si="9">BH10</f>
        <v>13</v>
      </c>
      <c r="K10" s="175">
        <f t="shared" si="1"/>
        <v>3</v>
      </c>
      <c r="L10" s="251">
        <f t="shared" ref="L10:L49" si="10">J10+K10</f>
        <v>16</v>
      </c>
      <c r="M10" s="617">
        <f t="shared" ref="M10:M21" si="11">BJ10</f>
        <v>5</v>
      </c>
      <c r="O10" s="660">
        <v>129</v>
      </c>
      <c r="P10" s="661"/>
      <c r="Q10" s="657"/>
      <c r="R10" s="660">
        <v>2</v>
      </c>
      <c r="S10" s="661">
        <v>2</v>
      </c>
      <c r="T10" s="196">
        <v>2</v>
      </c>
      <c r="U10" s="688">
        <f t="shared" ref="U10:Z10" si="12">U54+U98</f>
        <v>65</v>
      </c>
      <c r="V10" s="626">
        <f t="shared" si="12"/>
        <v>0</v>
      </c>
      <c r="W10" s="626">
        <f t="shared" si="12"/>
        <v>0</v>
      </c>
      <c r="X10" s="626">
        <f t="shared" si="12"/>
        <v>3</v>
      </c>
      <c r="Y10" s="626">
        <f t="shared" si="12"/>
        <v>1</v>
      </c>
      <c r="Z10" s="689">
        <f t="shared" si="12"/>
        <v>3</v>
      </c>
      <c r="AA10" s="833">
        <v>101</v>
      </c>
      <c r="AB10" s="834"/>
      <c r="AC10" s="834"/>
      <c r="AD10" s="834">
        <v>4</v>
      </c>
      <c r="AE10" s="834"/>
      <c r="AF10" s="835"/>
      <c r="AG10" s="692">
        <v>48</v>
      </c>
      <c r="AH10" s="413">
        <v>0</v>
      </c>
      <c r="AI10" s="415"/>
      <c r="AJ10" s="416">
        <v>3</v>
      </c>
      <c r="AK10" s="413">
        <v>0</v>
      </c>
      <c r="AL10" s="693">
        <v>0</v>
      </c>
      <c r="AM10" s="833">
        <f t="shared" si="3"/>
        <v>76</v>
      </c>
      <c r="AN10" s="834">
        <f t="shared" si="3"/>
        <v>0</v>
      </c>
      <c r="AO10" s="834">
        <f t="shared" si="3"/>
        <v>0</v>
      </c>
      <c r="AP10" s="834">
        <f t="shared" si="3"/>
        <v>1</v>
      </c>
      <c r="AQ10" s="834">
        <f t="shared" si="3"/>
        <v>0</v>
      </c>
      <c r="AR10" s="835">
        <f t="shared" si="3"/>
        <v>0</v>
      </c>
      <c r="AS10" s="843">
        <v>1</v>
      </c>
      <c r="AT10" s="844">
        <v>0</v>
      </c>
      <c r="AU10" s="844">
        <v>0</v>
      </c>
      <c r="AV10" s="845">
        <v>0</v>
      </c>
      <c r="AW10" s="845">
        <v>0</v>
      </c>
      <c r="AX10" s="846">
        <v>0</v>
      </c>
      <c r="AY10" s="847">
        <v>36</v>
      </c>
      <c r="AZ10" s="848"/>
      <c r="BA10" s="848"/>
      <c r="BB10" s="848"/>
      <c r="BC10" s="848"/>
      <c r="BD10" s="849"/>
      <c r="BE10" s="714">
        <f t="shared" ref="BE10:BE50" si="13">O10+U10+AA10+AG10+AM10+AS10+AY10</f>
        <v>456</v>
      </c>
      <c r="BF10" s="290">
        <f t="shared" ref="BF10:BF51" si="14">P10+V10+AB10+AH10+AN10+AT10+AZ10</f>
        <v>0</v>
      </c>
      <c r="BG10" s="290">
        <f t="shared" ref="BG10:BG51" si="15">Q10+W10+AC10+AI10+AO10+AU10+BA10</f>
        <v>0</v>
      </c>
      <c r="BH10" s="290">
        <f t="shared" ref="BH10:BH51" si="16">R10+X10+AD10+AJ10+AP10+AV10+BB10</f>
        <v>13</v>
      </c>
      <c r="BI10" s="290">
        <f t="shared" ref="BI10:BI51" si="17">S10+Y10+AE10+AK10+AQ10+AW10+BC10</f>
        <v>3</v>
      </c>
      <c r="BJ10" s="715">
        <f t="shared" ref="BJ10:BJ51" si="18">T10+Z10+AF10+AL10+AR10+AX10+BD10</f>
        <v>5</v>
      </c>
    </row>
    <row r="11" spans="1:62" s="7" customFormat="1" ht="12.75" customHeight="1">
      <c r="A11" s="933"/>
      <c r="B11" s="935"/>
      <c r="C11" s="938"/>
      <c r="D11" s="180">
        <v>11</v>
      </c>
      <c r="E11" s="175">
        <f t="shared" si="5"/>
        <v>457</v>
      </c>
      <c r="F11" s="175">
        <f t="shared" si="0"/>
        <v>0</v>
      </c>
      <c r="G11" s="240">
        <f t="shared" si="6"/>
        <v>457</v>
      </c>
      <c r="H11" s="235">
        <f t="shared" si="7"/>
        <v>0</v>
      </c>
      <c r="I11" s="240">
        <f t="shared" si="8"/>
        <v>457</v>
      </c>
      <c r="J11" s="175">
        <f t="shared" si="9"/>
        <v>8</v>
      </c>
      <c r="K11" s="175">
        <f t="shared" si="1"/>
        <v>6</v>
      </c>
      <c r="L11" s="252">
        <f t="shared" si="10"/>
        <v>14</v>
      </c>
      <c r="M11" s="617">
        <f t="shared" si="11"/>
        <v>7</v>
      </c>
      <c r="O11" s="662">
        <v>162</v>
      </c>
      <c r="P11" s="663"/>
      <c r="Q11" s="657"/>
      <c r="R11" s="662">
        <v>1</v>
      </c>
      <c r="S11" s="663">
        <v>0</v>
      </c>
      <c r="T11" s="197">
        <v>0</v>
      </c>
      <c r="U11" s="688">
        <f t="shared" ref="U11:Z11" si="19">U55+U99</f>
        <v>65</v>
      </c>
      <c r="V11" s="626">
        <f t="shared" si="19"/>
        <v>0</v>
      </c>
      <c r="W11" s="626">
        <f t="shared" si="19"/>
        <v>0</v>
      </c>
      <c r="X11" s="626">
        <f t="shared" si="19"/>
        <v>2</v>
      </c>
      <c r="Y11" s="626">
        <f t="shared" si="19"/>
        <v>2</v>
      </c>
      <c r="Z11" s="689">
        <f t="shared" si="19"/>
        <v>3</v>
      </c>
      <c r="AA11" s="833">
        <v>46</v>
      </c>
      <c r="AB11" s="834"/>
      <c r="AC11" s="834"/>
      <c r="AD11" s="834">
        <v>4</v>
      </c>
      <c r="AE11" s="834">
        <v>2</v>
      </c>
      <c r="AF11" s="835">
        <v>2</v>
      </c>
      <c r="AG11" s="694">
        <v>72</v>
      </c>
      <c r="AH11" s="421">
        <v>0</v>
      </c>
      <c r="AI11" s="415"/>
      <c r="AJ11" s="420">
        <v>0</v>
      </c>
      <c r="AK11" s="421">
        <v>0</v>
      </c>
      <c r="AL11" s="695">
        <v>0</v>
      </c>
      <c r="AM11" s="833">
        <f t="shared" si="3"/>
        <v>67</v>
      </c>
      <c r="AN11" s="834">
        <f t="shared" si="3"/>
        <v>0</v>
      </c>
      <c r="AO11" s="834">
        <f t="shared" si="3"/>
        <v>0</v>
      </c>
      <c r="AP11" s="834">
        <f t="shared" si="3"/>
        <v>0</v>
      </c>
      <c r="AQ11" s="834">
        <f t="shared" si="3"/>
        <v>2</v>
      </c>
      <c r="AR11" s="835">
        <f t="shared" si="3"/>
        <v>2</v>
      </c>
      <c r="AS11" s="843">
        <v>3</v>
      </c>
      <c r="AT11" s="844">
        <v>0</v>
      </c>
      <c r="AU11" s="844">
        <v>0</v>
      </c>
      <c r="AV11" s="845">
        <v>0</v>
      </c>
      <c r="AW11" s="845">
        <v>0</v>
      </c>
      <c r="AX11" s="846">
        <v>0</v>
      </c>
      <c r="AY11" s="847">
        <v>42</v>
      </c>
      <c r="AZ11" s="848"/>
      <c r="BA11" s="848"/>
      <c r="BB11" s="848">
        <v>1</v>
      </c>
      <c r="BC11" s="848"/>
      <c r="BD11" s="849"/>
      <c r="BE11" s="714">
        <f t="shared" si="13"/>
        <v>457</v>
      </c>
      <c r="BF11" s="290">
        <f t="shared" si="14"/>
        <v>0</v>
      </c>
      <c r="BG11" s="290">
        <f t="shared" si="15"/>
        <v>0</v>
      </c>
      <c r="BH11" s="290">
        <f t="shared" si="16"/>
        <v>8</v>
      </c>
      <c r="BI11" s="290">
        <f t="shared" si="17"/>
        <v>6</v>
      </c>
      <c r="BJ11" s="715">
        <f t="shared" si="18"/>
        <v>7</v>
      </c>
    </row>
    <row r="12" spans="1:62" s="7" customFormat="1" ht="12.75" customHeight="1">
      <c r="A12" s="933"/>
      <c r="B12" s="935"/>
      <c r="C12" s="954" t="s">
        <v>153</v>
      </c>
      <c r="D12" s="174">
        <v>10</v>
      </c>
      <c r="E12" s="175">
        <f t="shared" si="5"/>
        <v>533</v>
      </c>
      <c r="F12" s="175">
        <f t="shared" si="0"/>
        <v>0</v>
      </c>
      <c r="G12" s="238">
        <f t="shared" si="6"/>
        <v>533</v>
      </c>
      <c r="H12" s="235">
        <f t="shared" si="7"/>
        <v>0</v>
      </c>
      <c r="I12" s="238">
        <f t="shared" si="8"/>
        <v>533</v>
      </c>
      <c r="J12" s="175">
        <f t="shared" si="9"/>
        <v>9</v>
      </c>
      <c r="K12" s="175">
        <f t="shared" si="1"/>
        <v>5</v>
      </c>
      <c r="L12" s="250">
        <f t="shared" si="10"/>
        <v>14</v>
      </c>
      <c r="M12" s="617">
        <f t="shared" si="11"/>
        <v>10</v>
      </c>
      <c r="O12" s="658">
        <v>158</v>
      </c>
      <c r="P12" s="659"/>
      <c r="Q12" s="657"/>
      <c r="R12" s="658">
        <v>2</v>
      </c>
      <c r="S12" s="659">
        <v>1</v>
      </c>
      <c r="T12" s="617">
        <v>1</v>
      </c>
      <c r="U12" s="688">
        <f t="shared" ref="U12:Z12" si="20">U56+U100</f>
        <v>54</v>
      </c>
      <c r="V12" s="626">
        <f t="shared" si="20"/>
        <v>0</v>
      </c>
      <c r="W12" s="626">
        <f t="shared" si="20"/>
        <v>0</v>
      </c>
      <c r="X12" s="626">
        <f t="shared" si="20"/>
        <v>2</v>
      </c>
      <c r="Y12" s="626">
        <f t="shared" si="20"/>
        <v>1</v>
      </c>
      <c r="Z12" s="689">
        <f t="shared" si="20"/>
        <v>6</v>
      </c>
      <c r="AA12" s="833">
        <v>70</v>
      </c>
      <c r="AB12" s="834"/>
      <c r="AC12" s="834"/>
      <c r="AD12" s="834">
        <v>3</v>
      </c>
      <c r="AE12" s="834">
        <v>2</v>
      </c>
      <c r="AF12" s="835">
        <v>2</v>
      </c>
      <c r="AG12" s="690">
        <v>102</v>
      </c>
      <c r="AH12" s="633">
        <v>0</v>
      </c>
      <c r="AI12" s="415"/>
      <c r="AJ12" s="632">
        <v>1</v>
      </c>
      <c r="AK12" s="633">
        <v>1</v>
      </c>
      <c r="AL12" s="691">
        <v>1</v>
      </c>
      <c r="AM12" s="833">
        <f t="shared" si="3"/>
        <v>93</v>
      </c>
      <c r="AN12" s="834">
        <f t="shared" si="3"/>
        <v>0</v>
      </c>
      <c r="AO12" s="834">
        <f t="shared" si="3"/>
        <v>0</v>
      </c>
      <c r="AP12" s="834">
        <f t="shared" si="3"/>
        <v>1</v>
      </c>
      <c r="AQ12" s="834">
        <f t="shared" si="3"/>
        <v>0</v>
      </c>
      <c r="AR12" s="835">
        <f t="shared" si="3"/>
        <v>0</v>
      </c>
      <c r="AS12" s="843">
        <v>5</v>
      </c>
      <c r="AT12" s="844">
        <v>0</v>
      </c>
      <c r="AU12" s="844">
        <v>0</v>
      </c>
      <c r="AV12" s="845">
        <v>0</v>
      </c>
      <c r="AW12" s="845">
        <v>0</v>
      </c>
      <c r="AX12" s="846">
        <v>0</v>
      </c>
      <c r="AY12" s="847">
        <v>51</v>
      </c>
      <c r="AZ12" s="848"/>
      <c r="BA12" s="848"/>
      <c r="BB12" s="848"/>
      <c r="BC12" s="848"/>
      <c r="BD12" s="849"/>
      <c r="BE12" s="714">
        <f t="shared" si="13"/>
        <v>533</v>
      </c>
      <c r="BF12" s="290">
        <f t="shared" si="14"/>
        <v>0</v>
      </c>
      <c r="BG12" s="290">
        <f t="shared" si="15"/>
        <v>0</v>
      </c>
      <c r="BH12" s="290">
        <f t="shared" si="16"/>
        <v>9</v>
      </c>
      <c r="BI12" s="290">
        <f t="shared" si="17"/>
        <v>5</v>
      </c>
      <c r="BJ12" s="715">
        <f t="shared" si="18"/>
        <v>10</v>
      </c>
    </row>
    <row r="13" spans="1:62" s="7" customFormat="1" ht="12.75" customHeight="1">
      <c r="A13" s="933"/>
      <c r="B13" s="935"/>
      <c r="C13" s="937"/>
      <c r="D13" s="177">
        <v>9</v>
      </c>
      <c r="E13" s="175">
        <f t="shared" si="5"/>
        <v>432</v>
      </c>
      <c r="F13" s="175">
        <f t="shared" si="0"/>
        <v>0</v>
      </c>
      <c r="G13" s="239">
        <f t="shared" si="6"/>
        <v>432</v>
      </c>
      <c r="H13" s="235">
        <f t="shared" si="7"/>
        <v>0</v>
      </c>
      <c r="I13" s="239">
        <f t="shared" si="8"/>
        <v>432</v>
      </c>
      <c r="J13" s="175">
        <f t="shared" si="9"/>
        <v>8</v>
      </c>
      <c r="K13" s="175">
        <f t="shared" si="1"/>
        <v>1</v>
      </c>
      <c r="L13" s="251">
        <f t="shared" si="10"/>
        <v>9</v>
      </c>
      <c r="M13" s="617">
        <f t="shared" si="11"/>
        <v>1</v>
      </c>
      <c r="O13" s="660">
        <v>83</v>
      </c>
      <c r="P13" s="661"/>
      <c r="Q13" s="657"/>
      <c r="R13" s="660">
        <v>0</v>
      </c>
      <c r="S13" s="661">
        <v>1</v>
      </c>
      <c r="T13" s="196">
        <v>1</v>
      </c>
      <c r="U13" s="688">
        <f t="shared" ref="U13:Z13" si="21">U57+U101</f>
        <v>64</v>
      </c>
      <c r="V13" s="626">
        <f t="shared" si="21"/>
        <v>0</v>
      </c>
      <c r="W13" s="626">
        <f t="shared" si="21"/>
        <v>0</v>
      </c>
      <c r="X13" s="626">
        <f t="shared" si="21"/>
        <v>5</v>
      </c>
      <c r="Y13" s="626">
        <f t="shared" si="21"/>
        <v>0</v>
      </c>
      <c r="Z13" s="689">
        <f t="shared" si="21"/>
        <v>0</v>
      </c>
      <c r="AA13" s="833">
        <v>143</v>
      </c>
      <c r="AB13" s="834"/>
      <c r="AC13" s="834"/>
      <c r="AD13" s="834">
        <v>2</v>
      </c>
      <c r="AE13" s="834"/>
      <c r="AF13" s="835"/>
      <c r="AG13" s="692">
        <v>43</v>
      </c>
      <c r="AH13" s="413">
        <v>0</v>
      </c>
      <c r="AI13" s="415"/>
      <c r="AJ13" s="416">
        <v>0</v>
      </c>
      <c r="AK13" s="413">
        <v>0</v>
      </c>
      <c r="AL13" s="693">
        <v>0</v>
      </c>
      <c r="AM13" s="833">
        <f t="shared" si="3"/>
        <v>63</v>
      </c>
      <c r="AN13" s="834">
        <f t="shared" si="3"/>
        <v>0</v>
      </c>
      <c r="AO13" s="834">
        <f t="shared" si="3"/>
        <v>0</v>
      </c>
      <c r="AP13" s="834">
        <f t="shared" si="3"/>
        <v>0</v>
      </c>
      <c r="AQ13" s="834">
        <f t="shared" si="3"/>
        <v>0</v>
      </c>
      <c r="AR13" s="835">
        <f t="shared" si="3"/>
        <v>0</v>
      </c>
      <c r="AS13" s="843">
        <v>1</v>
      </c>
      <c r="AT13" s="844">
        <v>0</v>
      </c>
      <c r="AU13" s="844">
        <v>0</v>
      </c>
      <c r="AV13" s="845">
        <v>0</v>
      </c>
      <c r="AW13" s="845">
        <v>0</v>
      </c>
      <c r="AX13" s="846">
        <v>0</v>
      </c>
      <c r="AY13" s="847">
        <v>35</v>
      </c>
      <c r="AZ13" s="848"/>
      <c r="BA13" s="848"/>
      <c r="BB13" s="848">
        <v>1</v>
      </c>
      <c r="BC13" s="848"/>
      <c r="BD13" s="849"/>
      <c r="BE13" s="714">
        <f t="shared" si="13"/>
        <v>432</v>
      </c>
      <c r="BF13" s="290">
        <f t="shared" si="14"/>
        <v>0</v>
      </c>
      <c r="BG13" s="290">
        <f t="shared" si="15"/>
        <v>0</v>
      </c>
      <c r="BH13" s="290">
        <f t="shared" si="16"/>
        <v>8</v>
      </c>
      <c r="BI13" s="290">
        <f t="shared" si="17"/>
        <v>1</v>
      </c>
      <c r="BJ13" s="715">
        <f t="shared" si="18"/>
        <v>1</v>
      </c>
    </row>
    <row r="14" spans="1:62" s="7" customFormat="1" ht="12.75" customHeight="1">
      <c r="A14" s="933"/>
      <c r="B14" s="935"/>
      <c r="C14" s="937"/>
      <c r="D14" s="177">
        <v>8</v>
      </c>
      <c r="E14" s="175">
        <f t="shared" si="5"/>
        <v>221</v>
      </c>
      <c r="F14" s="175">
        <f t="shared" si="0"/>
        <v>0</v>
      </c>
      <c r="G14" s="239">
        <f t="shared" si="6"/>
        <v>221</v>
      </c>
      <c r="H14" s="235">
        <f t="shared" si="7"/>
        <v>0</v>
      </c>
      <c r="I14" s="239">
        <f t="shared" si="8"/>
        <v>221</v>
      </c>
      <c r="J14" s="175">
        <f t="shared" si="9"/>
        <v>10</v>
      </c>
      <c r="K14" s="175">
        <f t="shared" si="1"/>
        <v>6</v>
      </c>
      <c r="L14" s="251">
        <f t="shared" si="10"/>
        <v>16</v>
      </c>
      <c r="M14" s="617">
        <f t="shared" si="11"/>
        <v>8</v>
      </c>
      <c r="O14" s="660">
        <v>46</v>
      </c>
      <c r="P14" s="661"/>
      <c r="Q14" s="657"/>
      <c r="R14" s="660">
        <v>1</v>
      </c>
      <c r="S14" s="661">
        <v>0</v>
      </c>
      <c r="T14" s="196">
        <v>0</v>
      </c>
      <c r="U14" s="688">
        <f t="shared" ref="U14:Z14" si="22">U58+U102</f>
        <v>44</v>
      </c>
      <c r="V14" s="626">
        <f t="shared" si="22"/>
        <v>0</v>
      </c>
      <c r="W14" s="626">
        <f t="shared" si="22"/>
        <v>0</v>
      </c>
      <c r="X14" s="626">
        <f t="shared" si="22"/>
        <v>5</v>
      </c>
      <c r="Y14" s="626">
        <f t="shared" si="22"/>
        <v>0</v>
      </c>
      <c r="Z14" s="689">
        <f t="shared" si="22"/>
        <v>0</v>
      </c>
      <c r="AA14" s="833">
        <v>43</v>
      </c>
      <c r="AB14" s="834"/>
      <c r="AC14" s="834"/>
      <c r="AD14" s="834">
        <v>3</v>
      </c>
      <c r="AE14" s="834">
        <v>1</v>
      </c>
      <c r="AF14" s="835">
        <v>1</v>
      </c>
      <c r="AG14" s="692">
        <v>52</v>
      </c>
      <c r="AH14" s="413">
        <v>0</v>
      </c>
      <c r="AI14" s="415"/>
      <c r="AJ14" s="416">
        <v>1</v>
      </c>
      <c r="AK14" s="413">
        <v>2</v>
      </c>
      <c r="AL14" s="693">
        <v>2</v>
      </c>
      <c r="AM14" s="833">
        <f t="shared" si="3"/>
        <v>31</v>
      </c>
      <c r="AN14" s="834">
        <f t="shared" si="3"/>
        <v>0</v>
      </c>
      <c r="AO14" s="834">
        <f t="shared" si="3"/>
        <v>0</v>
      </c>
      <c r="AP14" s="834">
        <f t="shared" si="3"/>
        <v>0</v>
      </c>
      <c r="AQ14" s="834">
        <f t="shared" si="3"/>
        <v>0</v>
      </c>
      <c r="AR14" s="835">
        <f t="shared" si="3"/>
        <v>0</v>
      </c>
      <c r="AS14" s="843">
        <v>1</v>
      </c>
      <c r="AT14" s="844">
        <v>0</v>
      </c>
      <c r="AU14" s="844">
        <v>0</v>
      </c>
      <c r="AV14" s="845">
        <v>0</v>
      </c>
      <c r="AW14" s="845">
        <v>0</v>
      </c>
      <c r="AX14" s="846">
        <v>0</v>
      </c>
      <c r="AY14" s="847">
        <v>4</v>
      </c>
      <c r="AZ14" s="848"/>
      <c r="BA14" s="848"/>
      <c r="BB14" s="848"/>
      <c r="BC14" s="848">
        <v>3</v>
      </c>
      <c r="BD14" s="849">
        <v>5</v>
      </c>
      <c r="BE14" s="714">
        <f t="shared" si="13"/>
        <v>221</v>
      </c>
      <c r="BF14" s="290">
        <f t="shared" si="14"/>
        <v>0</v>
      </c>
      <c r="BG14" s="290">
        <f t="shared" si="15"/>
        <v>0</v>
      </c>
      <c r="BH14" s="290">
        <f t="shared" si="16"/>
        <v>10</v>
      </c>
      <c r="BI14" s="290">
        <f t="shared" si="17"/>
        <v>6</v>
      </c>
      <c r="BJ14" s="715">
        <f t="shared" si="18"/>
        <v>8</v>
      </c>
    </row>
    <row r="15" spans="1:62" s="7" customFormat="1" ht="12.75" customHeight="1">
      <c r="A15" s="933"/>
      <c r="B15" s="935"/>
      <c r="C15" s="937"/>
      <c r="D15" s="183">
        <v>7</v>
      </c>
      <c r="E15" s="175">
        <f t="shared" si="5"/>
        <v>180</v>
      </c>
      <c r="F15" s="175">
        <f t="shared" si="0"/>
        <v>0</v>
      </c>
      <c r="G15" s="241">
        <f t="shared" si="6"/>
        <v>180</v>
      </c>
      <c r="H15" s="235">
        <f t="shared" si="7"/>
        <v>0</v>
      </c>
      <c r="I15" s="241">
        <f t="shared" si="8"/>
        <v>180</v>
      </c>
      <c r="J15" s="175">
        <f t="shared" si="9"/>
        <v>11</v>
      </c>
      <c r="K15" s="175">
        <f t="shared" si="1"/>
        <v>3</v>
      </c>
      <c r="L15" s="253">
        <f t="shared" si="10"/>
        <v>14</v>
      </c>
      <c r="M15" s="617">
        <f t="shared" si="11"/>
        <v>7</v>
      </c>
      <c r="O15" s="664">
        <v>44</v>
      </c>
      <c r="P15" s="665"/>
      <c r="Q15" s="657"/>
      <c r="R15" s="664">
        <v>1</v>
      </c>
      <c r="S15" s="665">
        <v>2</v>
      </c>
      <c r="T15" s="198">
        <v>4</v>
      </c>
      <c r="U15" s="688">
        <f t="shared" ref="U15:Z15" si="23">U59+U103</f>
        <v>5</v>
      </c>
      <c r="V15" s="626">
        <f t="shared" si="23"/>
        <v>0</v>
      </c>
      <c r="W15" s="626">
        <f t="shared" si="23"/>
        <v>0</v>
      </c>
      <c r="X15" s="626">
        <f t="shared" si="23"/>
        <v>6</v>
      </c>
      <c r="Y15" s="626">
        <f t="shared" si="23"/>
        <v>0</v>
      </c>
      <c r="Z15" s="689">
        <f t="shared" si="23"/>
        <v>0</v>
      </c>
      <c r="AA15" s="833">
        <v>62</v>
      </c>
      <c r="AB15" s="834"/>
      <c r="AC15" s="834"/>
      <c r="AD15" s="834">
        <v>2</v>
      </c>
      <c r="AE15" s="834"/>
      <c r="AF15" s="835"/>
      <c r="AG15" s="696">
        <v>37</v>
      </c>
      <c r="AH15" s="427">
        <v>0</v>
      </c>
      <c r="AI15" s="415"/>
      <c r="AJ15" s="426">
        <v>1</v>
      </c>
      <c r="AK15" s="427">
        <v>1</v>
      </c>
      <c r="AL15" s="693">
        <v>3</v>
      </c>
      <c r="AM15" s="833">
        <f t="shared" si="3"/>
        <v>19</v>
      </c>
      <c r="AN15" s="834">
        <f t="shared" si="3"/>
        <v>0</v>
      </c>
      <c r="AO15" s="834">
        <f t="shared" si="3"/>
        <v>0</v>
      </c>
      <c r="AP15" s="834">
        <f t="shared" si="3"/>
        <v>0</v>
      </c>
      <c r="AQ15" s="834">
        <f t="shared" si="3"/>
        <v>0</v>
      </c>
      <c r="AR15" s="835">
        <f t="shared" si="3"/>
        <v>0</v>
      </c>
      <c r="AS15" s="843">
        <v>1</v>
      </c>
      <c r="AT15" s="844">
        <v>0</v>
      </c>
      <c r="AU15" s="844">
        <v>0</v>
      </c>
      <c r="AV15" s="845">
        <v>0</v>
      </c>
      <c r="AW15" s="845">
        <v>0</v>
      </c>
      <c r="AX15" s="846">
        <v>0</v>
      </c>
      <c r="AY15" s="847">
        <v>12</v>
      </c>
      <c r="AZ15" s="848"/>
      <c r="BA15" s="848"/>
      <c r="BB15" s="848">
        <v>1</v>
      </c>
      <c r="BC15" s="848"/>
      <c r="BD15" s="849"/>
      <c r="BE15" s="714">
        <f t="shared" si="13"/>
        <v>180</v>
      </c>
      <c r="BF15" s="290">
        <f t="shared" si="14"/>
        <v>0</v>
      </c>
      <c r="BG15" s="290">
        <f t="shared" si="15"/>
        <v>0</v>
      </c>
      <c r="BH15" s="290">
        <f t="shared" si="16"/>
        <v>11</v>
      </c>
      <c r="BI15" s="290">
        <f t="shared" si="17"/>
        <v>3</v>
      </c>
      <c r="BJ15" s="715">
        <f t="shared" si="18"/>
        <v>7</v>
      </c>
    </row>
    <row r="16" spans="1:62" s="7" customFormat="1" ht="12.75" customHeight="1">
      <c r="A16" s="933"/>
      <c r="B16" s="935"/>
      <c r="C16" s="938"/>
      <c r="D16" s="180">
        <v>6</v>
      </c>
      <c r="E16" s="175">
        <f t="shared" si="5"/>
        <v>284</v>
      </c>
      <c r="F16" s="175">
        <f t="shared" si="0"/>
        <v>0</v>
      </c>
      <c r="G16" s="240">
        <f t="shared" si="6"/>
        <v>284</v>
      </c>
      <c r="H16" s="235">
        <f t="shared" si="7"/>
        <v>0</v>
      </c>
      <c r="I16" s="240">
        <f t="shared" si="8"/>
        <v>284</v>
      </c>
      <c r="J16" s="175">
        <f t="shared" si="9"/>
        <v>3</v>
      </c>
      <c r="K16" s="175">
        <f t="shared" si="1"/>
        <v>7</v>
      </c>
      <c r="L16" s="252">
        <f t="shared" si="10"/>
        <v>10</v>
      </c>
      <c r="M16" s="617">
        <f t="shared" si="11"/>
        <v>10</v>
      </c>
      <c r="O16" s="662">
        <v>92</v>
      </c>
      <c r="P16" s="663"/>
      <c r="Q16" s="657"/>
      <c r="R16" s="662">
        <v>1</v>
      </c>
      <c r="S16" s="663">
        <v>1</v>
      </c>
      <c r="T16" s="197">
        <v>1</v>
      </c>
      <c r="U16" s="688">
        <f t="shared" ref="U16:Z16" si="24">U60+U104</f>
        <v>54</v>
      </c>
      <c r="V16" s="626">
        <f t="shared" si="24"/>
        <v>0</v>
      </c>
      <c r="W16" s="626">
        <f t="shared" si="24"/>
        <v>0</v>
      </c>
      <c r="X16" s="626">
        <f t="shared" si="24"/>
        <v>1</v>
      </c>
      <c r="Y16" s="626">
        <f t="shared" si="24"/>
        <v>2</v>
      </c>
      <c r="Z16" s="689">
        <f t="shared" si="24"/>
        <v>3</v>
      </c>
      <c r="AA16" s="833">
        <v>55</v>
      </c>
      <c r="AB16" s="834"/>
      <c r="AC16" s="834"/>
      <c r="AD16" s="834"/>
      <c r="AE16" s="834">
        <v>3</v>
      </c>
      <c r="AF16" s="835">
        <v>5</v>
      </c>
      <c r="AG16" s="694">
        <v>52</v>
      </c>
      <c r="AH16" s="421">
        <v>0</v>
      </c>
      <c r="AI16" s="415"/>
      <c r="AJ16" s="420">
        <v>0</v>
      </c>
      <c r="AK16" s="421">
        <v>1</v>
      </c>
      <c r="AL16" s="695">
        <v>1</v>
      </c>
      <c r="AM16" s="833">
        <f t="shared" si="3"/>
        <v>21</v>
      </c>
      <c r="AN16" s="834">
        <f t="shared" si="3"/>
        <v>0</v>
      </c>
      <c r="AO16" s="834">
        <f t="shared" si="3"/>
        <v>0</v>
      </c>
      <c r="AP16" s="834">
        <f t="shared" si="3"/>
        <v>1</v>
      </c>
      <c r="AQ16" s="834">
        <f t="shared" si="3"/>
        <v>0</v>
      </c>
      <c r="AR16" s="835">
        <f t="shared" si="3"/>
        <v>0</v>
      </c>
      <c r="AS16" s="843">
        <v>0</v>
      </c>
      <c r="AT16" s="844">
        <v>0</v>
      </c>
      <c r="AU16" s="844">
        <v>0</v>
      </c>
      <c r="AV16" s="845">
        <v>0</v>
      </c>
      <c r="AW16" s="845">
        <v>0</v>
      </c>
      <c r="AX16" s="846">
        <v>0</v>
      </c>
      <c r="AY16" s="847">
        <v>10</v>
      </c>
      <c r="AZ16" s="848"/>
      <c r="BA16" s="848"/>
      <c r="BB16" s="848"/>
      <c r="BC16" s="848"/>
      <c r="BD16" s="849"/>
      <c r="BE16" s="714">
        <f t="shared" si="13"/>
        <v>284</v>
      </c>
      <c r="BF16" s="290">
        <f t="shared" si="14"/>
        <v>0</v>
      </c>
      <c r="BG16" s="290">
        <f t="shared" si="15"/>
        <v>0</v>
      </c>
      <c r="BH16" s="290">
        <f t="shared" si="16"/>
        <v>3</v>
      </c>
      <c r="BI16" s="290">
        <f t="shared" si="17"/>
        <v>7</v>
      </c>
      <c r="BJ16" s="715">
        <f t="shared" si="18"/>
        <v>10</v>
      </c>
    </row>
    <row r="17" spans="1:62" s="7" customFormat="1" ht="12.75" customHeight="1">
      <c r="A17" s="933"/>
      <c r="B17" s="935"/>
      <c r="C17" s="954" t="s">
        <v>154</v>
      </c>
      <c r="D17" s="174">
        <v>5</v>
      </c>
      <c r="E17" s="175">
        <f t="shared" si="5"/>
        <v>152</v>
      </c>
      <c r="F17" s="175">
        <f t="shared" si="0"/>
        <v>0</v>
      </c>
      <c r="G17" s="238">
        <f t="shared" si="6"/>
        <v>152</v>
      </c>
      <c r="H17" s="235">
        <f t="shared" si="7"/>
        <v>0</v>
      </c>
      <c r="I17" s="238">
        <f t="shared" si="8"/>
        <v>152</v>
      </c>
      <c r="J17" s="175">
        <f t="shared" si="9"/>
        <v>2</v>
      </c>
      <c r="K17" s="175">
        <f t="shared" si="1"/>
        <v>5</v>
      </c>
      <c r="L17" s="250">
        <f t="shared" si="10"/>
        <v>7</v>
      </c>
      <c r="M17" s="617">
        <f t="shared" si="11"/>
        <v>4</v>
      </c>
      <c r="O17" s="658">
        <v>36</v>
      </c>
      <c r="P17" s="659"/>
      <c r="Q17" s="657"/>
      <c r="R17" s="658">
        <v>0</v>
      </c>
      <c r="S17" s="659">
        <v>1</v>
      </c>
      <c r="T17" s="617">
        <v>1</v>
      </c>
      <c r="U17" s="688">
        <f t="shared" ref="U17:Z17" si="25">U61+U105</f>
        <v>24</v>
      </c>
      <c r="V17" s="626">
        <f t="shared" si="25"/>
        <v>0</v>
      </c>
      <c r="W17" s="626">
        <f t="shared" si="25"/>
        <v>0</v>
      </c>
      <c r="X17" s="626">
        <f t="shared" si="25"/>
        <v>1</v>
      </c>
      <c r="Y17" s="626">
        <f t="shared" si="25"/>
        <v>2</v>
      </c>
      <c r="Z17" s="689">
        <f t="shared" si="25"/>
        <v>1</v>
      </c>
      <c r="AA17" s="833">
        <v>41</v>
      </c>
      <c r="AB17" s="834"/>
      <c r="AC17" s="834"/>
      <c r="AD17" s="834"/>
      <c r="AE17" s="834">
        <v>1</v>
      </c>
      <c r="AF17" s="835">
        <v>1</v>
      </c>
      <c r="AG17" s="690">
        <v>9</v>
      </c>
      <c r="AH17" s="633">
        <v>0</v>
      </c>
      <c r="AI17" s="415"/>
      <c r="AJ17" s="632">
        <v>1</v>
      </c>
      <c r="AK17" s="633">
        <v>1</v>
      </c>
      <c r="AL17" s="691">
        <v>1</v>
      </c>
      <c r="AM17" s="833">
        <f t="shared" si="3"/>
        <v>28</v>
      </c>
      <c r="AN17" s="834">
        <f t="shared" si="3"/>
        <v>0</v>
      </c>
      <c r="AO17" s="834">
        <f t="shared" si="3"/>
        <v>0</v>
      </c>
      <c r="AP17" s="834">
        <f t="shared" si="3"/>
        <v>0</v>
      </c>
      <c r="AQ17" s="834">
        <f t="shared" si="3"/>
        <v>0</v>
      </c>
      <c r="AR17" s="835">
        <f t="shared" si="3"/>
        <v>0</v>
      </c>
      <c r="AS17" s="843">
        <v>5</v>
      </c>
      <c r="AT17" s="844">
        <v>0</v>
      </c>
      <c r="AU17" s="844">
        <v>0</v>
      </c>
      <c r="AV17" s="845">
        <v>0</v>
      </c>
      <c r="AW17" s="845">
        <v>0</v>
      </c>
      <c r="AX17" s="846">
        <v>0</v>
      </c>
      <c r="AY17" s="847">
        <v>9</v>
      </c>
      <c r="AZ17" s="848"/>
      <c r="BA17" s="848"/>
      <c r="BB17" s="848"/>
      <c r="BC17" s="848"/>
      <c r="BD17" s="849"/>
      <c r="BE17" s="714">
        <f t="shared" si="13"/>
        <v>152</v>
      </c>
      <c r="BF17" s="290">
        <f t="shared" si="14"/>
        <v>0</v>
      </c>
      <c r="BG17" s="290">
        <f t="shared" si="15"/>
        <v>0</v>
      </c>
      <c r="BH17" s="290">
        <f t="shared" si="16"/>
        <v>2</v>
      </c>
      <c r="BI17" s="290">
        <f t="shared" si="17"/>
        <v>5</v>
      </c>
      <c r="BJ17" s="715">
        <f t="shared" si="18"/>
        <v>4</v>
      </c>
    </row>
    <row r="18" spans="1:62" s="7" customFormat="1" ht="12.75" customHeight="1">
      <c r="A18" s="933"/>
      <c r="B18" s="935"/>
      <c r="C18" s="937"/>
      <c r="D18" s="177">
        <v>4</v>
      </c>
      <c r="E18" s="175">
        <f t="shared" si="5"/>
        <v>190</v>
      </c>
      <c r="F18" s="175">
        <f t="shared" si="0"/>
        <v>0</v>
      </c>
      <c r="G18" s="239">
        <f t="shared" si="6"/>
        <v>190</v>
      </c>
      <c r="H18" s="235">
        <f t="shared" si="7"/>
        <v>0</v>
      </c>
      <c r="I18" s="239">
        <f t="shared" si="8"/>
        <v>190</v>
      </c>
      <c r="J18" s="175">
        <f t="shared" si="9"/>
        <v>4</v>
      </c>
      <c r="K18" s="175">
        <f t="shared" si="1"/>
        <v>4</v>
      </c>
      <c r="L18" s="251">
        <f t="shared" si="10"/>
        <v>8</v>
      </c>
      <c r="M18" s="617">
        <f t="shared" si="11"/>
        <v>6</v>
      </c>
      <c r="O18" s="660">
        <v>44</v>
      </c>
      <c r="P18" s="661"/>
      <c r="Q18" s="657"/>
      <c r="R18" s="660">
        <v>0</v>
      </c>
      <c r="S18" s="661">
        <v>1</v>
      </c>
      <c r="T18" s="196">
        <v>1</v>
      </c>
      <c r="U18" s="688">
        <f t="shared" ref="U18:Z18" si="26">U62+U106</f>
        <v>28</v>
      </c>
      <c r="V18" s="626">
        <f t="shared" si="26"/>
        <v>0</v>
      </c>
      <c r="W18" s="626">
        <f t="shared" si="26"/>
        <v>0</v>
      </c>
      <c r="X18" s="626">
        <f t="shared" si="26"/>
        <v>3</v>
      </c>
      <c r="Y18" s="626">
        <f t="shared" si="26"/>
        <v>1</v>
      </c>
      <c r="Z18" s="689">
        <f t="shared" si="26"/>
        <v>1</v>
      </c>
      <c r="AA18" s="833">
        <v>31</v>
      </c>
      <c r="AB18" s="834"/>
      <c r="AC18" s="834"/>
      <c r="AD18" s="834"/>
      <c r="AE18" s="834">
        <v>2</v>
      </c>
      <c r="AF18" s="835">
        <v>4</v>
      </c>
      <c r="AG18" s="692">
        <v>58</v>
      </c>
      <c r="AH18" s="413">
        <v>0</v>
      </c>
      <c r="AI18" s="415"/>
      <c r="AJ18" s="416">
        <v>0</v>
      </c>
      <c r="AK18" s="413">
        <v>0</v>
      </c>
      <c r="AL18" s="693">
        <v>0</v>
      </c>
      <c r="AM18" s="833">
        <f t="shared" si="3"/>
        <v>25</v>
      </c>
      <c r="AN18" s="834">
        <f t="shared" si="3"/>
        <v>0</v>
      </c>
      <c r="AO18" s="834">
        <f t="shared" si="3"/>
        <v>0</v>
      </c>
      <c r="AP18" s="834">
        <f t="shared" si="3"/>
        <v>1</v>
      </c>
      <c r="AQ18" s="834">
        <f t="shared" si="3"/>
        <v>0</v>
      </c>
      <c r="AR18" s="835">
        <f t="shared" si="3"/>
        <v>0</v>
      </c>
      <c r="AS18" s="843">
        <v>0</v>
      </c>
      <c r="AT18" s="844">
        <v>0</v>
      </c>
      <c r="AU18" s="844">
        <v>0</v>
      </c>
      <c r="AV18" s="845">
        <v>0</v>
      </c>
      <c r="AW18" s="845">
        <v>0</v>
      </c>
      <c r="AX18" s="846">
        <v>0</v>
      </c>
      <c r="AY18" s="847">
        <v>4</v>
      </c>
      <c r="AZ18" s="848"/>
      <c r="BA18" s="848"/>
      <c r="BB18" s="848"/>
      <c r="BC18" s="848"/>
      <c r="BD18" s="849"/>
      <c r="BE18" s="714">
        <f t="shared" si="13"/>
        <v>190</v>
      </c>
      <c r="BF18" s="290">
        <f t="shared" si="14"/>
        <v>0</v>
      </c>
      <c r="BG18" s="290">
        <f t="shared" si="15"/>
        <v>0</v>
      </c>
      <c r="BH18" s="290">
        <f t="shared" si="16"/>
        <v>4</v>
      </c>
      <c r="BI18" s="290">
        <f t="shared" si="17"/>
        <v>4</v>
      </c>
      <c r="BJ18" s="715">
        <f t="shared" si="18"/>
        <v>6</v>
      </c>
    </row>
    <row r="19" spans="1:62" s="7" customFormat="1" ht="12.75" customHeight="1">
      <c r="A19" s="933"/>
      <c r="B19" s="935"/>
      <c r="C19" s="937"/>
      <c r="D19" s="177">
        <v>3</v>
      </c>
      <c r="E19" s="175">
        <f t="shared" si="5"/>
        <v>0</v>
      </c>
      <c r="F19" s="175">
        <f t="shared" si="0"/>
        <v>210</v>
      </c>
      <c r="G19" s="239">
        <f t="shared" si="6"/>
        <v>210</v>
      </c>
      <c r="H19" s="235">
        <f t="shared" si="7"/>
        <v>0</v>
      </c>
      <c r="I19" s="239">
        <f t="shared" si="8"/>
        <v>210</v>
      </c>
      <c r="J19" s="175">
        <f t="shared" si="9"/>
        <v>3</v>
      </c>
      <c r="K19" s="175">
        <f t="shared" si="1"/>
        <v>2</v>
      </c>
      <c r="L19" s="251">
        <f t="shared" si="10"/>
        <v>5</v>
      </c>
      <c r="M19" s="617">
        <f t="shared" si="11"/>
        <v>3</v>
      </c>
      <c r="O19" s="660"/>
      <c r="P19" s="661">
        <v>70</v>
      </c>
      <c r="Q19" s="657"/>
      <c r="R19" s="660"/>
      <c r="S19" s="661">
        <v>1</v>
      </c>
      <c r="T19" s="196">
        <v>1</v>
      </c>
      <c r="U19" s="688">
        <f t="shared" ref="U19:Z19" si="27">U63+U107</f>
        <v>0</v>
      </c>
      <c r="V19" s="626">
        <f t="shared" si="27"/>
        <v>22</v>
      </c>
      <c r="W19" s="626">
        <f t="shared" si="27"/>
        <v>0</v>
      </c>
      <c r="X19" s="626">
        <f t="shared" si="27"/>
        <v>2</v>
      </c>
      <c r="Y19" s="626">
        <f t="shared" si="27"/>
        <v>1</v>
      </c>
      <c r="Z19" s="689">
        <f t="shared" si="27"/>
        <v>2</v>
      </c>
      <c r="AA19" s="833"/>
      <c r="AB19" s="834">
        <v>55</v>
      </c>
      <c r="AC19" s="834"/>
      <c r="AD19" s="834"/>
      <c r="AE19" s="834"/>
      <c r="AF19" s="835"/>
      <c r="AG19" s="692">
        <v>0</v>
      </c>
      <c r="AH19" s="413">
        <v>40</v>
      </c>
      <c r="AI19" s="415"/>
      <c r="AJ19" s="416">
        <v>1</v>
      </c>
      <c r="AK19" s="413">
        <v>0</v>
      </c>
      <c r="AL19" s="693">
        <v>0</v>
      </c>
      <c r="AM19" s="833">
        <f t="shared" ref="AM19:AR28" si="28">AM63+AM107</f>
        <v>0</v>
      </c>
      <c r="AN19" s="834">
        <f t="shared" si="28"/>
        <v>15</v>
      </c>
      <c r="AO19" s="834">
        <f t="shared" si="28"/>
        <v>0</v>
      </c>
      <c r="AP19" s="834">
        <f t="shared" si="28"/>
        <v>0</v>
      </c>
      <c r="AQ19" s="834">
        <f t="shared" si="28"/>
        <v>0</v>
      </c>
      <c r="AR19" s="835">
        <f t="shared" si="28"/>
        <v>0</v>
      </c>
      <c r="AS19" s="843">
        <v>0</v>
      </c>
      <c r="AT19" s="844">
        <v>0</v>
      </c>
      <c r="AU19" s="844">
        <v>0</v>
      </c>
      <c r="AV19" s="845">
        <v>0</v>
      </c>
      <c r="AW19" s="845">
        <v>0</v>
      </c>
      <c r="AX19" s="846">
        <v>0</v>
      </c>
      <c r="AY19" s="847"/>
      <c r="AZ19" s="848">
        <v>8</v>
      </c>
      <c r="BA19" s="848"/>
      <c r="BB19" s="848"/>
      <c r="BC19" s="848"/>
      <c r="BD19" s="849"/>
      <c r="BE19" s="714">
        <f t="shared" si="13"/>
        <v>0</v>
      </c>
      <c r="BF19" s="290">
        <f t="shared" si="14"/>
        <v>210</v>
      </c>
      <c r="BG19" s="290">
        <f t="shared" si="15"/>
        <v>0</v>
      </c>
      <c r="BH19" s="290">
        <f t="shared" si="16"/>
        <v>3</v>
      </c>
      <c r="BI19" s="290">
        <f t="shared" si="17"/>
        <v>2</v>
      </c>
      <c r="BJ19" s="715">
        <f t="shared" si="18"/>
        <v>3</v>
      </c>
    </row>
    <row r="20" spans="1:62" s="7" customFormat="1" ht="12.75" customHeight="1">
      <c r="A20" s="933"/>
      <c r="B20" s="935"/>
      <c r="C20" s="937"/>
      <c r="D20" s="177">
        <v>2</v>
      </c>
      <c r="E20" s="175">
        <f t="shared" si="5"/>
        <v>0</v>
      </c>
      <c r="F20" s="175">
        <f t="shared" si="0"/>
        <v>175</v>
      </c>
      <c r="G20" s="241">
        <f t="shared" si="6"/>
        <v>175</v>
      </c>
      <c r="H20" s="235">
        <f t="shared" si="7"/>
        <v>0</v>
      </c>
      <c r="I20" s="241">
        <f t="shared" si="8"/>
        <v>175</v>
      </c>
      <c r="J20" s="175">
        <f t="shared" si="9"/>
        <v>1</v>
      </c>
      <c r="K20" s="175">
        <f t="shared" si="1"/>
        <v>1</v>
      </c>
      <c r="L20" s="253">
        <f t="shared" si="10"/>
        <v>2</v>
      </c>
      <c r="M20" s="617">
        <f t="shared" si="11"/>
        <v>1</v>
      </c>
      <c r="O20" s="664"/>
      <c r="P20" s="665">
        <v>28</v>
      </c>
      <c r="Q20" s="657"/>
      <c r="R20" s="664"/>
      <c r="S20" s="665">
        <v>0</v>
      </c>
      <c r="T20" s="198">
        <v>0</v>
      </c>
      <c r="U20" s="688">
        <f t="shared" ref="U20:Z20" si="29">U64+U108</f>
        <v>0</v>
      </c>
      <c r="V20" s="626">
        <f t="shared" si="29"/>
        <v>46</v>
      </c>
      <c r="W20" s="626">
        <f t="shared" si="29"/>
        <v>0</v>
      </c>
      <c r="X20" s="626">
        <f t="shared" si="29"/>
        <v>1</v>
      </c>
      <c r="Y20" s="626">
        <f t="shared" si="29"/>
        <v>1</v>
      </c>
      <c r="Z20" s="689">
        <f t="shared" si="29"/>
        <v>1</v>
      </c>
      <c r="AA20" s="833"/>
      <c r="AB20" s="834">
        <v>20</v>
      </c>
      <c r="AC20" s="834"/>
      <c r="AD20" s="834"/>
      <c r="AE20" s="834"/>
      <c r="AF20" s="835"/>
      <c r="AG20" s="696">
        <v>0</v>
      </c>
      <c r="AH20" s="427">
        <v>41</v>
      </c>
      <c r="AI20" s="415"/>
      <c r="AJ20" s="426">
        <v>0</v>
      </c>
      <c r="AK20" s="427">
        <v>0</v>
      </c>
      <c r="AL20" s="697">
        <v>0</v>
      </c>
      <c r="AM20" s="833">
        <f t="shared" si="28"/>
        <v>0</v>
      </c>
      <c r="AN20" s="834">
        <f t="shared" si="28"/>
        <v>27</v>
      </c>
      <c r="AO20" s="834">
        <f t="shared" si="28"/>
        <v>0</v>
      </c>
      <c r="AP20" s="834">
        <f t="shared" si="28"/>
        <v>0</v>
      </c>
      <c r="AQ20" s="834">
        <f t="shared" si="28"/>
        <v>0</v>
      </c>
      <c r="AR20" s="835">
        <f t="shared" si="28"/>
        <v>0</v>
      </c>
      <c r="AS20" s="843">
        <v>0</v>
      </c>
      <c r="AT20" s="844">
        <v>1</v>
      </c>
      <c r="AU20" s="844">
        <v>0</v>
      </c>
      <c r="AV20" s="845">
        <v>0</v>
      </c>
      <c r="AW20" s="845">
        <v>0</v>
      </c>
      <c r="AX20" s="846">
        <v>0</v>
      </c>
      <c r="AY20" s="847"/>
      <c r="AZ20" s="848">
        <v>12</v>
      </c>
      <c r="BA20" s="848"/>
      <c r="BB20" s="848"/>
      <c r="BC20" s="848"/>
      <c r="BD20" s="849"/>
      <c r="BE20" s="714">
        <f t="shared" si="13"/>
        <v>0</v>
      </c>
      <c r="BF20" s="290">
        <f t="shared" si="14"/>
        <v>175</v>
      </c>
      <c r="BG20" s="290">
        <f t="shared" si="15"/>
        <v>0</v>
      </c>
      <c r="BH20" s="290">
        <f t="shared" si="16"/>
        <v>1</v>
      </c>
      <c r="BI20" s="290">
        <f t="shared" si="17"/>
        <v>1</v>
      </c>
      <c r="BJ20" s="715">
        <f t="shared" si="18"/>
        <v>1</v>
      </c>
    </row>
    <row r="21" spans="1:62" s="7" customFormat="1" ht="12.75" customHeight="1">
      <c r="A21" s="933"/>
      <c r="B21" s="935"/>
      <c r="C21" s="937"/>
      <c r="D21" s="183">
        <v>1</v>
      </c>
      <c r="E21" s="175">
        <f t="shared" si="5"/>
        <v>0</v>
      </c>
      <c r="F21" s="175">
        <f t="shared" si="0"/>
        <v>396</v>
      </c>
      <c r="G21" s="242">
        <f t="shared" si="6"/>
        <v>396</v>
      </c>
      <c r="H21" s="191">
        <f t="shared" si="7"/>
        <v>369</v>
      </c>
      <c r="I21" s="241">
        <f>G21+H21</f>
        <v>765</v>
      </c>
      <c r="J21" s="175">
        <f t="shared" si="9"/>
        <v>1</v>
      </c>
      <c r="K21" s="175">
        <f t="shared" si="1"/>
        <v>1</v>
      </c>
      <c r="L21" s="253">
        <f t="shared" si="10"/>
        <v>2</v>
      </c>
      <c r="M21" s="617">
        <f t="shared" si="11"/>
        <v>1</v>
      </c>
      <c r="O21" s="670"/>
      <c r="P21" s="671">
        <v>81</v>
      </c>
      <c r="Q21" s="671">
        <v>38</v>
      </c>
      <c r="R21" s="670"/>
      <c r="S21" s="671">
        <v>0</v>
      </c>
      <c r="T21" s="201">
        <v>0</v>
      </c>
      <c r="U21" s="688">
        <f t="shared" ref="U21:Z21" si="30">U65+U109</f>
        <v>0</v>
      </c>
      <c r="V21" s="626">
        <f t="shared" si="30"/>
        <v>66</v>
      </c>
      <c r="W21" s="626">
        <f t="shared" si="30"/>
        <v>49</v>
      </c>
      <c r="X21" s="626">
        <f t="shared" si="30"/>
        <v>0</v>
      </c>
      <c r="Y21" s="626">
        <f t="shared" si="30"/>
        <v>1</v>
      </c>
      <c r="Z21" s="689">
        <f t="shared" si="30"/>
        <v>1</v>
      </c>
      <c r="AA21" s="833"/>
      <c r="AB21" s="834">
        <v>78</v>
      </c>
      <c r="AC21" s="834">
        <v>128</v>
      </c>
      <c r="AD21" s="834"/>
      <c r="AE21" s="834"/>
      <c r="AF21" s="835"/>
      <c r="AG21" s="698">
        <v>0</v>
      </c>
      <c r="AH21" s="432">
        <v>84</v>
      </c>
      <c r="AI21" s="432">
        <v>101</v>
      </c>
      <c r="AJ21" s="431">
        <v>1</v>
      </c>
      <c r="AK21" s="432">
        <v>0</v>
      </c>
      <c r="AL21" s="695">
        <v>0</v>
      </c>
      <c r="AM21" s="833">
        <f t="shared" si="28"/>
        <v>0</v>
      </c>
      <c r="AN21" s="834">
        <f t="shared" si="28"/>
        <v>41</v>
      </c>
      <c r="AO21" s="834">
        <f t="shared" si="28"/>
        <v>21</v>
      </c>
      <c r="AP21" s="834">
        <f t="shared" si="28"/>
        <v>0</v>
      </c>
      <c r="AQ21" s="834">
        <f t="shared" si="28"/>
        <v>0</v>
      </c>
      <c r="AR21" s="835">
        <f t="shared" si="28"/>
        <v>0</v>
      </c>
      <c r="AS21" s="843">
        <v>0</v>
      </c>
      <c r="AT21" s="844">
        <v>3</v>
      </c>
      <c r="AU21" s="844">
        <v>0</v>
      </c>
      <c r="AV21" s="845">
        <v>0</v>
      </c>
      <c r="AW21" s="845">
        <v>0</v>
      </c>
      <c r="AX21" s="846">
        <v>0</v>
      </c>
      <c r="AY21" s="847"/>
      <c r="AZ21" s="848">
        <v>43</v>
      </c>
      <c r="BA21" s="848">
        <v>32</v>
      </c>
      <c r="BB21" s="848"/>
      <c r="BC21" s="848"/>
      <c r="BD21" s="849"/>
      <c r="BE21" s="714">
        <f t="shared" si="13"/>
        <v>0</v>
      </c>
      <c r="BF21" s="290">
        <f t="shared" si="14"/>
        <v>396</v>
      </c>
      <c r="BG21" s="290">
        <f t="shared" si="15"/>
        <v>369</v>
      </c>
      <c r="BH21" s="290">
        <f t="shared" si="16"/>
        <v>1</v>
      </c>
      <c r="BI21" s="290">
        <f t="shared" si="17"/>
        <v>1</v>
      </c>
      <c r="BJ21" s="715">
        <f t="shared" si="18"/>
        <v>1</v>
      </c>
    </row>
    <row r="22" spans="1:62" s="172" customFormat="1" ht="12.75" customHeight="1">
      <c r="A22" s="173"/>
      <c r="B22" s="261"/>
      <c r="C22" s="262"/>
      <c r="D22" s="263" t="s">
        <v>194</v>
      </c>
      <c r="E22" s="264">
        <f>SUM(E9:E21)</f>
        <v>9922</v>
      </c>
      <c r="F22" s="264">
        <f t="shared" ref="F22:M22" si="31">SUM(F9:F21)</f>
        <v>781</v>
      </c>
      <c r="G22" s="264">
        <f t="shared" si="31"/>
        <v>10703</v>
      </c>
      <c r="H22" s="264">
        <f t="shared" si="31"/>
        <v>369</v>
      </c>
      <c r="I22" s="264">
        <f>SUM(I9:I21)</f>
        <v>11072</v>
      </c>
      <c r="J22" s="264">
        <f t="shared" si="31"/>
        <v>3047</v>
      </c>
      <c r="K22" s="264">
        <f>SUM(K9:K21)</f>
        <v>606</v>
      </c>
      <c r="L22" s="264">
        <f t="shared" si="31"/>
        <v>3653</v>
      </c>
      <c r="M22" s="653">
        <f t="shared" si="31"/>
        <v>731</v>
      </c>
      <c r="O22" s="676">
        <v>2123</v>
      </c>
      <c r="P22" s="674">
        <v>179</v>
      </c>
      <c r="Q22" s="675">
        <v>38</v>
      </c>
      <c r="R22" s="676">
        <v>692</v>
      </c>
      <c r="S22" s="674">
        <v>120</v>
      </c>
      <c r="T22" s="618">
        <v>140</v>
      </c>
      <c r="U22" s="688">
        <f t="shared" ref="U22:Z22" si="32">U66+U110</f>
        <v>1525</v>
      </c>
      <c r="V22" s="626">
        <f t="shared" si="32"/>
        <v>134</v>
      </c>
      <c r="W22" s="626">
        <f t="shared" si="32"/>
        <v>49</v>
      </c>
      <c r="X22" s="626">
        <f t="shared" si="32"/>
        <v>576</v>
      </c>
      <c r="Y22" s="626">
        <f t="shared" si="32"/>
        <v>157</v>
      </c>
      <c r="Z22" s="689">
        <f t="shared" si="32"/>
        <v>189</v>
      </c>
      <c r="AA22" s="833">
        <v>2296</v>
      </c>
      <c r="AB22" s="834">
        <v>153</v>
      </c>
      <c r="AC22" s="834">
        <v>128</v>
      </c>
      <c r="AD22" s="834">
        <v>704</v>
      </c>
      <c r="AE22" s="834">
        <v>116</v>
      </c>
      <c r="AF22" s="835">
        <v>137</v>
      </c>
      <c r="AG22" s="699">
        <v>1945</v>
      </c>
      <c r="AH22" s="635">
        <v>165</v>
      </c>
      <c r="AI22" s="639">
        <v>101</v>
      </c>
      <c r="AJ22" s="634">
        <v>518</v>
      </c>
      <c r="AK22" s="635">
        <v>92</v>
      </c>
      <c r="AL22" s="700">
        <v>108</v>
      </c>
      <c r="AM22" s="833">
        <f t="shared" si="28"/>
        <v>1274</v>
      </c>
      <c r="AN22" s="834">
        <f t="shared" si="28"/>
        <v>83</v>
      </c>
      <c r="AO22" s="834">
        <f t="shared" si="28"/>
        <v>21</v>
      </c>
      <c r="AP22" s="834">
        <f t="shared" si="28"/>
        <v>315</v>
      </c>
      <c r="AQ22" s="834">
        <f t="shared" si="28"/>
        <v>68</v>
      </c>
      <c r="AR22" s="835">
        <f t="shared" si="28"/>
        <v>95</v>
      </c>
      <c r="AS22" s="843">
        <v>38</v>
      </c>
      <c r="AT22" s="844">
        <v>4</v>
      </c>
      <c r="AU22" s="844">
        <v>0</v>
      </c>
      <c r="AV22" s="850">
        <v>18</v>
      </c>
      <c r="AW22" s="850">
        <v>0</v>
      </c>
      <c r="AX22" s="851">
        <v>0</v>
      </c>
      <c r="AY22" s="852">
        <v>721</v>
      </c>
      <c r="AZ22" s="853">
        <v>63</v>
      </c>
      <c r="BA22" s="853">
        <v>32</v>
      </c>
      <c r="BB22" s="853">
        <v>224</v>
      </c>
      <c r="BC22" s="853">
        <v>53</v>
      </c>
      <c r="BD22" s="854">
        <v>62</v>
      </c>
      <c r="BE22" s="714">
        <f t="shared" si="13"/>
        <v>9922</v>
      </c>
      <c r="BF22" s="290">
        <f t="shared" si="14"/>
        <v>781</v>
      </c>
      <c r="BG22" s="290">
        <f t="shared" si="15"/>
        <v>369</v>
      </c>
      <c r="BH22" s="290">
        <f t="shared" si="16"/>
        <v>3047</v>
      </c>
      <c r="BI22" s="290">
        <f t="shared" si="17"/>
        <v>606</v>
      </c>
      <c r="BJ22" s="715">
        <f t="shared" si="18"/>
        <v>731</v>
      </c>
    </row>
    <row r="23" spans="1:62" s="7" customFormat="1" ht="12.75" customHeight="1">
      <c r="A23" s="932" t="s">
        <v>168</v>
      </c>
      <c r="B23" s="934" t="s">
        <v>169</v>
      </c>
      <c r="C23" s="936" t="s">
        <v>152</v>
      </c>
      <c r="D23" s="192">
        <v>13</v>
      </c>
      <c r="E23" s="186">
        <f t="shared" ref="E23:E35" si="33">BE23</f>
        <v>10874</v>
      </c>
      <c r="F23" s="186">
        <f t="shared" ref="F23:F35" si="34">BF23</f>
        <v>0</v>
      </c>
      <c r="G23" s="244">
        <f t="shared" si="6"/>
        <v>10874</v>
      </c>
      <c r="H23" s="234">
        <f t="shared" ref="H23:H35" si="35">BG23</f>
        <v>0</v>
      </c>
      <c r="I23" s="244">
        <f t="shared" si="8"/>
        <v>10874</v>
      </c>
      <c r="J23" s="186">
        <f t="shared" ref="J23:J35" si="36">BH23</f>
        <v>3839</v>
      </c>
      <c r="K23" s="186">
        <f t="shared" ref="K23:K35" si="37">BI23</f>
        <v>683</v>
      </c>
      <c r="L23" s="256">
        <f>J23+K23</f>
        <v>4522</v>
      </c>
      <c r="M23" s="619">
        <f t="shared" ref="M23:M35" si="38">BJ23</f>
        <v>851</v>
      </c>
      <c r="O23" s="666">
        <v>2219</v>
      </c>
      <c r="P23" s="667"/>
      <c r="Q23" s="656"/>
      <c r="R23" s="666">
        <v>745</v>
      </c>
      <c r="S23" s="667">
        <v>141</v>
      </c>
      <c r="T23" s="619">
        <v>181</v>
      </c>
      <c r="U23" s="688">
        <f t="shared" ref="U23:Z23" si="39">U67+U111</f>
        <v>1824</v>
      </c>
      <c r="V23" s="626">
        <f t="shared" si="39"/>
        <v>0</v>
      </c>
      <c r="W23" s="626">
        <f t="shared" si="39"/>
        <v>0</v>
      </c>
      <c r="X23" s="626">
        <f t="shared" si="39"/>
        <v>708</v>
      </c>
      <c r="Y23" s="626">
        <f t="shared" si="39"/>
        <v>142</v>
      </c>
      <c r="Z23" s="689">
        <f t="shared" si="39"/>
        <v>162</v>
      </c>
      <c r="AA23" s="833">
        <v>2577</v>
      </c>
      <c r="AB23" s="834"/>
      <c r="AC23" s="834"/>
      <c r="AD23" s="834">
        <v>1044</v>
      </c>
      <c r="AE23" s="834">
        <v>165</v>
      </c>
      <c r="AF23" s="835">
        <v>214</v>
      </c>
      <c r="AG23" s="701">
        <v>2158</v>
      </c>
      <c r="AH23" s="637">
        <v>0</v>
      </c>
      <c r="AI23" s="640"/>
      <c r="AJ23" s="636">
        <v>718</v>
      </c>
      <c r="AK23" s="637">
        <v>108</v>
      </c>
      <c r="AL23" s="691">
        <v>141</v>
      </c>
      <c r="AM23" s="833">
        <f t="shared" si="28"/>
        <v>1307</v>
      </c>
      <c r="AN23" s="834">
        <f t="shared" si="28"/>
        <v>0</v>
      </c>
      <c r="AO23" s="834">
        <f t="shared" si="28"/>
        <v>0</v>
      </c>
      <c r="AP23" s="834">
        <f t="shared" si="28"/>
        <v>371</v>
      </c>
      <c r="AQ23" s="834">
        <f t="shared" si="28"/>
        <v>88</v>
      </c>
      <c r="AR23" s="835">
        <f t="shared" si="28"/>
        <v>115</v>
      </c>
      <c r="AS23" s="843">
        <v>91</v>
      </c>
      <c r="AT23" s="844">
        <v>0</v>
      </c>
      <c r="AU23" s="844">
        <v>0</v>
      </c>
      <c r="AV23" s="845">
        <v>61</v>
      </c>
      <c r="AW23" s="845">
        <v>7</v>
      </c>
      <c r="AX23" s="846">
        <v>7</v>
      </c>
      <c r="AY23" s="847">
        <v>698</v>
      </c>
      <c r="AZ23" s="848"/>
      <c r="BA23" s="848"/>
      <c r="BB23" s="848">
        <v>192</v>
      </c>
      <c r="BC23" s="848">
        <v>32</v>
      </c>
      <c r="BD23" s="849">
        <v>31</v>
      </c>
      <c r="BE23" s="714">
        <f t="shared" si="13"/>
        <v>10874</v>
      </c>
      <c r="BF23" s="290">
        <f t="shared" si="14"/>
        <v>0</v>
      </c>
      <c r="BG23" s="290">
        <f t="shared" si="15"/>
        <v>0</v>
      </c>
      <c r="BH23" s="290">
        <f t="shared" si="16"/>
        <v>3839</v>
      </c>
      <c r="BI23" s="290">
        <f t="shared" si="17"/>
        <v>683</v>
      </c>
      <c r="BJ23" s="715">
        <f>T23+Z23+AF23+AL23+AR23+AX23+BD23</f>
        <v>851</v>
      </c>
    </row>
    <row r="24" spans="1:62" s="7" customFormat="1" ht="12.75" customHeight="1">
      <c r="A24" s="933"/>
      <c r="B24" s="935"/>
      <c r="C24" s="937"/>
      <c r="D24" s="193">
        <v>12</v>
      </c>
      <c r="E24" s="186">
        <f t="shared" si="33"/>
        <v>638</v>
      </c>
      <c r="F24" s="186">
        <f t="shared" si="34"/>
        <v>0</v>
      </c>
      <c r="G24" s="245">
        <f t="shared" si="6"/>
        <v>638</v>
      </c>
      <c r="H24" s="235">
        <f t="shared" si="35"/>
        <v>0</v>
      </c>
      <c r="I24" s="245">
        <f t="shared" si="8"/>
        <v>638</v>
      </c>
      <c r="J24" s="186">
        <f t="shared" si="36"/>
        <v>17</v>
      </c>
      <c r="K24" s="186">
        <f t="shared" si="37"/>
        <v>3</v>
      </c>
      <c r="L24" s="257">
        <f t="shared" si="10"/>
        <v>20</v>
      </c>
      <c r="M24" s="619">
        <f t="shared" si="38"/>
        <v>3</v>
      </c>
      <c r="O24" s="668">
        <v>146</v>
      </c>
      <c r="P24" s="669"/>
      <c r="Q24" s="657"/>
      <c r="R24" s="668">
        <v>2</v>
      </c>
      <c r="S24" s="669">
        <v>1</v>
      </c>
      <c r="T24" s="200">
        <v>1</v>
      </c>
      <c r="U24" s="688">
        <f t="shared" ref="U24:Z24" si="40">U68+U112</f>
        <v>92</v>
      </c>
      <c r="V24" s="626">
        <f t="shared" si="40"/>
        <v>0</v>
      </c>
      <c r="W24" s="626">
        <f t="shared" si="40"/>
        <v>0</v>
      </c>
      <c r="X24" s="626">
        <f t="shared" si="40"/>
        <v>4</v>
      </c>
      <c r="Y24" s="626">
        <f t="shared" si="40"/>
        <v>0</v>
      </c>
      <c r="Z24" s="689">
        <f t="shared" si="40"/>
        <v>0</v>
      </c>
      <c r="AA24" s="833">
        <v>165</v>
      </c>
      <c r="AB24" s="834"/>
      <c r="AC24" s="834"/>
      <c r="AD24" s="834">
        <v>9</v>
      </c>
      <c r="AE24" s="834">
        <v>1</v>
      </c>
      <c r="AF24" s="835">
        <v>1</v>
      </c>
      <c r="AG24" s="702">
        <v>68</v>
      </c>
      <c r="AH24" s="452">
        <v>0</v>
      </c>
      <c r="AI24" s="415"/>
      <c r="AJ24" s="451">
        <v>2</v>
      </c>
      <c r="AK24" s="452">
        <v>0</v>
      </c>
      <c r="AL24" s="693">
        <v>0</v>
      </c>
      <c r="AM24" s="833">
        <f t="shared" si="28"/>
        <v>128</v>
      </c>
      <c r="AN24" s="834">
        <f t="shared" si="28"/>
        <v>0</v>
      </c>
      <c r="AO24" s="834">
        <f t="shared" si="28"/>
        <v>0</v>
      </c>
      <c r="AP24" s="834">
        <f t="shared" si="28"/>
        <v>0</v>
      </c>
      <c r="AQ24" s="834">
        <f t="shared" si="28"/>
        <v>0</v>
      </c>
      <c r="AR24" s="835">
        <f t="shared" si="28"/>
        <v>0</v>
      </c>
      <c r="AS24" s="843">
        <v>2</v>
      </c>
      <c r="AT24" s="844">
        <v>0</v>
      </c>
      <c r="AU24" s="844">
        <v>0</v>
      </c>
      <c r="AV24" s="845">
        <v>0</v>
      </c>
      <c r="AW24" s="845">
        <v>0</v>
      </c>
      <c r="AX24" s="846">
        <v>0</v>
      </c>
      <c r="AY24" s="847">
        <v>37</v>
      </c>
      <c r="AZ24" s="848"/>
      <c r="BA24" s="848"/>
      <c r="BB24" s="848"/>
      <c r="BC24" s="848">
        <v>1</v>
      </c>
      <c r="BD24" s="849">
        <v>1</v>
      </c>
      <c r="BE24" s="714">
        <f t="shared" si="13"/>
        <v>638</v>
      </c>
      <c r="BF24" s="290">
        <f t="shared" si="14"/>
        <v>0</v>
      </c>
      <c r="BG24" s="290">
        <f t="shared" si="15"/>
        <v>0</v>
      </c>
      <c r="BH24" s="290">
        <f t="shared" si="16"/>
        <v>17</v>
      </c>
      <c r="BI24" s="290">
        <f t="shared" si="17"/>
        <v>3</v>
      </c>
      <c r="BJ24" s="715">
        <f t="shared" si="18"/>
        <v>3</v>
      </c>
    </row>
    <row r="25" spans="1:62" s="7" customFormat="1" ht="12.75" customHeight="1">
      <c r="A25" s="933"/>
      <c r="B25" s="935"/>
      <c r="C25" s="938"/>
      <c r="D25" s="194">
        <v>11</v>
      </c>
      <c r="E25" s="186">
        <f t="shared" si="33"/>
        <v>607</v>
      </c>
      <c r="F25" s="186">
        <f t="shared" si="34"/>
        <v>0</v>
      </c>
      <c r="G25" s="242">
        <f t="shared" si="6"/>
        <v>607</v>
      </c>
      <c r="H25" s="235">
        <f t="shared" si="35"/>
        <v>0</v>
      </c>
      <c r="I25" s="242">
        <f t="shared" si="8"/>
        <v>607</v>
      </c>
      <c r="J25" s="186">
        <f t="shared" si="36"/>
        <v>20</v>
      </c>
      <c r="K25" s="186">
        <f t="shared" si="37"/>
        <v>4</v>
      </c>
      <c r="L25" s="254">
        <f t="shared" si="10"/>
        <v>24</v>
      </c>
      <c r="M25" s="619">
        <f t="shared" si="38"/>
        <v>4</v>
      </c>
      <c r="O25" s="670">
        <v>177</v>
      </c>
      <c r="P25" s="671"/>
      <c r="Q25" s="657"/>
      <c r="R25" s="670">
        <v>2</v>
      </c>
      <c r="S25" s="671">
        <v>0</v>
      </c>
      <c r="T25" s="201">
        <v>0</v>
      </c>
      <c r="U25" s="688">
        <f t="shared" ref="U25:Z25" si="41">U69+U113</f>
        <v>96</v>
      </c>
      <c r="V25" s="626">
        <f t="shared" si="41"/>
        <v>0</v>
      </c>
      <c r="W25" s="626">
        <f t="shared" si="41"/>
        <v>0</v>
      </c>
      <c r="X25" s="626">
        <f t="shared" si="41"/>
        <v>8</v>
      </c>
      <c r="Y25" s="626">
        <f t="shared" si="41"/>
        <v>0</v>
      </c>
      <c r="Z25" s="689">
        <f t="shared" si="41"/>
        <v>0</v>
      </c>
      <c r="AA25" s="833">
        <v>72</v>
      </c>
      <c r="AB25" s="834"/>
      <c r="AC25" s="834"/>
      <c r="AD25" s="834">
        <v>7</v>
      </c>
      <c r="AE25" s="834">
        <v>2</v>
      </c>
      <c r="AF25" s="835">
        <v>2</v>
      </c>
      <c r="AG25" s="698">
        <v>109</v>
      </c>
      <c r="AH25" s="432">
        <v>0</v>
      </c>
      <c r="AI25" s="415"/>
      <c r="AJ25" s="431">
        <v>2</v>
      </c>
      <c r="AK25" s="432">
        <v>2</v>
      </c>
      <c r="AL25" s="695">
        <v>2</v>
      </c>
      <c r="AM25" s="833">
        <f t="shared" si="28"/>
        <v>96</v>
      </c>
      <c r="AN25" s="834">
        <f t="shared" si="28"/>
        <v>0</v>
      </c>
      <c r="AO25" s="834">
        <f t="shared" si="28"/>
        <v>0</v>
      </c>
      <c r="AP25" s="834">
        <f t="shared" si="28"/>
        <v>1</v>
      </c>
      <c r="AQ25" s="834">
        <f t="shared" si="28"/>
        <v>0</v>
      </c>
      <c r="AR25" s="835">
        <f t="shared" si="28"/>
        <v>0</v>
      </c>
      <c r="AS25" s="843">
        <v>3</v>
      </c>
      <c r="AT25" s="844">
        <v>0</v>
      </c>
      <c r="AU25" s="844">
        <v>0</v>
      </c>
      <c r="AV25" s="845">
        <v>0</v>
      </c>
      <c r="AW25" s="845">
        <v>0</v>
      </c>
      <c r="AX25" s="846">
        <v>0</v>
      </c>
      <c r="AY25" s="847">
        <v>54</v>
      </c>
      <c r="AZ25" s="848"/>
      <c r="BA25" s="848"/>
      <c r="BB25" s="848"/>
      <c r="BC25" s="848"/>
      <c r="BD25" s="849"/>
      <c r="BE25" s="714">
        <f t="shared" si="13"/>
        <v>607</v>
      </c>
      <c r="BF25" s="290">
        <f t="shared" si="14"/>
        <v>0</v>
      </c>
      <c r="BG25" s="290">
        <f t="shared" si="15"/>
        <v>0</v>
      </c>
      <c r="BH25" s="290">
        <f t="shared" si="16"/>
        <v>20</v>
      </c>
      <c r="BI25" s="290">
        <f t="shared" si="17"/>
        <v>4</v>
      </c>
      <c r="BJ25" s="715">
        <f t="shared" si="18"/>
        <v>4</v>
      </c>
    </row>
    <row r="26" spans="1:62" s="7" customFormat="1" ht="12.75" customHeight="1">
      <c r="A26" s="933"/>
      <c r="B26" s="935"/>
      <c r="C26" s="954" t="s">
        <v>153</v>
      </c>
      <c r="D26" s="192">
        <v>10</v>
      </c>
      <c r="E26" s="186">
        <f t="shared" si="33"/>
        <v>825</v>
      </c>
      <c r="F26" s="186">
        <f t="shared" si="34"/>
        <v>0</v>
      </c>
      <c r="G26" s="244">
        <f t="shared" si="6"/>
        <v>825</v>
      </c>
      <c r="H26" s="235">
        <f t="shared" si="35"/>
        <v>0</v>
      </c>
      <c r="I26" s="244">
        <f t="shared" si="8"/>
        <v>825</v>
      </c>
      <c r="J26" s="186">
        <f t="shared" si="36"/>
        <v>15</v>
      </c>
      <c r="K26" s="186">
        <f t="shared" si="37"/>
        <v>8</v>
      </c>
      <c r="L26" s="256">
        <f t="shared" si="10"/>
        <v>23</v>
      </c>
      <c r="M26" s="619">
        <f t="shared" si="38"/>
        <v>10</v>
      </c>
      <c r="O26" s="666">
        <v>253</v>
      </c>
      <c r="P26" s="667"/>
      <c r="Q26" s="657"/>
      <c r="R26" s="666">
        <v>4</v>
      </c>
      <c r="S26" s="667">
        <v>2</v>
      </c>
      <c r="T26" s="619">
        <v>2</v>
      </c>
      <c r="U26" s="688">
        <f t="shared" ref="U26:Z26" si="42">U70+U114</f>
        <v>100</v>
      </c>
      <c r="V26" s="626">
        <f t="shared" si="42"/>
        <v>0</v>
      </c>
      <c r="W26" s="626">
        <f t="shared" si="42"/>
        <v>0</v>
      </c>
      <c r="X26" s="626">
        <f t="shared" si="42"/>
        <v>2</v>
      </c>
      <c r="Y26" s="626">
        <f t="shared" si="42"/>
        <v>1</v>
      </c>
      <c r="Z26" s="689">
        <f t="shared" si="42"/>
        <v>1</v>
      </c>
      <c r="AA26" s="833">
        <v>92</v>
      </c>
      <c r="AB26" s="834"/>
      <c r="AC26" s="834"/>
      <c r="AD26" s="834">
        <v>7</v>
      </c>
      <c r="AE26" s="834">
        <v>3</v>
      </c>
      <c r="AF26" s="835">
        <v>6</v>
      </c>
      <c r="AG26" s="701">
        <v>165</v>
      </c>
      <c r="AH26" s="637">
        <v>0</v>
      </c>
      <c r="AI26" s="415"/>
      <c r="AJ26" s="636">
        <v>2</v>
      </c>
      <c r="AK26" s="637">
        <v>1</v>
      </c>
      <c r="AL26" s="691">
        <v>1</v>
      </c>
      <c r="AM26" s="833">
        <f t="shared" si="28"/>
        <v>149</v>
      </c>
      <c r="AN26" s="834">
        <f t="shared" si="28"/>
        <v>0</v>
      </c>
      <c r="AO26" s="834">
        <f t="shared" si="28"/>
        <v>0</v>
      </c>
      <c r="AP26" s="834">
        <f t="shared" si="28"/>
        <v>0</v>
      </c>
      <c r="AQ26" s="834">
        <f t="shared" si="28"/>
        <v>1</v>
      </c>
      <c r="AR26" s="835">
        <f t="shared" si="28"/>
        <v>0</v>
      </c>
      <c r="AS26" s="843">
        <v>3</v>
      </c>
      <c r="AT26" s="844">
        <v>0</v>
      </c>
      <c r="AU26" s="844">
        <v>0</v>
      </c>
      <c r="AV26" s="845">
        <v>0</v>
      </c>
      <c r="AW26" s="845">
        <v>0</v>
      </c>
      <c r="AX26" s="846">
        <v>0</v>
      </c>
      <c r="AY26" s="847">
        <v>63</v>
      </c>
      <c r="AZ26" s="848"/>
      <c r="BA26" s="848"/>
      <c r="BB26" s="848"/>
      <c r="BC26" s="848"/>
      <c r="BD26" s="849"/>
      <c r="BE26" s="714">
        <f t="shared" si="13"/>
        <v>825</v>
      </c>
      <c r="BF26" s="290">
        <f t="shared" si="14"/>
        <v>0</v>
      </c>
      <c r="BG26" s="290">
        <f t="shared" si="15"/>
        <v>0</v>
      </c>
      <c r="BH26" s="290">
        <f t="shared" si="16"/>
        <v>15</v>
      </c>
      <c r="BI26" s="290">
        <f t="shared" si="17"/>
        <v>8</v>
      </c>
      <c r="BJ26" s="715">
        <f t="shared" si="18"/>
        <v>10</v>
      </c>
    </row>
    <row r="27" spans="1:62" s="7" customFormat="1" ht="12.75" customHeight="1">
      <c r="A27" s="933"/>
      <c r="B27" s="935"/>
      <c r="C27" s="937"/>
      <c r="D27" s="193">
        <v>9</v>
      </c>
      <c r="E27" s="186">
        <f t="shared" si="33"/>
        <v>660</v>
      </c>
      <c r="F27" s="186">
        <f t="shared" si="34"/>
        <v>0</v>
      </c>
      <c r="G27" s="245">
        <f t="shared" si="6"/>
        <v>660</v>
      </c>
      <c r="H27" s="235">
        <f t="shared" si="35"/>
        <v>0</v>
      </c>
      <c r="I27" s="245">
        <f t="shared" si="8"/>
        <v>660</v>
      </c>
      <c r="J27" s="186">
        <f t="shared" si="36"/>
        <v>12</v>
      </c>
      <c r="K27" s="186">
        <f t="shared" si="37"/>
        <v>7</v>
      </c>
      <c r="L27" s="257">
        <f t="shared" si="10"/>
        <v>19</v>
      </c>
      <c r="M27" s="619">
        <f t="shared" si="38"/>
        <v>9</v>
      </c>
      <c r="O27" s="668">
        <v>139</v>
      </c>
      <c r="P27" s="669"/>
      <c r="Q27" s="657"/>
      <c r="R27" s="668">
        <v>3</v>
      </c>
      <c r="S27" s="669">
        <v>1</v>
      </c>
      <c r="T27" s="200">
        <v>3</v>
      </c>
      <c r="U27" s="688">
        <f t="shared" ref="U27:Z27" si="43">U71+U115</f>
        <v>97</v>
      </c>
      <c r="V27" s="626">
        <f t="shared" si="43"/>
        <v>0</v>
      </c>
      <c r="W27" s="626">
        <f t="shared" si="43"/>
        <v>0</v>
      </c>
      <c r="X27" s="626">
        <f t="shared" si="43"/>
        <v>2</v>
      </c>
      <c r="Y27" s="626">
        <f t="shared" si="43"/>
        <v>2</v>
      </c>
      <c r="Z27" s="689">
        <f t="shared" si="43"/>
        <v>2</v>
      </c>
      <c r="AA27" s="833">
        <v>189</v>
      </c>
      <c r="AB27" s="834"/>
      <c r="AC27" s="834"/>
      <c r="AD27" s="834">
        <v>4</v>
      </c>
      <c r="AE27" s="834">
        <v>3</v>
      </c>
      <c r="AF27" s="835">
        <v>3</v>
      </c>
      <c r="AG27" s="702">
        <v>93</v>
      </c>
      <c r="AH27" s="452">
        <v>0</v>
      </c>
      <c r="AI27" s="415"/>
      <c r="AJ27" s="451">
        <v>3</v>
      </c>
      <c r="AK27" s="452">
        <v>0</v>
      </c>
      <c r="AL27" s="693">
        <v>0</v>
      </c>
      <c r="AM27" s="833">
        <f t="shared" si="28"/>
        <v>87</v>
      </c>
      <c r="AN27" s="834">
        <f t="shared" si="28"/>
        <v>0</v>
      </c>
      <c r="AO27" s="834">
        <f t="shared" si="28"/>
        <v>0</v>
      </c>
      <c r="AP27" s="834">
        <f t="shared" si="28"/>
        <v>0</v>
      </c>
      <c r="AQ27" s="834">
        <f t="shared" si="28"/>
        <v>1</v>
      </c>
      <c r="AR27" s="835">
        <f t="shared" si="28"/>
        <v>1</v>
      </c>
      <c r="AS27" s="843">
        <v>1</v>
      </c>
      <c r="AT27" s="844">
        <v>0</v>
      </c>
      <c r="AU27" s="844">
        <v>0</v>
      </c>
      <c r="AV27" s="845">
        <v>0</v>
      </c>
      <c r="AW27" s="845">
        <v>0</v>
      </c>
      <c r="AX27" s="846">
        <v>0</v>
      </c>
      <c r="AY27" s="847">
        <v>54</v>
      </c>
      <c r="AZ27" s="848"/>
      <c r="BA27" s="848"/>
      <c r="BB27" s="848"/>
      <c r="BC27" s="848"/>
      <c r="BD27" s="849"/>
      <c r="BE27" s="714">
        <f t="shared" si="13"/>
        <v>660</v>
      </c>
      <c r="BF27" s="290">
        <f t="shared" si="14"/>
        <v>0</v>
      </c>
      <c r="BG27" s="290">
        <f t="shared" si="15"/>
        <v>0</v>
      </c>
      <c r="BH27" s="290">
        <f t="shared" si="16"/>
        <v>12</v>
      </c>
      <c r="BI27" s="290">
        <f t="shared" si="17"/>
        <v>7</v>
      </c>
      <c r="BJ27" s="715">
        <f t="shared" si="18"/>
        <v>9</v>
      </c>
    </row>
    <row r="28" spans="1:62" s="7" customFormat="1" ht="12.75" customHeight="1">
      <c r="A28" s="933"/>
      <c r="B28" s="935"/>
      <c r="C28" s="937"/>
      <c r="D28" s="193">
        <v>8</v>
      </c>
      <c r="E28" s="186">
        <f t="shared" si="33"/>
        <v>285</v>
      </c>
      <c r="F28" s="186">
        <f t="shared" si="34"/>
        <v>0</v>
      </c>
      <c r="G28" s="245">
        <f t="shared" si="6"/>
        <v>285</v>
      </c>
      <c r="H28" s="235">
        <f t="shared" si="35"/>
        <v>0</v>
      </c>
      <c r="I28" s="245">
        <f t="shared" si="8"/>
        <v>285</v>
      </c>
      <c r="J28" s="186">
        <f t="shared" si="36"/>
        <v>9</v>
      </c>
      <c r="K28" s="186">
        <f t="shared" si="37"/>
        <v>4</v>
      </c>
      <c r="L28" s="257">
        <f t="shared" si="10"/>
        <v>13</v>
      </c>
      <c r="M28" s="619">
        <f t="shared" si="38"/>
        <v>7</v>
      </c>
      <c r="O28" s="668">
        <v>49</v>
      </c>
      <c r="P28" s="669"/>
      <c r="Q28" s="657"/>
      <c r="R28" s="668">
        <v>3</v>
      </c>
      <c r="S28" s="669">
        <v>0</v>
      </c>
      <c r="T28" s="200">
        <v>0</v>
      </c>
      <c r="U28" s="688">
        <f t="shared" ref="U28:Z28" si="44">U72+U116</f>
        <v>71</v>
      </c>
      <c r="V28" s="626">
        <f t="shared" si="44"/>
        <v>0</v>
      </c>
      <c r="W28" s="626">
        <f t="shared" si="44"/>
        <v>0</v>
      </c>
      <c r="X28" s="626">
        <f t="shared" si="44"/>
        <v>2</v>
      </c>
      <c r="Y28" s="626">
        <f t="shared" si="44"/>
        <v>3</v>
      </c>
      <c r="Z28" s="689">
        <f t="shared" si="44"/>
        <v>6</v>
      </c>
      <c r="AA28" s="833">
        <v>63</v>
      </c>
      <c r="AB28" s="834"/>
      <c r="AC28" s="834"/>
      <c r="AD28" s="834">
        <v>1</v>
      </c>
      <c r="AE28" s="834"/>
      <c r="AF28" s="835"/>
      <c r="AG28" s="702">
        <v>50</v>
      </c>
      <c r="AH28" s="452">
        <v>0</v>
      </c>
      <c r="AI28" s="415"/>
      <c r="AJ28" s="451">
        <v>1</v>
      </c>
      <c r="AK28" s="452">
        <v>0</v>
      </c>
      <c r="AL28" s="693">
        <v>0</v>
      </c>
      <c r="AM28" s="833">
        <f t="shared" si="28"/>
        <v>33</v>
      </c>
      <c r="AN28" s="834">
        <f t="shared" si="28"/>
        <v>0</v>
      </c>
      <c r="AO28" s="834">
        <f t="shared" si="28"/>
        <v>0</v>
      </c>
      <c r="AP28" s="834">
        <f t="shared" si="28"/>
        <v>1</v>
      </c>
      <c r="AQ28" s="834">
        <f t="shared" si="28"/>
        <v>1</v>
      </c>
      <c r="AR28" s="835">
        <f t="shared" si="28"/>
        <v>1</v>
      </c>
      <c r="AS28" s="843">
        <v>3</v>
      </c>
      <c r="AT28" s="844">
        <v>0</v>
      </c>
      <c r="AU28" s="844">
        <v>0</v>
      </c>
      <c r="AV28" s="845">
        <v>0</v>
      </c>
      <c r="AW28" s="845">
        <v>0</v>
      </c>
      <c r="AX28" s="846">
        <v>0</v>
      </c>
      <c r="AY28" s="847">
        <v>16</v>
      </c>
      <c r="AZ28" s="848"/>
      <c r="BA28" s="848"/>
      <c r="BB28" s="848">
        <v>1</v>
      </c>
      <c r="BC28" s="848"/>
      <c r="BD28" s="849"/>
      <c r="BE28" s="714">
        <f t="shared" si="13"/>
        <v>285</v>
      </c>
      <c r="BF28" s="290">
        <f t="shared" si="14"/>
        <v>0</v>
      </c>
      <c r="BG28" s="290">
        <f t="shared" si="15"/>
        <v>0</v>
      </c>
      <c r="BH28" s="290">
        <f t="shared" si="16"/>
        <v>9</v>
      </c>
      <c r="BI28" s="290">
        <f t="shared" si="17"/>
        <v>4</v>
      </c>
      <c r="BJ28" s="715">
        <f t="shared" si="18"/>
        <v>7</v>
      </c>
    </row>
    <row r="29" spans="1:62" s="7" customFormat="1" ht="12.75" customHeight="1">
      <c r="A29" s="933"/>
      <c r="B29" s="935"/>
      <c r="C29" s="937"/>
      <c r="D29" s="193">
        <v>7</v>
      </c>
      <c r="E29" s="186">
        <f t="shared" si="33"/>
        <v>255</v>
      </c>
      <c r="F29" s="186">
        <f t="shared" si="34"/>
        <v>0</v>
      </c>
      <c r="G29" s="245">
        <f t="shared" si="6"/>
        <v>255</v>
      </c>
      <c r="H29" s="235">
        <f t="shared" si="35"/>
        <v>0</v>
      </c>
      <c r="I29" s="245">
        <f t="shared" si="8"/>
        <v>255</v>
      </c>
      <c r="J29" s="186">
        <f t="shared" si="36"/>
        <v>6</v>
      </c>
      <c r="K29" s="186">
        <f t="shared" si="37"/>
        <v>6</v>
      </c>
      <c r="L29" s="257">
        <f t="shared" si="10"/>
        <v>12</v>
      </c>
      <c r="M29" s="619">
        <f t="shared" si="38"/>
        <v>8</v>
      </c>
      <c r="O29" s="668">
        <v>42</v>
      </c>
      <c r="P29" s="669"/>
      <c r="Q29" s="657"/>
      <c r="R29" s="668">
        <v>1</v>
      </c>
      <c r="S29" s="669">
        <v>2</v>
      </c>
      <c r="T29" s="200">
        <v>3</v>
      </c>
      <c r="U29" s="688">
        <f t="shared" ref="U29:Z29" si="45">U73+U117</f>
        <v>7</v>
      </c>
      <c r="V29" s="626">
        <f t="shared" si="45"/>
        <v>0</v>
      </c>
      <c r="W29" s="626">
        <f t="shared" si="45"/>
        <v>0</v>
      </c>
      <c r="X29" s="626">
        <f t="shared" si="45"/>
        <v>3</v>
      </c>
      <c r="Y29" s="626">
        <f t="shared" si="45"/>
        <v>1</v>
      </c>
      <c r="Z29" s="689">
        <f t="shared" si="45"/>
        <v>1</v>
      </c>
      <c r="AA29" s="833">
        <v>98</v>
      </c>
      <c r="AB29" s="834"/>
      <c r="AC29" s="834"/>
      <c r="AD29" s="834"/>
      <c r="AE29" s="834"/>
      <c r="AF29" s="835"/>
      <c r="AG29" s="702">
        <v>46</v>
      </c>
      <c r="AH29" s="452">
        <v>0</v>
      </c>
      <c r="AI29" s="415"/>
      <c r="AJ29" s="451">
        <v>2</v>
      </c>
      <c r="AK29" s="452">
        <v>2</v>
      </c>
      <c r="AL29" s="693">
        <v>3</v>
      </c>
      <c r="AM29" s="833">
        <f t="shared" ref="AM29:AR38" si="46">AM73+AM117</f>
        <v>51</v>
      </c>
      <c r="AN29" s="834">
        <f t="shared" si="46"/>
        <v>0</v>
      </c>
      <c r="AO29" s="834">
        <f t="shared" si="46"/>
        <v>0</v>
      </c>
      <c r="AP29" s="834">
        <f t="shared" si="46"/>
        <v>0</v>
      </c>
      <c r="AQ29" s="834">
        <f t="shared" si="46"/>
        <v>0</v>
      </c>
      <c r="AR29" s="835">
        <f t="shared" si="46"/>
        <v>0</v>
      </c>
      <c r="AS29" s="843">
        <v>3</v>
      </c>
      <c r="AT29" s="844">
        <v>0</v>
      </c>
      <c r="AU29" s="844">
        <v>0</v>
      </c>
      <c r="AV29" s="845">
        <v>0</v>
      </c>
      <c r="AW29" s="845">
        <v>0</v>
      </c>
      <c r="AX29" s="846">
        <v>0</v>
      </c>
      <c r="AY29" s="847">
        <v>8</v>
      </c>
      <c r="AZ29" s="848"/>
      <c r="BA29" s="848"/>
      <c r="BB29" s="848"/>
      <c r="BC29" s="848">
        <v>1</v>
      </c>
      <c r="BD29" s="849">
        <v>1</v>
      </c>
      <c r="BE29" s="714">
        <f t="shared" si="13"/>
        <v>255</v>
      </c>
      <c r="BF29" s="290">
        <f t="shared" si="14"/>
        <v>0</v>
      </c>
      <c r="BG29" s="290">
        <f t="shared" si="15"/>
        <v>0</v>
      </c>
      <c r="BH29" s="290">
        <f t="shared" si="16"/>
        <v>6</v>
      </c>
      <c r="BI29" s="290">
        <f t="shared" si="17"/>
        <v>6</v>
      </c>
      <c r="BJ29" s="715">
        <f t="shared" si="18"/>
        <v>8</v>
      </c>
    </row>
    <row r="30" spans="1:62" s="7" customFormat="1" ht="12.75" customHeight="1">
      <c r="A30" s="933"/>
      <c r="B30" s="935"/>
      <c r="C30" s="938"/>
      <c r="D30" s="194">
        <v>6</v>
      </c>
      <c r="E30" s="186">
        <f t="shared" si="33"/>
        <v>293</v>
      </c>
      <c r="F30" s="186">
        <f t="shared" si="34"/>
        <v>0</v>
      </c>
      <c r="G30" s="242">
        <f t="shared" si="6"/>
        <v>293</v>
      </c>
      <c r="H30" s="235">
        <f t="shared" si="35"/>
        <v>0</v>
      </c>
      <c r="I30" s="242">
        <f t="shared" si="8"/>
        <v>293</v>
      </c>
      <c r="J30" s="186">
        <f t="shared" si="36"/>
        <v>7</v>
      </c>
      <c r="K30" s="186">
        <f t="shared" si="37"/>
        <v>2</v>
      </c>
      <c r="L30" s="254">
        <f t="shared" si="10"/>
        <v>9</v>
      </c>
      <c r="M30" s="619">
        <f t="shared" si="38"/>
        <v>2</v>
      </c>
      <c r="O30" s="670">
        <v>63</v>
      </c>
      <c r="P30" s="671"/>
      <c r="Q30" s="657"/>
      <c r="R30" s="670">
        <v>3</v>
      </c>
      <c r="S30" s="671">
        <v>0</v>
      </c>
      <c r="T30" s="201">
        <v>0</v>
      </c>
      <c r="U30" s="688">
        <f t="shared" ref="U30:Z30" si="47">U74+U118</f>
        <v>64</v>
      </c>
      <c r="V30" s="626">
        <f t="shared" si="47"/>
        <v>0</v>
      </c>
      <c r="W30" s="626">
        <f t="shared" si="47"/>
        <v>0</v>
      </c>
      <c r="X30" s="626">
        <f t="shared" si="47"/>
        <v>1</v>
      </c>
      <c r="Y30" s="626">
        <f t="shared" si="47"/>
        <v>1</v>
      </c>
      <c r="Z30" s="689">
        <f t="shared" si="47"/>
        <v>1</v>
      </c>
      <c r="AA30" s="833">
        <v>82</v>
      </c>
      <c r="AB30" s="834"/>
      <c r="AC30" s="834"/>
      <c r="AD30" s="834">
        <v>1</v>
      </c>
      <c r="AE30" s="834"/>
      <c r="AF30" s="835"/>
      <c r="AG30" s="698">
        <v>54</v>
      </c>
      <c r="AH30" s="432">
        <v>0</v>
      </c>
      <c r="AI30" s="415"/>
      <c r="AJ30" s="431">
        <v>1</v>
      </c>
      <c r="AK30" s="432">
        <v>1</v>
      </c>
      <c r="AL30" s="695">
        <v>1</v>
      </c>
      <c r="AM30" s="833">
        <f t="shared" si="46"/>
        <v>19</v>
      </c>
      <c r="AN30" s="834">
        <f t="shared" si="46"/>
        <v>0</v>
      </c>
      <c r="AO30" s="834">
        <f t="shared" si="46"/>
        <v>0</v>
      </c>
      <c r="AP30" s="834">
        <f t="shared" si="46"/>
        <v>1</v>
      </c>
      <c r="AQ30" s="834">
        <f t="shared" si="46"/>
        <v>0</v>
      </c>
      <c r="AR30" s="835">
        <f t="shared" si="46"/>
        <v>0</v>
      </c>
      <c r="AS30" s="843">
        <v>3</v>
      </c>
      <c r="AT30" s="844">
        <v>0</v>
      </c>
      <c r="AU30" s="844">
        <v>0</v>
      </c>
      <c r="AV30" s="845">
        <v>0</v>
      </c>
      <c r="AW30" s="845">
        <v>0</v>
      </c>
      <c r="AX30" s="846">
        <v>0</v>
      </c>
      <c r="AY30" s="847">
        <v>8</v>
      </c>
      <c r="AZ30" s="848"/>
      <c r="BA30" s="848"/>
      <c r="BB30" s="848"/>
      <c r="BC30" s="848"/>
      <c r="BD30" s="849"/>
      <c r="BE30" s="714">
        <f t="shared" si="13"/>
        <v>293</v>
      </c>
      <c r="BF30" s="290">
        <f t="shared" si="14"/>
        <v>0</v>
      </c>
      <c r="BG30" s="290">
        <f t="shared" si="15"/>
        <v>0</v>
      </c>
      <c r="BH30" s="290">
        <f t="shared" si="16"/>
        <v>7</v>
      </c>
      <c r="BI30" s="290">
        <f t="shared" si="17"/>
        <v>2</v>
      </c>
      <c r="BJ30" s="715">
        <f t="shared" si="18"/>
        <v>2</v>
      </c>
    </row>
    <row r="31" spans="1:62" s="7" customFormat="1" ht="12.75" customHeight="1">
      <c r="A31" s="933"/>
      <c r="B31" s="935"/>
      <c r="C31" s="954" t="s">
        <v>154</v>
      </c>
      <c r="D31" s="192">
        <v>5</v>
      </c>
      <c r="E31" s="186">
        <f t="shared" si="33"/>
        <v>145</v>
      </c>
      <c r="F31" s="186">
        <f t="shared" si="34"/>
        <v>0</v>
      </c>
      <c r="G31" s="244">
        <f t="shared" si="6"/>
        <v>145</v>
      </c>
      <c r="H31" s="235">
        <f t="shared" si="35"/>
        <v>0</v>
      </c>
      <c r="I31" s="244">
        <f t="shared" si="8"/>
        <v>145</v>
      </c>
      <c r="J31" s="186">
        <f t="shared" si="36"/>
        <v>7</v>
      </c>
      <c r="K31" s="186">
        <f t="shared" si="37"/>
        <v>6</v>
      </c>
      <c r="L31" s="256">
        <f t="shared" si="10"/>
        <v>13</v>
      </c>
      <c r="M31" s="619">
        <f t="shared" si="38"/>
        <v>11</v>
      </c>
      <c r="O31" s="666">
        <v>30</v>
      </c>
      <c r="P31" s="667"/>
      <c r="Q31" s="657"/>
      <c r="R31" s="666">
        <v>1</v>
      </c>
      <c r="S31" s="667">
        <v>2</v>
      </c>
      <c r="T31" s="619">
        <v>3</v>
      </c>
      <c r="U31" s="688">
        <f t="shared" ref="U31:Z31" si="48">U75+U119</f>
        <v>40</v>
      </c>
      <c r="V31" s="626">
        <f t="shared" si="48"/>
        <v>0</v>
      </c>
      <c r="W31" s="626">
        <f t="shared" si="48"/>
        <v>0</v>
      </c>
      <c r="X31" s="626">
        <f t="shared" si="48"/>
        <v>2</v>
      </c>
      <c r="Y31" s="626">
        <f t="shared" si="48"/>
        <v>1</v>
      </c>
      <c r="Z31" s="689">
        <f t="shared" si="48"/>
        <v>3</v>
      </c>
      <c r="AA31" s="833">
        <v>20</v>
      </c>
      <c r="AB31" s="834"/>
      <c r="AC31" s="834"/>
      <c r="AD31" s="834">
        <v>2</v>
      </c>
      <c r="AE31" s="834">
        <v>2</v>
      </c>
      <c r="AF31" s="835">
        <v>2</v>
      </c>
      <c r="AG31" s="701">
        <v>20</v>
      </c>
      <c r="AH31" s="637">
        <v>0</v>
      </c>
      <c r="AI31" s="415"/>
      <c r="AJ31" s="636">
        <v>1</v>
      </c>
      <c r="AK31" s="637">
        <v>1</v>
      </c>
      <c r="AL31" s="691">
        <v>3</v>
      </c>
      <c r="AM31" s="833">
        <f t="shared" si="46"/>
        <v>13</v>
      </c>
      <c r="AN31" s="834">
        <f t="shared" si="46"/>
        <v>0</v>
      </c>
      <c r="AO31" s="834">
        <f t="shared" si="46"/>
        <v>0</v>
      </c>
      <c r="AP31" s="834">
        <f t="shared" si="46"/>
        <v>1</v>
      </c>
      <c r="AQ31" s="834">
        <f t="shared" si="46"/>
        <v>0</v>
      </c>
      <c r="AR31" s="835">
        <f t="shared" si="46"/>
        <v>0</v>
      </c>
      <c r="AS31" s="843">
        <v>11</v>
      </c>
      <c r="AT31" s="844">
        <v>0</v>
      </c>
      <c r="AU31" s="844">
        <v>0</v>
      </c>
      <c r="AV31" s="845">
        <v>0</v>
      </c>
      <c r="AW31" s="845">
        <v>0</v>
      </c>
      <c r="AX31" s="846">
        <v>0</v>
      </c>
      <c r="AY31" s="847">
        <v>11</v>
      </c>
      <c r="AZ31" s="848"/>
      <c r="BA31" s="848"/>
      <c r="BB31" s="848"/>
      <c r="BC31" s="848"/>
      <c r="BD31" s="849"/>
      <c r="BE31" s="714">
        <f t="shared" si="13"/>
        <v>145</v>
      </c>
      <c r="BF31" s="290">
        <f t="shared" si="14"/>
        <v>0</v>
      </c>
      <c r="BG31" s="290">
        <f t="shared" si="15"/>
        <v>0</v>
      </c>
      <c r="BH31" s="290">
        <f t="shared" si="16"/>
        <v>7</v>
      </c>
      <c r="BI31" s="290">
        <f t="shared" si="17"/>
        <v>6</v>
      </c>
      <c r="BJ31" s="715">
        <f t="shared" si="18"/>
        <v>11</v>
      </c>
    </row>
    <row r="32" spans="1:62" s="7" customFormat="1" ht="12.75" customHeight="1">
      <c r="A32" s="933"/>
      <c r="B32" s="935"/>
      <c r="C32" s="937"/>
      <c r="D32" s="193">
        <v>4</v>
      </c>
      <c r="E32" s="186">
        <f t="shared" si="33"/>
        <v>195</v>
      </c>
      <c r="F32" s="186">
        <f t="shared" si="34"/>
        <v>0</v>
      </c>
      <c r="G32" s="245">
        <f t="shared" si="6"/>
        <v>195</v>
      </c>
      <c r="H32" s="235">
        <f t="shared" si="35"/>
        <v>0</v>
      </c>
      <c r="I32" s="245">
        <f t="shared" si="8"/>
        <v>195</v>
      </c>
      <c r="J32" s="186">
        <f t="shared" si="36"/>
        <v>4</v>
      </c>
      <c r="K32" s="186">
        <f t="shared" si="37"/>
        <v>7</v>
      </c>
      <c r="L32" s="257">
        <f t="shared" si="10"/>
        <v>11</v>
      </c>
      <c r="M32" s="619">
        <f t="shared" si="38"/>
        <v>12</v>
      </c>
      <c r="O32" s="668">
        <v>32</v>
      </c>
      <c r="P32" s="669"/>
      <c r="Q32" s="657"/>
      <c r="R32" s="668">
        <v>3</v>
      </c>
      <c r="S32" s="669">
        <v>1</v>
      </c>
      <c r="T32" s="200">
        <v>3</v>
      </c>
      <c r="U32" s="688">
        <f t="shared" ref="U32:Z32" si="49">U76+U120</f>
        <v>57</v>
      </c>
      <c r="V32" s="626">
        <f t="shared" si="49"/>
        <v>0</v>
      </c>
      <c r="W32" s="626">
        <f t="shared" si="49"/>
        <v>0</v>
      </c>
      <c r="X32" s="626">
        <f t="shared" si="49"/>
        <v>0</v>
      </c>
      <c r="Y32" s="626">
        <f t="shared" si="49"/>
        <v>1</v>
      </c>
      <c r="Z32" s="689">
        <f t="shared" si="49"/>
        <v>2</v>
      </c>
      <c r="AA32" s="833">
        <v>5</v>
      </c>
      <c r="AB32" s="834"/>
      <c r="AC32" s="834"/>
      <c r="AD32" s="834"/>
      <c r="AE32" s="834">
        <v>1</v>
      </c>
      <c r="AF32" s="835">
        <v>1</v>
      </c>
      <c r="AG32" s="702">
        <v>59</v>
      </c>
      <c r="AH32" s="452">
        <v>0</v>
      </c>
      <c r="AI32" s="415"/>
      <c r="AJ32" s="451">
        <v>1</v>
      </c>
      <c r="AK32" s="452">
        <v>2</v>
      </c>
      <c r="AL32" s="693">
        <v>2</v>
      </c>
      <c r="AM32" s="833">
        <f t="shared" si="46"/>
        <v>24</v>
      </c>
      <c r="AN32" s="834">
        <f t="shared" si="46"/>
        <v>0</v>
      </c>
      <c r="AO32" s="834">
        <f t="shared" si="46"/>
        <v>0</v>
      </c>
      <c r="AP32" s="834">
        <f t="shared" si="46"/>
        <v>0</v>
      </c>
      <c r="AQ32" s="834">
        <f t="shared" si="46"/>
        <v>2</v>
      </c>
      <c r="AR32" s="835">
        <f t="shared" si="46"/>
        <v>4</v>
      </c>
      <c r="AS32" s="843">
        <v>13</v>
      </c>
      <c r="AT32" s="844">
        <v>0</v>
      </c>
      <c r="AU32" s="844">
        <v>0</v>
      </c>
      <c r="AV32" s="845">
        <v>0</v>
      </c>
      <c r="AW32" s="845">
        <v>0</v>
      </c>
      <c r="AX32" s="846">
        <v>0</v>
      </c>
      <c r="AY32" s="847">
        <v>5</v>
      </c>
      <c r="AZ32" s="848"/>
      <c r="BA32" s="848"/>
      <c r="BB32" s="848"/>
      <c r="BC32" s="848"/>
      <c r="BD32" s="849"/>
      <c r="BE32" s="714">
        <f t="shared" si="13"/>
        <v>195</v>
      </c>
      <c r="BF32" s="290">
        <f t="shared" si="14"/>
        <v>0</v>
      </c>
      <c r="BG32" s="290">
        <f t="shared" si="15"/>
        <v>0</v>
      </c>
      <c r="BH32" s="290">
        <f t="shared" si="16"/>
        <v>4</v>
      </c>
      <c r="BI32" s="290">
        <f t="shared" si="17"/>
        <v>7</v>
      </c>
      <c r="BJ32" s="715">
        <f t="shared" si="18"/>
        <v>12</v>
      </c>
    </row>
    <row r="33" spans="1:62" s="7" customFormat="1" ht="12.75" customHeight="1">
      <c r="A33" s="933"/>
      <c r="B33" s="935"/>
      <c r="C33" s="937"/>
      <c r="D33" s="193">
        <v>3</v>
      </c>
      <c r="E33" s="186">
        <f t="shared" si="33"/>
        <v>8</v>
      </c>
      <c r="F33" s="186">
        <f t="shared" si="34"/>
        <v>302</v>
      </c>
      <c r="G33" s="245">
        <f t="shared" si="6"/>
        <v>310</v>
      </c>
      <c r="H33" s="235">
        <f t="shared" si="35"/>
        <v>0</v>
      </c>
      <c r="I33" s="245">
        <f t="shared" si="8"/>
        <v>310</v>
      </c>
      <c r="J33" s="186">
        <f t="shared" si="36"/>
        <v>2</v>
      </c>
      <c r="K33" s="186">
        <f t="shared" si="37"/>
        <v>4</v>
      </c>
      <c r="L33" s="257">
        <f t="shared" si="10"/>
        <v>6</v>
      </c>
      <c r="M33" s="619">
        <f t="shared" si="38"/>
        <v>5</v>
      </c>
      <c r="O33" s="668"/>
      <c r="P33" s="669">
        <v>78</v>
      </c>
      <c r="Q33" s="657"/>
      <c r="R33" s="668">
        <v>0</v>
      </c>
      <c r="S33" s="669">
        <v>1</v>
      </c>
      <c r="T33" s="200">
        <v>1</v>
      </c>
      <c r="U33" s="688">
        <f t="shared" ref="U33:Z33" si="50">U77+U121</f>
        <v>8</v>
      </c>
      <c r="V33" s="626">
        <f t="shared" si="50"/>
        <v>48</v>
      </c>
      <c r="W33" s="626">
        <f t="shared" si="50"/>
        <v>0</v>
      </c>
      <c r="X33" s="626">
        <f t="shared" si="50"/>
        <v>0</v>
      </c>
      <c r="Y33" s="626">
        <f t="shared" si="50"/>
        <v>0</v>
      </c>
      <c r="Z33" s="689">
        <f t="shared" si="50"/>
        <v>0</v>
      </c>
      <c r="AA33" s="833"/>
      <c r="AB33" s="834">
        <v>75</v>
      </c>
      <c r="AC33" s="834"/>
      <c r="AD33" s="834"/>
      <c r="AE33" s="834">
        <v>1</v>
      </c>
      <c r="AF33" s="835">
        <v>2</v>
      </c>
      <c r="AG33" s="702">
        <v>0</v>
      </c>
      <c r="AH33" s="452">
        <v>56</v>
      </c>
      <c r="AI33" s="415"/>
      <c r="AJ33" s="451">
        <v>1</v>
      </c>
      <c r="AK33" s="452">
        <v>0</v>
      </c>
      <c r="AL33" s="693">
        <v>0</v>
      </c>
      <c r="AM33" s="833">
        <f t="shared" si="46"/>
        <v>0</v>
      </c>
      <c r="AN33" s="834">
        <f t="shared" si="46"/>
        <v>35</v>
      </c>
      <c r="AO33" s="834">
        <f t="shared" si="46"/>
        <v>0</v>
      </c>
      <c r="AP33" s="834">
        <f t="shared" si="46"/>
        <v>1</v>
      </c>
      <c r="AQ33" s="834">
        <f t="shared" si="46"/>
        <v>2</v>
      </c>
      <c r="AR33" s="835">
        <f t="shared" si="46"/>
        <v>2</v>
      </c>
      <c r="AS33" s="843">
        <v>0</v>
      </c>
      <c r="AT33" s="844">
        <v>4</v>
      </c>
      <c r="AU33" s="844">
        <v>0</v>
      </c>
      <c r="AV33" s="845">
        <v>0</v>
      </c>
      <c r="AW33" s="845">
        <v>0</v>
      </c>
      <c r="AX33" s="846">
        <v>0</v>
      </c>
      <c r="AY33" s="847"/>
      <c r="AZ33" s="848">
        <v>6</v>
      </c>
      <c r="BA33" s="848"/>
      <c r="BB33" s="848"/>
      <c r="BC33" s="848"/>
      <c r="BD33" s="849"/>
      <c r="BE33" s="714">
        <f t="shared" si="13"/>
        <v>8</v>
      </c>
      <c r="BF33" s="290">
        <f t="shared" si="14"/>
        <v>302</v>
      </c>
      <c r="BG33" s="290">
        <f t="shared" si="15"/>
        <v>0</v>
      </c>
      <c r="BH33" s="290">
        <f t="shared" si="16"/>
        <v>2</v>
      </c>
      <c r="BI33" s="290">
        <f t="shared" si="17"/>
        <v>4</v>
      </c>
      <c r="BJ33" s="715">
        <f t="shared" si="18"/>
        <v>5</v>
      </c>
    </row>
    <row r="34" spans="1:62" s="7" customFormat="1" ht="12.75" customHeight="1">
      <c r="A34" s="933"/>
      <c r="B34" s="935"/>
      <c r="C34" s="937"/>
      <c r="D34" s="193">
        <v>2</v>
      </c>
      <c r="E34" s="186">
        <f t="shared" si="33"/>
        <v>0</v>
      </c>
      <c r="F34" s="186">
        <f t="shared" si="34"/>
        <v>368</v>
      </c>
      <c r="G34" s="246">
        <f>E34+F34</f>
        <v>368</v>
      </c>
      <c r="H34" s="585">
        <f t="shared" si="35"/>
        <v>0</v>
      </c>
      <c r="I34" s="246">
        <f t="shared" si="8"/>
        <v>368</v>
      </c>
      <c r="J34" s="186">
        <f t="shared" si="36"/>
        <v>0</v>
      </c>
      <c r="K34" s="186">
        <f t="shared" si="37"/>
        <v>4</v>
      </c>
      <c r="L34" s="258">
        <f t="shared" si="10"/>
        <v>4</v>
      </c>
      <c r="M34" s="619">
        <f t="shared" si="38"/>
        <v>6</v>
      </c>
      <c r="O34" s="672"/>
      <c r="P34" s="673">
        <v>67</v>
      </c>
      <c r="Q34" s="614"/>
      <c r="R34" s="672">
        <v>0</v>
      </c>
      <c r="S34" s="673">
        <v>1</v>
      </c>
      <c r="T34" s="204">
        <v>3</v>
      </c>
      <c r="U34" s="688">
        <f t="shared" ref="U34:Z34" si="51">U78+U122</f>
        <v>0</v>
      </c>
      <c r="V34" s="626">
        <f t="shared" si="51"/>
        <v>63</v>
      </c>
      <c r="W34" s="626">
        <f t="shared" si="51"/>
        <v>0</v>
      </c>
      <c r="X34" s="626">
        <f t="shared" si="51"/>
        <v>0</v>
      </c>
      <c r="Y34" s="626">
        <f t="shared" si="51"/>
        <v>0</v>
      </c>
      <c r="Z34" s="689">
        <f t="shared" si="51"/>
        <v>0</v>
      </c>
      <c r="AA34" s="833"/>
      <c r="AB34" s="834">
        <v>75</v>
      </c>
      <c r="AC34" s="834"/>
      <c r="AD34" s="834"/>
      <c r="AE34" s="834">
        <v>1</v>
      </c>
      <c r="AF34" s="835">
        <v>1</v>
      </c>
      <c r="AG34" s="703">
        <v>0</v>
      </c>
      <c r="AH34" s="457">
        <v>75</v>
      </c>
      <c r="AI34" s="641"/>
      <c r="AJ34" s="456">
        <v>0</v>
      </c>
      <c r="AK34" s="457">
        <v>0</v>
      </c>
      <c r="AL34" s="697">
        <v>0</v>
      </c>
      <c r="AM34" s="833">
        <f t="shared" si="46"/>
        <v>0</v>
      </c>
      <c r="AN34" s="834">
        <f t="shared" si="46"/>
        <v>34</v>
      </c>
      <c r="AO34" s="834">
        <f t="shared" si="46"/>
        <v>0</v>
      </c>
      <c r="AP34" s="834">
        <f t="shared" si="46"/>
        <v>0</v>
      </c>
      <c r="AQ34" s="834">
        <f t="shared" si="46"/>
        <v>1</v>
      </c>
      <c r="AR34" s="835">
        <f t="shared" si="46"/>
        <v>1</v>
      </c>
      <c r="AS34" s="843">
        <v>0</v>
      </c>
      <c r="AT34" s="844">
        <v>7</v>
      </c>
      <c r="AU34" s="844">
        <v>0</v>
      </c>
      <c r="AV34" s="845">
        <v>0</v>
      </c>
      <c r="AW34" s="845">
        <v>0</v>
      </c>
      <c r="AX34" s="846">
        <v>0</v>
      </c>
      <c r="AY34" s="847"/>
      <c r="AZ34" s="848">
        <v>47</v>
      </c>
      <c r="BA34" s="848"/>
      <c r="BB34" s="848"/>
      <c r="BC34" s="848">
        <v>1</v>
      </c>
      <c r="BD34" s="849">
        <v>1</v>
      </c>
      <c r="BE34" s="714">
        <f t="shared" si="13"/>
        <v>0</v>
      </c>
      <c r="BF34" s="290">
        <f t="shared" si="14"/>
        <v>368</v>
      </c>
      <c r="BG34" s="290">
        <f t="shared" si="15"/>
        <v>0</v>
      </c>
      <c r="BH34" s="290">
        <f t="shared" si="16"/>
        <v>0</v>
      </c>
      <c r="BI34" s="290">
        <f t="shared" si="17"/>
        <v>4</v>
      </c>
      <c r="BJ34" s="715">
        <f t="shared" si="18"/>
        <v>6</v>
      </c>
    </row>
    <row r="35" spans="1:62" s="7" customFormat="1" ht="12.75" customHeight="1">
      <c r="A35" s="933"/>
      <c r="B35" s="935"/>
      <c r="C35" s="955"/>
      <c r="D35" s="194">
        <v>1</v>
      </c>
      <c r="E35" s="186">
        <f t="shared" si="33"/>
        <v>0</v>
      </c>
      <c r="F35" s="186">
        <f t="shared" si="34"/>
        <v>813</v>
      </c>
      <c r="G35" s="242">
        <f t="shared" ref="G35:G49" si="52">E35+F35</f>
        <v>813</v>
      </c>
      <c r="H35" s="191">
        <f t="shared" si="35"/>
        <v>969</v>
      </c>
      <c r="I35" s="242">
        <f t="shared" si="8"/>
        <v>1782</v>
      </c>
      <c r="J35" s="186">
        <f t="shared" si="36"/>
        <v>4</v>
      </c>
      <c r="K35" s="186">
        <f t="shared" si="37"/>
        <v>4</v>
      </c>
      <c r="L35" s="254">
        <f t="shared" si="10"/>
        <v>8</v>
      </c>
      <c r="M35" s="619">
        <f t="shared" si="38"/>
        <v>6</v>
      </c>
      <c r="O35" s="670"/>
      <c r="P35" s="671">
        <v>245</v>
      </c>
      <c r="Q35" s="615">
        <v>66</v>
      </c>
      <c r="R35" s="670">
        <v>1</v>
      </c>
      <c r="S35" s="671">
        <v>0</v>
      </c>
      <c r="T35" s="201">
        <v>0</v>
      </c>
      <c r="U35" s="688">
        <f t="shared" ref="U35:Z35" si="53">U79+U123</f>
        <v>0</v>
      </c>
      <c r="V35" s="626">
        <f t="shared" si="53"/>
        <v>134</v>
      </c>
      <c r="W35" s="626">
        <f t="shared" si="53"/>
        <v>175</v>
      </c>
      <c r="X35" s="626">
        <f t="shared" si="53"/>
        <v>2</v>
      </c>
      <c r="Y35" s="626">
        <f t="shared" si="53"/>
        <v>2</v>
      </c>
      <c r="Z35" s="689">
        <f t="shared" si="53"/>
        <v>3</v>
      </c>
      <c r="AA35" s="833"/>
      <c r="AB35" s="834">
        <v>153</v>
      </c>
      <c r="AC35" s="834">
        <v>421</v>
      </c>
      <c r="AD35" s="834">
        <v>1</v>
      </c>
      <c r="AE35" s="834"/>
      <c r="AF35" s="835"/>
      <c r="AG35" s="698">
        <v>0</v>
      </c>
      <c r="AH35" s="432">
        <v>139</v>
      </c>
      <c r="AI35" s="432">
        <v>210</v>
      </c>
      <c r="AJ35" s="431">
        <v>0</v>
      </c>
      <c r="AK35" s="432">
        <v>0</v>
      </c>
      <c r="AL35" s="695">
        <v>0</v>
      </c>
      <c r="AM35" s="833">
        <f t="shared" si="46"/>
        <v>0</v>
      </c>
      <c r="AN35" s="834">
        <f t="shared" si="46"/>
        <v>75</v>
      </c>
      <c r="AO35" s="834">
        <f t="shared" si="46"/>
        <v>83</v>
      </c>
      <c r="AP35" s="834">
        <f t="shared" si="46"/>
        <v>0</v>
      </c>
      <c r="AQ35" s="834">
        <f t="shared" si="46"/>
        <v>2</v>
      </c>
      <c r="AR35" s="835">
        <f t="shared" si="46"/>
        <v>3</v>
      </c>
      <c r="AS35" s="843">
        <v>0</v>
      </c>
      <c r="AT35" s="844">
        <v>11</v>
      </c>
      <c r="AU35" s="844">
        <v>7</v>
      </c>
      <c r="AV35" s="845">
        <v>0</v>
      </c>
      <c r="AW35" s="845">
        <v>0</v>
      </c>
      <c r="AX35" s="846">
        <v>0</v>
      </c>
      <c r="AY35" s="847"/>
      <c r="AZ35" s="848">
        <v>56</v>
      </c>
      <c r="BA35" s="848">
        <v>7</v>
      </c>
      <c r="BB35" s="848"/>
      <c r="BC35" s="848"/>
      <c r="BD35" s="849"/>
      <c r="BE35" s="714">
        <f t="shared" si="13"/>
        <v>0</v>
      </c>
      <c r="BF35" s="290">
        <f t="shared" si="14"/>
        <v>813</v>
      </c>
      <c r="BG35" s="290">
        <f t="shared" si="15"/>
        <v>969</v>
      </c>
      <c r="BH35" s="290">
        <f t="shared" si="16"/>
        <v>4</v>
      </c>
      <c r="BI35" s="290">
        <f t="shared" si="17"/>
        <v>4</v>
      </c>
      <c r="BJ35" s="715">
        <f t="shared" si="18"/>
        <v>6</v>
      </c>
    </row>
    <row r="36" spans="1:62" s="172" customFormat="1" ht="12.75" customHeight="1">
      <c r="A36" s="173"/>
      <c r="B36" s="261"/>
      <c r="C36" s="262"/>
      <c r="D36" s="263" t="s">
        <v>194</v>
      </c>
      <c r="E36" s="264">
        <f>SUM(E23:E35)</f>
        <v>14785</v>
      </c>
      <c r="F36" s="264">
        <f t="shared" ref="F36:M36" si="54">SUM(F23:F35)</f>
        <v>1483</v>
      </c>
      <c r="G36" s="264">
        <f t="shared" si="54"/>
        <v>16268</v>
      </c>
      <c r="H36" s="264">
        <f t="shared" si="54"/>
        <v>969</v>
      </c>
      <c r="I36" s="264">
        <f>SUM(I23:I35)</f>
        <v>17237</v>
      </c>
      <c r="J36" s="264">
        <f t="shared" si="54"/>
        <v>3942</v>
      </c>
      <c r="K36" s="264">
        <f>SUM(K23:K35)</f>
        <v>742</v>
      </c>
      <c r="L36" s="264">
        <f t="shared" si="54"/>
        <v>4684</v>
      </c>
      <c r="M36" s="653">
        <f t="shared" si="54"/>
        <v>934</v>
      </c>
      <c r="O36" s="676">
        <v>3150</v>
      </c>
      <c r="P36" s="674">
        <v>390</v>
      </c>
      <c r="Q36" s="675">
        <v>66</v>
      </c>
      <c r="R36" s="676">
        <v>768</v>
      </c>
      <c r="S36" s="674">
        <v>152</v>
      </c>
      <c r="T36" s="618">
        <v>200</v>
      </c>
      <c r="U36" s="688">
        <f t="shared" ref="U36:Z36" si="55">U80+U124</f>
        <v>2456</v>
      </c>
      <c r="V36" s="626">
        <f t="shared" si="55"/>
        <v>245</v>
      </c>
      <c r="W36" s="626">
        <f t="shared" si="55"/>
        <v>175</v>
      </c>
      <c r="X36" s="626">
        <f t="shared" si="55"/>
        <v>734</v>
      </c>
      <c r="Y36" s="626">
        <f t="shared" si="55"/>
        <v>154</v>
      </c>
      <c r="Z36" s="689">
        <f t="shared" si="55"/>
        <v>181</v>
      </c>
      <c r="AA36" s="833">
        <v>3363</v>
      </c>
      <c r="AB36" s="834">
        <v>303</v>
      </c>
      <c r="AC36" s="834">
        <v>421</v>
      </c>
      <c r="AD36" s="834">
        <v>1076</v>
      </c>
      <c r="AE36" s="834">
        <v>179</v>
      </c>
      <c r="AF36" s="835">
        <v>232</v>
      </c>
      <c r="AG36" s="699">
        <v>2822</v>
      </c>
      <c r="AH36" s="635">
        <v>270</v>
      </c>
      <c r="AI36" s="639">
        <v>210</v>
      </c>
      <c r="AJ36" s="634">
        <v>734</v>
      </c>
      <c r="AK36" s="635">
        <v>117</v>
      </c>
      <c r="AL36" s="700">
        <v>153</v>
      </c>
      <c r="AM36" s="833">
        <f t="shared" si="46"/>
        <v>1907</v>
      </c>
      <c r="AN36" s="834">
        <f t="shared" si="46"/>
        <v>144</v>
      </c>
      <c r="AO36" s="834">
        <f t="shared" si="46"/>
        <v>83</v>
      </c>
      <c r="AP36" s="834">
        <f t="shared" si="46"/>
        <v>376</v>
      </c>
      <c r="AQ36" s="834">
        <f t="shared" si="46"/>
        <v>98</v>
      </c>
      <c r="AR36" s="835">
        <f t="shared" si="46"/>
        <v>127</v>
      </c>
      <c r="AS36" s="855">
        <v>133</v>
      </c>
      <c r="AT36" s="844">
        <v>22</v>
      </c>
      <c r="AU36" s="843">
        <v>7</v>
      </c>
      <c r="AV36" s="853">
        <v>61</v>
      </c>
      <c r="AW36" s="844">
        <v>7</v>
      </c>
      <c r="AX36" s="851">
        <v>7</v>
      </c>
      <c r="AY36" s="852">
        <v>954</v>
      </c>
      <c r="AZ36" s="853">
        <v>109</v>
      </c>
      <c r="BA36" s="853">
        <v>7</v>
      </c>
      <c r="BB36" s="853">
        <v>193</v>
      </c>
      <c r="BC36" s="853">
        <v>35</v>
      </c>
      <c r="BD36" s="854">
        <v>34</v>
      </c>
      <c r="BE36" s="714">
        <f t="shared" si="13"/>
        <v>14785</v>
      </c>
      <c r="BF36" s="290">
        <f t="shared" si="14"/>
        <v>1483</v>
      </c>
      <c r="BG36" s="290">
        <f t="shared" si="15"/>
        <v>969</v>
      </c>
      <c r="BH36" s="290">
        <f t="shared" si="16"/>
        <v>3942</v>
      </c>
      <c r="BI36" s="290">
        <f t="shared" si="17"/>
        <v>742</v>
      </c>
      <c r="BJ36" s="715">
        <f>T36+Z36+AF36+AL36+AR36+AX36+BD36</f>
        <v>934</v>
      </c>
    </row>
    <row r="37" spans="1:62" s="7" customFormat="1" ht="12.75" customHeight="1">
      <c r="A37" s="932" t="s">
        <v>170</v>
      </c>
      <c r="B37" s="934" t="s">
        <v>171</v>
      </c>
      <c r="C37" s="936" t="s">
        <v>152</v>
      </c>
      <c r="D37" s="174">
        <v>13</v>
      </c>
      <c r="E37" s="175">
        <f t="shared" ref="E37:E49" si="56">BE37</f>
        <v>19</v>
      </c>
      <c r="F37" s="175">
        <f t="shared" ref="F37:F49" si="57">BF37</f>
        <v>28</v>
      </c>
      <c r="G37" s="238">
        <f t="shared" si="52"/>
        <v>47</v>
      </c>
      <c r="H37" s="586">
        <f t="shared" ref="H37:H49" si="58">BG37</f>
        <v>0</v>
      </c>
      <c r="I37" s="238">
        <f>G37+H37</f>
        <v>47</v>
      </c>
      <c r="J37" s="175">
        <f t="shared" ref="J37:J49" si="59">BH37</f>
        <v>6</v>
      </c>
      <c r="K37" s="175">
        <f t="shared" ref="K37:K49" si="60">BI37</f>
        <v>7</v>
      </c>
      <c r="L37" s="250">
        <f>J37+K37</f>
        <v>13</v>
      </c>
      <c r="M37" s="617">
        <f t="shared" ref="M37:M49" si="61">BJ37</f>
        <v>7</v>
      </c>
      <c r="O37" s="658"/>
      <c r="P37" s="659">
        <v>28</v>
      </c>
      <c r="Q37" s="616"/>
      <c r="R37" s="658">
        <v>3</v>
      </c>
      <c r="S37" s="659">
        <v>1</v>
      </c>
      <c r="T37" s="617">
        <v>1</v>
      </c>
      <c r="U37" s="688">
        <f t="shared" ref="U37:Z37" si="62">U81+U125</f>
        <v>10</v>
      </c>
      <c r="V37" s="626">
        <f t="shared" si="62"/>
        <v>0</v>
      </c>
      <c r="W37" s="626">
        <f t="shared" si="62"/>
        <v>0</v>
      </c>
      <c r="X37" s="626">
        <f t="shared" si="62"/>
        <v>2</v>
      </c>
      <c r="Y37" s="626">
        <f t="shared" si="62"/>
        <v>4</v>
      </c>
      <c r="Z37" s="689">
        <f t="shared" si="62"/>
        <v>4</v>
      </c>
      <c r="AA37" s="833"/>
      <c r="AB37" s="834"/>
      <c r="AC37" s="834"/>
      <c r="AD37" s="834"/>
      <c r="AE37" s="834"/>
      <c r="AF37" s="835"/>
      <c r="AG37" s="690">
        <v>0</v>
      </c>
      <c r="AH37" s="633">
        <v>0</v>
      </c>
      <c r="AI37" s="642"/>
      <c r="AJ37" s="632">
        <v>1</v>
      </c>
      <c r="AK37" s="633">
        <v>2</v>
      </c>
      <c r="AL37" s="704">
        <v>2</v>
      </c>
      <c r="AM37" s="833">
        <f t="shared" si="46"/>
        <v>0</v>
      </c>
      <c r="AN37" s="834">
        <f t="shared" si="46"/>
        <v>0</v>
      </c>
      <c r="AO37" s="834">
        <f t="shared" si="46"/>
        <v>0</v>
      </c>
      <c r="AP37" s="834">
        <f t="shared" si="46"/>
        <v>0</v>
      </c>
      <c r="AQ37" s="834">
        <f t="shared" si="46"/>
        <v>0</v>
      </c>
      <c r="AR37" s="835">
        <f t="shared" si="46"/>
        <v>0</v>
      </c>
      <c r="AS37" s="843">
        <v>0</v>
      </c>
      <c r="AT37" s="844">
        <v>0</v>
      </c>
      <c r="AU37" s="844">
        <v>0</v>
      </c>
      <c r="AV37" s="845">
        <v>0</v>
      </c>
      <c r="AW37" s="845">
        <v>0</v>
      </c>
      <c r="AX37" s="846">
        <v>0</v>
      </c>
      <c r="AY37" s="847">
        <v>9</v>
      </c>
      <c r="AZ37" s="848"/>
      <c r="BA37" s="848"/>
      <c r="BB37" s="848"/>
      <c r="BC37" s="848"/>
      <c r="BD37" s="849"/>
      <c r="BE37" s="714">
        <f t="shared" si="13"/>
        <v>19</v>
      </c>
      <c r="BF37" s="290">
        <f t="shared" si="14"/>
        <v>28</v>
      </c>
      <c r="BG37" s="290">
        <f t="shared" si="15"/>
        <v>0</v>
      </c>
      <c r="BH37" s="290">
        <f t="shared" si="16"/>
        <v>6</v>
      </c>
      <c r="BI37" s="290">
        <f t="shared" si="17"/>
        <v>7</v>
      </c>
      <c r="BJ37" s="715">
        <f t="shared" si="18"/>
        <v>7</v>
      </c>
    </row>
    <row r="38" spans="1:62" s="7" customFormat="1" ht="12.75" customHeight="1">
      <c r="A38" s="933"/>
      <c r="B38" s="935"/>
      <c r="C38" s="937"/>
      <c r="D38" s="177">
        <v>12</v>
      </c>
      <c r="E38" s="175">
        <f t="shared" si="56"/>
        <v>0</v>
      </c>
      <c r="F38" s="175">
        <f t="shared" si="57"/>
        <v>0</v>
      </c>
      <c r="G38" s="239">
        <f t="shared" si="52"/>
        <v>0</v>
      </c>
      <c r="H38" s="585">
        <f t="shared" si="58"/>
        <v>0</v>
      </c>
      <c r="I38" s="239">
        <f>G38+H38</f>
        <v>0</v>
      </c>
      <c r="J38" s="175">
        <f t="shared" si="59"/>
        <v>0</v>
      </c>
      <c r="K38" s="175">
        <f t="shared" si="60"/>
        <v>0</v>
      </c>
      <c r="L38" s="251">
        <f t="shared" si="10"/>
        <v>0</v>
      </c>
      <c r="M38" s="196">
        <f t="shared" si="61"/>
        <v>0</v>
      </c>
      <c r="O38" s="660"/>
      <c r="P38" s="661"/>
      <c r="Q38" s="614"/>
      <c r="R38" s="660"/>
      <c r="S38" s="661"/>
      <c r="T38" s="196"/>
      <c r="U38" s="688">
        <f t="shared" ref="U38:Z38" si="63">U82+U126</f>
        <v>0</v>
      </c>
      <c r="V38" s="626">
        <f t="shared" si="63"/>
        <v>0</v>
      </c>
      <c r="W38" s="626">
        <f t="shared" si="63"/>
        <v>0</v>
      </c>
      <c r="X38" s="626">
        <f t="shared" si="63"/>
        <v>0</v>
      </c>
      <c r="Y38" s="626">
        <f t="shared" si="63"/>
        <v>0</v>
      </c>
      <c r="Z38" s="689">
        <f t="shared" si="63"/>
        <v>0</v>
      </c>
      <c r="AA38" s="833"/>
      <c r="AB38" s="834"/>
      <c r="AC38" s="834"/>
      <c r="AD38" s="834"/>
      <c r="AE38" s="834"/>
      <c r="AF38" s="835"/>
      <c r="AG38" s="692">
        <v>0</v>
      </c>
      <c r="AH38" s="413">
        <v>0</v>
      </c>
      <c r="AI38" s="641"/>
      <c r="AJ38" s="416">
        <v>0</v>
      </c>
      <c r="AK38" s="413">
        <v>0</v>
      </c>
      <c r="AL38" s="705">
        <v>0</v>
      </c>
      <c r="AM38" s="833">
        <f t="shared" si="46"/>
        <v>0</v>
      </c>
      <c r="AN38" s="834">
        <f t="shared" si="46"/>
        <v>0</v>
      </c>
      <c r="AO38" s="834">
        <f t="shared" si="46"/>
        <v>0</v>
      </c>
      <c r="AP38" s="834">
        <f t="shared" si="46"/>
        <v>0</v>
      </c>
      <c r="AQ38" s="834">
        <f t="shared" si="46"/>
        <v>0</v>
      </c>
      <c r="AR38" s="835">
        <f t="shared" si="46"/>
        <v>0</v>
      </c>
      <c r="AS38" s="843">
        <v>0</v>
      </c>
      <c r="AT38" s="844">
        <v>0</v>
      </c>
      <c r="AU38" s="844">
        <v>0</v>
      </c>
      <c r="AV38" s="845">
        <v>0</v>
      </c>
      <c r="AW38" s="845">
        <v>0</v>
      </c>
      <c r="AX38" s="846">
        <v>0</v>
      </c>
      <c r="AY38" s="847"/>
      <c r="AZ38" s="848"/>
      <c r="BA38" s="848"/>
      <c r="BB38" s="848"/>
      <c r="BC38" s="848"/>
      <c r="BD38" s="849"/>
      <c r="BE38" s="714">
        <f t="shared" si="13"/>
        <v>0</v>
      </c>
      <c r="BF38" s="290">
        <f t="shared" si="14"/>
        <v>0</v>
      </c>
      <c r="BG38" s="290">
        <f t="shared" si="15"/>
        <v>0</v>
      </c>
      <c r="BH38" s="290">
        <f t="shared" si="16"/>
        <v>0</v>
      </c>
      <c r="BI38" s="290">
        <f t="shared" si="17"/>
        <v>0</v>
      </c>
      <c r="BJ38" s="715">
        <f t="shared" si="18"/>
        <v>0</v>
      </c>
    </row>
    <row r="39" spans="1:62" s="7" customFormat="1" ht="12.75" customHeight="1">
      <c r="A39" s="933"/>
      <c r="B39" s="935"/>
      <c r="C39" s="938"/>
      <c r="D39" s="180">
        <v>11</v>
      </c>
      <c r="E39" s="175">
        <f t="shared" si="56"/>
        <v>0</v>
      </c>
      <c r="F39" s="175">
        <f t="shared" si="57"/>
        <v>0</v>
      </c>
      <c r="G39" s="240">
        <f t="shared" si="52"/>
        <v>0</v>
      </c>
      <c r="H39" s="585">
        <f t="shared" si="58"/>
        <v>0</v>
      </c>
      <c r="I39" s="240">
        <f t="shared" si="8"/>
        <v>0</v>
      </c>
      <c r="J39" s="175">
        <f t="shared" si="59"/>
        <v>0</v>
      </c>
      <c r="K39" s="175">
        <f t="shared" si="60"/>
        <v>0</v>
      </c>
      <c r="L39" s="252">
        <f t="shared" si="10"/>
        <v>0</v>
      </c>
      <c r="M39" s="197">
        <f t="shared" si="61"/>
        <v>0</v>
      </c>
      <c r="O39" s="662"/>
      <c r="P39" s="663"/>
      <c r="Q39" s="614"/>
      <c r="R39" s="662"/>
      <c r="S39" s="663"/>
      <c r="T39" s="197"/>
      <c r="U39" s="688">
        <f t="shared" ref="U39:Z39" si="64">U83+U127</f>
        <v>0</v>
      </c>
      <c r="V39" s="626">
        <f t="shared" si="64"/>
        <v>0</v>
      </c>
      <c r="W39" s="626">
        <f t="shared" si="64"/>
        <v>0</v>
      </c>
      <c r="X39" s="626">
        <f t="shared" si="64"/>
        <v>0</v>
      </c>
      <c r="Y39" s="626">
        <f t="shared" si="64"/>
        <v>0</v>
      </c>
      <c r="Z39" s="689">
        <f t="shared" si="64"/>
        <v>0</v>
      </c>
      <c r="AA39" s="833"/>
      <c r="AB39" s="834"/>
      <c r="AC39" s="834"/>
      <c r="AD39" s="834"/>
      <c r="AE39" s="834"/>
      <c r="AF39" s="835"/>
      <c r="AG39" s="694">
        <v>0</v>
      </c>
      <c r="AH39" s="421">
        <v>0</v>
      </c>
      <c r="AI39" s="641"/>
      <c r="AJ39" s="420">
        <v>0</v>
      </c>
      <c r="AK39" s="421">
        <v>0</v>
      </c>
      <c r="AL39" s="706">
        <v>0</v>
      </c>
      <c r="AM39" s="833">
        <f t="shared" ref="AM39:AR48" si="65">AM83+AM127</f>
        <v>0</v>
      </c>
      <c r="AN39" s="834">
        <f t="shared" si="65"/>
        <v>0</v>
      </c>
      <c r="AO39" s="834">
        <f t="shared" si="65"/>
        <v>0</v>
      </c>
      <c r="AP39" s="834">
        <f t="shared" si="65"/>
        <v>0</v>
      </c>
      <c r="AQ39" s="834">
        <f t="shared" si="65"/>
        <v>0</v>
      </c>
      <c r="AR39" s="835">
        <f t="shared" si="65"/>
        <v>0</v>
      </c>
      <c r="AS39" s="843">
        <v>0</v>
      </c>
      <c r="AT39" s="844">
        <v>0</v>
      </c>
      <c r="AU39" s="844">
        <v>0</v>
      </c>
      <c r="AV39" s="845">
        <v>0</v>
      </c>
      <c r="AW39" s="845">
        <v>0</v>
      </c>
      <c r="AX39" s="846">
        <v>0</v>
      </c>
      <c r="AY39" s="847"/>
      <c r="AZ39" s="848"/>
      <c r="BA39" s="848"/>
      <c r="BB39" s="848"/>
      <c r="BC39" s="848"/>
      <c r="BD39" s="849"/>
      <c r="BE39" s="714">
        <f t="shared" si="13"/>
        <v>0</v>
      </c>
      <c r="BF39" s="290">
        <f t="shared" si="14"/>
        <v>0</v>
      </c>
      <c r="BG39" s="290">
        <f t="shared" si="15"/>
        <v>0</v>
      </c>
      <c r="BH39" s="290">
        <f t="shared" si="16"/>
        <v>0</v>
      </c>
      <c r="BI39" s="290">
        <f t="shared" si="17"/>
        <v>0</v>
      </c>
      <c r="BJ39" s="715">
        <f t="shared" si="18"/>
        <v>0</v>
      </c>
    </row>
    <row r="40" spans="1:62" s="7" customFormat="1" ht="12.75" customHeight="1">
      <c r="A40" s="933"/>
      <c r="B40" s="935"/>
      <c r="C40" s="954" t="s">
        <v>153</v>
      </c>
      <c r="D40" s="174">
        <v>10</v>
      </c>
      <c r="E40" s="175">
        <f t="shared" si="56"/>
        <v>1</v>
      </c>
      <c r="F40" s="175">
        <f t="shared" si="57"/>
        <v>0</v>
      </c>
      <c r="G40" s="238">
        <f t="shared" si="52"/>
        <v>1</v>
      </c>
      <c r="H40" s="585">
        <f t="shared" si="58"/>
        <v>0</v>
      </c>
      <c r="I40" s="238">
        <f>G40+H40</f>
        <v>1</v>
      </c>
      <c r="J40" s="175">
        <f t="shared" si="59"/>
        <v>0</v>
      </c>
      <c r="K40" s="175">
        <f t="shared" si="60"/>
        <v>0</v>
      </c>
      <c r="L40" s="250">
        <f t="shared" si="10"/>
        <v>0</v>
      </c>
      <c r="M40" s="617">
        <f t="shared" si="61"/>
        <v>0</v>
      </c>
      <c r="O40" s="658"/>
      <c r="P40" s="659"/>
      <c r="Q40" s="614"/>
      <c r="R40" s="658"/>
      <c r="S40" s="659"/>
      <c r="T40" s="617"/>
      <c r="U40" s="688">
        <f t="shared" ref="U40:Z40" si="66">U84+U128</f>
        <v>1</v>
      </c>
      <c r="V40" s="626">
        <f t="shared" si="66"/>
        <v>0</v>
      </c>
      <c r="W40" s="626">
        <f t="shared" si="66"/>
        <v>0</v>
      </c>
      <c r="X40" s="626">
        <f t="shared" si="66"/>
        <v>0</v>
      </c>
      <c r="Y40" s="626">
        <f t="shared" si="66"/>
        <v>0</v>
      </c>
      <c r="Z40" s="689">
        <f t="shared" si="66"/>
        <v>0</v>
      </c>
      <c r="AA40" s="833"/>
      <c r="AB40" s="834"/>
      <c r="AC40" s="834"/>
      <c r="AD40" s="834"/>
      <c r="AE40" s="834"/>
      <c r="AF40" s="835"/>
      <c r="AG40" s="690">
        <v>0</v>
      </c>
      <c r="AH40" s="633">
        <v>0</v>
      </c>
      <c r="AI40" s="641"/>
      <c r="AJ40" s="632">
        <v>0</v>
      </c>
      <c r="AK40" s="633">
        <v>0</v>
      </c>
      <c r="AL40" s="704">
        <v>0</v>
      </c>
      <c r="AM40" s="833">
        <f t="shared" si="65"/>
        <v>0</v>
      </c>
      <c r="AN40" s="834">
        <f t="shared" si="65"/>
        <v>0</v>
      </c>
      <c r="AO40" s="834">
        <f t="shared" si="65"/>
        <v>0</v>
      </c>
      <c r="AP40" s="834">
        <f t="shared" si="65"/>
        <v>0</v>
      </c>
      <c r="AQ40" s="834">
        <f t="shared" si="65"/>
        <v>0</v>
      </c>
      <c r="AR40" s="835">
        <f t="shared" si="65"/>
        <v>0</v>
      </c>
      <c r="AS40" s="843">
        <v>0</v>
      </c>
      <c r="AT40" s="844">
        <v>0</v>
      </c>
      <c r="AU40" s="844">
        <v>0</v>
      </c>
      <c r="AV40" s="845">
        <v>0</v>
      </c>
      <c r="AW40" s="845">
        <v>0</v>
      </c>
      <c r="AX40" s="846">
        <v>0</v>
      </c>
      <c r="AY40" s="847"/>
      <c r="AZ40" s="848"/>
      <c r="BA40" s="848"/>
      <c r="BB40" s="848"/>
      <c r="BC40" s="848"/>
      <c r="BD40" s="849"/>
      <c r="BE40" s="714">
        <f t="shared" si="13"/>
        <v>1</v>
      </c>
      <c r="BF40" s="290">
        <f t="shared" si="14"/>
        <v>0</v>
      </c>
      <c r="BG40" s="290">
        <f t="shared" si="15"/>
        <v>0</v>
      </c>
      <c r="BH40" s="290">
        <f t="shared" si="16"/>
        <v>0</v>
      </c>
      <c r="BI40" s="290">
        <f t="shared" si="17"/>
        <v>0</v>
      </c>
      <c r="BJ40" s="715">
        <f t="shared" si="18"/>
        <v>0</v>
      </c>
    </row>
    <row r="41" spans="1:62" s="7" customFormat="1" ht="12.75" customHeight="1">
      <c r="A41" s="933"/>
      <c r="B41" s="935"/>
      <c r="C41" s="937"/>
      <c r="D41" s="177">
        <v>9</v>
      </c>
      <c r="E41" s="175">
        <f t="shared" si="56"/>
        <v>0</v>
      </c>
      <c r="F41" s="175">
        <f t="shared" si="57"/>
        <v>0</v>
      </c>
      <c r="G41" s="239">
        <f t="shared" si="52"/>
        <v>0</v>
      </c>
      <c r="H41" s="585">
        <f t="shared" si="58"/>
        <v>0</v>
      </c>
      <c r="I41" s="239">
        <f>G41+H41</f>
        <v>0</v>
      </c>
      <c r="J41" s="175">
        <f t="shared" si="59"/>
        <v>0</v>
      </c>
      <c r="K41" s="175">
        <f t="shared" si="60"/>
        <v>0</v>
      </c>
      <c r="L41" s="251">
        <f t="shared" si="10"/>
        <v>0</v>
      </c>
      <c r="M41" s="196">
        <f t="shared" si="61"/>
        <v>0</v>
      </c>
      <c r="O41" s="660"/>
      <c r="P41" s="661"/>
      <c r="Q41" s="614"/>
      <c r="R41" s="660"/>
      <c r="S41" s="661"/>
      <c r="T41" s="196"/>
      <c r="U41" s="688">
        <f t="shared" ref="U41:Z41" si="67">U85+U129</f>
        <v>0</v>
      </c>
      <c r="V41" s="626">
        <f t="shared" si="67"/>
        <v>0</v>
      </c>
      <c r="W41" s="626">
        <f t="shared" si="67"/>
        <v>0</v>
      </c>
      <c r="X41" s="626">
        <f t="shared" si="67"/>
        <v>0</v>
      </c>
      <c r="Y41" s="626">
        <f t="shared" si="67"/>
        <v>0</v>
      </c>
      <c r="Z41" s="689">
        <f t="shared" si="67"/>
        <v>0</v>
      </c>
      <c r="AA41" s="833"/>
      <c r="AB41" s="834"/>
      <c r="AC41" s="834"/>
      <c r="AD41" s="834"/>
      <c r="AE41" s="834"/>
      <c r="AF41" s="835"/>
      <c r="AG41" s="692">
        <v>0</v>
      </c>
      <c r="AH41" s="413">
        <v>0</v>
      </c>
      <c r="AI41" s="641"/>
      <c r="AJ41" s="416">
        <v>0</v>
      </c>
      <c r="AK41" s="413">
        <v>0</v>
      </c>
      <c r="AL41" s="705">
        <v>0</v>
      </c>
      <c r="AM41" s="833">
        <f t="shared" si="65"/>
        <v>0</v>
      </c>
      <c r="AN41" s="834">
        <f t="shared" si="65"/>
        <v>0</v>
      </c>
      <c r="AO41" s="834">
        <f t="shared" si="65"/>
        <v>0</v>
      </c>
      <c r="AP41" s="834">
        <f t="shared" si="65"/>
        <v>0</v>
      </c>
      <c r="AQ41" s="834">
        <f t="shared" si="65"/>
        <v>0</v>
      </c>
      <c r="AR41" s="835">
        <f t="shared" si="65"/>
        <v>0</v>
      </c>
      <c r="AS41" s="843">
        <v>0</v>
      </c>
      <c r="AT41" s="844">
        <v>0</v>
      </c>
      <c r="AU41" s="844">
        <v>0</v>
      </c>
      <c r="AV41" s="845">
        <v>0</v>
      </c>
      <c r="AW41" s="845">
        <v>0</v>
      </c>
      <c r="AX41" s="846">
        <v>0</v>
      </c>
      <c r="AY41" s="847"/>
      <c r="AZ41" s="848"/>
      <c r="BA41" s="848"/>
      <c r="BB41" s="848"/>
      <c r="BC41" s="848"/>
      <c r="BD41" s="849"/>
      <c r="BE41" s="714">
        <f t="shared" si="13"/>
        <v>0</v>
      </c>
      <c r="BF41" s="290">
        <f t="shared" si="14"/>
        <v>0</v>
      </c>
      <c r="BG41" s="290">
        <f t="shared" si="15"/>
        <v>0</v>
      </c>
      <c r="BH41" s="290">
        <f t="shared" si="16"/>
        <v>0</v>
      </c>
      <c r="BI41" s="290">
        <f t="shared" si="17"/>
        <v>0</v>
      </c>
      <c r="BJ41" s="715">
        <f t="shared" si="18"/>
        <v>0</v>
      </c>
    </row>
    <row r="42" spans="1:62" s="7" customFormat="1" ht="12.75" customHeight="1">
      <c r="A42" s="933"/>
      <c r="B42" s="935"/>
      <c r="C42" s="937"/>
      <c r="D42" s="177">
        <v>8</v>
      </c>
      <c r="E42" s="175">
        <f t="shared" si="56"/>
        <v>0</v>
      </c>
      <c r="F42" s="175">
        <f t="shared" si="57"/>
        <v>0</v>
      </c>
      <c r="G42" s="239">
        <f t="shared" si="52"/>
        <v>0</v>
      </c>
      <c r="H42" s="585">
        <f t="shared" si="58"/>
        <v>0</v>
      </c>
      <c r="I42" s="239">
        <f t="shared" si="8"/>
        <v>0</v>
      </c>
      <c r="J42" s="175">
        <f t="shared" si="59"/>
        <v>1</v>
      </c>
      <c r="K42" s="175">
        <f t="shared" si="60"/>
        <v>0</v>
      </c>
      <c r="L42" s="251">
        <f t="shared" si="10"/>
        <v>1</v>
      </c>
      <c r="M42" s="196">
        <f t="shared" si="61"/>
        <v>0</v>
      </c>
      <c r="O42" s="660"/>
      <c r="P42" s="661"/>
      <c r="Q42" s="614"/>
      <c r="R42" s="660"/>
      <c r="S42" s="661"/>
      <c r="T42" s="196"/>
      <c r="U42" s="688">
        <f t="shared" ref="U42:Z42" si="68">U86+U130</f>
        <v>0</v>
      </c>
      <c r="V42" s="626">
        <f t="shared" si="68"/>
        <v>0</v>
      </c>
      <c r="W42" s="626">
        <f t="shared" si="68"/>
        <v>0</v>
      </c>
      <c r="X42" s="626">
        <f t="shared" si="68"/>
        <v>1</v>
      </c>
      <c r="Y42" s="626">
        <f t="shared" si="68"/>
        <v>0</v>
      </c>
      <c r="Z42" s="689">
        <f t="shared" si="68"/>
        <v>0</v>
      </c>
      <c r="AA42" s="833"/>
      <c r="AB42" s="834"/>
      <c r="AC42" s="834"/>
      <c r="AD42" s="834"/>
      <c r="AE42" s="834"/>
      <c r="AF42" s="835"/>
      <c r="AG42" s="692">
        <v>0</v>
      </c>
      <c r="AH42" s="413">
        <v>0</v>
      </c>
      <c r="AI42" s="641"/>
      <c r="AJ42" s="416">
        <v>0</v>
      </c>
      <c r="AK42" s="413">
        <v>0</v>
      </c>
      <c r="AL42" s="705">
        <v>0</v>
      </c>
      <c r="AM42" s="833">
        <f t="shared" si="65"/>
        <v>0</v>
      </c>
      <c r="AN42" s="834">
        <f t="shared" si="65"/>
        <v>0</v>
      </c>
      <c r="AO42" s="834">
        <f t="shared" si="65"/>
        <v>0</v>
      </c>
      <c r="AP42" s="834">
        <f t="shared" si="65"/>
        <v>0</v>
      </c>
      <c r="AQ42" s="834">
        <f t="shared" si="65"/>
        <v>0</v>
      </c>
      <c r="AR42" s="835">
        <f t="shared" si="65"/>
        <v>0</v>
      </c>
      <c r="AS42" s="843">
        <v>0</v>
      </c>
      <c r="AT42" s="844">
        <v>0</v>
      </c>
      <c r="AU42" s="844">
        <v>0</v>
      </c>
      <c r="AV42" s="845">
        <v>0</v>
      </c>
      <c r="AW42" s="845">
        <v>0</v>
      </c>
      <c r="AX42" s="846">
        <v>0</v>
      </c>
      <c r="AY42" s="847"/>
      <c r="AZ42" s="848"/>
      <c r="BA42" s="848"/>
      <c r="BB42" s="848"/>
      <c r="BC42" s="848"/>
      <c r="BD42" s="849"/>
      <c r="BE42" s="714">
        <f t="shared" si="13"/>
        <v>0</v>
      </c>
      <c r="BF42" s="290">
        <f t="shared" si="14"/>
        <v>0</v>
      </c>
      <c r="BG42" s="290">
        <f t="shared" si="15"/>
        <v>0</v>
      </c>
      <c r="BH42" s="290">
        <f t="shared" si="16"/>
        <v>1</v>
      </c>
      <c r="BI42" s="290">
        <f t="shared" si="17"/>
        <v>0</v>
      </c>
      <c r="BJ42" s="715">
        <f t="shared" si="18"/>
        <v>0</v>
      </c>
    </row>
    <row r="43" spans="1:62" s="7" customFormat="1" ht="12.75" customHeight="1">
      <c r="A43" s="933"/>
      <c r="B43" s="935"/>
      <c r="C43" s="937"/>
      <c r="D43" s="177">
        <v>7</v>
      </c>
      <c r="E43" s="175">
        <f t="shared" si="56"/>
        <v>0</v>
      </c>
      <c r="F43" s="175">
        <f t="shared" si="57"/>
        <v>0</v>
      </c>
      <c r="G43" s="239">
        <f t="shared" si="52"/>
        <v>0</v>
      </c>
      <c r="H43" s="585">
        <f t="shared" si="58"/>
        <v>0</v>
      </c>
      <c r="I43" s="239">
        <f t="shared" si="8"/>
        <v>0</v>
      </c>
      <c r="J43" s="175">
        <f t="shared" si="59"/>
        <v>0</v>
      </c>
      <c r="K43" s="175">
        <f t="shared" si="60"/>
        <v>0</v>
      </c>
      <c r="L43" s="251">
        <f t="shared" si="10"/>
        <v>0</v>
      </c>
      <c r="M43" s="196">
        <f t="shared" si="61"/>
        <v>0</v>
      </c>
      <c r="O43" s="660"/>
      <c r="P43" s="661"/>
      <c r="Q43" s="614"/>
      <c r="R43" s="660"/>
      <c r="S43" s="661"/>
      <c r="T43" s="196"/>
      <c r="U43" s="688">
        <f t="shared" ref="U43:Z43" si="69">U87+U131</f>
        <v>0</v>
      </c>
      <c r="V43" s="626">
        <f t="shared" si="69"/>
        <v>0</v>
      </c>
      <c r="W43" s="626">
        <f t="shared" si="69"/>
        <v>0</v>
      </c>
      <c r="X43" s="626">
        <f t="shared" si="69"/>
        <v>0</v>
      </c>
      <c r="Y43" s="626">
        <f t="shared" si="69"/>
        <v>0</v>
      </c>
      <c r="Z43" s="689">
        <f t="shared" si="69"/>
        <v>0</v>
      </c>
      <c r="AA43" s="833"/>
      <c r="AB43" s="834"/>
      <c r="AC43" s="834"/>
      <c r="AD43" s="834"/>
      <c r="AE43" s="834"/>
      <c r="AF43" s="835"/>
      <c r="AG43" s="692">
        <v>0</v>
      </c>
      <c r="AH43" s="413">
        <v>0</v>
      </c>
      <c r="AI43" s="641"/>
      <c r="AJ43" s="416">
        <v>0</v>
      </c>
      <c r="AK43" s="413">
        <v>0</v>
      </c>
      <c r="AL43" s="705">
        <v>0</v>
      </c>
      <c r="AM43" s="833">
        <f t="shared" si="65"/>
        <v>0</v>
      </c>
      <c r="AN43" s="834">
        <f t="shared" si="65"/>
        <v>0</v>
      </c>
      <c r="AO43" s="834">
        <f t="shared" si="65"/>
        <v>0</v>
      </c>
      <c r="AP43" s="834">
        <f t="shared" si="65"/>
        <v>0</v>
      </c>
      <c r="AQ43" s="834">
        <f t="shared" si="65"/>
        <v>0</v>
      </c>
      <c r="AR43" s="835">
        <f t="shared" si="65"/>
        <v>0</v>
      </c>
      <c r="AS43" s="843">
        <v>0</v>
      </c>
      <c r="AT43" s="844">
        <v>0</v>
      </c>
      <c r="AU43" s="844">
        <v>0</v>
      </c>
      <c r="AV43" s="845">
        <v>0</v>
      </c>
      <c r="AW43" s="845">
        <v>0</v>
      </c>
      <c r="AX43" s="846">
        <v>0</v>
      </c>
      <c r="AY43" s="847"/>
      <c r="AZ43" s="848"/>
      <c r="BA43" s="848"/>
      <c r="BB43" s="848"/>
      <c r="BC43" s="848"/>
      <c r="BD43" s="849"/>
      <c r="BE43" s="714">
        <f t="shared" si="13"/>
        <v>0</v>
      </c>
      <c r="BF43" s="290">
        <f t="shared" si="14"/>
        <v>0</v>
      </c>
      <c r="BG43" s="290">
        <f t="shared" si="15"/>
        <v>0</v>
      </c>
      <c r="BH43" s="290">
        <f t="shared" si="16"/>
        <v>0</v>
      </c>
      <c r="BI43" s="290">
        <f t="shared" si="17"/>
        <v>0</v>
      </c>
      <c r="BJ43" s="715">
        <f t="shared" si="18"/>
        <v>0</v>
      </c>
    </row>
    <row r="44" spans="1:62" s="7" customFormat="1" ht="12.75" customHeight="1">
      <c r="A44" s="933"/>
      <c r="B44" s="935"/>
      <c r="C44" s="938"/>
      <c r="D44" s="180">
        <v>6</v>
      </c>
      <c r="E44" s="175">
        <f t="shared" si="56"/>
        <v>0</v>
      </c>
      <c r="F44" s="175">
        <f t="shared" si="57"/>
        <v>0</v>
      </c>
      <c r="G44" s="240">
        <f t="shared" si="52"/>
        <v>0</v>
      </c>
      <c r="H44" s="585">
        <f t="shared" si="58"/>
        <v>0</v>
      </c>
      <c r="I44" s="240">
        <f t="shared" si="8"/>
        <v>0</v>
      </c>
      <c r="J44" s="175">
        <f t="shared" si="59"/>
        <v>0</v>
      </c>
      <c r="K44" s="175">
        <f t="shared" si="60"/>
        <v>0</v>
      </c>
      <c r="L44" s="252">
        <f t="shared" si="10"/>
        <v>0</v>
      </c>
      <c r="M44" s="197">
        <f t="shared" si="61"/>
        <v>0</v>
      </c>
      <c r="O44" s="662"/>
      <c r="P44" s="663"/>
      <c r="Q44" s="614"/>
      <c r="R44" s="662"/>
      <c r="S44" s="663"/>
      <c r="T44" s="197"/>
      <c r="U44" s="688">
        <f t="shared" ref="U44:Z44" si="70">U88+U132</f>
        <v>0</v>
      </c>
      <c r="V44" s="626">
        <f t="shared" si="70"/>
        <v>0</v>
      </c>
      <c r="W44" s="626">
        <f t="shared" si="70"/>
        <v>0</v>
      </c>
      <c r="X44" s="626">
        <f t="shared" si="70"/>
        <v>0</v>
      </c>
      <c r="Y44" s="626">
        <f t="shared" si="70"/>
        <v>0</v>
      </c>
      <c r="Z44" s="689">
        <f t="shared" si="70"/>
        <v>0</v>
      </c>
      <c r="AA44" s="833"/>
      <c r="AB44" s="834"/>
      <c r="AC44" s="834"/>
      <c r="AD44" s="834"/>
      <c r="AE44" s="834"/>
      <c r="AF44" s="835"/>
      <c r="AG44" s="694">
        <v>0</v>
      </c>
      <c r="AH44" s="421">
        <v>0</v>
      </c>
      <c r="AI44" s="641"/>
      <c r="AJ44" s="420">
        <v>0</v>
      </c>
      <c r="AK44" s="421">
        <v>0</v>
      </c>
      <c r="AL44" s="706">
        <v>0</v>
      </c>
      <c r="AM44" s="833">
        <f t="shared" si="65"/>
        <v>0</v>
      </c>
      <c r="AN44" s="834">
        <f t="shared" si="65"/>
        <v>0</v>
      </c>
      <c r="AO44" s="834">
        <f t="shared" si="65"/>
        <v>0</v>
      </c>
      <c r="AP44" s="834">
        <f t="shared" si="65"/>
        <v>0</v>
      </c>
      <c r="AQ44" s="834">
        <f t="shared" si="65"/>
        <v>0</v>
      </c>
      <c r="AR44" s="835">
        <f t="shared" si="65"/>
        <v>0</v>
      </c>
      <c r="AS44" s="843">
        <v>0</v>
      </c>
      <c r="AT44" s="844">
        <v>0</v>
      </c>
      <c r="AU44" s="844">
        <v>0</v>
      </c>
      <c r="AV44" s="845">
        <v>0</v>
      </c>
      <c r="AW44" s="845">
        <v>0</v>
      </c>
      <c r="AX44" s="846">
        <v>0</v>
      </c>
      <c r="AY44" s="847"/>
      <c r="AZ44" s="848"/>
      <c r="BA44" s="848"/>
      <c r="BB44" s="848"/>
      <c r="BC44" s="848"/>
      <c r="BD44" s="849"/>
      <c r="BE44" s="714">
        <f t="shared" si="13"/>
        <v>0</v>
      </c>
      <c r="BF44" s="290">
        <f t="shared" si="14"/>
        <v>0</v>
      </c>
      <c r="BG44" s="290">
        <f t="shared" si="15"/>
        <v>0</v>
      </c>
      <c r="BH44" s="290">
        <f t="shared" si="16"/>
        <v>0</v>
      </c>
      <c r="BI44" s="290">
        <f t="shared" si="17"/>
        <v>0</v>
      </c>
      <c r="BJ44" s="715">
        <f t="shared" si="18"/>
        <v>0</v>
      </c>
    </row>
    <row r="45" spans="1:62" s="7" customFormat="1" ht="12.75" customHeight="1">
      <c r="A45" s="933"/>
      <c r="B45" s="935"/>
      <c r="C45" s="954" t="s">
        <v>154</v>
      </c>
      <c r="D45" s="174">
        <v>5</v>
      </c>
      <c r="E45" s="175">
        <f t="shared" si="56"/>
        <v>0</v>
      </c>
      <c r="F45" s="175">
        <f t="shared" si="57"/>
        <v>0</v>
      </c>
      <c r="G45" s="238">
        <f t="shared" si="52"/>
        <v>0</v>
      </c>
      <c r="H45" s="585">
        <f t="shared" si="58"/>
        <v>0</v>
      </c>
      <c r="I45" s="238">
        <f t="shared" si="8"/>
        <v>0</v>
      </c>
      <c r="J45" s="175">
        <f t="shared" si="59"/>
        <v>0</v>
      </c>
      <c r="K45" s="175">
        <f t="shared" si="60"/>
        <v>0</v>
      </c>
      <c r="L45" s="250">
        <f t="shared" si="10"/>
        <v>0</v>
      </c>
      <c r="M45" s="617">
        <f t="shared" si="61"/>
        <v>0</v>
      </c>
      <c r="O45" s="658"/>
      <c r="P45" s="659"/>
      <c r="Q45" s="614"/>
      <c r="R45" s="658"/>
      <c r="S45" s="659"/>
      <c r="T45" s="617"/>
      <c r="U45" s="688">
        <f t="shared" ref="U45:Z45" si="71">U89+U133</f>
        <v>0</v>
      </c>
      <c r="V45" s="626">
        <f t="shared" si="71"/>
        <v>0</v>
      </c>
      <c r="W45" s="626">
        <f t="shared" si="71"/>
        <v>0</v>
      </c>
      <c r="X45" s="626">
        <f t="shared" si="71"/>
        <v>0</v>
      </c>
      <c r="Y45" s="626">
        <f t="shared" si="71"/>
        <v>0</v>
      </c>
      <c r="Z45" s="689">
        <f t="shared" si="71"/>
        <v>0</v>
      </c>
      <c r="AA45" s="833"/>
      <c r="AB45" s="834"/>
      <c r="AC45" s="834"/>
      <c r="AD45" s="834"/>
      <c r="AE45" s="834"/>
      <c r="AF45" s="835"/>
      <c r="AG45" s="690">
        <v>0</v>
      </c>
      <c r="AH45" s="633">
        <v>0</v>
      </c>
      <c r="AI45" s="641"/>
      <c r="AJ45" s="632">
        <v>0</v>
      </c>
      <c r="AK45" s="633">
        <v>0</v>
      </c>
      <c r="AL45" s="704">
        <v>0</v>
      </c>
      <c r="AM45" s="833">
        <f t="shared" si="65"/>
        <v>0</v>
      </c>
      <c r="AN45" s="834">
        <f t="shared" si="65"/>
        <v>0</v>
      </c>
      <c r="AO45" s="834">
        <f t="shared" si="65"/>
        <v>0</v>
      </c>
      <c r="AP45" s="834">
        <f t="shared" si="65"/>
        <v>0</v>
      </c>
      <c r="AQ45" s="834">
        <f t="shared" si="65"/>
        <v>0</v>
      </c>
      <c r="AR45" s="835">
        <f t="shared" si="65"/>
        <v>0</v>
      </c>
      <c r="AS45" s="843">
        <v>0</v>
      </c>
      <c r="AT45" s="844">
        <v>0</v>
      </c>
      <c r="AU45" s="844">
        <v>0</v>
      </c>
      <c r="AV45" s="845">
        <v>0</v>
      </c>
      <c r="AW45" s="845">
        <v>0</v>
      </c>
      <c r="AX45" s="846">
        <v>0</v>
      </c>
      <c r="AY45" s="847"/>
      <c r="AZ45" s="848"/>
      <c r="BA45" s="848"/>
      <c r="BB45" s="848"/>
      <c r="BC45" s="848"/>
      <c r="BD45" s="849"/>
      <c r="BE45" s="714">
        <f t="shared" si="13"/>
        <v>0</v>
      </c>
      <c r="BF45" s="290">
        <f t="shared" si="14"/>
        <v>0</v>
      </c>
      <c r="BG45" s="290">
        <f t="shared" si="15"/>
        <v>0</v>
      </c>
      <c r="BH45" s="290">
        <f t="shared" si="16"/>
        <v>0</v>
      </c>
      <c r="BI45" s="290">
        <f t="shared" si="17"/>
        <v>0</v>
      </c>
      <c r="BJ45" s="715">
        <f t="shared" si="18"/>
        <v>0</v>
      </c>
    </row>
    <row r="46" spans="1:62" s="7" customFormat="1" ht="12.75" customHeight="1">
      <c r="A46" s="933"/>
      <c r="B46" s="935"/>
      <c r="C46" s="937"/>
      <c r="D46" s="177">
        <v>4</v>
      </c>
      <c r="E46" s="175">
        <f t="shared" si="56"/>
        <v>0</v>
      </c>
      <c r="F46" s="175">
        <f t="shared" si="57"/>
        <v>0</v>
      </c>
      <c r="G46" s="239">
        <f t="shared" si="52"/>
        <v>0</v>
      </c>
      <c r="H46" s="585">
        <f t="shared" si="58"/>
        <v>0</v>
      </c>
      <c r="I46" s="239">
        <f t="shared" si="8"/>
        <v>0</v>
      </c>
      <c r="J46" s="175">
        <f t="shared" si="59"/>
        <v>0</v>
      </c>
      <c r="K46" s="175">
        <f t="shared" si="60"/>
        <v>0</v>
      </c>
      <c r="L46" s="251">
        <f t="shared" si="10"/>
        <v>0</v>
      </c>
      <c r="M46" s="196">
        <f t="shared" si="61"/>
        <v>0</v>
      </c>
      <c r="O46" s="660"/>
      <c r="P46" s="661"/>
      <c r="Q46" s="614"/>
      <c r="R46" s="660"/>
      <c r="S46" s="661"/>
      <c r="T46" s="196"/>
      <c r="U46" s="688">
        <f t="shared" ref="U46:Z46" si="72">U90+U134</f>
        <v>0</v>
      </c>
      <c r="V46" s="626">
        <f t="shared" si="72"/>
        <v>0</v>
      </c>
      <c r="W46" s="626">
        <f t="shared" si="72"/>
        <v>0</v>
      </c>
      <c r="X46" s="626">
        <f t="shared" si="72"/>
        <v>0</v>
      </c>
      <c r="Y46" s="626">
        <f t="shared" si="72"/>
        <v>0</v>
      </c>
      <c r="Z46" s="689">
        <f t="shared" si="72"/>
        <v>0</v>
      </c>
      <c r="AA46" s="833"/>
      <c r="AB46" s="834"/>
      <c r="AC46" s="834"/>
      <c r="AD46" s="834"/>
      <c r="AE46" s="834"/>
      <c r="AF46" s="835"/>
      <c r="AG46" s="692">
        <v>0</v>
      </c>
      <c r="AH46" s="413">
        <v>0</v>
      </c>
      <c r="AI46" s="641"/>
      <c r="AJ46" s="416">
        <v>0</v>
      </c>
      <c r="AK46" s="413">
        <v>0</v>
      </c>
      <c r="AL46" s="705">
        <v>0</v>
      </c>
      <c r="AM46" s="833">
        <f t="shared" si="65"/>
        <v>0</v>
      </c>
      <c r="AN46" s="834">
        <f t="shared" si="65"/>
        <v>0</v>
      </c>
      <c r="AO46" s="834">
        <f t="shared" si="65"/>
        <v>0</v>
      </c>
      <c r="AP46" s="834">
        <f t="shared" si="65"/>
        <v>0</v>
      </c>
      <c r="AQ46" s="834">
        <f t="shared" si="65"/>
        <v>0</v>
      </c>
      <c r="AR46" s="835">
        <f t="shared" si="65"/>
        <v>0</v>
      </c>
      <c r="AS46" s="843">
        <v>0</v>
      </c>
      <c r="AT46" s="844">
        <v>0</v>
      </c>
      <c r="AU46" s="844">
        <v>0</v>
      </c>
      <c r="AV46" s="845">
        <v>0</v>
      </c>
      <c r="AW46" s="845">
        <v>0</v>
      </c>
      <c r="AX46" s="846">
        <v>0</v>
      </c>
      <c r="AY46" s="847"/>
      <c r="AZ46" s="848"/>
      <c r="BA46" s="848"/>
      <c r="BB46" s="848"/>
      <c r="BC46" s="848"/>
      <c r="BD46" s="849"/>
      <c r="BE46" s="714">
        <f t="shared" si="13"/>
        <v>0</v>
      </c>
      <c r="BF46" s="290">
        <f t="shared" si="14"/>
        <v>0</v>
      </c>
      <c r="BG46" s="290">
        <f t="shared" si="15"/>
        <v>0</v>
      </c>
      <c r="BH46" s="290">
        <f t="shared" si="16"/>
        <v>0</v>
      </c>
      <c r="BI46" s="290">
        <f t="shared" si="17"/>
        <v>0</v>
      </c>
      <c r="BJ46" s="715">
        <f t="shared" si="18"/>
        <v>0</v>
      </c>
    </row>
    <row r="47" spans="1:62" s="7" customFormat="1" ht="12.75" customHeight="1">
      <c r="A47" s="933"/>
      <c r="B47" s="935"/>
      <c r="C47" s="937"/>
      <c r="D47" s="177">
        <v>3</v>
      </c>
      <c r="E47" s="175">
        <f t="shared" si="56"/>
        <v>0</v>
      </c>
      <c r="F47" s="175">
        <f t="shared" si="57"/>
        <v>0</v>
      </c>
      <c r="G47" s="239">
        <f t="shared" si="52"/>
        <v>0</v>
      </c>
      <c r="H47" s="585">
        <f t="shared" si="58"/>
        <v>0</v>
      </c>
      <c r="I47" s="239">
        <f t="shared" si="8"/>
        <v>0</v>
      </c>
      <c r="J47" s="175">
        <f t="shared" si="59"/>
        <v>0</v>
      </c>
      <c r="K47" s="175">
        <f t="shared" si="60"/>
        <v>0</v>
      </c>
      <c r="L47" s="251">
        <f t="shared" si="10"/>
        <v>0</v>
      </c>
      <c r="M47" s="196">
        <f t="shared" si="61"/>
        <v>0</v>
      </c>
      <c r="O47" s="660"/>
      <c r="P47" s="661"/>
      <c r="Q47" s="614"/>
      <c r="R47" s="660"/>
      <c r="S47" s="661"/>
      <c r="T47" s="196"/>
      <c r="U47" s="688">
        <f t="shared" ref="U47:Z47" si="73">U91+U135</f>
        <v>0</v>
      </c>
      <c r="V47" s="626">
        <f t="shared" si="73"/>
        <v>0</v>
      </c>
      <c r="W47" s="626">
        <f t="shared" si="73"/>
        <v>0</v>
      </c>
      <c r="X47" s="626">
        <f t="shared" si="73"/>
        <v>0</v>
      </c>
      <c r="Y47" s="626">
        <f t="shared" si="73"/>
        <v>0</v>
      </c>
      <c r="Z47" s="689">
        <f t="shared" si="73"/>
        <v>0</v>
      </c>
      <c r="AA47" s="833"/>
      <c r="AB47" s="834"/>
      <c r="AC47" s="834"/>
      <c r="AD47" s="834"/>
      <c r="AE47" s="834"/>
      <c r="AF47" s="835"/>
      <c r="AG47" s="692">
        <v>0</v>
      </c>
      <c r="AH47" s="413">
        <v>0</v>
      </c>
      <c r="AI47" s="641"/>
      <c r="AJ47" s="416">
        <v>0</v>
      </c>
      <c r="AK47" s="413">
        <v>0</v>
      </c>
      <c r="AL47" s="705">
        <v>0</v>
      </c>
      <c r="AM47" s="833">
        <f t="shared" si="65"/>
        <v>0</v>
      </c>
      <c r="AN47" s="834">
        <f t="shared" si="65"/>
        <v>0</v>
      </c>
      <c r="AO47" s="834">
        <f t="shared" si="65"/>
        <v>0</v>
      </c>
      <c r="AP47" s="834">
        <f t="shared" si="65"/>
        <v>0</v>
      </c>
      <c r="AQ47" s="834">
        <f t="shared" si="65"/>
        <v>0</v>
      </c>
      <c r="AR47" s="835">
        <f t="shared" si="65"/>
        <v>0</v>
      </c>
      <c r="AS47" s="843">
        <v>0</v>
      </c>
      <c r="AT47" s="844">
        <v>0</v>
      </c>
      <c r="AU47" s="844">
        <v>0</v>
      </c>
      <c r="AV47" s="845">
        <v>0</v>
      </c>
      <c r="AW47" s="845">
        <v>0</v>
      </c>
      <c r="AX47" s="846">
        <v>0</v>
      </c>
      <c r="AY47" s="847"/>
      <c r="AZ47" s="848"/>
      <c r="BA47" s="848"/>
      <c r="BB47" s="848"/>
      <c r="BC47" s="848"/>
      <c r="BD47" s="849"/>
      <c r="BE47" s="714">
        <f t="shared" si="13"/>
        <v>0</v>
      </c>
      <c r="BF47" s="290">
        <f t="shared" si="14"/>
        <v>0</v>
      </c>
      <c r="BG47" s="290">
        <f t="shared" si="15"/>
        <v>0</v>
      </c>
      <c r="BH47" s="290">
        <f t="shared" si="16"/>
        <v>0</v>
      </c>
      <c r="BI47" s="290">
        <f t="shared" si="17"/>
        <v>0</v>
      </c>
      <c r="BJ47" s="715">
        <f t="shared" si="18"/>
        <v>0</v>
      </c>
    </row>
    <row r="48" spans="1:62" s="7" customFormat="1" ht="12.75" customHeight="1">
      <c r="A48" s="933"/>
      <c r="B48" s="935"/>
      <c r="C48" s="937"/>
      <c r="D48" s="177">
        <v>2</v>
      </c>
      <c r="E48" s="175">
        <f t="shared" si="56"/>
        <v>0</v>
      </c>
      <c r="F48" s="175">
        <f t="shared" si="57"/>
        <v>0</v>
      </c>
      <c r="G48" s="241">
        <f t="shared" si="52"/>
        <v>0</v>
      </c>
      <c r="H48" s="585">
        <f t="shared" si="58"/>
        <v>0</v>
      </c>
      <c r="I48" s="241">
        <f t="shared" si="8"/>
        <v>0</v>
      </c>
      <c r="J48" s="175">
        <f t="shared" si="59"/>
        <v>0</v>
      </c>
      <c r="K48" s="175">
        <f t="shared" si="60"/>
        <v>0</v>
      </c>
      <c r="L48" s="253">
        <f t="shared" si="10"/>
        <v>0</v>
      </c>
      <c r="M48" s="198">
        <f t="shared" si="61"/>
        <v>0</v>
      </c>
      <c r="O48" s="664"/>
      <c r="P48" s="665"/>
      <c r="Q48" s="614"/>
      <c r="R48" s="664"/>
      <c r="S48" s="665"/>
      <c r="T48" s="198"/>
      <c r="U48" s="688">
        <f t="shared" ref="U48:Z48" si="74">U92+U136</f>
        <v>0</v>
      </c>
      <c r="V48" s="626">
        <f t="shared" si="74"/>
        <v>0</v>
      </c>
      <c r="W48" s="626">
        <f t="shared" si="74"/>
        <v>0</v>
      </c>
      <c r="X48" s="626">
        <f t="shared" si="74"/>
        <v>0</v>
      </c>
      <c r="Y48" s="626">
        <f t="shared" si="74"/>
        <v>0</v>
      </c>
      <c r="Z48" s="689">
        <f t="shared" si="74"/>
        <v>0</v>
      </c>
      <c r="AA48" s="833"/>
      <c r="AB48" s="834"/>
      <c r="AC48" s="834"/>
      <c r="AD48" s="834"/>
      <c r="AE48" s="834"/>
      <c r="AF48" s="835"/>
      <c r="AG48" s="696">
        <v>0</v>
      </c>
      <c r="AH48" s="427">
        <v>0</v>
      </c>
      <c r="AI48" s="641"/>
      <c r="AJ48" s="426">
        <v>0</v>
      </c>
      <c r="AK48" s="427">
        <v>0</v>
      </c>
      <c r="AL48" s="707">
        <v>0</v>
      </c>
      <c r="AM48" s="833">
        <f t="shared" si="65"/>
        <v>0</v>
      </c>
      <c r="AN48" s="834">
        <f t="shared" si="65"/>
        <v>0</v>
      </c>
      <c r="AO48" s="834">
        <f t="shared" si="65"/>
        <v>0</v>
      </c>
      <c r="AP48" s="834">
        <f t="shared" si="65"/>
        <v>0</v>
      </c>
      <c r="AQ48" s="834">
        <f t="shared" si="65"/>
        <v>0</v>
      </c>
      <c r="AR48" s="835">
        <f t="shared" si="65"/>
        <v>0</v>
      </c>
      <c r="AS48" s="843">
        <v>0</v>
      </c>
      <c r="AT48" s="844">
        <v>0</v>
      </c>
      <c r="AU48" s="844">
        <v>0</v>
      </c>
      <c r="AV48" s="845">
        <v>0</v>
      </c>
      <c r="AW48" s="845">
        <v>0</v>
      </c>
      <c r="AX48" s="846">
        <v>0</v>
      </c>
      <c r="AY48" s="847"/>
      <c r="AZ48" s="848"/>
      <c r="BA48" s="848"/>
      <c r="BB48" s="848"/>
      <c r="BC48" s="848"/>
      <c r="BD48" s="849"/>
      <c r="BE48" s="714">
        <f t="shared" si="13"/>
        <v>0</v>
      </c>
      <c r="BF48" s="290">
        <f t="shared" si="14"/>
        <v>0</v>
      </c>
      <c r="BG48" s="290">
        <f t="shared" si="15"/>
        <v>0</v>
      </c>
      <c r="BH48" s="290">
        <f t="shared" si="16"/>
        <v>0</v>
      </c>
      <c r="BI48" s="290">
        <f t="shared" si="17"/>
        <v>0</v>
      </c>
      <c r="BJ48" s="715">
        <f t="shared" si="18"/>
        <v>0</v>
      </c>
    </row>
    <row r="49" spans="1:62" s="7" customFormat="1" ht="12.75" customHeight="1">
      <c r="A49" s="933"/>
      <c r="B49" s="935"/>
      <c r="C49" s="955"/>
      <c r="D49" s="180">
        <v>1</v>
      </c>
      <c r="E49" s="175">
        <f t="shared" si="56"/>
        <v>0</v>
      </c>
      <c r="F49" s="175">
        <f t="shared" si="57"/>
        <v>0</v>
      </c>
      <c r="G49" s="242">
        <f t="shared" si="52"/>
        <v>0</v>
      </c>
      <c r="H49" s="191">
        <f t="shared" si="58"/>
        <v>16</v>
      </c>
      <c r="I49" s="242">
        <f>G49+H49</f>
        <v>16</v>
      </c>
      <c r="J49" s="175">
        <f t="shared" si="59"/>
        <v>0</v>
      </c>
      <c r="K49" s="175">
        <f t="shared" si="60"/>
        <v>0</v>
      </c>
      <c r="L49" s="254">
        <f t="shared" si="10"/>
        <v>0</v>
      </c>
      <c r="M49" s="201">
        <f t="shared" si="61"/>
        <v>0</v>
      </c>
      <c r="O49" s="670"/>
      <c r="P49" s="671"/>
      <c r="Q49" s="615">
        <v>7</v>
      </c>
      <c r="R49" s="670"/>
      <c r="S49" s="671"/>
      <c r="T49" s="201"/>
      <c r="U49" s="688">
        <f t="shared" ref="U49:Z49" si="75">U93+U137</f>
        <v>0</v>
      </c>
      <c r="V49" s="626">
        <f t="shared" si="75"/>
        <v>0</v>
      </c>
      <c r="W49" s="626">
        <f t="shared" si="75"/>
        <v>8</v>
      </c>
      <c r="X49" s="626">
        <f t="shared" si="75"/>
        <v>0</v>
      </c>
      <c r="Y49" s="626">
        <f t="shared" si="75"/>
        <v>0</v>
      </c>
      <c r="Z49" s="689">
        <f t="shared" si="75"/>
        <v>0</v>
      </c>
      <c r="AA49" s="833"/>
      <c r="AB49" s="834"/>
      <c r="AC49" s="834"/>
      <c r="AD49" s="834"/>
      <c r="AE49" s="834"/>
      <c r="AF49" s="835"/>
      <c r="AG49" s="698">
        <v>0</v>
      </c>
      <c r="AH49" s="432">
        <v>0</v>
      </c>
      <c r="AI49" s="432">
        <v>0</v>
      </c>
      <c r="AJ49" s="431">
        <v>0</v>
      </c>
      <c r="AK49" s="432">
        <v>0</v>
      </c>
      <c r="AL49" s="695">
        <v>0</v>
      </c>
      <c r="AM49" s="833">
        <f t="shared" ref="AM49:AR51" si="76">AM93+AM137</f>
        <v>0</v>
      </c>
      <c r="AN49" s="834">
        <f t="shared" si="76"/>
        <v>0</v>
      </c>
      <c r="AO49" s="834">
        <f t="shared" si="76"/>
        <v>0</v>
      </c>
      <c r="AP49" s="834">
        <f t="shared" si="76"/>
        <v>0</v>
      </c>
      <c r="AQ49" s="834">
        <f t="shared" si="76"/>
        <v>0</v>
      </c>
      <c r="AR49" s="835">
        <f t="shared" si="76"/>
        <v>0</v>
      </c>
      <c r="AS49" s="856">
        <v>0</v>
      </c>
      <c r="AT49" s="857">
        <v>0</v>
      </c>
      <c r="AU49" s="857">
        <v>0</v>
      </c>
      <c r="AV49" s="858">
        <v>0</v>
      </c>
      <c r="AW49" s="858">
        <v>0</v>
      </c>
      <c r="AX49" s="859">
        <v>0</v>
      </c>
      <c r="AY49" s="847"/>
      <c r="AZ49" s="848"/>
      <c r="BA49" s="848">
        <v>1</v>
      </c>
      <c r="BB49" s="848"/>
      <c r="BC49" s="848"/>
      <c r="BD49" s="849"/>
      <c r="BE49" s="714">
        <f t="shared" si="13"/>
        <v>0</v>
      </c>
      <c r="BF49" s="290">
        <f t="shared" si="14"/>
        <v>0</v>
      </c>
      <c r="BG49" s="290">
        <f t="shared" si="15"/>
        <v>16</v>
      </c>
      <c r="BH49" s="290">
        <f t="shared" si="16"/>
        <v>0</v>
      </c>
      <c r="BI49" s="290">
        <f t="shared" si="17"/>
        <v>0</v>
      </c>
      <c r="BJ49" s="715">
        <f t="shared" si="18"/>
        <v>0</v>
      </c>
    </row>
    <row r="50" spans="1:62" s="172" customFormat="1" ht="12.75" customHeight="1">
      <c r="A50" s="266"/>
      <c r="B50" s="261"/>
      <c r="C50" s="262"/>
      <c r="D50" s="267" t="s">
        <v>194</v>
      </c>
      <c r="E50" s="268">
        <f>SUM(E37:E49)</f>
        <v>20</v>
      </c>
      <c r="F50" s="268">
        <f t="shared" ref="F50:M50" si="77">SUM(F37:F49)</f>
        <v>28</v>
      </c>
      <c r="G50" s="268">
        <f t="shared" si="77"/>
        <v>48</v>
      </c>
      <c r="H50" s="268">
        <f t="shared" si="77"/>
        <v>16</v>
      </c>
      <c r="I50" s="268">
        <f>SUM(I37:I49)</f>
        <v>64</v>
      </c>
      <c r="J50" s="268">
        <f t="shared" si="77"/>
        <v>7</v>
      </c>
      <c r="K50" s="268">
        <f>SUM(K37:K49)</f>
        <v>7</v>
      </c>
      <c r="L50" s="268">
        <f t="shared" si="77"/>
        <v>14</v>
      </c>
      <c r="M50" s="654">
        <f t="shared" si="77"/>
        <v>7</v>
      </c>
      <c r="O50" s="677">
        <v>0</v>
      </c>
      <c r="P50" s="675">
        <v>28</v>
      </c>
      <c r="Q50" s="675">
        <v>7</v>
      </c>
      <c r="R50" s="677">
        <v>3</v>
      </c>
      <c r="S50" s="675">
        <v>1</v>
      </c>
      <c r="T50" s="620">
        <v>1</v>
      </c>
      <c r="U50" s="688">
        <f t="shared" ref="U50:Z50" si="78">U94+U138</f>
        <v>11</v>
      </c>
      <c r="V50" s="626">
        <f t="shared" si="78"/>
        <v>0</v>
      </c>
      <c r="W50" s="626">
        <f t="shared" si="78"/>
        <v>8</v>
      </c>
      <c r="X50" s="626">
        <f t="shared" si="78"/>
        <v>3</v>
      </c>
      <c r="Y50" s="626">
        <f t="shared" si="78"/>
        <v>4</v>
      </c>
      <c r="Z50" s="689">
        <f t="shared" si="78"/>
        <v>4</v>
      </c>
      <c r="AA50" s="833">
        <v>0</v>
      </c>
      <c r="AB50" s="834">
        <v>0</v>
      </c>
      <c r="AC50" s="834">
        <v>0</v>
      </c>
      <c r="AD50" s="834">
        <v>0</v>
      </c>
      <c r="AE50" s="834">
        <v>0</v>
      </c>
      <c r="AF50" s="835">
        <v>0</v>
      </c>
      <c r="AG50" s="708">
        <v>0</v>
      </c>
      <c r="AH50" s="639">
        <v>0</v>
      </c>
      <c r="AI50" s="639">
        <v>0</v>
      </c>
      <c r="AJ50" s="638">
        <v>1</v>
      </c>
      <c r="AK50" s="639">
        <v>2</v>
      </c>
      <c r="AL50" s="709">
        <v>2</v>
      </c>
      <c r="AM50" s="833">
        <f t="shared" si="76"/>
        <v>0</v>
      </c>
      <c r="AN50" s="834">
        <f t="shared" si="76"/>
        <v>0</v>
      </c>
      <c r="AO50" s="834">
        <f t="shared" si="76"/>
        <v>0</v>
      </c>
      <c r="AP50" s="834">
        <f t="shared" si="76"/>
        <v>0</v>
      </c>
      <c r="AQ50" s="834">
        <f t="shared" si="76"/>
        <v>0</v>
      </c>
      <c r="AR50" s="835">
        <f t="shared" si="76"/>
        <v>0</v>
      </c>
      <c r="AS50" s="843">
        <v>0</v>
      </c>
      <c r="AT50" s="844">
        <v>0</v>
      </c>
      <c r="AU50" s="844">
        <v>0</v>
      </c>
      <c r="AV50" s="844">
        <v>0</v>
      </c>
      <c r="AW50" s="844">
        <v>0</v>
      </c>
      <c r="AX50" s="851">
        <v>0</v>
      </c>
      <c r="AY50" s="852">
        <v>9</v>
      </c>
      <c r="AZ50" s="853">
        <v>0</v>
      </c>
      <c r="BA50" s="853">
        <v>1</v>
      </c>
      <c r="BB50" s="853">
        <v>0</v>
      </c>
      <c r="BC50" s="853">
        <v>0</v>
      </c>
      <c r="BD50" s="854">
        <v>0</v>
      </c>
      <c r="BE50" s="714">
        <f t="shared" si="13"/>
        <v>20</v>
      </c>
      <c r="BF50" s="290">
        <f t="shared" si="14"/>
        <v>28</v>
      </c>
      <c r="BG50" s="290">
        <f t="shared" si="15"/>
        <v>16</v>
      </c>
      <c r="BH50" s="290">
        <f t="shared" si="16"/>
        <v>7</v>
      </c>
      <c r="BI50" s="290">
        <f t="shared" si="17"/>
        <v>7</v>
      </c>
      <c r="BJ50" s="715">
        <f t="shared" si="18"/>
        <v>7</v>
      </c>
    </row>
    <row r="51" spans="1:62" s="172" customFormat="1" ht="12.75" customHeight="1" thickBot="1">
      <c r="A51" s="272"/>
      <c r="B51" s="984" t="s">
        <v>17</v>
      </c>
      <c r="C51" s="984"/>
      <c r="D51" s="985"/>
      <c r="E51" s="270">
        <f>E22+E36+E50</f>
        <v>24727</v>
      </c>
      <c r="F51" s="270">
        <f>F22+F36+F50</f>
        <v>2292</v>
      </c>
      <c r="G51" s="270">
        <f t="shared" ref="G51:M51" si="79">G22+G36+G50</f>
        <v>27019</v>
      </c>
      <c r="H51" s="270">
        <f>H22+H36+H50</f>
        <v>1354</v>
      </c>
      <c r="I51" s="270">
        <f>I22+I36+I50</f>
        <v>28373</v>
      </c>
      <c r="J51" s="270">
        <f t="shared" si="79"/>
        <v>6996</v>
      </c>
      <c r="K51" s="270">
        <f>K22+K36+K50</f>
        <v>1355</v>
      </c>
      <c r="L51" s="270">
        <f t="shared" si="79"/>
        <v>8351</v>
      </c>
      <c r="M51" s="655">
        <f t="shared" si="79"/>
        <v>1672</v>
      </c>
      <c r="O51" s="611">
        <v>5273</v>
      </c>
      <c r="P51" s="612">
        <v>597</v>
      </c>
      <c r="Q51" s="612">
        <v>111</v>
      </c>
      <c r="R51" s="611">
        <v>1463</v>
      </c>
      <c r="S51" s="612">
        <v>273</v>
      </c>
      <c r="T51" s="621">
        <v>341</v>
      </c>
      <c r="U51" s="836">
        <f t="shared" ref="U51:Z51" si="80">U95+U139</f>
        <v>3992</v>
      </c>
      <c r="V51" s="837">
        <f t="shared" si="80"/>
        <v>379</v>
      </c>
      <c r="W51" s="837">
        <f t="shared" si="80"/>
        <v>232</v>
      </c>
      <c r="X51" s="837">
        <f t="shared" si="80"/>
        <v>1313</v>
      </c>
      <c r="Y51" s="837">
        <f t="shared" si="80"/>
        <v>315</v>
      </c>
      <c r="Z51" s="838">
        <f t="shared" si="80"/>
        <v>374</v>
      </c>
      <c r="AA51" s="839">
        <v>5659</v>
      </c>
      <c r="AB51" s="840">
        <v>456</v>
      </c>
      <c r="AC51" s="840">
        <v>549</v>
      </c>
      <c r="AD51" s="840">
        <v>1780</v>
      </c>
      <c r="AE51" s="840">
        <v>295</v>
      </c>
      <c r="AF51" s="841">
        <v>369</v>
      </c>
      <c r="AG51" s="710">
        <v>4767</v>
      </c>
      <c r="AH51" s="711">
        <v>435</v>
      </c>
      <c r="AI51" s="711">
        <v>311</v>
      </c>
      <c r="AJ51" s="712">
        <v>1253</v>
      </c>
      <c r="AK51" s="711">
        <v>211</v>
      </c>
      <c r="AL51" s="713">
        <v>263</v>
      </c>
      <c r="AM51" s="842">
        <f t="shared" si="76"/>
        <v>3181</v>
      </c>
      <c r="AN51" s="840">
        <f t="shared" si="76"/>
        <v>227</v>
      </c>
      <c r="AO51" s="840">
        <f t="shared" si="76"/>
        <v>104</v>
      </c>
      <c r="AP51" s="840">
        <f t="shared" si="76"/>
        <v>691</v>
      </c>
      <c r="AQ51" s="840">
        <f t="shared" si="76"/>
        <v>166</v>
      </c>
      <c r="AR51" s="841">
        <f t="shared" si="76"/>
        <v>222</v>
      </c>
      <c r="AS51" s="860">
        <v>171</v>
      </c>
      <c r="AT51" s="860">
        <v>26</v>
      </c>
      <c r="AU51" s="860">
        <v>7</v>
      </c>
      <c r="AV51" s="860">
        <v>79</v>
      </c>
      <c r="AW51" s="860">
        <v>7</v>
      </c>
      <c r="AX51" s="860">
        <v>7</v>
      </c>
      <c r="AY51" s="861">
        <v>1684</v>
      </c>
      <c r="AZ51" s="862">
        <v>172</v>
      </c>
      <c r="BA51" s="862">
        <v>40</v>
      </c>
      <c r="BB51" s="862">
        <v>417</v>
      </c>
      <c r="BC51" s="862">
        <v>88</v>
      </c>
      <c r="BD51" s="863">
        <v>96</v>
      </c>
      <c r="BE51" s="716">
        <f>O51+U51+AA51+AG51+AM51+AS51+AY51</f>
        <v>24727</v>
      </c>
      <c r="BF51" s="716">
        <f t="shared" si="14"/>
        <v>2292</v>
      </c>
      <c r="BG51" s="716">
        <f t="shared" si="15"/>
        <v>1354</v>
      </c>
      <c r="BH51" s="716">
        <f t="shared" si="16"/>
        <v>6996</v>
      </c>
      <c r="BI51" s="716">
        <f t="shared" si="17"/>
        <v>1355</v>
      </c>
      <c r="BJ51" s="716">
        <f t="shared" si="18"/>
        <v>1672</v>
      </c>
    </row>
    <row r="52" spans="1:62" ht="13.5" thickTop="1">
      <c r="A52" s="216" t="s">
        <v>201</v>
      </c>
      <c r="Q52" s="283">
        <f>Q51+'ANEXO I - TAB 2'!K9</f>
        <v>211</v>
      </c>
      <c r="W52" s="920">
        <f>W51+'ANEXO I - TAB 2'!P9</f>
        <v>292</v>
      </c>
      <c r="AA52" s="7"/>
      <c r="AC52" s="920">
        <f>AC51+'ANEXO I - TAB 2'!U9</f>
        <v>678</v>
      </c>
      <c r="AI52" s="283">
        <f>AI51+'ANEXO I - TAB 2'!Z9</f>
        <v>322</v>
      </c>
      <c r="AM52" s="7"/>
      <c r="AO52" s="920">
        <f>AO51+'ANEXO I - TAB 2'!AE9</f>
        <v>169</v>
      </c>
      <c r="AU52" s="2">
        <f>AU51+'ANEXO I - TAB 2'!AJ9</f>
        <v>7</v>
      </c>
      <c r="BA52" s="920">
        <f>BA51+'ANEXO I - TAB 2'!AO9</f>
        <v>72</v>
      </c>
    </row>
    <row r="53" spans="1:62">
      <c r="T53" s="2" t="s">
        <v>300</v>
      </c>
      <c r="U53" s="879">
        <v>211</v>
      </c>
      <c r="V53" s="880">
        <v>0</v>
      </c>
      <c r="W53" s="879">
        <v>0</v>
      </c>
      <c r="X53" s="890">
        <v>133</v>
      </c>
      <c r="Y53" s="891">
        <v>16</v>
      </c>
      <c r="Z53" s="891">
        <v>17</v>
      </c>
      <c r="AA53" s="7"/>
      <c r="AB53" s="678"/>
      <c r="AC53" s="678"/>
      <c r="AD53" s="678"/>
      <c r="AE53" s="678"/>
      <c r="AF53" s="678"/>
      <c r="AM53" s="603">
        <v>107</v>
      </c>
      <c r="AN53" s="604"/>
      <c r="AO53" s="613"/>
      <c r="AP53" s="603">
        <v>62</v>
      </c>
      <c r="AQ53" s="604">
        <v>4</v>
      </c>
      <c r="AR53" s="617">
        <v>8</v>
      </c>
    </row>
    <row r="54" spans="1:62">
      <c r="H54" s="717"/>
      <c r="U54" s="881">
        <v>7</v>
      </c>
      <c r="V54" s="882">
        <v>0</v>
      </c>
      <c r="W54" s="881">
        <v>0</v>
      </c>
      <c r="X54" s="891">
        <v>0</v>
      </c>
      <c r="Y54" s="891">
        <v>0</v>
      </c>
      <c r="Z54" s="891">
        <v>0</v>
      </c>
      <c r="AA54" s="7"/>
      <c r="AB54" s="678"/>
      <c r="AC54" s="678"/>
      <c r="AD54" s="678"/>
      <c r="AE54" s="678"/>
      <c r="AF54" s="678"/>
      <c r="AM54" s="178">
        <v>2</v>
      </c>
      <c r="AN54" s="179"/>
      <c r="AO54" s="235"/>
      <c r="AP54" s="178"/>
      <c r="AQ54" s="179"/>
      <c r="AR54" s="196"/>
    </row>
    <row r="55" spans="1:62">
      <c r="U55" s="881">
        <v>8</v>
      </c>
      <c r="V55" s="882">
        <v>0</v>
      </c>
      <c r="W55" s="881">
        <v>0</v>
      </c>
      <c r="X55" s="891">
        <v>0</v>
      </c>
      <c r="Y55" s="891">
        <v>1</v>
      </c>
      <c r="Z55" s="891">
        <v>1</v>
      </c>
      <c r="AA55" s="7"/>
      <c r="AB55" s="678"/>
      <c r="AC55" s="678"/>
      <c r="AD55" s="678"/>
      <c r="AE55" s="678"/>
      <c r="AF55" s="678"/>
      <c r="AM55" s="181">
        <v>2</v>
      </c>
      <c r="AN55" s="182"/>
      <c r="AO55" s="235"/>
      <c r="AP55" s="181"/>
      <c r="AQ55" s="182"/>
      <c r="AR55" s="197"/>
    </row>
    <row r="56" spans="1:62">
      <c r="U56" s="881">
        <v>10</v>
      </c>
      <c r="V56" s="882">
        <v>0</v>
      </c>
      <c r="W56" s="881">
        <v>0</v>
      </c>
      <c r="X56" s="891">
        <v>0</v>
      </c>
      <c r="Y56" s="891">
        <v>0</v>
      </c>
      <c r="Z56" s="891">
        <v>0</v>
      </c>
      <c r="AA56" s="7"/>
      <c r="AB56" s="678"/>
      <c r="AC56" s="678"/>
      <c r="AD56" s="678"/>
      <c r="AE56" s="678"/>
      <c r="AF56" s="678"/>
      <c r="AM56" s="603"/>
      <c r="AN56" s="604"/>
      <c r="AO56" s="235"/>
      <c r="AP56" s="603">
        <v>1</v>
      </c>
      <c r="AQ56" s="604"/>
      <c r="AR56" s="617"/>
    </row>
    <row r="57" spans="1:62">
      <c r="U57" s="881">
        <v>11</v>
      </c>
      <c r="V57" s="882">
        <v>0</v>
      </c>
      <c r="W57" s="881">
        <v>0</v>
      </c>
      <c r="X57" s="891">
        <v>0</v>
      </c>
      <c r="Y57" s="891">
        <v>0</v>
      </c>
      <c r="Z57" s="891">
        <v>0</v>
      </c>
      <c r="AA57" s="7"/>
      <c r="AB57" s="678"/>
      <c r="AC57" s="678"/>
      <c r="AD57" s="678"/>
      <c r="AE57" s="678"/>
      <c r="AF57" s="678"/>
      <c r="AM57" s="178"/>
      <c r="AN57" s="179"/>
      <c r="AO57" s="235"/>
      <c r="AP57" s="178"/>
      <c r="AQ57" s="179"/>
      <c r="AR57" s="196"/>
    </row>
    <row r="58" spans="1:62" ht="21" hidden="1" customHeight="1">
      <c r="J58" s="977" t="s">
        <v>359</v>
      </c>
      <c r="K58" s="980" t="s">
        <v>360</v>
      </c>
      <c r="L58" s="980" t="s">
        <v>361</v>
      </c>
      <c r="M58" s="980" t="s">
        <v>362</v>
      </c>
      <c r="U58" s="881">
        <v>10</v>
      </c>
      <c r="V58" s="882">
        <v>0</v>
      </c>
      <c r="W58" s="881">
        <v>0</v>
      </c>
      <c r="X58" s="891">
        <v>0</v>
      </c>
      <c r="Y58" s="891">
        <v>0</v>
      </c>
      <c r="Z58" s="891">
        <v>0</v>
      </c>
      <c r="AA58" s="7"/>
      <c r="AB58" s="678"/>
      <c r="AC58" s="678"/>
      <c r="AD58" s="678"/>
      <c r="AE58" s="678"/>
      <c r="AF58" s="678"/>
      <c r="AM58" s="178">
        <v>3</v>
      </c>
      <c r="AN58" s="179"/>
      <c r="AO58" s="235"/>
      <c r="AP58" s="178"/>
      <c r="AQ58" s="179"/>
      <c r="AR58" s="196"/>
    </row>
    <row r="59" spans="1:62" hidden="1">
      <c r="J59" s="978"/>
      <c r="K59" s="981"/>
      <c r="L59" s="981"/>
      <c r="M59" s="981"/>
      <c r="U59" s="881">
        <v>0</v>
      </c>
      <c r="V59" s="882">
        <v>0</v>
      </c>
      <c r="W59" s="881">
        <v>0</v>
      </c>
      <c r="X59" s="891">
        <v>1</v>
      </c>
      <c r="Y59" s="891">
        <v>0</v>
      </c>
      <c r="Z59" s="891">
        <v>0</v>
      </c>
      <c r="AA59" s="7"/>
      <c r="AB59" s="678"/>
      <c r="AC59" s="678"/>
      <c r="AD59" s="678"/>
      <c r="AE59" s="678"/>
      <c r="AF59" s="678"/>
      <c r="AM59" s="184"/>
      <c r="AN59" s="185"/>
      <c r="AO59" s="235"/>
      <c r="AP59" s="184"/>
      <c r="AQ59" s="185"/>
      <c r="AR59" s="198"/>
    </row>
    <row r="60" spans="1:62" hidden="1">
      <c r="J60" s="978"/>
      <c r="K60" s="981"/>
      <c r="L60" s="981"/>
      <c r="M60" s="981"/>
      <c r="U60" s="881">
        <v>10</v>
      </c>
      <c r="V60" s="882">
        <v>0</v>
      </c>
      <c r="W60" s="881">
        <v>0</v>
      </c>
      <c r="X60" s="891">
        <v>0</v>
      </c>
      <c r="Y60" s="891">
        <v>0</v>
      </c>
      <c r="Z60" s="891">
        <v>0</v>
      </c>
      <c r="AA60" s="7"/>
      <c r="AB60" s="678"/>
      <c r="AC60" s="678"/>
      <c r="AD60" s="678"/>
      <c r="AE60" s="678"/>
      <c r="AF60" s="678"/>
      <c r="AM60" s="181">
        <v>5</v>
      </c>
      <c r="AN60" s="182"/>
      <c r="AO60" s="235"/>
      <c r="AP60" s="181"/>
      <c r="AQ60" s="182"/>
      <c r="AR60" s="197"/>
    </row>
    <row r="61" spans="1:62" ht="13.5" hidden="1" thickBot="1">
      <c r="J61" s="979"/>
      <c r="K61" s="982"/>
      <c r="L61" s="982"/>
      <c r="M61" s="983"/>
      <c r="U61" s="881">
        <v>9</v>
      </c>
      <c r="V61" s="882">
        <v>0</v>
      </c>
      <c r="W61" s="881">
        <v>0</v>
      </c>
      <c r="X61" s="891">
        <v>0</v>
      </c>
      <c r="Y61" s="891">
        <v>0</v>
      </c>
      <c r="Z61" s="891">
        <v>0</v>
      </c>
      <c r="AA61" s="7"/>
      <c r="AB61" s="678"/>
      <c r="AC61" s="678"/>
      <c r="AD61" s="678"/>
      <c r="AE61" s="678"/>
      <c r="AF61" s="678"/>
      <c r="AM61" s="603">
        <v>4</v>
      </c>
      <c r="AN61" s="604"/>
      <c r="AO61" s="235"/>
      <c r="AP61" s="603"/>
      <c r="AQ61" s="604"/>
      <c r="AR61" s="617"/>
    </row>
    <row r="62" spans="1:62" ht="15.75" hidden="1" thickBot="1">
      <c r="J62" s="921" t="s">
        <v>363</v>
      </c>
      <c r="K62" s="930">
        <f>Q52</f>
        <v>211</v>
      </c>
      <c r="L62" s="922">
        <f>ROUND((K62/$K$69)*$L$71,0)</f>
        <v>82</v>
      </c>
      <c r="M62" s="923">
        <f>L62*100000</f>
        <v>8200000</v>
      </c>
      <c r="U62" s="881">
        <v>7</v>
      </c>
      <c r="V62" s="882">
        <v>0</v>
      </c>
      <c r="W62" s="881">
        <v>0</v>
      </c>
      <c r="X62" s="891">
        <v>2</v>
      </c>
      <c r="Y62" s="891">
        <v>0</v>
      </c>
      <c r="Z62" s="891">
        <v>0</v>
      </c>
      <c r="AA62" s="7"/>
      <c r="AB62" s="678"/>
      <c r="AC62" s="678"/>
      <c r="AD62" s="678"/>
      <c r="AE62" s="678"/>
      <c r="AF62" s="678"/>
      <c r="AM62" s="178">
        <v>5</v>
      </c>
      <c r="AN62" s="179"/>
      <c r="AO62" s="235"/>
      <c r="AP62" s="178"/>
      <c r="AQ62" s="179"/>
      <c r="AR62" s="196"/>
    </row>
    <row r="63" spans="1:62" ht="15.75" hidden="1" thickBot="1">
      <c r="J63" s="921" t="s">
        <v>364</v>
      </c>
      <c r="K63" s="930">
        <f>W52</f>
        <v>292</v>
      </c>
      <c r="L63" s="922">
        <f t="shared" ref="L63:L68" si="81">ROUND((K63/$K$69)*$L$71,0)</f>
        <v>113</v>
      </c>
      <c r="M63" s="923">
        <f t="shared" ref="M63:M68" si="82">L63*100000</f>
        <v>11300000</v>
      </c>
      <c r="U63" s="881">
        <v>0</v>
      </c>
      <c r="V63" s="882">
        <v>9</v>
      </c>
      <c r="W63" s="881">
        <v>0</v>
      </c>
      <c r="X63" s="891">
        <v>1</v>
      </c>
      <c r="Y63" s="891">
        <v>0</v>
      </c>
      <c r="Z63" s="891">
        <v>0</v>
      </c>
      <c r="AA63" s="7"/>
      <c r="AB63" s="678"/>
      <c r="AC63" s="678"/>
      <c r="AD63" s="678"/>
      <c r="AE63" s="678"/>
      <c r="AF63" s="678"/>
      <c r="AM63" s="178"/>
      <c r="AN63" s="179">
        <v>3</v>
      </c>
      <c r="AO63" s="235"/>
      <c r="AP63" s="178"/>
      <c r="AQ63" s="179"/>
      <c r="AR63" s="196"/>
    </row>
    <row r="64" spans="1:62" ht="15.75" hidden="1" thickBot="1">
      <c r="J64" s="921" t="s">
        <v>365</v>
      </c>
      <c r="K64" s="930">
        <f>AC52</f>
        <v>678</v>
      </c>
      <c r="L64" s="922">
        <f t="shared" si="81"/>
        <v>263</v>
      </c>
      <c r="M64" s="923">
        <f t="shared" si="82"/>
        <v>26300000</v>
      </c>
      <c r="U64" s="883">
        <v>0</v>
      </c>
      <c r="V64" s="884">
        <v>7</v>
      </c>
      <c r="W64" s="881">
        <v>0</v>
      </c>
      <c r="X64" s="891">
        <v>0</v>
      </c>
      <c r="Y64" s="891">
        <v>0</v>
      </c>
      <c r="Z64" s="891">
        <v>0</v>
      </c>
      <c r="AA64" s="7"/>
      <c r="AB64" s="678"/>
      <c r="AC64" s="678"/>
      <c r="AD64" s="678"/>
      <c r="AE64" s="678"/>
      <c r="AF64" s="678"/>
      <c r="AM64" s="184"/>
      <c r="AN64" s="185">
        <v>15</v>
      </c>
      <c r="AO64" s="235"/>
      <c r="AP64" s="184"/>
      <c r="AQ64" s="185"/>
      <c r="AR64" s="198"/>
    </row>
    <row r="65" spans="10:44" ht="15.75" hidden="1" thickBot="1">
      <c r="J65" s="921" t="s">
        <v>366</v>
      </c>
      <c r="K65" s="930">
        <f>AI52</f>
        <v>322</v>
      </c>
      <c r="L65" s="922">
        <f t="shared" si="81"/>
        <v>125</v>
      </c>
      <c r="M65" s="923">
        <f t="shared" si="82"/>
        <v>12500000</v>
      </c>
      <c r="U65" s="883">
        <v>0</v>
      </c>
      <c r="V65" s="884">
        <v>11</v>
      </c>
      <c r="W65" s="881">
        <v>7</v>
      </c>
      <c r="X65" s="891">
        <v>0</v>
      </c>
      <c r="Y65" s="891">
        <v>0</v>
      </c>
      <c r="Z65" s="891">
        <v>0</v>
      </c>
      <c r="AA65" s="7"/>
      <c r="AB65" s="678"/>
      <c r="AC65" s="678"/>
      <c r="AD65" s="678"/>
      <c r="AE65" s="678"/>
      <c r="AF65" s="678"/>
      <c r="AM65" s="190"/>
      <c r="AN65" s="191">
        <v>9</v>
      </c>
      <c r="AO65" s="191">
        <v>0</v>
      </c>
      <c r="AP65" s="190"/>
      <c r="AQ65" s="191"/>
      <c r="AR65" s="201"/>
    </row>
    <row r="66" spans="10:44" ht="15.75" hidden="1" thickBot="1">
      <c r="J66" s="921" t="s">
        <v>367</v>
      </c>
      <c r="K66" s="930">
        <f>AO52</f>
        <v>169</v>
      </c>
      <c r="L66" s="922">
        <f t="shared" si="81"/>
        <v>66</v>
      </c>
      <c r="M66" s="923">
        <f t="shared" si="82"/>
        <v>6600000</v>
      </c>
      <c r="U66" s="885">
        <v>283</v>
      </c>
      <c r="V66" s="885">
        <v>27</v>
      </c>
      <c r="W66" s="885">
        <v>7</v>
      </c>
      <c r="X66" s="885">
        <v>137</v>
      </c>
      <c r="Y66" s="885">
        <v>17</v>
      </c>
      <c r="Z66" s="885">
        <v>18</v>
      </c>
      <c r="AA66" s="7"/>
      <c r="AB66" s="678"/>
      <c r="AC66" s="678"/>
      <c r="AD66" s="678"/>
      <c r="AE66" s="678"/>
      <c r="AF66" s="678"/>
      <c r="AM66" s="605">
        <v>128</v>
      </c>
      <c r="AN66" s="606">
        <v>27</v>
      </c>
      <c r="AO66" s="610">
        <v>0</v>
      </c>
      <c r="AP66" s="605">
        <v>63</v>
      </c>
      <c r="AQ66" s="606">
        <v>4</v>
      </c>
      <c r="AR66" s="618">
        <v>8</v>
      </c>
    </row>
    <row r="67" spans="10:44" ht="15.75" hidden="1" thickBot="1">
      <c r="J67" s="921" t="s">
        <v>368</v>
      </c>
      <c r="K67" s="930">
        <f>BA52</f>
        <v>72</v>
      </c>
      <c r="L67" s="922">
        <f t="shared" si="81"/>
        <v>28</v>
      </c>
      <c r="M67" s="923">
        <f t="shared" si="82"/>
        <v>2800000</v>
      </c>
      <c r="U67" s="886">
        <v>521</v>
      </c>
      <c r="V67" s="886">
        <v>0</v>
      </c>
      <c r="W67" s="886">
        <v>0</v>
      </c>
      <c r="X67" s="892">
        <v>250</v>
      </c>
      <c r="Y67" s="747">
        <v>40</v>
      </c>
      <c r="Z67" s="747">
        <v>46</v>
      </c>
      <c r="AA67" s="7"/>
      <c r="AB67" s="678"/>
      <c r="AC67" s="678"/>
      <c r="AD67" s="678"/>
      <c r="AE67" s="678"/>
      <c r="AF67" s="678"/>
      <c r="AM67" s="607">
        <v>252</v>
      </c>
      <c r="AN67" s="608"/>
      <c r="AO67" s="613"/>
      <c r="AP67" s="607">
        <v>113</v>
      </c>
      <c r="AQ67" s="608">
        <v>21</v>
      </c>
      <c r="AR67" s="619">
        <v>28</v>
      </c>
    </row>
    <row r="68" spans="10:44" ht="15.75" hidden="1" thickBot="1">
      <c r="J68" s="924" t="s">
        <v>200</v>
      </c>
      <c r="K68" s="931">
        <f>AU52</f>
        <v>7</v>
      </c>
      <c r="L68" s="922">
        <f t="shared" si="81"/>
        <v>3</v>
      </c>
      <c r="M68" s="923">
        <f t="shared" si="82"/>
        <v>300000</v>
      </c>
      <c r="U68" s="886">
        <v>14</v>
      </c>
      <c r="V68" s="886">
        <v>0</v>
      </c>
      <c r="W68" s="886">
        <v>0</v>
      </c>
      <c r="X68" s="892">
        <v>0</v>
      </c>
      <c r="Y68" s="747">
        <v>0</v>
      </c>
      <c r="Z68" s="747">
        <v>0</v>
      </c>
      <c r="AA68" s="7"/>
      <c r="AB68" s="678"/>
      <c r="AC68" s="678"/>
      <c r="AD68" s="678"/>
      <c r="AE68" s="678"/>
      <c r="AF68" s="678"/>
      <c r="AM68" s="188">
        <v>3</v>
      </c>
      <c r="AN68" s="189"/>
      <c r="AO68" s="235"/>
      <c r="AP68" s="188"/>
      <c r="AQ68" s="189"/>
      <c r="AR68" s="200"/>
    </row>
    <row r="69" spans="10:44" ht="15.75" hidden="1" thickBot="1">
      <c r="J69" s="925" t="s">
        <v>9</v>
      </c>
      <c r="K69" s="929">
        <f>SUM(K62:K68)</f>
        <v>1751</v>
      </c>
      <c r="L69" s="926">
        <f>SUM(L62:L68)</f>
        <v>680</v>
      </c>
      <c r="M69" s="927">
        <f>SUM(M62:M68)</f>
        <v>68000000</v>
      </c>
      <c r="U69" s="886">
        <v>17</v>
      </c>
      <c r="V69" s="886">
        <v>0</v>
      </c>
      <c r="W69" s="886">
        <v>0</v>
      </c>
      <c r="X69" s="892">
        <v>2</v>
      </c>
      <c r="Y69" s="747">
        <v>0</v>
      </c>
      <c r="Z69" s="747">
        <v>0</v>
      </c>
      <c r="AA69" s="7"/>
      <c r="AB69" s="678"/>
      <c r="AC69" s="678"/>
      <c r="AD69" s="678"/>
      <c r="AE69" s="678"/>
      <c r="AF69" s="678"/>
      <c r="AM69" s="190">
        <v>9</v>
      </c>
      <c r="AN69" s="191"/>
      <c r="AO69" s="235"/>
      <c r="AP69" s="190"/>
      <c r="AQ69" s="191"/>
      <c r="AR69" s="201"/>
    </row>
    <row r="70" spans="10:44" ht="18.75" hidden="1">
      <c r="J70" s="928"/>
      <c r="K70"/>
      <c r="L70"/>
      <c r="M70"/>
      <c r="U70" s="886">
        <v>19</v>
      </c>
      <c r="V70" s="886">
        <v>0</v>
      </c>
      <c r="W70" s="886">
        <v>0</v>
      </c>
      <c r="X70" s="892">
        <v>0</v>
      </c>
      <c r="Y70" s="747">
        <v>0</v>
      </c>
      <c r="Z70" s="747">
        <v>0</v>
      </c>
      <c r="AA70" s="7"/>
      <c r="AB70" s="678"/>
      <c r="AC70" s="678"/>
      <c r="AD70" s="678"/>
      <c r="AE70" s="678"/>
      <c r="AF70" s="678"/>
      <c r="AM70" s="607">
        <v>6</v>
      </c>
      <c r="AN70" s="608"/>
      <c r="AO70" s="235"/>
      <c r="AP70" s="607"/>
      <c r="AQ70" s="608"/>
      <c r="AR70" s="619"/>
    </row>
    <row r="71" spans="10:44" hidden="1">
      <c r="L71" s="283">
        <v>680</v>
      </c>
      <c r="U71" s="886">
        <v>23</v>
      </c>
      <c r="V71" s="886">
        <v>0</v>
      </c>
      <c r="W71" s="886">
        <v>0</v>
      </c>
      <c r="X71" s="892">
        <v>0</v>
      </c>
      <c r="Y71" s="747">
        <v>0</v>
      </c>
      <c r="Z71" s="747">
        <v>0</v>
      </c>
      <c r="AA71" s="7"/>
      <c r="AB71" s="678"/>
      <c r="AC71" s="678"/>
      <c r="AD71" s="678"/>
      <c r="AE71" s="678"/>
      <c r="AF71" s="678"/>
      <c r="AM71" s="188">
        <v>5</v>
      </c>
      <c r="AN71" s="189"/>
      <c r="AO71" s="235"/>
      <c r="AP71" s="188"/>
      <c r="AQ71" s="189">
        <v>1</v>
      </c>
      <c r="AR71" s="200">
        <v>1</v>
      </c>
    </row>
    <row r="72" spans="10:44">
      <c r="U72" s="886">
        <v>15</v>
      </c>
      <c r="V72" s="886">
        <v>0</v>
      </c>
      <c r="W72" s="886">
        <v>0</v>
      </c>
      <c r="X72" s="892">
        <v>0</v>
      </c>
      <c r="Y72" s="747">
        <v>1</v>
      </c>
      <c r="Z72" s="747">
        <v>1</v>
      </c>
      <c r="AA72" s="7"/>
      <c r="AB72" s="678"/>
      <c r="AC72" s="678"/>
      <c r="AD72" s="678"/>
      <c r="AE72" s="678"/>
      <c r="AF72" s="678"/>
      <c r="AM72" s="188">
        <v>7</v>
      </c>
      <c r="AN72" s="189"/>
      <c r="AO72" s="235"/>
      <c r="AP72" s="188"/>
      <c r="AQ72" s="189"/>
      <c r="AR72" s="200"/>
    </row>
    <row r="73" spans="10:44">
      <c r="U73" s="886">
        <v>0</v>
      </c>
      <c r="V73" s="886">
        <v>0</v>
      </c>
      <c r="W73" s="886">
        <v>0</v>
      </c>
      <c r="X73" s="892">
        <v>0</v>
      </c>
      <c r="Y73" s="747">
        <v>1</v>
      </c>
      <c r="Z73" s="747">
        <v>1</v>
      </c>
      <c r="AA73" s="7"/>
      <c r="AB73" s="678"/>
      <c r="AC73" s="678"/>
      <c r="AD73" s="678"/>
      <c r="AE73" s="678"/>
      <c r="AF73" s="678"/>
      <c r="AM73" s="188">
        <v>12</v>
      </c>
      <c r="AN73" s="189"/>
      <c r="AO73" s="235"/>
      <c r="AP73" s="188"/>
      <c r="AQ73" s="189"/>
      <c r="AR73" s="200"/>
    </row>
    <row r="74" spans="10:44">
      <c r="U74" s="886">
        <v>14</v>
      </c>
      <c r="V74" s="886">
        <v>0</v>
      </c>
      <c r="W74" s="886">
        <v>0</v>
      </c>
      <c r="X74" s="892">
        <v>1</v>
      </c>
      <c r="Y74" s="747">
        <v>0</v>
      </c>
      <c r="Z74" s="747">
        <v>0</v>
      </c>
      <c r="AA74" s="7"/>
      <c r="AB74" s="678"/>
      <c r="AC74" s="678"/>
      <c r="AD74" s="678"/>
      <c r="AE74" s="678"/>
      <c r="AF74" s="678"/>
      <c r="AM74" s="190">
        <v>4</v>
      </c>
      <c r="AN74" s="191"/>
      <c r="AO74" s="235"/>
      <c r="AP74" s="190"/>
      <c r="AQ74" s="191"/>
      <c r="AR74" s="201"/>
    </row>
    <row r="75" spans="10:44">
      <c r="U75" s="886">
        <v>18</v>
      </c>
      <c r="V75" s="886">
        <v>0</v>
      </c>
      <c r="W75" s="886">
        <v>0</v>
      </c>
      <c r="X75" s="892">
        <v>0</v>
      </c>
      <c r="Y75" s="747">
        <v>0</v>
      </c>
      <c r="Z75" s="747">
        <v>0</v>
      </c>
      <c r="AA75" s="7"/>
      <c r="AB75" s="678"/>
      <c r="AC75" s="678"/>
      <c r="AD75" s="678"/>
      <c r="AE75" s="678"/>
      <c r="AF75" s="678"/>
      <c r="AM75" s="607">
        <v>4</v>
      </c>
      <c r="AN75" s="608"/>
      <c r="AO75" s="235"/>
      <c r="AP75" s="607"/>
      <c r="AQ75" s="608"/>
      <c r="AR75" s="619"/>
    </row>
    <row r="76" spans="10:44">
      <c r="U76" s="886">
        <v>22</v>
      </c>
      <c r="V76" s="886">
        <v>0</v>
      </c>
      <c r="W76" s="886">
        <v>0</v>
      </c>
      <c r="X76" s="892">
        <v>0</v>
      </c>
      <c r="Y76" s="747">
        <v>0</v>
      </c>
      <c r="Z76" s="747">
        <v>0</v>
      </c>
      <c r="AA76" s="7"/>
      <c r="AB76" s="678"/>
      <c r="AC76" s="678"/>
      <c r="AD76" s="678"/>
      <c r="AE76" s="678"/>
      <c r="AF76" s="678"/>
      <c r="AM76" s="188">
        <v>10</v>
      </c>
      <c r="AN76" s="189"/>
      <c r="AO76" s="235"/>
      <c r="AP76" s="188"/>
      <c r="AQ76" s="189"/>
      <c r="AR76" s="200"/>
    </row>
    <row r="77" spans="10:44">
      <c r="U77" s="886">
        <v>8</v>
      </c>
      <c r="V77" s="886">
        <v>12</v>
      </c>
      <c r="W77" s="886">
        <v>0</v>
      </c>
      <c r="X77" s="892">
        <v>0</v>
      </c>
      <c r="Y77" s="747">
        <v>0</v>
      </c>
      <c r="Z77" s="747">
        <v>0</v>
      </c>
      <c r="AA77" s="7"/>
      <c r="AB77" s="678"/>
      <c r="AC77" s="678"/>
      <c r="AD77" s="678"/>
      <c r="AE77" s="678"/>
      <c r="AF77" s="678"/>
      <c r="AM77" s="188"/>
      <c r="AN77" s="189">
        <v>14</v>
      </c>
      <c r="AO77" s="235"/>
      <c r="AP77" s="188"/>
      <c r="AQ77" s="189"/>
      <c r="AR77" s="200"/>
    </row>
    <row r="78" spans="10:44">
      <c r="U78" s="886">
        <v>0</v>
      </c>
      <c r="V78" s="886">
        <v>36</v>
      </c>
      <c r="W78" s="886">
        <v>0</v>
      </c>
      <c r="X78" s="892">
        <v>0</v>
      </c>
      <c r="Y78" s="747">
        <v>0</v>
      </c>
      <c r="Z78" s="747">
        <v>0</v>
      </c>
      <c r="AA78" s="7"/>
      <c r="AB78" s="678"/>
      <c r="AC78" s="678"/>
      <c r="AD78" s="678"/>
      <c r="AE78" s="678"/>
      <c r="AF78" s="678"/>
      <c r="AM78" s="202"/>
      <c r="AN78" s="203">
        <v>20</v>
      </c>
      <c r="AO78" s="614"/>
      <c r="AP78" s="202"/>
      <c r="AQ78" s="203">
        <v>1</v>
      </c>
      <c r="AR78" s="204">
        <v>1</v>
      </c>
    </row>
    <row r="79" spans="10:44">
      <c r="U79" s="886">
        <v>0</v>
      </c>
      <c r="V79" s="886">
        <v>54</v>
      </c>
      <c r="W79" s="886">
        <v>25</v>
      </c>
      <c r="X79" s="892">
        <v>0</v>
      </c>
      <c r="Y79" s="747">
        <v>0</v>
      </c>
      <c r="Z79" s="747">
        <v>0</v>
      </c>
      <c r="AA79" s="7"/>
      <c r="AB79" s="678"/>
      <c r="AC79" s="678"/>
      <c r="AD79" s="678"/>
      <c r="AE79" s="678"/>
      <c r="AF79" s="678"/>
      <c r="AM79" s="190"/>
      <c r="AN79" s="191">
        <v>23</v>
      </c>
      <c r="AO79" s="615">
        <v>18</v>
      </c>
      <c r="AP79" s="190"/>
      <c r="AQ79" s="191"/>
      <c r="AR79" s="201"/>
    </row>
    <row r="80" spans="10:44">
      <c r="U80" s="887">
        <v>671</v>
      </c>
      <c r="V80" s="887">
        <v>102</v>
      </c>
      <c r="W80" s="887">
        <v>25</v>
      </c>
      <c r="X80" s="887">
        <v>253</v>
      </c>
      <c r="Y80" s="887">
        <v>42</v>
      </c>
      <c r="Z80" s="887">
        <v>48</v>
      </c>
      <c r="AA80" s="7"/>
      <c r="AB80" s="678"/>
      <c r="AC80" s="678"/>
      <c r="AD80" s="678"/>
      <c r="AE80" s="678"/>
      <c r="AF80" s="678"/>
      <c r="AM80" s="605">
        <v>312</v>
      </c>
      <c r="AN80" s="606">
        <v>57</v>
      </c>
      <c r="AO80" s="610">
        <v>18</v>
      </c>
      <c r="AP80" s="605">
        <v>113</v>
      </c>
      <c r="AQ80" s="606">
        <v>23</v>
      </c>
      <c r="AR80" s="618">
        <v>30</v>
      </c>
    </row>
    <row r="81" spans="21:44">
      <c r="U81" s="886">
        <v>6</v>
      </c>
      <c r="V81" s="886">
        <v>0</v>
      </c>
      <c r="W81" s="886">
        <v>0</v>
      </c>
      <c r="X81" s="892">
        <v>1</v>
      </c>
      <c r="Y81" s="747">
        <v>3</v>
      </c>
      <c r="Z81" s="747">
        <v>3</v>
      </c>
      <c r="AA81" s="7"/>
      <c r="AB81" s="678"/>
      <c r="AC81" s="678"/>
      <c r="AD81" s="678"/>
      <c r="AE81" s="678"/>
      <c r="AF81" s="678"/>
      <c r="AM81" s="603"/>
      <c r="AN81" s="604"/>
      <c r="AO81" s="616"/>
      <c r="AP81" s="603"/>
      <c r="AQ81" s="604"/>
      <c r="AR81" s="617"/>
    </row>
    <row r="82" spans="21:44">
      <c r="U82" s="886">
        <v>0</v>
      </c>
      <c r="V82" s="886">
        <v>0</v>
      </c>
      <c r="W82" s="886">
        <v>0</v>
      </c>
      <c r="X82" s="892">
        <v>0</v>
      </c>
      <c r="Y82" s="892">
        <v>0</v>
      </c>
      <c r="Z82" s="747">
        <v>0</v>
      </c>
      <c r="AA82" s="7"/>
      <c r="AB82" s="678"/>
      <c r="AC82" s="678"/>
      <c r="AD82" s="678"/>
      <c r="AE82" s="678"/>
      <c r="AF82" s="678"/>
      <c r="AM82" s="178"/>
      <c r="AN82" s="179"/>
      <c r="AO82" s="614"/>
      <c r="AP82" s="178"/>
      <c r="AQ82" s="179"/>
      <c r="AR82" s="196"/>
    </row>
    <row r="83" spans="21:44">
      <c r="U83" s="886">
        <v>0</v>
      </c>
      <c r="V83" s="886">
        <v>0</v>
      </c>
      <c r="W83" s="886">
        <v>0</v>
      </c>
      <c r="X83" s="892">
        <v>0</v>
      </c>
      <c r="Y83" s="892">
        <v>0</v>
      </c>
      <c r="Z83" s="747">
        <v>0</v>
      </c>
      <c r="AA83" s="7"/>
      <c r="AB83" s="678"/>
      <c r="AC83" s="678"/>
      <c r="AD83" s="678"/>
      <c r="AE83" s="678"/>
      <c r="AF83" s="678"/>
      <c r="AM83" s="181"/>
      <c r="AN83" s="182"/>
      <c r="AO83" s="614"/>
      <c r="AP83" s="181"/>
      <c r="AQ83" s="182"/>
      <c r="AR83" s="197"/>
    </row>
    <row r="84" spans="21:44">
      <c r="U84" s="886">
        <v>0</v>
      </c>
      <c r="V84" s="886">
        <v>0</v>
      </c>
      <c r="W84" s="886">
        <v>0</v>
      </c>
      <c r="X84" s="892">
        <v>0</v>
      </c>
      <c r="Y84" s="892">
        <v>0</v>
      </c>
      <c r="Z84" s="747">
        <v>0</v>
      </c>
      <c r="AA84" s="7"/>
      <c r="AB84" s="678"/>
      <c r="AC84" s="678"/>
      <c r="AD84" s="678"/>
      <c r="AE84" s="678"/>
      <c r="AF84" s="678"/>
      <c r="AM84" s="603"/>
      <c r="AN84" s="604"/>
      <c r="AO84" s="614"/>
      <c r="AP84" s="603"/>
      <c r="AQ84" s="604"/>
      <c r="AR84" s="617"/>
    </row>
    <row r="85" spans="21:44">
      <c r="U85" s="886">
        <v>0</v>
      </c>
      <c r="V85" s="886">
        <v>0</v>
      </c>
      <c r="W85" s="886">
        <v>0</v>
      </c>
      <c r="X85" s="892">
        <v>0</v>
      </c>
      <c r="Y85" s="892">
        <v>0</v>
      </c>
      <c r="Z85" s="747">
        <v>0</v>
      </c>
      <c r="AA85" s="7"/>
      <c r="AB85" s="678"/>
      <c r="AC85" s="678"/>
      <c r="AD85" s="678"/>
      <c r="AE85" s="678"/>
      <c r="AF85" s="678"/>
      <c r="AM85" s="178"/>
      <c r="AN85" s="179"/>
      <c r="AO85" s="614"/>
      <c r="AP85" s="178"/>
      <c r="AQ85" s="179"/>
      <c r="AR85" s="196"/>
    </row>
    <row r="86" spans="21:44">
      <c r="U86" s="886">
        <v>0</v>
      </c>
      <c r="V86" s="886">
        <v>0</v>
      </c>
      <c r="W86" s="886">
        <v>0</v>
      </c>
      <c r="X86" s="892">
        <v>0</v>
      </c>
      <c r="Y86" s="892">
        <v>0</v>
      </c>
      <c r="Z86" s="747">
        <v>0</v>
      </c>
      <c r="AA86" s="7"/>
      <c r="AB86" s="678"/>
      <c r="AC86" s="678"/>
      <c r="AD86" s="678"/>
      <c r="AE86" s="678"/>
      <c r="AF86" s="678"/>
      <c r="AM86" s="178"/>
      <c r="AN86" s="179"/>
      <c r="AO86" s="614"/>
      <c r="AP86" s="178"/>
      <c r="AQ86" s="179"/>
      <c r="AR86" s="196"/>
    </row>
    <row r="87" spans="21:44">
      <c r="U87" s="886">
        <v>0</v>
      </c>
      <c r="V87" s="886">
        <v>0</v>
      </c>
      <c r="W87" s="886">
        <v>0</v>
      </c>
      <c r="X87" s="892">
        <v>0</v>
      </c>
      <c r="Y87" s="892">
        <v>0</v>
      </c>
      <c r="Z87" s="747">
        <v>0</v>
      </c>
      <c r="AA87" s="7"/>
      <c r="AB87" s="678"/>
      <c r="AC87" s="678"/>
      <c r="AD87" s="678"/>
      <c r="AE87" s="678"/>
      <c r="AF87" s="678"/>
      <c r="AM87" s="178"/>
      <c r="AN87" s="179"/>
      <c r="AO87" s="614"/>
      <c r="AP87" s="178"/>
      <c r="AQ87" s="179"/>
      <c r="AR87" s="196"/>
    </row>
    <row r="88" spans="21:44">
      <c r="U88" s="886">
        <v>0</v>
      </c>
      <c r="V88" s="886">
        <v>0</v>
      </c>
      <c r="W88" s="886">
        <v>0</v>
      </c>
      <c r="X88" s="892">
        <v>0</v>
      </c>
      <c r="Y88" s="892">
        <v>0</v>
      </c>
      <c r="Z88" s="747">
        <v>0</v>
      </c>
      <c r="AA88" s="7"/>
      <c r="AB88" s="678"/>
      <c r="AC88" s="678"/>
      <c r="AD88" s="678"/>
      <c r="AE88" s="678"/>
      <c r="AF88" s="678"/>
      <c r="AM88" s="181"/>
      <c r="AN88" s="182"/>
      <c r="AO88" s="614"/>
      <c r="AP88" s="181"/>
      <c r="AQ88" s="182"/>
      <c r="AR88" s="197"/>
    </row>
    <row r="89" spans="21:44">
      <c r="U89" s="886">
        <v>0</v>
      </c>
      <c r="V89" s="886">
        <v>0</v>
      </c>
      <c r="W89" s="886">
        <v>0</v>
      </c>
      <c r="X89" s="892">
        <v>0</v>
      </c>
      <c r="Y89" s="892">
        <v>0</v>
      </c>
      <c r="Z89" s="747">
        <v>0</v>
      </c>
      <c r="AA89" s="7"/>
      <c r="AB89" s="678"/>
      <c r="AC89" s="678"/>
      <c r="AD89" s="678"/>
      <c r="AE89" s="678"/>
      <c r="AF89" s="678"/>
      <c r="AM89" s="603"/>
      <c r="AN89" s="604"/>
      <c r="AO89" s="614"/>
      <c r="AP89" s="603"/>
      <c r="AQ89" s="604"/>
      <c r="AR89" s="617"/>
    </row>
    <row r="90" spans="21:44">
      <c r="U90" s="886">
        <v>0</v>
      </c>
      <c r="V90" s="886">
        <v>0</v>
      </c>
      <c r="W90" s="886">
        <v>0</v>
      </c>
      <c r="X90" s="892">
        <v>0</v>
      </c>
      <c r="Y90" s="892">
        <v>0</v>
      </c>
      <c r="Z90" s="747">
        <v>0</v>
      </c>
      <c r="AA90" s="7"/>
      <c r="AB90" s="678"/>
      <c r="AC90" s="678"/>
      <c r="AD90" s="678"/>
      <c r="AE90" s="678"/>
      <c r="AF90" s="678"/>
      <c r="AM90" s="178"/>
      <c r="AN90" s="179"/>
      <c r="AO90" s="614"/>
      <c r="AP90" s="178"/>
      <c r="AQ90" s="179"/>
      <c r="AR90" s="196"/>
    </row>
    <row r="91" spans="21:44">
      <c r="U91" s="886">
        <v>0</v>
      </c>
      <c r="V91" s="886">
        <v>0</v>
      </c>
      <c r="W91" s="886">
        <v>0</v>
      </c>
      <c r="X91" s="892">
        <v>0</v>
      </c>
      <c r="Y91" s="892">
        <v>0</v>
      </c>
      <c r="Z91" s="747">
        <v>0</v>
      </c>
      <c r="AA91" s="7"/>
      <c r="AB91" s="678"/>
      <c r="AC91" s="678"/>
      <c r="AD91" s="678"/>
      <c r="AE91" s="678"/>
      <c r="AF91" s="678"/>
      <c r="AM91" s="178"/>
      <c r="AN91" s="179"/>
      <c r="AO91" s="614"/>
      <c r="AP91" s="178"/>
      <c r="AQ91" s="179"/>
      <c r="AR91" s="196"/>
    </row>
    <row r="92" spans="21:44">
      <c r="U92" s="886">
        <v>0</v>
      </c>
      <c r="V92" s="886">
        <v>0</v>
      </c>
      <c r="W92" s="886">
        <v>0</v>
      </c>
      <c r="X92" s="892">
        <v>0</v>
      </c>
      <c r="Y92" s="892">
        <v>0</v>
      </c>
      <c r="Z92" s="747">
        <v>0</v>
      </c>
      <c r="AA92" s="7"/>
      <c r="AB92" s="678"/>
      <c r="AC92" s="678"/>
      <c r="AD92" s="678"/>
      <c r="AE92" s="678"/>
      <c r="AF92" s="678"/>
      <c r="AM92" s="184"/>
      <c r="AN92" s="185"/>
      <c r="AO92" s="614"/>
      <c r="AP92" s="184"/>
      <c r="AQ92" s="185"/>
      <c r="AR92" s="198"/>
    </row>
    <row r="93" spans="21:44">
      <c r="U93" s="886">
        <v>0</v>
      </c>
      <c r="V93" s="888">
        <v>0</v>
      </c>
      <c r="W93" s="888">
        <v>6</v>
      </c>
      <c r="X93" s="892">
        <v>0</v>
      </c>
      <c r="Y93" s="892">
        <v>0</v>
      </c>
      <c r="Z93" s="747">
        <v>0</v>
      </c>
      <c r="AA93" s="7"/>
      <c r="AB93" s="678"/>
      <c r="AC93" s="678"/>
      <c r="AD93" s="678"/>
      <c r="AE93" s="678"/>
      <c r="AF93" s="678"/>
      <c r="AM93" s="190"/>
      <c r="AN93" s="191"/>
      <c r="AO93" s="615"/>
      <c r="AP93" s="190"/>
      <c r="AQ93" s="191"/>
      <c r="AR93" s="201"/>
    </row>
    <row r="94" spans="21:44">
      <c r="U94" s="885">
        <v>6</v>
      </c>
      <c r="V94" s="885">
        <v>0</v>
      </c>
      <c r="W94" s="885">
        <v>6</v>
      </c>
      <c r="X94" s="885">
        <v>1</v>
      </c>
      <c r="Y94" s="885">
        <v>3</v>
      </c>
      <c r="Z94" s="885">
        <v>3</v>
      </c>
      <c r="AA94" s="7"/>
      <c r="AB94" s="678"/>
      <c r="AC94" s="678"/>
      <c r="AD94" s="678"/>
      <c r="AE94" s="678"/>
      <c r="AF94" s="678"/>
      <c r="AM94" s="609">
        <v>0</v>
      </c>
      <c r="AN94" s="610">
        <v>0</v>
      </c>
      <c r="AO94" s="610">
        <v>0</v>
      </c>
      <c r="AP94" s="609">
        <v>0</v>
      </c>
      <c r="AQ94" s="610">
        <v>0</v>
      </c>
      <c r="AR94" s="620">
        <v>0</v>
      </c>
    </row>
    <row r="95" spans="21:44" ht="13.5" thickBot="1">
      <c r="U95" s="889">
        <v>960</v>
      </c>
      <c r="V95" s="889">
        <v>129</v>
      </c>
      <c r="W95" s="889">
        <v>38</v>
      </c>
      <c r="X95" s="889">
        <v>391</v>
      </c>
      <c r="Y95" s="889">
        <v>62</v>
      </c>
      <c r="Z95" s="889">
        <v>69</v>
      </c>
      <c r="AA95" s="7"/>
      <c r="AB95" s="678"/>
      <c r="AC95" s="678"/>
      <c r="AD95" s="678"/>
      <c r="AE95" s="678"/>
      <c r="AF95" s="678"/>
      <c r="AM95" s="611">
        <v>440</v>
      </c>
      <c r="AN95" s="612">
        <v>84</v>
      </c>
      <c r="AO95" s="612">
        <v>18</v>
      </c>
      <c r="AP95" s="611">
        <v>176</v>
      </c>
      <c r="AQ95" s="612">
        <v>27</v>
      </c>
      <c r="AR95" s="621">
        <v>38</v>
      </c>
    </row>
    <row r="96" spans="21:44" ht="13.5" thickTop="1">
      <c r="AA96" s="7"/>
      <c r="AB96" s="678"/>
      <c r="AC96" s="678"/>
      <c r="AD96" s="678"/>
      <c r="AE96" s="678"/>
      <c r="AF96" s="678"/>
    </row>
    <row r="97" spans="20:44">
      <c r="T97" s="2" t="s">
        <v>301</v>
      </c>
      <c r="U97" s="893">
        <v>911</v>
      </c>
      <c r="V97" s="893">
        <v>0</v>
      </c>
      <c r="W97" s="893">
        <v>0</v>
      </c>
      <c r="X97" s="893">
        <v>412</v>
      </c>
      <c r="Y97" s="893">
        <v>129</v>
      </c>
      <c r="Z97" s="893">
        <v>151</v>
      </c>
      <c r="AA97" s="7"/>
      <c r="AB97" s="678"/>
      <c r="AC97" s="678"/>
      <c r="AD97" s="678"/>
      <c r="AE97" s="678"/>
      <c r="AF97" s="678"/>
      <c r="AM97" s="603">
        <v>744</v>
      </c>
      <c r="AN97" s="604"/>
      <c r="AO97" s="613"/>
      <c r="AP97" s="603">
        <v>249</v>
      </c>
      <c r="AQ97" s="604">
        <v>62</v>
      </c>
      <c r="AR97" s="617">
        <v>85</v>
      </c>
    </row>
    <row r="98" spans="20:44">
      <c r="U98" s="893">
        <v>58</v>
      </c>
      <c r="V98" s="893">
        <v>0</v>
      </c>
      <c r="W98" s="893">
        <v>0</v>
      </c>
      <c r="X98" s="893">
        <v>3</v>
      </c>
      <c r="Y98" s="893">
        <v>1</v>
      </c>
      <c r="Z98" s="893">
        <v>3</v>
      </c>
      <c r="AA98" s="7"/>
      <c r="AB98" s="678"/>
      <c r="AC98" s="678"/>
      <c r="AD98" s="678"/>
      <c r="AE98" s="678"/>
      <c r="AF98" s="678"/>
      <c r="AM98" s="178">
        <v>74</v>
      </c>
      <c r="AN98" s="179"/>
      <c r="AO98" s="235"/>
      <c r="AP98" s="178">
        <v>1</v>
      </c>
      <c r="AQ98" s="179"/>
      <c r="AR98" s="196"/>
    </row>
    <row r="99" spans="20:44">
      <c r="U99" s="893">
        <v>57</v>
      </c>
      <c r="V99" s="893">
        <v>0</v>
      </c>
      <c r="W99" s="893">
        <v>0</v>
      </c>
      <c r="X99" s="893">
        <v>2</v>
      </c>
      <c r="Y99" s="893">
        <v>1</v>
      </c>
      <c r="Z99" s="893">
        <v>2</v>
      </c>
      <c r="AA99" s="7"/>
      <c r="AB99" s="678"/>
      <c r="AC99" s="678"/>
      <c r="AD99" s="678"/>
      <c r="AE99" s="678"/>
      <c r="AF99" s="678"/>
      <c r="AM99" s="181">
        <v>65</v>
      </c>
      <c r="AN99" s="182"/>
      <c r="AO99" s="235"/>
      <c r="AP99" s="181"/>
      <c r="AQ99" s="182">
        <v>2</v>
      </c>
      <c r="AR99" s="197">
        <v>2</v>
      </c>
    </row>
    <row r="100" spans="20:44">
      <c r="U100" s="893">
        <v>44</v>
      </c>
      <c r="V100" s="893">
        <v>0</v>
      </c>
      <c r="W100" s="893">
        <v>0</v>
      </c>
      <c r="X100" s="893">
        <v>2</v>
      </c>
      <c r="Y100" s="893">
        <v>1</v>
      </c>
      <c r="Z100" s="893">
        <v>6</v>
      </c>
      <c r="AA100" s="7"/>
      <c r="AB100" s="678"/>
      <c r="AC100" s="678"/>
      <c r="AD100" s="678"/>
      <c r="AE100" s="678"/>
      <c r="AF100" s="678"/>
      <c r="AM100" s="603">
        <v>93</v>
      </c>
      <c r="AN100" s="604"/>
      <c r="AO100" s="235"/>
      <c r="AP100" s="603"/>
      <c r="AQ100" s="604"/>
      <c r="AR100" s="617"/>
    </row>
    <row r="101" spans="20:44">
      <c r="U101" s="893">
        <v>53</v>
      </c>
      <c r="V101" s="893">
        <v>0</v>
      </c>
      <c r="W101" s="893">
        <v>0</v>
      </c>
      <c r="X101" s="893">
        <v>5</v>
      </c>
      <c r="Y101" s="893">
        <v>0</v>
      </c>
      <c r="Z101" s="893">
        <v>0</v>
      </c>
      <c r="AA101" s="7"/>
      <c r="AB101" s="678"/>
      <c r="AC101" s="678"/>
      <c r="AD101" s="678"/>
      <c r="AE101" s="678"/>
      <c r="AF101" s="678"/>
      <c r="AM101" s="178">
        <v>63</v>
      </c>
      <c r="AN101" s="179"/>
      <c r="AO101" s="235"/>
      <c r="AP101" s="178"/>
      <c r="AQ101" s="179"/>
      <c r="AR101" s="196"/>
    </row>
    <row r="102" spans="20:44">
      <c r="U102" s="893">
        <v>34</v>
      </c>
      <c r="V102" s="893">
        <v>0</v>
      </c>
      <c r="W102" s="893">
        <v>0</v>
      </c>
      <c r="X102" s="893">
        <v>5</v>
      </c>
      <c r="Y102" s="893">
        <v>0</v>
      </c>
      <c r="Z102" s="893">
        <v>0</v>
      </c>
      <c r="AA102" s="7"/>
      <c r="AB102" s="678"/>
      <c r="AC102" s="678"/>
      <c r="AD102" s="678"/>
      <c r="AE102" s="678"/>
      <c r="AF102" s="678"/>
      <c r="AM102" s="178">
        <v>28</v>
      </c>
      <c r="AN102" s="179"/>
      <c r="AO102" s="235"/>
      <c r="AP102" s="178"/>
      <c r="AQ102" s="179"/>
      <c r="AR102" s="196"/>
    </row>
    <row r="103" spans="20:44">
      <c r="U103" s="893">
        <v>5</v>
      </c>
      <c r="V103" s="893">
        <v>0</v>
      </c>
      <c r="W103" s="893">
        <v>0</v>
      </c>
      <c r="X103" s="893">
        <v>5</v>
      </c>
      <c r="Y103" s="893">
        <v>0</v>
      </c>
      <c r="Z103" s="893">
        <v>0</v>
      </c>
      <c r="AA103" s="7"/>
      <c r="AB103" s="678"/>
      <c r="AC103" s="678"/>
      <c r="AD103" s="678"/>
      <c r="AE103" s="678"/>
      <c r="AF103" s="678"/>
      <c r="AM103" s="184">
        <v>19</v>
      </c>
      <c r="AN103" s="185"/>
      <c r="AO103" s="235"/>
      <c r="AP103" s="184"/>
      <c r="AQ103" s="185"/>
      <c r="AR103" s="198"/>
    </row>
    <row r="104" spans="20:44">
      <c r="U104" s="893">
        <v>44</v>
      </c>
      <c r="V104" s="893">
        <v>0</v>
      </c>
      <c r="W104" s="893">
        <v>0</v>
      </c>
      <c r="X104" s="893">
        <v>1</v>
      </c>
      <c r="Y104" s="893">
        <v>2</v>
      </c>
      <c r="Z104" s="893">
        <v>3</v>
      </c>
      <c r="AA104" s="7"/>
      <c r="AB104" s="678"/>
      <c r="AC104" s="678"/>
      <c r="AD104" s="678"/>
      <c r="AE104" s="678"/>
      <c r="AF104" s="678"/>
      <c r="AM104" s="181">
        <v>16</v>
      </c>
      <c r="AN104" s="182"/>
      <c r="AO104" s="235"/>
      <c r="AP104" s="181">
        <v>1</v>
      </c>
      <c r="AQ104" s="182"/>
      <c r="AR104" s="197"/>
    </row>
    <row r="105" spans="20:44">
      <c r="U105" s="893">
        <v>15</v>
      </c>
      <c r="V105" s="893">
        <v>0</v>
      </c>
      <c r="W105" s="893">
        <v>0</v>
      </c>
      <c r="X105" s="893">
        <v>1</v>
      </c>
      <c r="Y105" s="893">
        <v>2</v>
      </c>
      <c r="Z105" s="893">
        <v>1</v>
      </c>
      <c r="AA105" s="7"/>
      <c r="AB105" s="678"/>
      <c r="AC105" s="678"/>
      <c r="AD105" s="678"/>
      <c r="AE105" s="678"/>
      <c r="AF105" s="678"/>
      <c r="AM105" s="603">
        <v>24</v>
      </c>
      <c r="AN105" s="604"/>
      <c r="AO105" s="235"/>
      <c r="AP105" s="603"/>
      <c r="AQ105" s="604"/>
      <c r="AR105" s="617"/>
    </row>
    <row r="106" spans="20:44">
      <c r="U106" s="893">
        <v>21</v>
      </c>
      <c r="V106" s="893">
        <v>0</v>
      </c>
      <c r="W106" s="893">
        <v>0</v>
      </c>
      <c r="X106" s="893">
        <v>1</v>
      </c>
      <c r="Y106" s="893">
        <v>1</v>
      </c>
      <c r="Z106" s="893">
        <v>1</v>
      </c>
      <c r="AA106" s="7"/>
      <c r="AB106" s="678"/>
      <c r="AC106" s="678"/>
      <c r="AD106" s="678"/>
      <c r="AE106" s="678"/>
      <c r="AF106" s="678"/>
      <c r="AM106" s="178">
        <v>20</v>
      </c>
      <c r="AN106" s="179"/>
      <c r="AO106" s="235"/>
      <c r="AP106" s="178">
        <v>1</v>
      </c>
      <c r="AQ106" s="179"/>
      <c r="AR106" s="196"/>
    </row>
    <row r="107" spans="20:44">
      <c r="U107" s="893">
        <v>0</v>
      </c>
      <c r="V107" s="893">
        <v>13</v>
      </c>
      <c r="W107" s="893">
        <v>0</v>
      </c>
      <c r="X107" s="893">
        <v>1</v>
      </c>
      <c r="Y107" s="893">
        <v>1</v>
      </c>
      <c r="Z107" s="893">
        <v>2</v>
      </c>
      <c r="AA107" s="7"/>
      <c r="AB107" s="678"/>
      <c r="AC107" s="678"/>
      <c r="AD107" s="678"/>
      <c r="AE107" s="678"/>
      <c r="AF107" s="678"/>
      <c r="AM107" s="178"/>
      <c r="AN107" s="179">
        <v>12</v>
      </c>
      <c r="AO107" s="235"/>
      <c r="AP107" s="178"/>
      <c r="AQ107" s="179"/>
      <c r="AR107" s="196"/>
    </row>
    <row r="108" spans="20:44">
      <c r="U108" s="893">
        <v>0</v>
      </c>
      <c r="V108" s="893">
        <v>39</v>
      </c>
      <c r="W108" s="893">
        <v>0</v>
      </c>
      <c r="X108" s="893">
        <v>1</v>
      </c>
      <c r="Y108" s="893">
        <v>1</v>
      </c>
      <c r="Z108" s="893">
        <v>1</v>
      </c>
      <c r="AA108" s="7"/>
      <c r="AB108" s="678"/>
      <c r="AC108" s="678"/>
      <c r="AD108" s="678"/>
      <c r="AE108" s="678"/>
      <c r="AF108" s="678"/>
      <c r="AM108" s="184"/>
      <c r="AN108" s="185">
        <v>12</v>
      </c>
      <c r="AO108" s="235"/>
      <c r="AP108" s="184"/>
      <c r="AQ108" s="185"/>
      <c r="AR108" s="198"/>
    </row>
    <row r="109" spans="20:44">
      <c r="U109" s="893">
        <v>0</v>
      </c>
      <c r="V109" s="893">
        <v>55</v>
      </c>
      <c r="W109" s="893">
        <v>42</v>
      </c>
      <c r="X109" s="893">
        <v>0</v>
      </c>
      <c r="Y109" s="893">
        <v>1</v>
      </c>
      <c r="Z109" s="893">
        <v>1</v>
      </c>
      <c r="AA109" s="7"/>
      <c r="AB109" s="678"/>
      <c r="AC109" s="678"/>
      <c r="AD109" s="678"/>
      <c r="AE109" s="678"/>
      <c r="AF109" s="678"/>
      <c r="AM109" s="190"/>
      <c r="AN109" s="191">
        <v>32</v>
      </c>
      <c r="AO109" s="191">
        <v>21</v>
      </c>
      <c r="AP109" s="190"/>
      <c r="AQ109" s="191"/>
      <c r="AR109" s="201"/>
    </row>
    <row r="110" spans="20:44">
      <c r="U110" s="894">
        <v>1242</v>
      </c>
      <c r="V110" s="894">
        <v>107</v>
      </c>
      <c r="W110" s="894">
        <v>42</v>
      </c>
      <c r="X110" s="894">
        <v>439</v>
      </c>
      <c r="Y110" s="894">
        <v>140</v>
      </c>
      <c r="Z110" s="894">
        <v>171</v>
      </c>
      <c r="AA110" s="7"/>
      <c r="AB110" s="678"/>
      <c r="AC110" s="678"/>
      <c r="AD110" s="678"/>
      <c r="AE110" s="678"/>
      <c r="AF110" s="678"/>
      <c r="AM110" s="605">
        <v>1146</v>
      </c>
      <c r="AN110" s="606">
        <v>56</v>
      </c>
      <c r="AO110" s="610">
        <v>21</v>
      </c>
      <c r="AP110" s="605">
        <v>252</v>
      </c>
      <c r="AQ110" s="606">
        <v>64</v>
      </c>
      <c r="AR110" s="618">
        <v>87</v>
      </c>
    </row>
    <row r="111" spans="20:44">
      <c r="U111" s="893">
        <v>1303</v>
      </c>
      <c r="V111" s="893">
        <v>0</v>
      </c>
      <c r="W111" s="893">
        <v>0</v>
      </c>
      <c r="X111" s="893">
        <v>458</v>
      </c>
      <c r="Y111" s="893">
        <v>102</v>
      </c>
      <c r="Z111" s="893">
        <v>116</v>
      </c>
      <c r="AA111" s="7"/>
      <c r="AB111" s="678"/>
      <c r="AC111" s="678"/>
      <c r="AD111" s="678"/>
      <c r="AE111" s="678"/>
      <c r="AF111" s="678"/>
      <c r="AM111" s="607">
        <v>1055</v>
      </c>
      <c r="AN111" s="608"/>
      <c r="AO111" s="613"/>
      <c r="AP111" s="607">
        <v>258</v>
      </c>
      <c r="AQ111" s="608">
        <v>67</v>
      </c>
      <c r="AR111" s="619">
        <v>87</v>
      </c>
    </row>
    <row r="112" spans="20:44">
      <c r="U112" s="893">
        <v>78</v>
      </c>
      <c r="V112" s="893">
        <v>0</v>
      </c>
      <c r="W112" s="893">
        <v>0</v>
      </c>
      <c r="X112" s="893">
        <v>4</v>
      </c>
      <c r="Y112" s="893">
        <v>0</v>
      </c>
      <c r="Z112" s="893">
        <v>0</v>
      </c>
      <c r="AA112" s="7"/>
      <c r="AB112" s="678"/>
      <c r="AC112" s="678"/>
      <c r="AD112" s="678"/>
      <c r="AE112" s="678"/>
      <c r="AF112" s="678"/>
      <c r="AM112" s="188">
        <v>125</v>
      </c>
      <c r="AN112" s="189"/>
      <c r="AO112" s="235"/>
      <c r="AP112" s="188"/>
      <c r="AQ112" s="189"/>
      <c r="AR112" s="200"/>
    </row>
    <row r="113" spans="21:44">
      <c r="U113" s="893">
        <v>79</v>
      </c>
      <c r="V113" s="893">
        <v>0</v>
      </c>
      <c r="W113" s="893">
        <v>0</v>
      </c>
      <c r="X113" s="893">
        <v>6</v>
      </c>
      <c r="Y113" s="893">
        <v>0</v>
      </c>
      <c r="Z113" s="893">
        <v>0</v>
      </c>
      <c r="AA113" s="7"/>
      <c r="AB113" s="678"/>
      <c r="AC113" s="678"/>
      <c r="AD113" s="678"/>
      <c r="AE113" s="678"/>
      <c r="AF113" s="678"/>
      <c r="AM113" s="190">
        <v>87</v>
      </c>
      <c r="AN113" s="191"/>
      <c r="AO113" s="235"/>
      <c r="AP113" s="190">
        <v>1</v>
      </c>
      <c r="AQ113" s="191"/>
      <c r="AR113" s="201"/>
    </row>
    <row r="114" spans="21:44">
      <c r="U114" s="893">
        <v>81</v>
      </c>
      <c r="V114" s="893">
        <v>0</v>
      </c>
      <c r="W114" s="893">
        <v>0</v>
      </c>
      <c r="X114" s="893">
        <v>2</v>
      </c>
      <c r="Y114" s="893">
        <v>1</v>
      </c>
      <c r="Z114" s="893">
        <v>1</v>
      </c>
      <c r="AA114" s="7"/>
      <c r="AB114" s="678"/>
      <c r="AC114" s="678"/>
      <c r="AD114" s="678"/>
      <c r="AE114" s="678"/>
      <c r="AF114" s="678"/>
      <c r="AM114" s="607">
        <v>143</v>
      </c>
      <c r="AN114" s="608"/>
      <c r="AO114" s="235"/>
      <c r="AP114" s="607"/>
      <c r="AQ114" s="608">
        <v>1</v>
      </c>
      <c r="AR114" s="619"/>
    </row>
    <row r="115" spans="21:44">
      <c r="U115" s="893">
        <v>74</v>
      </c>
      <c r="V115" s="893">
        <v>0</v>
      </c>
      <c r="W115" s="893">
        <v>0</v>
      </c>
      <c r="X115" s="893">
        <v>2</v>
      </c>
      <c r="Y115" s="893">
        <v>2</v>
      </c>
      <c r="Z115" s="893">
        <v>2</v>
      </c>
      <c r="AA115" s="7"/>
      <c r="AB115" s="678"/>
      <c r="AC115" s="678"/>
      <c r="AD115" s="678"/>
      <c r="AE115" s="678"/>
      <c r="AF115" s="678"/>
      <c r="AM115" s="188">
        <v>82</v>
      </c>
      <c r="AN115" s="189"/>
      <c r="AO115" s="235"/>
      <c r="AP115" s="188"/>
      <c r="AQ115" s="189"/>
      <c r="AR115" s="200"/>
    </row>
    <row r="116" spans="21:44">
      <c r="U116" s="893">
        <v>56</v>
      </c>
      <c r="V116" s="893">
        <v>0</v>
      </c>
      <c r="W116" s="893">
        <v>0</v>
      </c>
      <c r="X116" s="893">
        <v>2</v>
      </c>
      <c r="Y116" s="893">
        <v>2</v>
      </c>
      <c r="Z116" s="893">
        <v>5</v>
      </c>
      <c r="AA116" s="7"/>
      <c r="AB116" s="678"/>
      <c r="AC116" s="678"/>
      <c r="AD116" s="678"/>
      <c r="AE116" s="678"/>
      <c r="AF116" s="678"/>
      <c r="AM116" s="188">
        <v>26</v>
      </c>
      <c r="AN116" s="189"/>
      <c r="AO116" s="235"/>
      <c r="AP116" s="188">
        <v>1</v>
      </c>
      <c r="AQ116" s="189">
        <v>1</v>
      </c>
      <c r="AR116" s="200">
        <v>1</v>
      </c>
    </row>
    <row r="117" spans="21:44">
      <c r="U117" s="893">
        <v>7</v>
      </c>
      <c r="V117" s="893">
        <v>0</v>
      </c>
      <c r="W117" s="893">
        <v>0</v>
      </c>
      <c r="X117" s="893">
        <v>3</v>
      </c>
      <c r="Y117" s="893">
        <v>0</v>
      </c>
      <c r="Z117" s="893">
        <v>0</v>
      </c>
      <c r="AA117" s="7"/>
      <c r="AB117" s="678"/>
      <c r="AC117" s="678"/>
      <c r="AD117" s="678"/>
      <c r="AE117" s="678"/>
      <c r="AF117" s="678"/>
      <c r="AM117" s="188">
        <v>39</v>
      </c>
      <c r="AN117" s="189"/>
      <c r="AO117" s="235"/>
      <c r="AP117" s="188"/>
      <c r="AQ117" s="189"/>
      <c r="AR117" s="200"/>
    </row>
    <row r="118" spans="21:44">
      <c r="U118" s="893">
        <v>50</v>
      </c>
      <c r="V118" s="893">
        <v>0</v>
      </c>
      <c r="W118" s="893">
        <v>0</v>
      </c>
      <c r="X118" s="893">
        <v>0</v>
      </c>
      <c r="Y118" s="893">
        <v>1</v>
      </c>
      <c r="Z118" s="893">
        <v>1</v>
      </c>
      <c r="AA118" s="7"/>
      <c r="AB118" s="678"/>
      <c r="AC118" s="678"/>
      <c r="AD118" s="678"/>
      <c r="AE118" s="678"/>
      <c r="AF118" s="678"/>
      <c r="AM118" s="190">
        <v>15</v>
      </c>
      <c r="AN118" s="191"/>
      <c r="AO118" s="235"/>
      <c r="AP118" s="190">
        <v>1</v>
      </c>
      <c r="AQ118" s="191"/>
      <c r="AR118" s="201"/>
    </row>
    <row r="119" spans="21:44">
      <c r="U119" s="893">
        <v>22</v>
      </c>
      <c r="V119" s="893">
        <v>0</v>
      </c>
      <c r="W119" s="893">
        <v>0</v>
      </c>
      <c r="X119" s="893">
        <v>2</v>
      </c>
      <c r="Y119" s="893">
        <v>1</v>
      </c>
      <c r="Z119" s="893">
        <v>3</v>
      </c>
      <c r="AA119" s="7"/>
      <c r="AB119" s="678"/>
      <c r="AC119" s="678"/>
      <c r="AD119" s="678"/>
      <c r="AE119" s="678"/>
      <c r="AF119" s="678"/>
      <c r="AM119" s="607">
        <v>9</v>
      </c>
      <c r="AN119" s="608"/>
      <c r="AO119" s="235"/>
      <c r="AP119" s="607">
        <v>1</v>
      </c>
      <c r="AQ119" s="608"/>
      <c r="AR119" s="619"/>
    </row>
    <row r="120" spans="21:44">
      <c r="U120" s="893">
        <v>35</v>
      </c>
      <c r="V120" s="893">
        <v>0</v>
      </c>
      <c r="W120" s="893">
        <v>0</v>
      </c>
      <c r="X120" s="893">
        <v>0</v>
      </c>
      <c r="Y120" s="893">
        <v>1</v>
      </c>
      <c r="Z120" s="893">
        <v>2</v>
      </c>
      <c r="AA120" s="7"/>
      <c r="AB120" s="678"/>
      <c r="AC120" s="678"/>
      <c r="AD120" s="678"/>
      <c r="AE120" s="678"/>
      <c r="AF120" s="678"/>
      <c r="AM120" s="188">
        <v>14</v>
      </c>
      <c r="AN120" s="189"/>
      <c r="AO120" s="235"/>
      <c r="AP120" s="188"/>
      <c r="AQ120" s="189">
        <v>2</v>
      </c>
      <c r="AR120" s="200">
        <v>4</v>
      </c>
    </row>
    <row r="121" spans="21:44">
      <c r="U121" s="893">
        <v>0</v>
      </c>
      <c r="V121" s="893">
        <v>36</v>
      </c>
      <c r="W121" s="893">
        <v>0</v>
      </c>
      <c r="X121" s="893">
        <v>0</v>
      </c>
      <c r="Y121" s="893">
        <v>0</v>
      </c>
      <c r="Z121" s="893">
        <v>0</v>
      </c>
      <c r="AA121" s="7"/>
      <c r="AB121" s="678"/>
      <c r="AC121" s="678"/>
      <c r="AD121" s="678"/>
      <c r="AE121" s="678"/>
      <c r="AF121" s="678"/>
      <c r="AM121" s="188"/>
      <c r="AN121" s="189">
        <v>21</v>
      </c>
      <c r="AO121" s="235"/>
      <c r="AP121" s="188">
        <v>1</v>
      </c>
      <c r="AQ121" s="189">
        <v>2</v>
      </c>
      <c r="AR121" s="200">
        <v>2</v>
      </c>
    </row>
    <row r="122" spans="21:44">
      <c r="U122" s="893">
        <v>0</v>
      </c>
      <c r="V122" s="893">
        <v>27</v>
      </c>
      <c r="W122" s="893">
        <v>0</v>
      </c>
      <c r="X122" s="893">
        <v>0</v>
      </c>
      <c r="Y122" s="893">
        <v>0</v>
      </c>
      <c r="Z122" s="893">
        <v>0</v>
      </c>
      <c r="AA122" s="7"/>
      <c r="AB122" s="678"/>
      <c r="AC122" s="678"/>
      <c r="AD122" s="678"/>
      <c r="AE122" s="678"/>
      <c r="AF122" s="678"/>
      <c r="AM122" s="202"/>
      <c r="AN122" s="203">
        <v>14</v>
      </c>
      <c r="AO122" s="614"/>
      <c r="AP122" s="202"/>
      <c r="AQ122" s="203"/>
      <c r="AR122" s="204"/>
    </row>
    <row r="123" spans="21:44">
      <c r="U123" s="893">
        <v>0</v>
      </c>
      <c r="V123" s="893">
        <v>80</v>
      </c>
      <c r="W123" s="893">
        <v>150</v>
      </c>
      <c r="X123" s="893">
        <v>2</v>
      </c>
      <c r="Y123" s="893">
        <v>2</v>
      </c>
      <c r="Z123" s="893">
        <v>3</v>
      </c>
      <c r="AA123" s="7"/>
      <c r="AB123" s="678"/>
      <c r="AC123" s="678"/>
      <c r="AD123" s="678"/>
      <c r="AE123" s="678"/>
      <c r="AF123" s="678"/>
      <c r="AM123" s="190"/>
      <c r="AN123" s="191">
        <v>52</v>
      </c>
      <c r="AO123" s="615">
        <v>65</v>
      </c>
      <c r="AP123" s="190"/>
      <c r="AQ123" s="191">
        <v>2</v>
      </c>
      <c r="AR123" s="201">
        <v>3</v>
      </c>
    </row>
    <row r="124" spans="21:44">
      <c r="U124" s="894">
        <v>1785</v>
      </c>
      <c r="V124" s="894">
        <v>143</v>
      </c>
      <c r="W124" s="894">
        <v>150</v>
      </c>
      <c r="X124" s="894">
        <v>481</v>
      </c>
      <c r="Y124" s="894">
        <v>112</v>
      </c>
      <c r="Z124" s="894">
        <v>133</v>
      </c>
      <c r="AA124" s="7"/>
      <c r="AB124" s="678"/>
      <c r="AC124" s="678"/>
      <c r="AD124" s="678"/>
      <c r="AE124" s="678"/>
      <c r="AF124" s="678"/>
      <c r="AM124" s="605">
        <v>1595</v>
      </c>
      <c r="AN124" s="606">
        <v>87</v>
      </c>
      <c r="AO124" s="610">
        <v>65</v>
      </c>
      <c r="AP124" s="605">
        <v>263</v>
      </c>
      <c r="AQ124" s="606">
        <v>75</v>
      </c>
      <c r="AR124" s="618">
        <v>97</v>
      </c>
    </row>
    <row r="125" spans="21:44">
      <c r="U125" s="893">
        <v>4</v>
      </c>
      <c r="V125" s="893">
        <v>0</v>
      </c>
      <c r="W125" s="893">
        <v>0</v>
      </c>
      <c r="X125" s="893">
        <v>1</v>
      </c>
      <c r="Y125" s="893">
        <v>1</v>
      </c>
      <c r="Z125" s="893">
        <v>1</v>
      </c>
      <c r="AA125" s="7"/>
      <c r="AB125" s="678"/>
      <c r="AC125" s="678"/>
      <c r="AD125" s="678"/>
      <c r="AE125" s="678"/>
      <c r="AF125" s="678"/>
      <c r="AM125" s="603"/>
      <c r="AN125" s="604"/>
      <c r="AO125" s="616"/>
      <c r="AP125" s="603"/>
      <c r="AQ125" s="604"/>
      <c r="AR125" s="617"/>
    </row>
    <row r="126" spans="21:44">
      <c r="U126" s="893">
        <v>0</v>
      </c>
      <c r="V126" s="893">
        <v>0</v>
      </c>
      <c r="W126" s="893">
        <v>0</v>
      </c>
      <c r="X126" s="893">
        <v>0</v>
      </c>
      <c r="Y126" s="893">
        <v>0</v>
      </c>
      <c r="Z126" s="893">
        <v>0</v>
      </c>
      <c r="AA126" s="7"/>
      <c r="AB126" s="678"/>
      <c r="AC126" s="678"/>
      <c r="AD126" s="678"/>
      <c r="AE126" s="678"/>
      <c r="AF126" s="678"/>
      <c r="AM126" s="178"/>
      <c r="AN126" s="179"/>
      <c r="AO126" s="614"/>
      <c r="AP126" s="178"/>
      <c r="AQ126" s="179"/>
      <c r="AR126" s="196"/>
    </row>
    <row r="127" spans="21:44">
      <c r="U127" s="893">
        <v>0</v>
      </c>
      <c r="V127" s="893">
        <v>0</v>
      </c>
      <c r="W127" s="893">
        <v>0</v>
      </c>
      <c r="X127" s="893">
        <v>0</v>
      </c>
      <c r="Y127" s="893">
        <v>0</v>
      </c>
      <c r="Z127" s="893">
        <v>0</v>
      </c>
      <c r="AA127" s="7"/>
      <c r="AB127" s="678"/>
      <c r="AC127" s="678"/>
      <c r="AD127" s="678"/>
      <c r="AE127" s="678"/>
      <c r="AF127" s="678"/>
      <c r="AM127" s="181"/>
      <c r="AN127" s="182"/>
      <c r="AO127" s="614"/>
      <c r="AP127" s="181"/>
      <c r="AQ127" s="182"/>
      <c r="AR127" s="197"/>
    </row>
    <row r="128" spans="21:44">
      <c r="U128" s="893">
        <v>1</v>
      </c>
      <c r="V128" s="893">
        <v>0</v>
      </c>
      <c r="W128" s="893">
        <v>0</v>
      </c>
      <c r="X128" s="893">
        <v>0</v>
      </c>
      <c r="Y128" s="893">
        <v>0</v>
      </c>
      <c r="Z128" s="893">
        <v>0</v>
      </c>
      <c r="AA128" s="7"/>
      <c r="AB128" s="678"/>
      <c r="AC128" s="678"/>
      <c r="AD128" s="678"/>
      <c r="AE128" s="678"/>
      <c r="AF128" s="678"/>
      <c r="AM128" s="603"/>
      <c r="AN128" s="604"/>
      <c r="AO128" s="614"/>
      <c r="AP128" s="603"/>
      <c r="AQ128" s="604"/>
      <c r="AR128" s="617"/>
    </row>
    <row r="129" spans="21:44">
      <c r="U129" s="893">
        <v>0</v>
      </c>
      <c r="V129" s="893">
        <v>0</v>
      </c>
      <c r="W129" s="893">
        <v>0</v>
      </c>
      <c r="X129" s="893">
        <v>0</v>
      </c>
      <c r="Y129" s="893">
        <v>0</v>
      </c>
      <c r="Z129" s="893">
        <v>0</v>
      </c>
      <c r="AA129" s="7"/>
      <c r="AB129" s="678"/>
      <c r="AC129" s="678"/>
      <c r="AD129" s="678"/>
      <c r="AE129" s="678"/>
      <c r="AF129" s="678"/>
      <c r="AM129" s="178"/>
      <c r="AN129" s="179"/>
      <c r="AO129" s="614"/>
      <c r="AP129" s="178"/>
      <c r="AQ129" s="179"/>
      <c r="AR129" s="196"/>
    </row>
    <row r="130" spans="21:44">
      <c r="U130" s="893">
        <v>0</v>
      </c>
      <c r="V130" s="893">
        <v>0</v>
      </c>
      <c r="W130" s="893">
        <v>0</v>
      </c>
      <c r="X130" s="893">
        <v>1</v>
      </c>
      <c r="Y130" s="893">
        <v>0</v>
      </c>
      <c r="Z130" s="893">
        <v>0</v>
      </c>
      <c r="AA130" s="7"/>
      <c r="AB130" s="678"/>
      <c r="AC130" s="678"/>
      <c r="AD130" s="678"/>
      <c r="AE130" s="678"/>
      <c r="AF130" s="678"/>
      <c r="AM130" s="178"/>
      <c r="AN130" s="179"/>
      <c r="AO130" s="614"/>
      <c r="AP130" s="178"/>
      <c r="AQ130" s="179"/>
      <c r="AR130" s="196"/>
    </row>
    <row r="131" spans="21:44">
      <c r="U131" s="893">
        <v>0</v>
      </c>
      <c r="V131" s="893">
        <v>0</v>
      </c>
      <c r="W131" s="893">
        <v>0</v>
      </c>
      <c r="X131" s="893">
        <v>0</v>
      </c>
      <c r="Y131" s="893">
        <v>0</v>
      </c>
      <c r="Z131" s="893">
        <v>0</v>
      </c>
      <c r="AA131" s="7"/>
      <c r="AB131" s="678"/>
      <c r="AC131" s="678"/>
      <c r="AD131" s="678"/>
      <c r="AE131" s="678"/>
      <c r="AF131" s="678"/>
      <c r="AM131" s="178"/>
      <c r="AN131" s="179"/>
      <c r="AO131" s="614"/>
      <c r="AP131" s="178"/>
      <c r="AQ131" s="179"/>
      <c r="AR131" s="196"/>
    </row>
    <row r="132" spans="21:44">
      <c r="U132" s="893">
        <v>0</v>
      </c>
      <c r="V132" s="893">
        <v>0</v>
      </c>
      <c r="W132" s="893">
        <v>0</v>
      </c>
      <c r="X132" s="893">
        <v>0</v>
      </c>
      <c r="Y132" s="893">
        <v>0</v>
      </c>
      <c r="Z132" s="893">
        <v>0</v>
      </c>
      <c r="AA132" s="7"/>
      <c r="AB132" s="678"/>
      <c r="AC132" s="678"/>
      <c r="AD132" s="678"/>
      <c r="AE132" s="678"/>
      <c r="AF132" s="678"/>
      <c r="AM132" s="181"/>
      <c r="AN132" s="182"/>
      <c r="AO132" s="614"/>
      <c r="AP132" s="181"/>
      <c r="AQ132" s="182"/>
      <c r="AR132" s="197"/>
    </row>
    <row r="133" spans="21:44">
      <c r="U133" s="893">
        <v>0</v>
      </c>
      <c r="V133" s="893">
        <v>0</v>
      </c>
      <c r="W133" s="893">
        <v>0</v>
      </c>
      <c r="X133" s="893">
        <v>0</v>
      </c>
      <c r="Y133" s="893">
        <v>0</v>
      </c>
      <c r="Z133" s="893">
        <v>0</v>
      </c>
      <c r="AA133" s="7"/>
      <c r="AB133" s="678"/>
      <c r="AC133" s="678"/>
      <c r="AD133" s="678"/>
      <c r="AE133" s="678"/>
      <c r="AF133" s="678"/>
      <c r="AM133" s="603"/>
      <c r="AN133" s="604"/>
      <c r="AO133" s="614"/>
      <c r="AP133" s="603"/>
      <c r="AQ133" s="604"/>
      <c r="AR133" s="617"/>
    </row>
    <row r="134" spans="21:44">
      <c r="U134" s="893">
        <v>0</v>
      </c>
      <c r="V134" s="893">
        <v>0</v>
      </c>
      <c r="W134" s="893">
        <v>0</v>
      </c>
      <c r="X134" s="893">
        <v>0</v>
      </c>
      <c r="Y134" s="893">
        <v>0</v>
      </c>
      <c r="Z134" s="893">
        <v>0</v>
      </c>
      <c r="AA134" s="7"/>
      <c r="AB134" s="678"/>
      <c r="AC134" s="678"/>
      <c r="AD134" s="678"/>
      <c r="AE134" s="678"/>
      <c r="AF134" s="678"/>
      <c r="AM134" s="178"/>
      <c r="AN134" s="179"/>
      <c r="AO134" s="614"/>
      <c r="AP134" s="178"/>
      <c r="AQ134" s="179"/>
      <c r="AR134" s="196"/>
    </row>
    <row r="135" spans="21:44">
      <c r="U135" s="893">
        <v>0</v>
      </c>
      <c r="V135" s="893">
        <v>0</v>
      </c>
      <c r="W135" s="893">
        <v>0</v>
      </c>
      <c r="X135" s="893">
        <v>0</v>
      </c>
      <c r="Y135" s="893">
        <v>0</v>
      </c>
      <c r="Z135" s="893">
        <v>0</v>
      </c>
      <c r="AA135" s="7"/>
      <c r="AB135" s="678"/>
      <c r="AC135" s="678"/>
      <c r="AD135" s="678"/>
      <c r="AE135" s="678"/>
      <c r="AF135" s="678"/>
      <c r="AM135" s="178"/>
      <c r="AN135" s="179"/>
      <c r="AO135" s="614"/>
      <c r="AP135" s="178"/>
      <c r="AQ135" s="179"/>
      <c r="AR135" s="196"/>
    </row>
    <row r="136" spans="21:44">
      <c r="U136" s="893">
        <v>0</v>
      </c>
      <c r="V136" s="893">
        <v>0</v>
      </c>
      <c r="W136" s="893">
        <v>0</v>
      </c>
      <c r="X136" s="893">
        <v>0</v>
      </c>
      <c r="Y136" s="893">
        <v>0</v>
      </c>
      <c r="Z136" s="893">
        <v>0</v>
      </c>
      <c r="AA136" s="7"/>
      <c r="AB136" s="678"/>
      <c r="AC136" s="678"/>
      <c r="AD136" s="678"/>
      <c r="AE136" s="678"/>
      <c r="AF136" s="678"/>
      <c r="AM136" s="184"/>
      <c r="AN136" s="185"/>
      <c r="AO136" s="614"/>
      <c r="AP136" s="184"/>
      <c r="AQ136" s="185"/>
      <c r="AR136" s="198"/>
    </row>
    <row r="137" spans="21:44">
      <c r="U137" s="893">
        <v>0</v>
      </c>
      <c r="V137" s="893">
        <v>0</v>
      </c>
      <c r="W137" s="893">
        <v>2</v>
      </c>
      <c r="X137" s="893">
        <v>0</v>
      </c>
      <c r="Y137" s="893">
        <v>0</v>
      </c>
      <c r="Z137" s="893">
        <v>0</v>
      </c>
      <c r="AA137" s="7"/>
      <c r="AB137" s="678"/>
      <c r="AC137" s="678"/>
      <c r="AD137" s="678"/>
      <c r="AE137" s="678"/>
      <c r="AF137" s="678"/>
      <c r="AM137" s="190"/>
      <c r="AN137" s="191"/>
      <c r="AO137" s="615"/>
      <c r="AP137" s="190"/>
      <c r="AQ137" s="191"/>
      <c r="AR137" s="201"/>
    </row>
    <row r="138" spans="21:44">
      <c r="U138" s="894">
        <v>5</v>
      </c>
      <c r="V138" s="894">
        <v>0</v>
      </c>
      <c r="W138" s="894">
        <v>2</v>
      </c>
      <c r="X138" s="894">
        <v>2</v>
      </c>
      <c r="Y138" s="894">
        <v>1</v>
      </c>
      <c r="Z138" s="894">
        <v>1</v>
      </c>
      <c r="AA138" s="7"/>
      <c r="AB138" s="678"/>
      <c r="AC138" s="678"/>
      <c r="AD138" s="678"/>
      <c r="AE138" s="678"/>
      <c r="AF138" s="678"/>
      <c r="AM138" s="609">
        <v>0</v>
      </c>
      <c r="AN138" s="610">
        <v>0</v>
      </c>
      <c r="AO138" s="610">
        <v>0</v>
      </c>
      <c r="AP138" s="609">
        <v>0</v>
      </c>
      <c r="AQ138" s="610">
        <v>0</v>
      </c>
      <c r="AR138" s="620">
        <v>0</v>
      </c>
    </row>
    <row r="139" spans="21:44" ht="13.5" thickBot="1">
      <c r="U139" s="894">
        <v>3032</v>
      </c>
      <c r="V139" s="894">
        <v>250</v>
      </c>
      <c r="W139" s="894">
        <v>194</v>
      </c>
      <c r="X139" s="894">
        <v>922</v>
      </c>
      <c r="Y139" s="894">
        <v>253</v>
      </c>
      <c r="Z139" s="894">
        <v>305</v>
      </c>
      <c r="AA139" s="7"/>
      <c r="AB139" s="678"/>
      <c r="AC139" s="678"/>
      <c r="AD139" s="678"/>
      <c r="AE139" s="678"/>
      <c r="AF139" s="678"/>
      <c r="AM139" s="611">
        <v>2741</v>
      </c>
      <c r="AN139" s="612">
        <v>143</v>
      </c>
      <c r="AO139" s="612">
        <v>86</v>
      </c>
      <c r="AP139" s="611">
        <v>515</v>
      </c>
      <c r="AQ139" s="612">
        <v>139</v>
      </c>
      <c r="AR139" s="621">
        <v>184</v>
      </c>
    </row>
    <row r="140" spans="21:44" ht="13.5" thickTop="1">
      <c r="AA140" s="7"/>
      <c r="AB140" s="678"/>
      <c r="AC140" s="678"/>
      <c r="AD140" s="678"/>
      <c r="AE140" s="678"/>
      <c r="AF140" s="678"/>
    </row>
    <row r="141" spans="21:44">
      <c r="AA141" s="7"/>
      <c r="AB141" s="678"/>
      <c r="AC141" s="678"/>
      <c r="AD141" s="678"/>
      <c r="AE141" s="678"/>
      <c r="AF141" s="678"/>
    </row>
    <row r="142" spans="21:44">
      <c r="AA142" s="7"/>
      <c r="AB142" s="678"/>
      <c r="AC142" s="678"/>
      <c r="AD142" s="678"/>
      <c r="AE142" s="678"/>
      <c r="AF142" s="678"/>
    </row>
  </sheetData>
  <mergeCells count="42">
    <mergeCell ref="J58:J61"/>
    <mergeCell ref="K58:K61"/>
    <mergeCell ref="L58:L61"/>
    <mergeCell ref="M58:M61"/>
    <mergeCell ref="C40:C44"/>
    <mergeCell ref="C45:C49"/>
    <mergeCell ref="B51:D51"/>
    <mergeCell ref="A1:M1"/>
    <mergeCell ref="A2:M2"/>
    <mergeCell ref="A4:M4"/>
    <mergeCell ref="J6:L6"/>
    <mergeCell ref="M6:M8"/>
    <mergeCell ref="E7:G7"/>
    <mergeCell ref="H7:H8"/>
    <mergeCell ref="I7:I8"/>
    <mergeCell ref="J7:J8"/>
    <mergeCell ref="K7:K8"/>
    <mergeCell ref="L7:L8"/>
    <mergeCell ref="L5:M5"/>
    <mergeCell ref="A6:D7"/>
    <mergeCell ref="E6:I6"/>
    <mergeCell ref="C9:C11"/>
    <mergeCell ref="C12:C16"/>
    <mergeCell ref="C17:C21"/>
    <mergeCell ref="B9:B21"/>
    <mergeCell ref="A9:A21"/>
    <mergeCell ref="A37:A49"/>
    <mergeCell ref="B37:B49"/>
    <mergeCell ref="C37:C39"/>
    <mergeCell ref="O8:T8"/>
    <mergeCell ref="BE8:BJ8"/>
    <mergeCell ref="U8:Z8"/>
    <mergeCell ref="AA8:AF8"/>
    <mergeCell ref="AG8:AL8"/>
    <mergeCell ref="AM8:AR8"/>
    <mergeCell ref="AS8:AX8"/>
    <mergeCell ref="AY8:BD8"/>
    <mergeCell ref="C23:C25"/>
    <mergeCell ref="C26:C30"/>
    <mergeCell ref="C31:C35"/>
    <mergeCell ref="A23:A35"/>
    <mergeCell ref="B23:B35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  <ignoredErrors>
    <ignoredError sqref="E9:F21 J9:K21 M9:M21 E23:F35 J23:K35 M23:M35 E37:F49 J37:K49 M37:M49" unlockedFormula="1"/>
    <ignoredError sqref="H9:H20 G22 L22 I22 G36 L36 I36" formula="1"/>
    <ignoredError sqref="M22 J22:K22 E22:F22 H23:H36 H21:H22 H37:H49 M36 J36:K36 E36:F36" formula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956" t="s">
        <v>0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</row>
    <row r="2" spans="1:13" ht="12.75" customHeight="1">
      <c r="A2" s="956" t="s">
        <v>1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8" customFormat="1" ht="12.75" customHeight="1">
      <c r="A4" s="957" t="s">
        <v>274</v>
      </c>
      <c r="B4" s="957"/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957"/>
    </row>
    <row r="5" spans="1:13" s="215" customFormat="1" ht="12.75" customHeight="1" thickBot="1">
      <c r="A5" s="298"/>
      <c r="B5" s="298"/>
      <c r="C5" s="298"/>
      <c r="D5" s="298"/>
      <c r="E5" s="298"/>
      <c r="F5" s="298"/>
      <c r="G5" s="298"/>
      <c r="H5" s="298"/>
      <c r="I5" s="298"/>
      <c r="L5" s="1034" t="str">
        <f>'[8]ANEXO I - TAB 1'!$L$5:$M$5</f>
        <v>POSIÇÃO: Agosto/2019</v>
      </c>
      <c r="M5" s="1034"/>
    </row>
    <row r="6" spans="1:13" ht="12.75" customHeight="1" thickTop="1">
      <c r="A6" s="968" t="s">
        <v>3</v>
      </c>
      <c r="B6" s="969"/>
      <c r="C6" s="969"/>
      <c r="D6" s="970"/>
      <c r="E6" s="974" t="s">
        <v>4</v>
      </c>
      <c r="F6" s="975"/>
      <c r="G6" s="975"/>
      <c r="H6" s="975"/>
      <c r="I6" s="976"/>
      <c r="J6" s="958" t="s">
        <v>5</v>
      </c>
      <c r="K6" s="959"/>
      <c r="L6" s="960"/>
      <c r="M6" s="961" t="s">
        <v>6</v>
      </c>
    </row>
    <row r="7" spans="1:13" ht="21" customHeight="1">
      <c r="A7" s="971"/>
      <c r="B7" s="972"/>
      <c r="C7" s="972"/>
      <c r="D7" s="973"/>
      <c r="E7" s="963" t="s">
        <v>7</v>
      </c>
      <c r="F7" s="964"/>
      <c r="G7" s="964"/>
      <c r="H7" s="964" t="s">
        <v>8</v>
      </c>
      <c r="I7" s="965" t="s">
        <v>9</v>
      </c>
      <c r="J7" s="963" t="s">
        <v>10</v>
      </c>
      <c r="K7" s="964" t="s">
        <v>11</v>
      </c>
      <c r="L7" s="966" t="s">
        <v>9</v>
      </c>
      <c r="M7" s="1035"/>
    </row>
    <row r="8" spans="1:13" ht="44.45" customHeight="1">
      <c r="A8" s="296" t="s">
        <v>156</v>
      </c>
      <c r="B8" s="297" t="s">
        <v>157</v>
      </c>
      <c r="C8" s="297" t="s">
        <v>12</v>
      </c>
      <c r="D8" s="164" t="s">
        <v>13</v>
      </c>
      <c r="E8" s="296" t="s">
        <v>14</v>
      </c>
      <c r="F8" s="297" t="s">
        <v>15</v>
      </c>
      <c r="G8" s="163" t="s">
        <v>16</v>
      </c>
      <c r="H8" s="964"/>
      <c r="I8" s="965"/>
      <c r="J8" s="963"/>
      <c r="K8" s="964"/>
      <c r="L8" s="966"/>
      <c r="M8" s="1035"/>
    </row>
    <row r="9" spans="1:13" s="7" customFormat="1" ht="12.75" customHeight="1">
      <c r="A9" s="932" t="s">
        <v>151</v>
      </c>
      <c r="B9" s="934" t="s">
        <v>155</v>
      </c>
      <c r="C9" s="936" t="s">
        <v>152</v>
      </c>
      <c r="D9" s="174">
        <v>13</v>
      </c>
      <c r="E9" s="175">
        <f>'[8]ANEXO I - TAB 1'!E9</f>
        <v>115</v>
      </c>
      <c r="F9" s="175">
        <f>'[8]ANEXO I - TAB 1'!F9</f>
        <v>0</v>
      </c>
      <c r="G9" s="238">
        <f t="shared" ref="G9:G21" si="0">E9+F9</f>
        <v>115</v>
      </c>
      <c r="H9" s="234"/>
      <c r="I9" s="238">
        <f t="shared" ref="I9:I21" si="1">G9+H9</f>
        <v>115</v>
      </c>
      <c r="J9" s="175">
        <f>'[8]ANEXO I - TAB 1'!J9</f>
        <v>48</v>
      </c>
      <c r="K9" s="175">
        <f>'[8]ANEXO I - TAB 1'!K9</f>
        <v>3</v>
      </c>
      <c r="L9" s="250">
        <f t="shared" ref="L9:L21" si="2">J9+K9</f>
        <v>51</v>
      </c>
      <c r="M9" s="175">
        <f>'[8]ANEXO I - TAB 1'!M9</f>
        <v>3</v>
      </c>
    </row>
    <row r="10" spans="1:13" s="7" customFormat="1" ht="12.75" customHeight="1">
      <c r="A10" s="933"/>
      <c r="B10" s="935"/>
      <c r="C10" s="937"/>
      <c r="D10" s="177">
        <v>12</v>
      </c>
      <c r="E10" s="175">
        <f>'[8]ANEXO I - TAB 1'!E10</f>
        <v>0</v>
      </c>
      <c r="F10" s="175">
        <f>'[8]ANEXO I - TAB 1'!F10</f>
        <v>0</v>
      </c>
      <c r="G10" s="239">
        <f t="shared" si="0"/>
        <v>0</v>
      </c>
      <c r="H10" s="235"/>
      <c r="I10" s="239">
        <f t="shared" si="1"/>
        <v>0</v>
      </c>
      <c r="J10" s="175">
        <f>'[8]ANEXO I - TAB 1'!J10</f>
        <v>0</v>
      </c>
      <c r="K10" s="175">
        <f>'[8]ANEXO I - TAB 1'!K10</f>
        <v>0</v>
      </c>
      <c r="L10" s="251">
        <f t="shared" si="2"/>
        <v>0</v>
      </c>
      <c r="M10" s="175">
        <f>'[8]ANEXO I - TAB 1'!M10</f>
        <v>0</v>
      </c>
    </row>
    <row r="11" spans="1:13" s="7" customFormat="1" ht="12.75" customHeight="1">
      <c r="A11" s="933"/>
      <c r="B11" s="935"/>
      <c r="C11" s="938"/>
      <c r="D11" s="180">
        <v>11</v>
      </c>
      <c r="E11" s="175">
        <f>'[8]ANEXO I - TAB 1'!E11</f>
        <v>3</v>
      </c>
      <c r="F11" s="175">
        <f>'[8]ANEXO I - TAB 1'!F11</f>
        <v>0</v>
      </c>
      <c r="G11" s="240">
        <f t="shared" si="0"/>
        <v>3</v>
      </c>
      <c r="H11" s="235"/>
      <c r="I11" s="240">
        <f t="shared" si="1"/>
        <v>3</v>
      </c>
      <c r="J11" s="175">
        <f>'[8]ANEXO I - TAB 1'!J11</f>
        <v>0</v>
      </c>
      <c r="K11" s="175">
        <f>'[8]ANEXO I - TAB 1'!K11</f>
        <v>0</v>
      </c>
      <c r="L11" s="252">
        <f t="shared" si="2"/>
        <v>0</v>
      </c>
      <c r="M11" s="175">
        <f>'[8]ANEXO I - TAB 1'!M11</f>
        <v>0</v>
      </c>
    </row>
    <row r="12" spans="1:13" s="7" customFormat="1" ht="12.75" customHeight="1">
      <c r="A12" s="933"/>
      <c r="B12" s="935"/>
      <c r="C12" s="954" t="s">
        <v>153</v>
      </c>
      <c r="D12" s="174">
        <v>10</v>
      </c>
      <c r="E12" s="175">
        <f>'[8]ANEXO I - TAB 1'!E12</f>
        <v>0</v>
      </c>
      <c r="F12" s="175">
        <f>'[8]ANEXO I - TAB 1'!F12</f>
        <v>0</v>
      </c>
      <c r="G12" s="238">
        <f t="shared" si="0"/>
        <v>0</v>
      </c>
      <c r="H12" s="235"/>
      <c r="I12" s="238">
        <f t="shared" si="1"/>
        <v>0</v>
      </c>
      <c r="J12" s="175">
        <f>'[8]ANEXO I - TAB 1'!J12</f>
        <v>0</v>
      </c>
      <c r="K12" s="175">
        <f>'[8]ANEXO I - TAB 1'!K12</f>
        <v>0</v>
      </c>
      <c r="L12" s="250">
        <f t="shared" si="2"/>
        <v>0</v>
      </c>
      <c r="M12" s="175">
        <f>'[8]ANEXO I - TAB 1'!M12</f>
        <v>0</v>
      </c>
    </row>
    <row r="13" spans="1:13" s="7" customFormat="1" ht="12.75" customHeight="1">
      <c r="A13" s="933"/>
      <c r="B13" s="935"/>
      <c r="C13" s="937"/>
      <c r="D13" s="177">
        <v>9</v>
      </c>
      <c r="E13" s="175">
        <f>'[8]ANEXO I - TAB 1'!E13</f>
        <v>3</v>
      </c>
      <c r="F13" s="175">
        <f>'[8]ANEXO I - TAB 1'!F13</f>
        <v>0</v>
      </c>
      <c r="G13" s="239">
        <f t="shared" si="0"/>
        <v>3</v>
      </c>
      <c r="H13" s="235"/>
      <c r="I13" s="239">
        <f t="shared" si="1"/>
        <v>3</v>
      </c>
      <c r="J13" s="175">
        <f>'[8]ANEXO I - TAB 1'!J13</f>
        <v>0</v>
      </c>
      <c r="K13" s="175">
        <f>'[8]ANEXO I - TAB 1'!K13</f>
        <v>0</v>
      </c>
      <c r="L13" s="251">
        <f t="shared" si="2"/>
        <v>0</v>
      </c>
      <c r="M13" s="175">
        <f>'[8]ANEXO I - TAB 1'!M13</f>
        <v>0</v>
      </c>
    </row>
    <row r="14" spans="1:13" s="7" customFormat="1" ht="12.75" customHeight="1">
      <c r="A14" s="933"/>
      <c r="B14" s="935"/>
      <c r="C14" s="937"/>
      <c r="D14" s="177">
        <v>8</v>
      </c>
      <c r="E14" s="175">
        <f>'[8]ANEXO I - TAB 1'!E14</f>
        <v>4</v>
      </c>
      <c r="F14" s="175">
        <f>'[8]ANEXO I - TAB 1'!F14</f>
        <v>0</v>
      </c>
      <c r="G14" s="239">
        <f t="shared" si="0"/>
        <v>4</v>
      </c>
      <c r="H14" s="235"/>
      <c r="I14" s="239">
        <f t="shared" si="1"/>
        <v>4</v>
      </c>
      <c r="J14" s="175">
        <f>'[8]ANEXO I - TAB 1'!J14</f>
        <v>0</v>
      </c>
      <c r="K14" s="175">
        <f>'[8]ANEXO I - TAB 1'!K14</f>
        <v>0</v>
      </c>
      <c r="L14" s="251">
        <f t="shared" si="2"/>
        <v>0</v>
      </c>
      <c r="M14" s="175">
        <f>'[8]ANEXO I - TAB 1'!M14</f>
        <v>0</v>
      </c>
    </row>
    <row r="15" spans="1:13" s="7" customFormat="1" ht="12.75" customHeight="1">
      <c r="A15" s="933"/>
      <c r="B15" s="935"/>
      <c r="C15" s="937"/>
      <c r="D15" s="183">
        <v>7</v>
      </c>
      <c r="E15" s="175">
        <f>'[8]ANEXO I - TAB 1'!E15</f>
        <v>2</v>
      </c>
      <c r="F15" s="175">
        <f>'[8]ANEXO I - TAB 1'!F15</f>
        <v>0</v>
      </c>
      <c r="G15" s="241">
        <f t="shared" si="0"/>
        <v>2</v>
      </c>
      <c r="H15" s="235"/>
      <c r="I15" s="241">
        <f t="shared" si="1"/>
        <v>2</v>
      </c>
      <c r="J15" s="175">
        <f>'[8]ANEXO I - TAB 1'!J15</f>
        <v>0</v>
      </c>
      <c r="K15" s="175">
        <f>'[8]ANEXO I - TAB 1'!K15</f>
        <v>0</v>
      </c>
      <c r="L15" s="253">
        <f t="shared" si="2"/>
        <v>0</v>
      </c>
      <c r="M15" s="175">
        <f>'[8]ANEXO I - TAB 1'!M15</f>
        <v>0</v>
      </c>
    </row>
    <row r="16" spans="1:13" s="7" customFormat="1" ht="12.75" customHeight="1">
      <c r="A16" s="933"/>
      <c r="B16" s="935"/>
      <c r="C16" s="938"/>
      <c r="D16" s="180">
        <v>6</v>
      </c>
      <c r="E16" s="175">
        <f>'[8]ANEXO I - TAB 1'!E16</f>
        <v>0</v>
      </c>
      <c r="F16" s="175">
        <f>'[8]ANEXO I - TAB 1'!F16</f>
        <v>0</v>
      </c>
      <c r="G16" s="240">
        <f t="shared" si="0"/>
        <v>0</v>
      </c>
      <c r="H16" s="235"/>
      <c r="I16" s="240">
        <f t="shared" si="1"/>
        <v>0</v>
      </c>
      <c r="J16" s="175">
        <f>'[8]ANEXO I - TAB 1'!J16</f>
        <v>0</v>
      </c>
      <c r="K16" s="175">
        <f>'[8]ANEXO I - TAB 1'!K16</f>
        <v>0</v>
      </c>
      <c r="L16" s="252">
        <f t="shared" si="2"/>
        <v>0</v>
      </c>
      <c r="M16" s="175">
        <f>'[8]ANEXO I - TAB 1'!M16</f>
        <v>0</v>
      </c>
    </row>
    <row r="17" spans="1:13" s="7" customFormat="1" ht="12.75" customHeight="1">
      <c r="A17" s="933"/>
      <c r="B17" s="935"/>
      <c r="C17" s="954" t="s">
        <v>154</v>
      </c>
      <c r="D17" s="174">
        <v>5</v>
      </c>
      <c r="E17" s="175">
        <f>'[8]ANEXO I - TAB 1'!E17</f>
        <v>0</v>
      </c>
      <c r="F17" s="175">
        <f>'[8]ANEXO I - TAB 1'!F17</f>
        <v>0</v>
      </c>
      <c r="G17" s="238">
        <f t="shared" si="0"/>
        <v>0</v>
      </c>
      <c r="H17" s="235"/>
      <c r="I17" s="238">
        <f t="shared" si="1"/>
        <v>0</v>
      </c>
      <c r="J17" s="175">
        <f>'[8]ANEXO I - TAB 1'!J17</f>
        <v>0</v>
      </c>
      <c r="K17" s="175">
        <f>'[8]ANEXO I - TAB 1'!K17</f>
        <v>0</v>
      </c>
      <c r="L17" s="250">
        <f t="shared" si="2"/>
        <v>0</v>
      </c>
      <c r="M17" s="175">
        <f>'[8]ANEXO I - TAB 1'!M17</f>
        <v>0</v>
      </c>
    </row>
    <row r="18" spans="1:13" s="7" customFormat="1" ht="12.75" customHeight="1">
      <c r="A18" s="933"/>
      <c r="B18" s="935"/>
      <c r="C18" s="937"/>
      <c r="D18" s="177">
        <v>4</v>
      </c>
      <c r="E18" s="175">
        <f>'[8]ANEXO I - TAB 1'!E18</f>
        <v>1</v>
      </c>
      <c r="F18" s="175">
        <f>'[8]ANEXO I - TAB 1'!F18</f>
        <v>0</v>
      </c>
      <c r="G18" s="239">
        <f t="shared" si="0"/>
        <v>1</v>
      </c>
      <c r="H18" s="235"/>
      <c r="I18" s="239">
        <f t="shared" si="1"/>
        <v>1</v>
      </c>
      <c r="J18" s="175">
        <f>'[8]ANEXO I - TAB 1'!J18</f>
        <v>0</v>
      </c>
      <c r="K18" s="175">
        <f>'[8]ANEXO I - TAB 1'!K18</f>
        <v>0</v>
      </c>
      <c r="L18" s="251">
        <f t="shared" si="2"/>
        <v>0</v>
      </c>
      <c r="M18" s="175">
        <f>'[8]ANEXO I - TAB 1'!M18</f>
        <v>0</v>
      </c>
    </row>
    <row r="19" spans="1:13" s="7" customFormat="1" ht="12.75" customHeight="1">
      <c r="A19" s="933"/>
      <c r="B19" s="935"/>
      <c r="C19" s="937"/>
      <c r="D19" s="177">
        <v>3</v>
      </c>
      <c r="E19" s="175">
        <f>'[8]ANEXO I - TAB 1'!E19</f>
        <v>0</v>
      </c>
      <c r="F19" s="175">
        <f>'[8]ANEXO I - TAB 1'!F19</f>
        <v>2</v>
      </c>
      <c r="G19" s="239">
        <f t="shared" si="0"/>
        <v>2</v>
      </c>
      <c r="H19" s="235"/>
      <c r="I19" s="239">
        <f t="shared" si="1"/>
        <v>2</v>
      </c>
      <c r="J19" s="175">
        <f>'[8]ANEXO I - TAB 1'!J19</f>
        <v>0</v>
      </c>
      <c r="K19" s="175">
        <f>'[8]ANEXO I - TAB 1'!K19</f>
        <v>0</v>
      </c>
      <c r="L19" s="251">
        <f t="shared" si="2"/>
        <v>0</v>
      </c>
      <c r="M19" s="175">
        <f>'[8]ANEXO I - TAB 1'!M19</f>
        <v>0</v>
      </c>
    </row>
    <row r="20" spans="1:13" s="7" customFormat="1" ht="12.75" customHeight="1">
      <c r="A20" s="933"/>
      <c r="B20" s="935"/>
      <c r="C20" s="937"/>
      <c r="D20" s="177">
        <v>2</v>
      </c>
      <c r="E20" s="175">
        <f>'[8]ANEXO I - TAB 1'!E20</f>
        <v>0</v>
      </c>
      <c r="F20" s="175">
        <f>'[8]ANEXO I - TAB 1'!F20</f>
        <v>0</v>
      </c>
      <c r="G20" s="241">
        <f t="shared" si="0"/>
        <v>0</v>
      </c>
      <c r="H20" s="235"/>
      <c r="I20" s="241">
        <f t="shared" si="1"/>
        <v>0</v>
      </c>
      <c r="J20" s="175">
        <f>'[8]ANEXO I - TAB 1'!J20</f>
        <v>0</v>
      </c>
      <c r="K20" s="175">
        <f>'[8]ANEXO I - TAB 1'!K20</f>
        <v>0</v>
      </c>
      <c r="L20" s="253">
        <f t="shared" si="2"/>
        <v>0</v>
      </c>
      <c r="M20" s="175">
        <f>'[8]ANEXO I - TAB 1'!M20</f>
        <v>0</v>
      </c>
    </row>
    <row r="21" spans="1:13" s="7" customFormat="1" ht="12.75" customHeight="1">
      <c r="A21" s="933"/>
      <c r="B21" s="935"/>
      <c r="C21" s="937"/>
      <c r="D21" s="183">
        <v>1</v>
      </c>
      <c r="E21" s="175">
        <f>'[8]ANEXO I - TAB 1'!E21</f>
        <v>0</v>
      </c>
      <c r="F21" s="175">
        <f>'[8]ANEXO I - TAB 1'!F21</f>
        <v>11</v>
      </c>
      <c r="G21" s="242">
        <f t="shared" si="0"/>
        <v>11</v>
      </c>
      <c r="H21" s="175">
        <f>'[8]ANEXO I - TAB 1'!H21</f>
        <v>4</v>
      </c>
      <c r="I21" s="242">
        <f t="shared" si="1"/>
        <v>15</v>
      </c>
      <c r="J21" s="175">
        <f>'[8]ANEXO I - TAB 1'!J21</f>
        <v>0</v>
      </c>
      <c r="K21" s="175">
        <f>'[8]ANEXO I - TAB 1'!K21</f>
        <v>0</v>
      </c>
      <c r="L21" s="254">
        <f t="shared" si="2"/>
        <v>0</v>
      </c>
      <c r="M21" s="175">
        <f>'[8]ANEXO I - TAB 1'!M21</f>
        <v>0</v>
      </c>
    </row>
    <row r="22" spans="1:13" s="172" customFormat="1" ht="12.75" customHeight="1">
      <c r="A22" s="173"/>
      <c r="B22" s="261"/>
      <c r="C22" s="262"/>
      <c r="D22" s="263" t="s">
        <v>194</v>
      </c>
      <c r="E22" s="264">
        <f t="shared" ref="E22:M22" si="3">SUM(E9:E21)</f>
        <v>128</v>
      </c>
      <c r="F22" s="243">
        <f t="shared" si="3"/>
        <v>13</v>
      </c>
      <c r="G22" s="243">
        <f t="shared" si="3"/>
        <v>141</v>
      </c>
      <c r="H22" s="247">
        <f t="shared" si="3"/>
        <v>4</v>
      </c>
      <c r="I22" s="243">
        <f t="shared" si="3"/>
        <v>145</v>
      </c>
      <c r="J22" s="264">
        <f t="shared" si="3"/>
        <v>48</v>
      </c>
      <c r="K22" s="243">
        <f t="shared" si="3"/>
        <v>3</v>
      </c>
      <c r="L22" s="255">
        <f t="shared" si="3"/>
        <v>51</v>
      </c>
      <c r="M22" s="265">
        <f t="shared" si="3"/>
        <v>3</v>
      </c>
    </row>
    <row r="23" spans="1:13" s="7" customFormat="1" ht="12.75" customHeight="1">
      <c r="A23" s="932" t="s">
        <v>168</v>
      </c>
      <c r="B23" s="934" t="s">
        <v>169</v>
      </c>
      <c r="C23" s="936" t="s">
        <v>152</v>
      </c>
      <c r="D23" s="192">
        <v>13</v>
      </c>
      <c r="E23" s="175">
        <f>'[8]ANEXO I - TAB 1'!E23</f>
        <v>292</v>
      </c>
      <c r="F23" s="175">
        <f>'[8]ANEXO I - TAB 1'!F23</f>
        <v>0</v>
      </c>
      <c r="G23" s="244">
        <f t="shared" ref="G23:G35" si="4">E23+F23</f>
        <v>292</v>
      </c>
      <c r="H23" s="234"/>
      <c r="I23" s="244">
        <f t="shared" ref="I23:I35" si="5">G23+H23</f>
        <v>292</v>
      </c>
      <c r="J23" s="175">
        <f>'[8]ANEXO I - TAB 1'!J23</f>
        <v>77</v>
      </c>
      <c r="K23" s="175">
        <f>'[8]ANEXO I - TAB 1'!K23</f>
        <v>13</v>
      </c>
      <c r="L23" s="256">
        <f t="shared" ref="L23:L35" si="6">J23+K23</f>
        <v>90</v>
      </c>
      <c r="M23" s="175">
        <f>'[8]ANEXO I - TAB 1'!M23</f>
        <v>20</v>
      </c>
    </row>
    <row r="24" spans="1:13" s="7" customFormat="1" ht="12.75" customHeight="1">
      <c r="A24" s="933"/>
      <c r="B24" s="935"/>
      <c r="C24" s="937"/>
      <c r="D24" s="193">
        <v>12</v>
      </c>
      <c r="E24" s="175">
        <f>'[8]ANEXO I - TAB 1'!E24</f>
        <v>0</v>
      </c>
      <c r="F24" s="175">
        <f>'[8]ANEXO I - TAB 1'!F24</f>
        <v>0</v>
      </c>
      <c r="G24" s="245">
        <f t="shared" si="4"/>
        <v>0</v>
      </c>
      <c r="H24" s="235"/>
      <c r="I24" s="245">
        <f t="shared" si="5"/>
        <v>0</v>
      </c>
      <c r="J24" s="175">
        <f>'[8]ANEXO I - TAB 1'!J24</f>
        <v>0</v>
      </c>
      <c r="K24" s="175">
        <f>'[8]ANEXO I - TAB 1'!K24</f>
        <v>0</v>
      </c>
      <c r="L24" s="257">
        <f t="shared" si="6"/>
        <v>0</v>
      </c>
      <c r="M24" s="175">
        <f>'[8]ANEXO I - TAB 1'!M24</f>
        <v>0</v>
      </c>
    </row>
    <row r="25" spans="1:13" s="7" customFormat="1" ht="12.75" customHeight="1">
      <c r="A25" s="933"/>
      <c r="B25" s="935"/>
      <c r="C25" s="938"/>
      <c r="D25" s="194">
        <v>11</v>
      </c>
      <c r="E25" s="175">
        <f>'[8]ANEXO I - TAB 1'!E25</f>
        <v>8</v>
      </c>
      <c r="F25" s="175">
        <f>'[8]ANEXO I - TAB 1'!F25</f>
        <v>0</v>
      </c>
      <c r="G25" s="242">
        <f t="shared" si="4"/>
        <v>8</v>
      </c>
      <c r="H25" s="235"/>
      <c r="I25" s="242">
        <f t="shared" si="5"/>
        <v>8</v>
      </c>
      <c r="J25" s="175">
        <f>'[8]ANEXO I - TAB 1'!J25</f>
        <v>0</v>
      </c>
      <c r="K25" s="175">
        <f>'[8]ANEXO I - TAB 1'!K25</f>
        <v>0</v>
      </c>
      <c r="L25" s="254">
        <f t="shared" si="6"/>
        <v>0</v>
      </c>
      <c r="M25" s="175">
        <f>'[8]ANEXO I - TAB 1'!M25</f>
        <v>0</v>
      </c>
    </row>
    <row r="26" spans="1:13" s="7" customFormat="1" ht="12.75" customHeight="1">
      <c r="A26" s="933"/>
      <c r="B26" s="935"/>
      <c r="C26" s="954" t="s">
        <v>153</v>
      </c>
      <c r="D26" s="192">
        <v>10</v>
      </c>
      <c r="E26" s="175">
        <f>'[8]ANEXO I - TAB 1'!E26</f>
        <v>2</v>
      </c>
      <c r="F26" s="175">
        <f>'[8]ANEXO I - TAB 1'!F26</f>
        <v>0</v>
      </c>
      <c r="G26" s="244">
        <f t="shared" si="4"/>
        <v>2</v>
      </c>
      <c r="H26" s="235"/>
      <c r="I26" s="244">
        <f t="shared" si="5"/>
        <v>2</v>
      </c>
      <c r="J26" s="175">
        <f>'[8]ANEXO I - TAB 1'!J26</f>
        <v>0</v>
      </c>
      <c r="K26" s="175">
        <f>'[8]ANEXO I - TAB 1'!K26</f>
        <v>0</v>
      </c>
      <c r="L26" s="256">
        <f t="shared" si="6"/>
        <v>0</v>
      </c>
      <c r="M26" s="175">
        <f>'[8]ANEXO I - TAB 1'!M26</f>
        <v>0</v>
      </c>
    </row>
    <row r="27" spans="1:13" s="7" customFormat="1" ht="12.75" customHeight="1">
      <c r="A27" s="933"/>
      <c r="B27" s="935"/>
      <c r="C27" s="937"/>
      <c r="D27" s="193">
        <v>9</v>
      </c>
      <c r="E27" s="175">
        <f>'[8]ANEXO I - TAB 1'!E27</f>
        <v>1</v>
      </c>
      <c r="F27" s="175">
        <f>'[8]ANEXO I - TAB 1'!F27</f>
        <v>0</v>
      </c>
      <c r="G27" s="245">
        <f t="shared" si="4"/>
        <v>1</v>
      </c>
      <c r="H27" s="235"/>
      <c r="I27" s="245">
        <f t="shared" si="5"/>
        <v>1</v>
      </c>
      <c r="J27" s="175">
        <f>'[8]ANEXO I - TAB 1'!J27</f>
        <v>0</v>
      </c>
      <c r="K27" s="175">
        <f>'[8]ANEXO I - TAB 1'!K27</f>
        <v>1</v>
      </c>
      <c r="L27" s="257">
        <f t="shared" si="6"/>
        <v>1</v>
      </c>
      <c r="M27" s="175">
        <f>'[8]ANEXO I - TAB 1'!M27</f>
        <v>1</v>
      </c>
    </row>
    <row r="28" spans="1:13" s="7" customFormat="1" ht="12.75" customHeight="1">
      <c r="A28" s="933"/>
      <c r="B28" s="935"/>
      <c r="C28" s="937"/>
      <c r="D28" s="193">
        <v>8</v>
      </c>
      <c r="E28" s="175">
        <f>'[8]ANEXO I - TAB 1'!E28</f>
        <v>3</v>
      </c>
      <c r="F28" s="175">
        <f>'[8]ANEXO I - TAB 1'!F28</f>
        <v>0</v>
      </c>
      <c r="G28" s="245">
        <f t="shared" si="4"/>
        <v>3</v>
      </c>
      <c r="H28" s="235"/>
      <c r="I28" s="245">
        <f t="shared" si="5"/>
        <v>3</v>
      </c>
      <c r="J28" s="175">
        <f>'[8]ANEXO I - TAB 1'!J28</f>
        <v>0</v>
      </c>
      <c r="K28" s="175">
        <f>'[8]ANEXO I - TAB 1'!K28</f>
        <v>0</v>
      </c>
      <c r="L28" s="257">
        <f t="shared" si="6"/>
        <v>0</v>
      </c>
      <c r="M28" s="175">
        <f>'[8]ANEXO I - TAB 1'!M28</f>
        <v>0</v>
      </c>
    </row>
    <row r="29" spans="1:13" s="7" customFormat="1" ht="12.75" customHeight="1">
      <c r="A29" s="933"/>
      <c r="B29" s="935"/>
      <c r="C29" s="937"/>
      <c r="D29" s="193">
        <v>7</v>
      </c>
      <c r="E29" s="175">
        <f>'[8]ANEXO I - TAB 1'!E29</f>
        <v>8</v>
      </c>
      <c r="F29" s="175">
        <f>'[8]ANEXO I - TAB 1'!F29</f>
        <v>0</v>
      </c>
      <c r="G29" s="245">
        <f t="shared" si="4"/>
        <v>8</v>
      </c>
      <c r="H29" s="235"/>
      <c r="I29" s="245">
        <f t="shared" si="5"/>
        <v>8</v>
      </c>
      <c r="J29" s="175">
        <f>'[8]ANEXO I - TAB 1'!J29</f>
        <v>0</v>
      </c>
      <c r="K29" s="175">
        <f>'[8]ANEXO I - TAB 1'!K29</f>
        <v>0</v>
      </c>
      <c r="L29" s="257">
        <f t="shared" si="6"/>
        <v>0</v>
      </c>
      <c r="M29" s="175">
        <f>'[8]ANEXO I - TAB 1'!M29</f>
        <v>0</v>
      </c>
    </row>
    <row r="30" spans="1:13" s="7" customFormat="1" ht="12.75" customHeight="1">
      <c r="A30" s="933"/>
      <c r="B30" s="935"/>
      <c r="C30" s="938"/>
      <c r="D30" s="194">
        <v>6</v>
      </c>
      <c r="E30" s="175">
        <f>'[8]ANEXO I - TAB 1'!E30</f>
        <v>8</v>
      </c>
      <c r="F30" s="175">
        <f>'[8]ANEXO I - TAB 1'!F30</f>
        <v>0</v>
      </c>
      <c r="G30" s="242">
        <f t="shared" si="4"/>
        <v>8</v>
      </c>
      <c r="H30" s="235"/>
      <c r="I30" s="242">
        <f t="shared" si="5"/>
        <v>8</v>
      </c>
      <c r="J30" s="175">
        <f>'[8]ANEXO I - TAB 1'!J30</f>
        <v>0</v>
      </c>
      <c r="K30" s="175">
        <f>'[8]ANEXO I - TAB 1'!K30</f>
        <v>0</v>
      </c>
      <c r="L30" s="254">
        <f t="shared" si="6"/>
        <v>0</v>
      </c>
      <c r="M30" s="175">
        <f>'[8]ANEXO I - TAB 1'!M30</f>
        <v>0</v>
      </c>
    </row>
    <row r="31" spans="1:13" s="7" customFormat="1" ht="12.75" customHeight="1">
      <c r="A31" s="933"/>
      <c r="B31" s="935"/>
      <c r="C31" s="954" t="s">
        <v>154</v>
      </c>
      <c r="D31" s="192">
        <v>5</v>
      </c>
      <c r="E31" s="175">
        <f>'[8]ANEXO I - TAB 1'!E31</f>
        <v>4</v>
      </c>
      <c r="F31" s="175">
        <f>'[8]ANEXO I - TAB 1'!F31</f>
        <v>0</v>
      </c>
      <c r="G31" s="244">
        <f t="shared" si="4"/>
        <v>4</v>
      </c>
      <c r="H31" s="235"/>
      <c r="I31" s="244">
        <f t="shared" si="5"/>
        <v>4</v>
      </c>
      <c r="J31" s="175">
        <f>'[8]ANEXO I - TAB 1'!J31</f>
        <v>0</v>
      </c>
      <c r="K31" s="175">
        <f>'[8]ANEXO I - TAB 1'!K31</f>
        <v>0</v>
      </c>
      <c r="L31" s="256">
        <f t="shared" si="6"/>
        <v>0</v>
      </c>
      <c r="M31" s="175">
        <f>'[8]ANEXO I - TAB 1'!M31</f>
        <v>0</v>
      </c>
    </row>
    <row r="32" spans="1:13" s="7" customFormat="1" ht="12.75" customHeight="1">
      <c r="A32" s="933"/>
      <c r="B32" s="935"/>
      <c r="C32" s="937"/>
      <c r="D32" s="193">
        <v>4</v>
      </c>
      <c r="E32" s="175">
        <f>'[8]ANEXO I - TAB 1'!E32</f>
        <v>6</v>
      </c>
      <c r="F32" s="175">
        <f>'[8]ANEXO I - TAB 1'!F32</f>
        <v>0</v>
      </c>
      <c r="G32" s="245">
        <f t="shared" si="4"/>
        <v>6</v>
      </c>
      <c r="H32" s="235"/>
      <c r="I32" s="245">
        <f t="shared" si="5"/>
        <v>6</v>
      </c>
      <c r="J32" s="175">
        <f>'[8]ANEXO I - TAB 1'!J32</f>
        <v>0</v>
      </c>
      <c r="K32" s="175">
        <f>'[8]ANEXO I - TAB 1'!K32</f>
        <v>0</v>
      </c>
      <c r="L32" s="257">
        <f t="shared" si="6"/>
        <v>0</v>
      </c>
      <c r="M32" s="175">
        <f>'[8]ANEXO I - TAB 1'!M32</f>
        <v>0</v>
      </c>
    </row>
    <row r="33" spans="1:13" s="7" customFormat="1" ht="12.75" customHeight="1">
      <c r="A33" s="933"/>
      <c r="B33" s="935"/>
      <c r="C33" s="937"/>
      <c r="D33" s="193">
        <v>3</v>
      </c>
      <c r="E33" s="175">
        <f>'[8]ANEXO I - TAB 1'!E33</f>
        <v>0</v>
      </c>
      <c r="F33" s="175">
        <f>'[8]ANEXO I - TAB 1'!F33</f>
        <v>22</v>
      </c>
      <c r="G33" s="245">
        <f t="shared" si="4"/>
        <v>22</v>
      </c>
      <c r="H33" s="235"/>
      <c r="I33" s="245">
        <f t="shared" si="5"/>
        <v>22</v>
      </c>
      <c r="J33" s="175">
        <f>'[8]ANEXO I - TAB 1'!J33</f>
        <v>0</v>
      </c>
      <c r="K33" s="175">
        <f>'[8]ANEXO I - TAB 1'!K33</f>
        <v>0</v>
      </c>
      <c r="L33" s="257">
        <f t="shared" si="6"/>
        <v>0</v>
      </c>
      <c r="M33" s="175">
        <f>'[8]ANEXO I - TAB 1'!M33</f>
        <v>0</v>
      </c>
    </row>
    <row r="34" spans="1:13" s="7" customFormat="1" ht="12.75" customHeight="1">
      <c r="A34" s="933"/>
      <c r="B34" s="935"/>
      <c r="C34" s="937"/>
      <c r="D34" s="193">
        <v>2</v>
      </c>
      <c r="E34" s="175">
        <f>'[8]ANEXO I - TAB 1'!E34</f>
        <v>0</v>
      </c>
      <c r="F34" s="175">
        <f>'[8]ANEXO I - TAB 1'!F34</f>
        <v>0</v>
      </c>
      <c r="G34" s="246">
        <f t="shared" si="4"/>
        <v>0</v>
      </c>
      <c r="H34" s="236"/>
      <c r="I34" s="246">
        <f t="shared" si="5"/>
        <v>0</v>
      </c>
      <c r="J34" s="175">
        <f>'[8]ANEXO I - TAB 1'!J34</f>
        <v>0</v>
      </c>
      <c r="K34" s="175">
        <f>'[8]ANEXO I - TAB 1'!K34</f>
        <v>1</v>
      </c>
      <c r="L34" s="258">
        <f t="shared" si="6"/>
        <v>1</v>
      </c>
      <c r="M34" s="175">
        <f>'[8]ANEXO I - TAB 1'!M34</f>
        <v>1</v>
      </c>
    </row>
    <row r="35" spans="1:13" s="7" customFormat="1" ht="12.75" customHeight="1">
      <c r="A35" s="933"/>
      <c r="B35" s="935"/>
      <c r="C35" s="955"/>
      <c r="D35" s="194">
        <v>1</v>
      </c>
      <c r="E35" s="175">
        <f>'[8]ANEXO I - TAB 1'!E35</f>
        <v>0</v>
      </c>
      <c r="F35" s="175">
        <f>'[8]ANEXO I - TAB 1'!F35</f>
        <v>5</v>
      </c>
      <c r="G35" s="242">
        <f t="shared" si="4"/>
        <v>5</v>
      </c>
      <c r="H35" s="175">
        <f>'[8]ANEXO I - TAB 1'!H35</f>
        <v>21</v>
      </c>
      <c r="I35" s="242">
        <f t="shared" si="5"/>
        <v>26</v>
      </c>
      <c r="J35" s="175">
        <f>'[8]ANEXO I - TAB 1'!J35</f>
        <v>0</v>
      </c>
      <c r="K35" s="175">
        <f>'[8]ANEXO I - TAB 1'!K35</f>
        <v>0</v>
      </c>
      <c r="L35" s="254">
        <f t="shared" si="6"/>
        <v>0</v>
      </c>
      <c r="M35" s="175">
        <f>'[8]ANEXO I - TAB 1'!M35</f>
        <v>0</v>
      </c>
    </row>
    <row r="36" spans="1:13" s="172" customFormat="1" ht="12.75" customHeight="1">
      <c r="A36" s="173"/>
      <c r="B36" s="261"/>
      <c r="C36" s="262"/>
      <c r="D36" s="263" t="s">
        <v>194</v>
      </c>
      <c r="E36" s="264">
        <f t="shared" ref="E36:M36" si="7">SUM(E23:E35)</f>
        <v>332</v>
      </c>
      <c r="F36" s="243">
        <f t="shared" si="7"/>
        <v>27</v>
      </c>
      <c r="G36" s="243">
        <f t="shared" si="7"/>
        <v>359</v>
      </c>
      <c r="H36" s="247">
        <f t="shared" si="7"/>
        <v>21</v>
      </c>
      <c r="I36" s="243">
        <f t="shared" si="7"/>
        <v>380</v>
      </c>
      <c r="J36" s="264">
        <f t="shared" si="7"/>
        <v>77</v>
      </c>
      <c r="K36" s="243">
        <f t="shared" si="7"/>
        <v>15</v>
      </c>
      <c r="L36" s="255">
        <f t="shared" si="7"/>
        <v>92</v>
      </c>
      <c r="M36" s="265">
        <f t="shared" si="7"/>
        <v>22</v>
      </c>
    </row>
    <row r="37" spans="1:13" s="7" customFormat="1" ht="12.75" customHeight="1">
      <c r="A37" s="932" t="s">
        <v>170</v>
      </c>
      <c r="B37" s="934" t="s">
        <v>171</v>
      </c>
      <c r="C37" s="936" t="s">
        <v>152</v>
      </c>
      <c r="D37" s="174">
        <v>13</v>
      </c>
      <c r="E37" s="175">
        <f>'[8]ANEXO I - TAB 1'!E37</f>
        <v>0</v>
      </c>
      <c r="F37" s="175">
        <f>'[8]ANEXO I - TAB 1'!F37</f>
        <v>0</v>
      </c>
      <c r="G37" s="238">
        <f t="shared" ref="G37:G49" si="8">E37+F37</f>
        <v>0</v>
      </c>
      <c r="H37" s="237"/>
      <c r="I37" s="238">
        <f t="shared" ref="I37:I49" si="9">G37+H37</f>
        <v>0</v>
      </c>
      <c r="J37" s="175">
        <f>'[8]ANEXO I - TAB 1'!J37</f>
        <v>0</v>
      </c>
      <c r="K37" s="175">
        <f>'[8]ANEXO I - TAB 1'!K37</f>
        <v>0</v>
      </c>
      <c r="L37" s="250">
        <f t="shared" ref="L37:L49" si="10">J37+K37</f>
        <v>0</v>
      </c>
      <c r="M37" s="175">
        <f>'[8]ANEXO I - TAB 1'!M37</f>
        <v>0</v>
      </c>
    </row>
    <row r="38" spans="1:13" s="7" customFormat="1" ht="12.75" customHeight="1">
      <c r="A38" s="933"/>
      <c r="B38" s="935"/>
      <c r="C38" s="937"/>
      <c r="D38" s="177">
        <v>12</v>
      </c>
      <c r="E38" s="175">
        <f>'[8]ANEXO I - TAB 1'!E38</f>
        <v>0</v>
      </c>
      <c r="F38" s="175">
        <f>'[8]ANEXO I - TAB 1'!F38</f>
        <v>0</v>
      </c>
      <c r="G38" s="239">
        <f t="shared" si="8"/>
        <v>0</v>
      </c>
      <c r="H38" s="236"/>
      <c r="I38" s="239">
        <f t="shared" si="9"/>
        <v>0</v>
      </c>
      <c r="J38" s="175">
        <f>'[8]ANEXO I - TAB 1'!J38</f>
        <v>0</v>
      </c>
      <c r="K38" s="175">
        <f>'[8]ANEXO I - TAB 1'!K38</f>
        <v>0</v>
      </c>
      <c r="L38" s="251">
        <f t="shared" si="10"/>
        <v>0</v>
      </c>
      <c r="M38" s="175">
        <f>'[8]ANEXO I - TAB 1'!M38</f>
        <v>0</v>
      </c>
    </row>
    <row r="39" spans="1:13" s="7" customFormat="1" ht="12.75" customHeight="1">
      <c r="A39" s="933"/>
      <c r="B39" s="935"/>
      <c r="C39" s="938"/>
      <c r="D39" s="180">
        <v>11</v>
      </c>
      <c r="E39" s="175">
        <f>'[8]ANEXO I - TAB 1'!E39</f>
        <v>0</v>
      </c>
      <c r="F39" s="175">
        <f>'[8]ANEXO I - TAB 1'!F39</f>
        <v>0</v>
      </c>
      <c r="G39" s="240">
        <f t="shared" si="8"/>
        <v>0</v>
      </c>
      <c r="H39" s="236"/>
      <c r="I39" s="240">
        <f t="shared" si="9"/>
        <v>0</v>
      </c>
      <c r="J39" s="175">
        <f>'[8]ANEXO I - TAB 1'!J39</f>
        <v>0</v>
      </c>
      <c r="K39" s="175">
        <f>'[8]ANEXO I - TAB 1'!K39</f>
        <v>0</v>
      </c>
      <c r="L39" s="252">
        <f t="shared" si="10"/>
        <v>0</v>
      </c>
      <c r="M39" s="175">
        <f>'[8]ANEXO I - TAB 1'!M39</f>
        <v>0</v>
      </c>
    </row>
    <row r="40" spans="1:13" s="7" customFormat="1" ht="12.75" customHeight="1">
      <c r="A40" s="933"/>
      <c r="B40" s="935"/>
      <c r="C40" s="954" t="s">
        <v>153</v>
      </c>
      <c r="D40" s="174">
        <v>10</v>
      </c>
      <c r="E40" s="175">
        <f>'[8]ANEXO I - TAB 1'!E40</f>
        <v>0</v>
      </c>
      <c r="F40" s="175">
        <f>'[8]ANEXO I - TAB 1'!F40</f>
        <v>0</v>
      </c>
      <c r="G40" s="238">
        <f t="shared" si="8"/>
        <v>0</v>
      </c>
      <c r="H40" s="236"/>
      <c r="I40" s="238">
        <f t="shared" si="9"/>
        <v>0</v>
      </c>
      <c r="J40" s="175">
        <f>'[8]ANEXO I - TAB 1'!J40</f>
        <v>0</v>
      </c>
      <c r="K40" s="175">
        <f>'[8]ANEXO I - TAB 1'!K40</f>
        <v>0</v>
      </c>
      <c r="L40" s="250">
        <f t="shared" si="10"/>
        <v>0</v>
      </c>
      <c r="M40" s="175">
        <f>'[8]ANEXO I - TAB 1'!M40</f>
        <v>0</v>
      </c>
    </row>
    <row r="41" spans="1:13" s="7" customFormat="1" ht="12.75" customHeight="1">
      <c r="A41" s="933"/>
      <c r="B41" s="935"/>
      <c r="C41" s="937"/>
      <c r="D41" s="177">
        <v>9</v>
      </c>
      <c r="E41" s="175">
        <f>'[8]ANEXO I - TAB 1'!E41</f>
        <v>0</v>
      </c>
      <c r="F41" s="175">
        <f>'[8]ANEXO I - TAB 1'!F41</f>
        <v>0</v>
      </c>
      <c r="G41" s="239">
        <f t="shared" si="8"/>
        <v>0</v>
      </c>
      <c r="H41" s="236"/>
      <c r="I41" s="239">
        <f t="shared" si="9"/>
        <v>0</v>
      </c>
      <c r="J41" s="175">
        <f>'[8]ANEXO I - TAB 1'!J41</f>
        <v>0</v>
      </c>
      <c r="K41" s="175">
        <f>'[8]ANEXO I - TAB 1'!K41</f>
        <v>0</v>
      </c>
      <c r="L41" s="251">
        <f t="shared" si="10"/>
        <v>0</v>
      </c>
      <c r="M41" s="175">
        <f>'[8]ANEXO I - TAB 1'!M41</f>
        <v>0</v>
      </c>
    </row>
    <row r="42" spans="1:13" s="7" customFormat="1" ht="12.75" customHeight="1">
      <c r="A42" s="933"/>
      <c r="B42" s="935"/>
      <c r="C42" s="937"/>
      <c r="D42" s="177">
        <v>8</v>
      </c>
      <c r="E42" s="175">
        <f>'[8]ANEXO I - TAB 1'!E42</f>
        <v>0</v>
      </c>
      <c r="F42" s="175">
        <f>'[8]ANEXO I - TAB 1'!F42</f>
        <v>0</v>
      </c>
      <c r="G42" s="239">
        <f t="shared" si="8"/>
        <v>0</v>
      </c>
      <c r="H42" s="236"/>
      <c r="I42" s="239">
        <f t="shared" si="9"/>
        <v>0</v>
      </c>
      <c r="J42" s="175">
        <f>'[8]ANEXO I - TAB 1'!J42</f>
        <v>0</v>
      </c>
      <c r="K42" s="175">
        <f>'[8]ANEXO I - TAB 1'!K42</f>
        <v>0</v>
      </c>
      <c r="L42" s="251">
        <f t="shared" si="10"/>
        <v>0</v>
      </c>
      <c r="M42" s="175">
        <f>'[8]ANEXO I - TAB 1'!M42</f>
        <v>0</v>
      </c>
    </row>
    <row r="43" spans="1:13" s="7" customFormat="1" ht="12.75" customHeight="1">
      <c r="A43" s="933"/>
      <c r="B43" s="935"/>
      <c r="C43" s="937"/>
      <c r="D43" s="177">
        <v>7</v>
      </c>
      <c r="E43" s="175">
        <f>'[8]ANEXO I - TAB 1'!E43</f>
        <v>0</v>
      </c>
      <c r="F43" s="175">
        <f>'[8]ANEXO I - TAB 1'!F43</f>
        <v>0</v>
      </c>
      <c r="G43" s="239">
        <f t="shared" si="8"/>
        <v>0</v>
      </c>
      <c r="H43" s="236"/>
      <c r="I43" s="239">
        <f t="shared" si="9"/>
        <v>0</v>
      </c>
      <c r="J43" s="175">
        <f>'[8]ANEXO I - TAB 1'!J43</f>
        <v>0</v>
      </c>
      <c r="K43" s="175">
        <f>'[8]ANEXO I - TAB 1'!K43</f>
        <v>0</v>
      </c>
      <c r="L43" s="251">
        <f t="shared" si="10"/>
        <v>0</v>
      </c>
      <c r="M43" s="175">
        <f>'[8]ANEXO I - TAB 1'!M43</f>
        <v>0</v>
      </c>
    </row>
    <row r="44" spans="1:13" s="7" customFormat="1" ht="12.75" customHeight="1">
      <c r="A44" s="933"/>
      <c r="B44" s="935"/>
      <c r="C44" s="938"/>
      <c r="D44" s="180">
        <v>6</v>
      </c>
      <c r="E44" s="175">
        <f>'[8]ANEXO I - TAB 1'!E44</f>
        <v>0</v>
      </c>
      <c r="F44" s="175">
        <f>'[8]ANEXO I - TAB 1'!F44</f>
        <v>0</v>
      </c>
      <c r="G44" s="240">
        <f t="shared" si="8"/>
        <v>0</v>
      </c>
      <c r="H44" s="236"/>
      <c r="I44" s="240">
        <f t="shared" si="9"/>
        <v>0</v>
      </c>
      <c r="J44" s="175">
        <f>'[8]ANEXO I - TAB 1'!J44</f>
        <v>0</v>
      </c>
      <c r="K44" s="175">
        <f>'[8]ANEXO I - TAB 1'!K44</f>
        <v>0</v>
      </c>
      <c r="L44" s="252">
        <f t="shared" si="10"/>
        <v>0</v>
      </c>
      <c r="M44" s="175">
        <f>'[8]ANEXO I - TAB 1'!M44</f>
        <v>0</v>
      </c>
    </row>
    <row r="45" spans="1:13" s="7" customFormat="1" ht="12.75" customHeight="1">
      <c r="A45" s="933"/>
      <c r="B45" s="935"/>
      <c r="C45" s="954" t="s">
        <v>154</v>
      </c>
      <c r="D45" s="174">
        <v>5</v>
      </c>
      <c r="E45" s="175">
        <f>'[8]ANEXO I - TAB 1'!E45</f>
        <v>0</v>
      </c>
      <c r="F45" s="175">
        <f>'[8]ANEXO I - TAB 1'!F45</f>
        <v>0</v>
      </c>
      <c r="G45" s="238">
        <f t="shared" si="8"/>
        <v>0</v>
      </c>
      <c r="H45" s="236"/>
      <c r="I45" s="238">
        <f t="shared" si="9"/>
        <v>0</v>
      </c>
      <c r="J45" s="175">
        <f>'[8]ANEXO I - TAB 1'!J45</f>
        <v>0</v>
      </c>
      <c r="K45" s="175">
        <f>'[8]ANEXO I - TAB 1'!K45</f>
        <v>0</v>
      </c>
      <c r="L45" s="250">
        <f t="shared" si="10"/>
        <v>0</v>
      </c>
      <c r="M45" s="175">
        <f>'[8]ANEXO I - TAB 1'!M45</f>
        <v>0</v>
      </c>
    </row>
    <row r="46" spans="1:13" s="7" customFormat="1" ht="12.75" customHeight="1">
      <c r="A46" s="933"/>
      <c r="B46" s="935"/>
      <c r="C46" s="937"/>
      <c r="D46" s="177">
        <v>4</v>
      </c>
      <c r="E46" s="175">
        <f>'[8]ANEXO I - TAB 1'!E46</f>
        <v>0</v>
      </c>
      <c r="F46" s="175">
        <f>'[8]ANEXO I - TAB 1'!F46</f>
        <v>0</v>
      </c>
      <c r="G46" s="239">
        <f t="shared" si="8"/>
        <v>0</v>
      </c>
      <c r="H46" s="236"/>
      <c r="I46" s="239">
        <f t="shared" si="9"/>
        <v>0</v>
      </c>
      <c r="J46" s="175">
        <f>'[8]ANEXO I - TAB 1'!J46</f>
        <v>0</v>
      </c>
      <c r="K46" s="175">
        <f>'[8]ANEXO I - TAB 1'!K46</f>
        <v>0</v>
      </c>
      <c r="L46" s="251">
        <f t="shared" si="10"/>
        <v>0</v>
      </c>
      <c r="M46" s="175">
        <f>'[8]ANEXO I - TAB 1'!M46</f>
        <v>0</v>
      </c>
    </row>
    <row r="47" spans="1:13" s="7" customFormat="1" ht="12.75" customHeight="1">
      <c r="A47" s="933"/>
      <c r="B47" s="935"/>
      <c r="C47" s="937"/>
      <c r="D47" s="177">
        <v>3</v>
      </c>
      <c r="E47" s="175">
        <f>'[8]ANEXO I - TAB 1'!E47</f>
        <v>0</v>
      </c>
      <c r="F47" s="175">
        <f>'[8]ANEXO I - TAB 1'!F47</f>
        <v>0</v>
      </c>
      <c r="G47" s="239">
        <f t="shared" si="8"/>
        <v>0</v>
      </c>
      <c r="H47" s="236"/>
      <c r="I47" s="239">
        <f t="shared" si="9"/>
        <v>0</v>
      </c>
      <c r="J47" s="175">
        <f>'[8]ANEXO I - TAB 1'!J47</f>
        <v>0</v>
      </c>
      <c r="K47" s="175">
        <f>'[8]ANEXO I - TAB 1'!K47</f>
        <v>0</v>
      </c>
      <c r="L47" s="251">
        <f t="shared" si="10"/>
        <v>0</v>
      </c>
      <c r="M47" s="175">
        <f>'[8]ANEXO I - TAB 1'!M47</f>
        <v>0</v>
      </c>
    </row>
    <row r="48" spans="1:13" s="7" customFormat="1" ht="12.75" customHeight="1">
      <c r="A48" s="933"/>
      <c r="B48" s="935"/>
      <c r="C48" s="937"/>
      <c r="D48" s="177">
        <v>2</v>
      </c>
      <c r="E48" s="175">
        <f>'[8]ANEXO I - TAB 1'!E48</f>
        <v>0</v>
      </c>
      <c r="F48" s="175">
        <f>'[8]ANEXO I - TAB 1'!F48</f>
        <v>0</v>
      </c>
      <c r="G48" s="241">
        <f t="shared" si="8"/>
        <v>0</v>
      </c>
      <c r="H48" s="236"/>
      <c r="I48" s="241">
        <f t="shared" si="9"/>
        <v>0</v>
      </c>
      <c r="J48" s="175">
        <f>'[8]ANEXO I - TAB 1'!J48</f>
        <v>0</v>
      </c>
      <c r="K48" s="175">
        <f>'[8]ANEXO I - TAB 1'!K48</f>
        <v>0</v>
      </c>
      <c r="L48" s="253">
        <f t="shared" si="10"/>
        <v>0</v>
      </c>
      <c r="M48" s="175">
        <f>'[8]ANEXO I - TAB 1'!M48</f>
        <v>0</v>
      </c>
    </row>
    <row r="49" spans="1:13" s="7" customFormat="1" ht="12.75" customHeight="1">
      <c r="A49" s="933"/>
      <c r="B49" s="935"/>
      <c r="C49" s="955"/>
      <c r="D49" s="180">
        <v>1</v>
      </c>
      <c r="E49" s="175">
        <f>'[8]ANEXO I - TAB 1'!E49</f>
        <v>0</v>
      </c>
      <c r="F49" s="175">
        <f>'[8]ANEXO I - TAB 1'!F49</f>
        <v>0</v>
      </c>
      <c r="G49" s="242">
        <f t="shared" si="8"/>
        <v>0</v>
      </c>
      <c r="H49" s="175">
        <f>'[8]ANEXO I - TAB 1'!H49</f>
        <v>0</v>
      </c>
      <c r="I49" s="242">
        <f t="shared" si="9"/>
        <v>0</v>
      </c>
      <c r="J49" s="175">
        <f>'[8]ANEXO I - TAB 1'!J49</f>
        <v>0</v>
      </c>
      <c r="K49" s="175">
        <f>'[8]ANEXO I - TAB 1'!K49</f>
        <v>0</v>
      </c>
      <c r="L49" s="254">
        <f t="shared" si="10"/>
        <v>0</v>
      </c>
      <c r="M49" s="175">
        <f>'[8]ANEXO I - TAB 1'!M49</f>
        <v>0</v>
      </c>
    </row>
    <row r="50" spans="1:13" s="172" customFormat="1" ht="12.75" customHeight="1">
      <c r="A50" s="266"/>
      <c r="B50" s="261"/>
      <c r="C50" s="262"/>
      <c r="D50" s="267" t="s">
        <v>194</v>
      </c>
      <c r="E50" s="268">
        <f t="shared" ref="E50:M50" si="11">SUM(E37:E49)</f>
        <v>0</v>
      </c>
      <c r="F50" s="247">
        <f t="shared" si="11"/>
        <v>0</v>
      </c>
      <c r="G50" s="247">
        <f t="shared" si="11"/>
        <v>0</v>
      </c>
      <c r="H50" s="247">
        <f t="shared" si="11"/>
        <v>0</v>
      </c>
      <c r="I50" s="247">
        <f t="shared" si="11"/>
        <v>0</v>
      </c>
      <c r="J50" s="268">
        <f t="shared" si="11"/>
        <v>0</v>
      </c>
      <c r="K50" s="247">
        <f t="shared" si="11"/>
        <v>0</v>
      </c>
      <c r="L50" s="259">
        <f t="shared" si="11"/>
        <v>0</v>
      </c>
      <c r="M50" s="269">
        <f t="shared" si="11"/>
        <v>0</v>
      </c>
    </row>
    <row r="51" spans="1:13" s="172" customFormat="1" ht="12.75" customHeight="1" thickBot="1">
      <c r="A51" s="272"/>
      <c r="B51" s="984" t="s">
        <v>17</v>
      </c>
      <c r="C51" s="984"/>
      <c r="D51" s="985"/>
      <c r="E51" s="270">
        <f t="shared" ref="E51:M51" si="12">E22+E36+E50</f>
        <v>460</v>
      </c>
      <c r="F51" s="248">
        <f t="shared" si="12"/>
        <v>40</v>
      </c>
      <c r="G51" s="248">
        <f t="shared" si="12"/>
        <v>500</v>
      </c>
      <c r="H51" s="248">
        <f t="shared" si="12"/>
        <v>25</v>
      </c>
      <c r="I51" s="249">
        <f t="shared" si="12"/>
        <v>525</v>
      </c>
      <c r="J51" s="270">
        <f t="shared" si="12"/>
        <v>125</v>
      </c>
      <c r="K51" s="248">
        <f t="shared" si="12"/>
        <v>18</v>
      </c>
      <c r="L51" s="260">
        <f t="shared" si="12"/>
        <v>143</v>
      </c>
      <c r="M51" s="271">
        <f t="shared" si="12"/>
        <v>25</v>
      </c>
    </row>
    <row r="52" spans="1:13" ht="13.5" thickTop="1">
      <c r="A52" s="216" t="s">
        <v>18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R74"/>
  <sheetViews>
    <sheetView showGridLines="0" topLeftCell="A7" workbookViewId="0">
      <selection activeCell="H37" sqref="H37:H49"/>
    </sheetView>
  </sheetViews>
  <sheetFormatPr defaultRowHeight="12.75"/>
  <cols>
    <col min="1" max="1" width="1.7109375" style="480" customWidth="1"/>
    <col min="2" max="2" width="4.42578125" style="480" customWidth="1"/>
    <col min="3" max="4" width="4.140625" style="480" customWidth="1"/>
    <col min="5" max="5" width="6.28515625" style="480" customWidth="1"/>
    <col min="6" max="10" width="10.7109375" style="480" customWidth="1"/>
    <col min="11" max="11" width="11.42578125" style="480" bestFit="1" customWidth="1"/>
    <col min="12" max="13" width="10.7109375" style="480" customWidth="1"/>
    <col min="14" max="14" width="11.42578125" style="480" customWidth="1"/>
    <col min="15" max="16384" width="9.140625" style="480"/>
  </cols>
  <sheetData>
    <row r="1" spans="1:18">
      <c r="B1" s="481" t="s">
        <v>225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</row>
    <row r="2" spans="1:18">
      <c r="B2" s="481" t="s">
        <v>275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</row>
    <row r="3" spans="1:18">
      <c r="B3" s="481" t="s">
        <v>276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</row>
    <row r="4" spans="1:18">
      <c r="B4" s="482" t="s">
        <v>277</v>
      </c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</row>
    <row r="5" spans="1:18">
      <c r="B5" s="483" t="s">
        <v>278</v>
      </c>
      <c r="C5" s="482"/>
      <c r="D5" s="482"/>
      <c r="E5" s="482"/>
      <c r="F5" s="482"/>
      <c r="G5" s="482"/>
      <c r="H5" s="482"/>
      <c r="K5" s="482"/>
      <c r="L5" s="482"/>
      <c r="M5" s="482"/>
      <c r="N5" s="482"/>
    </row>
    <row r="6" spans="1:18"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</row>
    <row r="7" spans="1:18">
      <c r="B7" s="1075" t="s">
        <v>279</v>
      </c>
      <c r="C7" s="1075"/>
      <c r="D7" s="1075"/>
      <c r="E7" s="1075"/>
      <c r="F7" s="1075"/>
      <c r="G7" s="1075"/>
      <c r="H7" s="1075"/>
      <c r="I7" s="1075"/>
      <c r="J7" s="1075"/>
      <c r="K7" s="1075"/>
      <c r="L7" s="1075"/>
      <c r="M7" s="1075"/>
      <c r="N7" s="1075"/>
    </row>
    <row r="8" spans="1:18">
      <c r="B8" s="483" t="s">
        <v>234</v>
      </c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</row>
    <row r="9" spans="1:18" ht="21" customHeight="1">
      <c r="B9" s="1076" t="s">
        <v>235</v>
      </c>
      <c r="C9" s="1076"/>
      <c r="D9" s="1076"/>
      <c r="E9" s="1076"/>
      <c r="F9" s="1076" t="s">
        <v>236</v>
      </c>
      <c r="G9" s="1076"/>
      <c r="H9" s="1076"/>
      <c r="I9" s="1076"/>
      <c r="J9" s="1076"/>
      <c r="K9" s="1076" t="s">
        <v>237</v>
      </c>
      <c r="L9" s="1076"/>
      <c r="M9" s="1076"/>
      <c r="N9" s="1076"/>
      <c r="R9" s="484"/>
    </row>
    <row r="10" spans="1:18" ht="15.75" customHeight="1">
      <c r="B10" s="1076"/>
      <c r="C10" s="1076"/>
      <c r="D10" s="1076"/>
      <c r="E10" s="1076"/>
      <c r="F10" s="1076" t="s">
        <v>238</v>
      </c>
      <c r="G10" s="1076"/>
      <c r="H10" s="1076"/>
      <c r="I10" s="1076" t="s">
        <v>239</v>
      </c>
      <c r="J10" s="1076" t="s">
        <v>194</v>
      </c>
      <c r="K10" s="1076" t="s">
        <v>240</v>
      </c>
      <c r="L10" s="1076" t="s">
        <v>241</v>
      </c>
      <c r="M10" s="1076" t="s">
        <v>194</v>
      </c>
      <c r="N10" s="1076" t="s">
        <v>242</v>
      </c>
    </row>
    <row r="11" spans="1:18" ht="26.25" customHeight="1">
      <c r="B11" s="1076"/>
      <c r="C11" s="1076"/>
      <c r="D11" s="1076"/>
      <c r="E11" s="1076"/>
      <c r="F11" s="485" t="s">
        <v>243</v>
      </c>
      <c r="G11" s="485" t="s">
        <v>244</v>
      </c>
      <c r="H11" s="485" t="s">
        <v>245</v>
      </c>
      <c r="I11" s="1076"/>
      <c r="J11" s="1076"/>
      <c r="K11" s="1076"/>
      <c r="L11" s="1076"/>
      <c r="M11" s="1076"/>
      <c r="N11" s="1076"/>
    </row>
    <row r="12" spans="1:18">
      <c r="A12" s="486"/>
      <c r="B12" s="487"/>
      <c r="C12" s="488"/>
      <c r="D12" s="489"/>
      <c r="E12" s="490">
        <v>13</v>
      </c>
      <c r="F12" s="491">
        <v>20</v>
      </c>
      <c r="G12" s="491">
        <v>0</v>
      </c>
      <c r="H12" s="491">
        <f>F12+G12</f>
        <v>20</v>
      </c>
      <c r="I12" s="491">
        <v>0</v>
      </c>
      <c r="J12" s="491">
        <f>H12+I12</f>
        <v>20</v>
      </c>
      <c r="K12" s="492">
        <v>15</v>
      </c>
      <c r="L12" s="492">
        <v>0</v>
      </c>
      <c r="M12" s="493">
        <f>K12+L12</f>
        <v>15</v>
      </c>
      <c r="N12" s="492">
        <v>0</v>
      </c>
    </row>
    <row r="13" spans="1:18">
      <c r="A13" s="486"/>
      <c r="B13" s="494" t="s">
        <v>154</v>
      </c>
      <c r="C13" s="495" t="s">
        <v>152</v>
      </c>
      <c r="D13" s="489"/>
      <c r="E13" s="490">
        <v>12</v>
      </c>
      <c r="F13" s="491">
        <v>0</v>
      </c>
      <c r="G13" s="491">
        <v>0</v>
      </c>
      <c r="H13" s="491">
        <f t="shared" ref="H13:H24" si="0">F13+G13</f>
        <v>0</v>
      </c>
      <c r="I13" s="491">
        <v>0</v>
      </c>
      <c r="J13" s="491">
        <f t="shared" ref="H13:J52" si="1">H13+I13</f>
        <v>0</v>
      </c>
      <c r="K13" s="492">
        <v>0</v>
      </c>
      <c r="L13" s="492">
        <v>0</v>
      </c>
      <c r="M13" s="493">
        <f t="shared" ref="M13:M24" si="2">K13+L13</f>
        <v>0</v>
      </c>
      <c r="N13" s="492">
        <v>0</v>
      </c>
    </row>
    <row r="14" spans="1:18">
      <c r="A14" s="486"/>
      <c r="B14" s="494" t="s">
        <v>246</v>
      </c>
      <c r="C14" s="496"/>
      <c r="D14" s="497" t="s">
        <v>247</v>
      </c>
      <c r="E14" s="490">
        <v>11</v>
      </c>
      <c r="F14" s="491">
        <v>1</v>
      </c>
      <c r="G14" s="491">
        <v>0</v>
      </c>
      <c r="H14" s="491">
        <f t="shared" si="0"/>
        <v>1</v>
      </c>
      <c r="I14" s="491">
        <v>0</v>
      </c>
      <c r="J14" s="491">
        <f t="shared" si="1"/>
        <v>1</v>
      </c>
      <c r="K14" s="492">
        <v>0</v>
      </c>
      <c r="L14" s="492">
        <v>0</v>
      </c>
      <c r="M14" s="493">
        <f t="shared" si="2"/>
        <v>0</v>
      </c>
      <c r="N14" s="492">
        <v>0</v>
      </c>
    </row>
    <row r="15" spans="1:18">
      <c r="A15" s="486"/>
      <c r="B15" s="494" t="s">
        <v>154</v>
      </c>
      <c r="C15" s="495"/>
      <c r="D15" s="497" t="s">
        <v>248</v>
      </c>
      <c r="E15" s="490">
        <v>10</v>
      </c>
      <c r="F15" s="491">
        <v>0</v>
      </c>
      <c r="G15" s="491">
        <v>0</v>
      </c>
      <c r="H15" s="491">
        <f t="shared" si="0"/>
        <v>0</v>
      </c>
      <c r="I15" s="491">
        <v>0</v>
      </c>
      <c r="J15" s="491">
        <f t="shared" si="1"/>
        <v>0</v>
      </c>
      <c r="K15" s="492">
        <v>0</v>
      </c>
      <c r="L15" s="492">
        <v>0</v>
      </c>
      <c r="M15" s="493">
        <f t="shared" si="2"/>
        <v>0</v>
      </c>
      <c r="N15" s="492">
        <v>0</v>
      </c>
    </row>
    <row r="16" spans="1:18">
      <c r="A16" s="486"/>
      <c r="B16" s="494" t="s">
        <v>249</v>
      </c>
      <c r="C16" s="495"/>
      <c r="D16" s="497" t="s">
        <v>250</v>
      </c>
      <c r="E16" s="490">
        <v>9</v>
      </c>
      <c r="F16" s="491">
        <v>0</v>
      </c>
      <c r="G16" s="491">
        <v>0</v>
      </c>
      <c r="H16" s="491">
        <f t="shared" si="0"/>
        <v>0</v>
      </c>
      <c r="I16" s="491">
        <v>0</v>
      </c>
      <c r="J16" s="491">
        <f t="shared" si="1"/>
        <v>0</v>
      </c>
      <c r="K16" s="492">
        <v>0</v>
      </c>
      <c r="L16" s="492">
        <v>0</v>
      </c>
      <c r="M16" s="493">
        <f t="shared" si="2"/>
        <v>0</v>
      </c>
      <c r="N16" s="492">
        <v>0</v>
      </c>
    </row>
    <row r="17" spans="1:14">
      <c r="A17" s="486"/>
      <c r="B17" s="494" t="s">
        <v>251</v>
      </c>
      <c r="C17" s="495" t="s">
        <v>153</v>
      </c>
      <c r="D17" s="497" t="s">
        <v>232</v>
      </c>
      <c r="E17" s="490">
        <v>8</v>
      </c>
      <c r="F17" s="491">
        <v>1</v>
      </c>
      <c r="G17" s="491">
        <v>0</v>
      </c>
      <c r="H17" s="491">
        <f t="shared" si="0"/>
        <v>1</v>
      </c>
      <c r="I17" s="491">
        <v>0</v>
      </c>
      <c r="J17" s="491">
        <f t="shared" si="1"/>
        <v>1</v>
      </c>
      <c r="K17" s="492">
        <v>0</v>
      </c>
      <c r="L17" s="492">
        <v>0</v>
      </c>
      <c r="M17" s="493">
        <f t="shared" si="2"/>
        <v>0</v>
      </c>
      <c r="N17" s="492">
        <v>0</v>
      </c>
    </row>
    <row r="18" spans="1:14">
      <c r="A18" s="486"/>
      <c r="B18" s="494" t="s">
        <v>247</v>
      </c>
      <c r="C18" s="495"/>
      <c r="D18" s="497" t="s">
        <v>252</v>
      </c>
      <c r="E18" s="490">
        <v>7</v>
      </c>
      <c r="F18" s="491">
        <v>4</v>
      </c>
      <c r="G18" s="491">
        <v>0</v>
      </c>
      <c r="H18" s="491">
        <f t="shared" si="0"/>
        <v>4</v>
      </c>
      <c r="I18" s="491">
        <v>0</v>
      </c>
      <c r="J18" s="491">
        <f t="shared" si="1"/>
        <v>4</v>
      </c>
      <c r="K18" s="492">
        <v>0</v>
      </c>
      <c r="L18" s="492">
        <v>0</v>
      </c>
      <c r="M18" s="493">
        <f t="shared" si="2"/>
        <v>0</v>
      </c>
      <c r="N18" s="492">
        <v>0</v>
      </c>
    </row>
    <row r="19" spans="1:14">
      <c r="A19" s="486"/>
      <c r="B19" s="494" t="s">
        <v>253</v>
      </c>
      <c r="C19" s="496"/>
      <c r="D19" s="497" t="s">
        <v>251</v>
      </c>
      <c r="E19" s="490">
        <v>6</v>
      </c>
      <c r="F19" s="491">
        <v>0</v>
      </c>
      <c r="G19" s="491">
        <v>0</v>
      </c>
      <c r="H19" s="491">
        <f t="shared" si="0"/>
        <v>0</v>
      </c>
      <c r="I19" s="491">
        <v>0</v>
      </c>
      <c r="J19" s="491">
        <f t="shared" si="1"/>
        <v>0</v>
      </c>
      <c r="K19" s="492">
        <v>0</v>
      </c>
      <c r="L19" s="492">
        <v>0</v>
      </c>
      <c r="M19" s="493">
        <f t="shared" si="2"/>
        <v>0</v>
      </c>
      <c r="N19" s="492">
        <v>0</v>
      </c>
    </row>
    <row r="20" spans="1:14">
      <c r="A20" s="486"/>
      <c r="B20" s="494" t="s">
        <v>154</v>
      </c>
      <c r="C20" s="495"/>
      <c r="D20" s="497" t="s">
        <v>254</v>
      </c>
      <c r="E20" s="490">
        <v>5</v>
      </c>
      <c r="F20" s="491">
        <v>4</v>
      </c>
      <c r="G20" s="491">
        <v>0</v>
      </c>
      <c r="H20" s="491">
        <f t="shared" si="0"/>
        <v>4</v>
      </c>
      <c r="I20" s="491">
        <v>0</v>
      </c>
      <c r="J20" s="491">
        <f t="shared" si="1"/>
        <v>4</v>
      </c>
      <c r="K20" s="492">
        <v>0</v>
      </c>
      <c r="L20" s="492">
        <v>0</v>
      </c>
      <c r="M20" s="493">
        <f t="shared" si="2"/>
        <v>0</v>
      </c>
      <c r="N20" s="492">
        <v>0</v>
      </c>
    </row>
    <row r="21" spans="1:14">
      <c r="A21" s="486"/>
      <c r="B21" s="494"/>
      <c r="C21" s="495"/>
      <c r="D21" s="497" t="s">
        <v>252</v>
      </c>
      <c r="E21" s="490">
        <v>4</v>
      </c>
      <c r="F21" s="491">
        <v>0</v>
      </c>
      <c r="G21" s="491">
        <v>0</v>
      </c>
      <c r="H21" s="491">
        <f t="shared" si="0"/>
        <v>0</v>
      </c>
      <c r="I21" s="491">
        <v>0</v>
      </c>
      <c r="J21" s="491">
        <f t="shared" si="1"/>
        <v>0</v>
      </c>
      <c r="K21" s="492">
        <v>0</v>
      </c>
      <c r="L21" s="492">
        <v>0</v>
      </c>
      <c r="M21" s="493">
        <f t="shared" si="2"/>
        <v>0</v>
      </c>
      <c r="N21" s="492">
        <v>0</v>
      </c>
    </row>
    <row r="22" spans="1:14">
      <c r="A22" s="486"/>
      <c r="B22" s="494"/>
      <c r="C22" s="495" t="s">
        <v>154</v>
      </c>
      <c r="D22" s="489"/>
      <c r="E22" s="490">
        <v>3</v>
      </c>
      <c r="F22" s="491">
        <v>0</v>
      </c>
      <c r="G22" s="491">
        <v>3</v>
      </c>
      <c r="H22" s="491">
        <f t="shared" si="0"/>
        <v>3</v>
      </c>
      <c r="I22" s="491">
        <v>0</v>
      </c>
      <c r="J22" s="491">
        <f t="shared" si="1"/>
        <v>3</v>
      </c>
      <c r="K22" s="492">
        <v>0</v>
      </c>
      <c r="L22" s="492">
        <v>0</v>
      </c>
      <c r="M22" s="493">
        <f t="shared" si="2"/>
        <v>0</v>
      </c>
      <c r="N22" s="492">
        <v>0</v>
      </c>
    </row>
    <row r="23" spans="1:14">
      <c r="A23" s="486"/>
      <c r="B23" s="494"/>
      <c r="C23" s="495"/>
      <c r="D23" s="489"/>
      <c r="E23" s="490">
        <v>2</v>
      </c>
      <c r="F23" s="491">
        <v>0</v>
      </c>
      <c r="G23" s="491">
        <v>0</v>
      </c>
      <c r="H23" s="491">
        <f t="shared" si="0"/>
        <v>0</v>
      </c>
      <c r="I23" s="491">
        <v>0</v>
      </c>
      <c r="J23" s="491">
        <f t="shared" si="1"/>
        <v>0</v>
      </c>
      <c r="K23" s="492">
        <v>0</v>
      </c>
      <c r="L23" s="492">
        <v>0</v>
      </c>
      <c r="M23" s="493">
        <f t="shared" si="2"/>
        <v>0</v>
      </c>
      <c r="N23" s="492">
        <v>0</v>
      </c>
    </row>
    <row r="24" spans="1:14">
      <c r="A24" s="486"/>
      <c r="B24" s="498"/>
      <c r="C24" s="496"/>
      <c r="D24" s="489"/>
      <c r="E24" s="487">
        <v>1</v>
      </c>
      <c r="F24" s="491">
        <v>0</v>
      </c>
      <c r="G24" s="491">
        <v>3</v>
      </c>
      <c r="H24" s="491">
        <f t="shared" si="0"/>
        <v>3</v>
      </c>
      <c r="I24" s="491">
        <v>2</v>
      </c>
      <c r="J24" s="491">
        <f t="shared" si="1"/>
        <v>5</v>
      </c>
      <c r="K24" s="492">
        <v>0</v>
      </c>
      <c r="L24" s="492">
        <v>0</v>
      </c>
      <c r="M24" s="493">
        <f t="shared" si="2"/>
        <v>0</v>
      </c>
      <c r="N24" s="492">
        <v>0</v>
      </c>
    </row>
    <row r="25" spans="1:14">
      <c r="A25" s="486"/>
      <c r="B25" s="1077" t="s">
        <v>255</v>
      </c>
      <c r="C25" s="1078"/>
      <c r="D25" s="1078"/>
      <c r="E25" s="1079"/>
      <c r="F25" s="491">
        <f t="shared" ref="F25:N25" si="3">SUM(F12:F24)</f>
        <v>30</v>
      </c>
      <c r="G25" s="491">
        <f t="shared" si="3"/>
        <v>6</v>
      </c>
      <c r="H25" s="499">
        <f t="shared" si="3"/>
        <v>36</v>
      </c>
      <c r="I25" s="491">
        <f t="shared" si="3"/>
        <v>2</v>
      </c>
      <c r="J25" s="499">
        <f t="shared" si="3"/>
        <v>38</v>
      </c>
      <c r="K25" s="500">
        <f t="shared" si="3"/>
        <v>15</v>
      </c>
      <c r="L25" s="500">
        <f t="shared" si="3"/>
        <v>0</v>
      </c>
      <c r="M25" s="491">
        <f t="shared" si="3"/>
        <v>15</v>
      </c>
      <c r="N25" s="491">
        <f t="shared" si="3"/>
        <v>0</v>
      </c>
    </row>
    <row r="26" spans="1:14">
      <c r="A26" s="486"/>
      <c r="B26" s="494"/>
      <c r="C26" s="494"/>
      <c r="D26" s="501"/>
      <c r="E26" s="498">
        <v>13</v>
      </c>
      <c r="F26" s="491">
        <v>105</v>
      </c>
      <c r="G26" s="491">
        <v>0</v>
      </c>
      <c r="H26" s="491">
        <f>F26+G26</f>
        <v>105</v>
      </c>
      <c r="I26" s="491">
        <v>0</v>
      </c>
      <c r="J26" s="491">
        <f t="shared" si="1"/>
        <v>105</v>
      </c>
      <c r="K26" s="492">
        <v>46</v>
      </c>
      <c r="L26" s="492">
        <v>5</v>
      </c>
      <c r="M26" s="492">
        <f>K26+L26</f>
        <v>51</v>
      </c>
      <c r="N26" s="492">
        <v>5</v>
      </c>
    </row>
    <row r="27" spans="1:14">
      <c r="A27" s="486"/>
      <c r="B27" s="494"/>
      <c r="C27" s="494" t="s">
        <v>152</v>
      </c>
      <c r="D27" s="501"/>
      <c r="E27" s="490">
        <v>12</v>
      </c>
      <c r="F27" s="491">
        <v>2</v>
      </c>
      <c r="G27" s="491">
        <v>0</v>
      </c>
      <c r="H27" s="491">
        <f t="shared" ref="H27:H52" si="4">F27+G27</f>
        <v>2</v>
      </c>
      <c r="I27" s="491">
        <v>0</v>
      </c>
      <c r="J27" s="491">
        <f t="shared" si="1"/>
        <v>2</v>
      </c>
      <c r="K27" s="492">
        <v>0</v>
      </c>
      <c r="L27" s="492">
        <v>0</v>
      </c>
      <c r="M27" s="492">
        <f t="shared" ref="M27:M38" si="5">K27+L27</f>
        <v>0</v>
      </c>
      <c r="N27" s="492">
        <v>0</v>
      </c>
    </row>
    <row r="28" spans="1:14">
      <c r="A28" s="486"/>
      <c r="B28" s="494" t="s">
        <v>253</v>
      </c>
      <c r="C28" s="498"/>
      <c r="D28" s="501"/>
      <c r="E28" s="490">
        <v>11</v>
      </c>
      <c r="F28" s="491">
        <v>0</v>
      </c>
      <c r="G28" s="491">
        <v>0</v>
      </c>
      <c r="H28" s="491">
        <f t="shared" si="4"/>
        <v>0</v>
      </c>
      <c r="I28" s="491">
        <v>0</v>
      </c>
      <c r="J28" s="491">
        <f t="shared" si="1"/>
        <v>0</v>
      </c>
      <c r="K28" s="492">
        <v>0</v>
      </c>
      <c r="L28" s="492">
        <v>0</v>
      </c>
      <c r="M28" s="492">
        <f t="shared" si="5"/>
        <v>0</v>
      </c>
      <c r="N28" s="492">
        <v>0</v>
      </c>
    </row>
    <row r="29" spans="1:14">
      <c r="A29" s="486"/>
      <c r="B29" s="494" t="s">
        <v>256</v>
      </c>
      <c r="C29" s="494"/>
      <c r="D29" s="501" t="s">
        <v>257</v>
      </c>
      <c r="E29" s="490">
        <v>10</v>
      </c>
      <c r="F29" s="491">
        <v>3</v>
      </c>
      <c r="G29" s="491">
        <v>0</v>
      </c>
      <c r="H29" s="491">
        <f t="shared" si="4"/>
        <v>3</v>
      </c>
      <c r="I29" s="491">
        <v>0</v>
      </c>
      <c r="J29" s="491">
        <f t="shared" si="1"/>
        <v>3</v>
      </c>
      <c r="K29" s="492">
        <v>0</v>
      </c>
      <c r="L29" s="492">
        <v>0</v>
      </c>
      <c r="M29" s="492">
        <f t="shared" si="5"/>
        <v>0</v>
      </c>
      <c r="N29" s="492">
        <v>0</v>
      </c>
    </row>
    <row r="30" spans="1:14">
      <c r="A30" s="486"/>
      <c r="B30" s="494" t="s">
        <v>152</v>
      </c>
      <c r="C30" s="494"/>
      <c r="D30" s="501" t="s">
        <v>256</v>
      </c>
      <c r="E30" s="490">
        <v>9</v>
      </c>
      <c r="F30" s="491">
        <v>3</v>
      </c>
      <c r="G30" s="491">
        <v>0</v>
      </c>
      <c r="H30" s="491">
        <f t="shared" si="4"/>
        <v>3</v>
      </c>
      <c r="I30" s="491">
        <v>0</v>
      </c>
      <c r="J30" s="491">
        <f t="shared" si="1"/>
        <v>3</v>
      </c>
      <c r="K30" s="492">
        <v>0</v>
      </c>
      <c r="L30" s="492">
        <v>0</v>
      </c>
      <c r="M30" s="492">
        <f t="shared" si="5"/>
        <v>0</v>
      </c>
      <c r="N30" s="492">
        <v>0</v>
      </c>
    </row>
    <row r="31" spans="1:14">
      <c r="A31" s="486"/>
      <c r="B31" s="494" t="s">
        <v>246</v>
      </c>
      <c r="C31" s="494" t="s">
        <v>153</v>
      </c>
      <c r="D31" s="501" t="s">
        <v>258</v>
      </c>
      <c r="E31" s="490">
        <v>8</v>
      </c>
      <c r="F31" s="491">
        <v>0</v>
      </c>
      <c r="G31" s="491">
        <v>0</v>
      </c>
      <c r="H31" s="491">
        <f t="shared" si="4"/>
        <v>0</v>
      </c>
      <c r="I31" s="491">
        <v>0</v>
      </c>
      <c r="J31" s="491">
        <f t="shared" si="1"/>
        <v>0</v>
      </c>
      <c r="K31" s="492">
        <v>0</v>
      </c>
      <c r="L31" s="492">
        <v>0</v>
      </c>
      <c r="M31" s="492">
        <f t="shared" si="5"/>
        <v>0</v>
      </c>
      <c r="N31" s="492">
        <v>0</v>
      </c>
    </row>
    <row r="32" spans="1:14">
      <c r="A32" s="486"/>
      <c r="B32" s="494" t="s">
        <v>251</v>
      </c>
      <c r="C32" s="494"/>
      <c r="D32" s="501" t="s">
        <v>251</v>
      </c>
      <c r="E32" s="490">
        <v>7</v>
      </c>
      <c r="F32" s="491">
        <v>5</v>
      </c>
      <c r="G32" s="491">
        <v>0</v>
      </c>
      <c r="H32" s="491">
        <f t="shared" si="4"/>
        <v>5</v>
      </c>
      <c r="I32" s="491">
        <v>0</v>
      </c>
      <c r="J32" s="491">
        <f t="shared" si="1"/>
        <v>5</v>
      </c>
      <c r="K32" s="492">
        <v>0</v>
      </c>
      <c r="L32" s="492">
        <v>0</v>
      </c>
      <c r="M32" s="492">
        <f t="shared" si="5"/>
        <v>0</v>
      </c>
      <c r="N32" s="492">
        <v>0</v>
      </c>
    </row>
    <row r="33" spans="1:15">
      <c r="A33" s="486"/>
      <c r="B33" s="494" t="s">
        <v>152</v>
      </c>
      <c r="C33" s="494"/>
      <c r="D33" s="501" t="s">
        <v>254</v>
      </c>
      <c r="E33" s="490">
        <v>6</v>
      </c>
      <c r="F33" s="491">
        <v>1</v>
      </c>
      <c r="G33" s="491">
        <v>0</v>
      </c>
      <c r="H33" s="491">
        <f t="shared" si="4"/>
        <v>1</v>
      </c>
      <c r="I33" s="491">
        <v>0</v>
      </c>
      <c r="J33" s="491">
        <f t="shared" si="1"/>
        <v>1</v>
      </c>
      <c r="K33" s="492">
        <v>0</v>
      </c>
      <c r="L33" s="492">
        <v>0</v>
      </c>
      <c r="M33" s="492">
        <f t="shared" si="5"/>
        <v>0</v>
      </c>
      <c r="N33" s="492">
        <v>0</v>
      </c>
    </row>
    <row r="34" spans="1:15">
      <c r="A34" s="486"/>
      <c r="B34" s="494" t="s">
        <v>254</v>
      </c>
      <c r="C34" s="487"/>
      <c r="D34" s="501"/>
      <c r="E34" s="490">
        <v>5</v>
      </c>
      <c r="F34" s="491">
        <v>2</v>
      </c>
      <c r="G34" s="491">
        <v>0</v>
      </c>
      <c r="H34" s="491">
        <f t="shared" si="4"/>
        <v>2</v>
      </c>
      <c r="I34" s="491">
        <v>0</v>
      </c>
      <c r="J34" s="491">
        <f t="shared" si="1"/>
        <v>2</v>
      </c>
      <c r="K34" s="492">
        <v>0</v>
      </c>
      <c r="L34" s="492">
        <v>0</v>
      </c>
      <c r="M34" s="492">
        <f t="shared" si="5"/>
        <v>0</v>
      </c>
      <c r="N34" s="492">
        <v>0</v>
      </c>
    </row>
    <row r="35" spans="1:15">
      <c r="A35" s="486"/>
      <c r="B35" s="494"/>
      <c r="C35" s="494"/>
      <c r="D35" s="501"/>
      <c r="E35" s="490">
        <v>4</v>
      </c>
      <c r="F35" s="491">
        <v>2</v>
      </c>
      <c r="G35" s="491">
        <v>0</v>
      </c>
      <c r="H35" s="491">
        <f t="shared" si="4"/>
        <v>2</v>
      </c>
      <c r="I35" s="491">
        <v>0</v>
      </c>
      <c r="J35" s="491">
        <f t="shared" si="1"/>
        <v>2</v>
      </c>
      <c r="K35" s="492">
        <v>0</v>
      </c>
      <c r="L35" s="492">
        <v>0</v>
      </c>
      <c r="M35" s="492">
        <f t="shared" si="5"/>
        <v>0</v>
      </c>
      <c r="N35" s="492">
        <v>0</v>
      </c>
    </row>
    <row r="36" spans="1:15">
      <c r="A36" s="486"/>
      <c r="B36" s="494"/>
      <c r="C36" s="494" t="s">
        <v>154</v>
      </c>
      <c r="D36" s="501"/>
      <c r="E36" s="490">
        <v>3</v>
      </c>
      <c r="F36" s="491">
        <v>0</v>
      </c>
      <c r="G36" s="491">
        <v>6</v>
      </c>
      <c r="H36" s="491">
        <f t="shared" si="4"/>
        <v>6</v>
      </c>
      <c r="I36" s="491">
        <v>0</v>
      </c>
      <c r="J36" s="491">
        <f t="shared" si="1"/>
        <v>6</v>
      </c>
      <c r="K36" s="492">
        <v>0</v>
      </c>
      <c r="L36" s="492">
        <v>0</v>
      </c>
      <c r="M36" s="492">
        <f t="shared" si="5"/>
        <v>0</v>
      </c>
      <c r="N36" s="492">
        <v>0</v>
      </c>
    </row>
    <row r="37" spans="1:15">
      <c r="A37" s="486"/>
      <c r="B37" s="494"/>
      <c r="C37" s="494"/>
      <c r="D37" s="501"/>
      <c r="E37" s="490">
        <v>2</v>
      </c>
      <c r="F37" s="491">
        <v>0</v>
      </c>
      <c r="G37" s="491">
        <v>2</v>
      </c>
      <c r="H37" s="491">
        <f t="shared" si="4"/>
        <v>2</v>
      </c>
      <c r="I37" s="491">
        <v>0</v>
      </c>
      <c r="J37" s="491">
        <f t="shared" si="1"/>
        <v>2</v>
      </c>
      <c r="K37" s="492">
        <v>0</v>
      </c>
      <c r="L37" s="492">
        <v>0</v>
      </c>
      <c r="M37" s="492">
        <f t="shared" si="5"/>
        <v>0</v>
      </c>
      <c r="N37" s="492">
        <v>0</v>
      </c>
    </row>
    <row r="38" spans="1:15">
      <c r="A38" s="486"/>
      <c r="B38" s="498"/>
      <c r="C38" s="498"/>
      <c r="D38" s="501"/>
      <c r="E38" s="487">
        <v>1</v>
      </c>
      <c r="F38" s="491">
        <v>0</v>
      </c>
      <c r="G38" s="491">
        <v>18</v>
      </c>
      <c r="H38" s="491">
        <f t="shared" si="1"/>
        <v>18</v>
      </c>
      <c r="I38" s="491">
        <v>9</v>
      </c>
      <c r="J38" s="491">
        <f t="shared" si="1"/>
        <v>27</v>
      </c>
      <c r="K38" s="492">
        <v>0</v>
      </c>
      <c r="L38" s="492">
        <v>0</v>
      </c>
      <c r="M38" s="492">
        <f t="shared" si="5"/>
        <v>0</v>
      </c>
      <c r="N38" s="492">
        <v>0</v>
      </c>
    </row>
    <row r="39" spans="1:15">
      <c r="A39" s="486"/>
      <c r="B39" s="1077" t="s">
        <v>259</v>
      </c>
      <c r="C39" s="1078"/>
      <c r="D39" s="1078"/>
      <c r="E39" s="1078"/>
      <c r="F39" s="500">
        <f t="shared" ref="F39:N39" si="6">SUM(F26:F38)</f>
        <v>123</v>
      </c>
      <c r="G39" s="491">
        <f t="shared" si="6"/>
        <v>26</v>
      </c>
      <c r="H39" s="491">
        <f>F39+G39</f>
        <v>149</v>
      </c>
      <c r="I39" s="502">
        <f t="shared" si="6"/>
        <v>9</v>
      </c>
      <c r="J39" s="491">
        <f>H39+I39</f>
        <v>158</v>
      </c>
      <c r="K39" s="499">
        <f t="shared" si="6"/>
        <v>46</v>
      </c>
      <c r="L39" s="491">
        <f t="shared" si="6"/>
        <v>5</v>
      </c>
      <c r="M39" s="499">
        <f t="shared" si="6"/>
        <v>51</v>
      </c>
      <c r="N39" s="500">
        <f t="shared" si="6"/>
        <v>5</v>
      </c>
      <c r="O39" s="503"/>
    </row>
    <row r="40" spans="1:15">
      <c r="A40" s="486"/>
      <c r="B40" s="487"/>
      <c r="C40" s="487"/>
      <c r="D40" s="504"/>
      <c r="E40" s="490">
        <v>13</v>
      </c>
      <c r="F40" s="491">
        <v>0</v>
      </c>
      <c r="G40" s="491">
        <v>0</v>
      </c>
      <c r="H40" s="491">
        <f t="shared" si="4"/>
        <v>0</v>
      </c>
      <c r="I40" s="491">
        <v>0</v>
      </c>
      <c r="J40" s="491">
        <f t="shared" si="1"/>
        <v>0</v>
      </c>
      <c r="K40" s="492">
        <v>0</v>
      </c>
      <c r="L40" s="492">
        <v>0</v>
      </c>
      <c r="M40" s="492">
        <f>K40+L40</f>
        <v>0</v>
      </c>
      <c r="N40" s="492">
        <v>0</v>
      </c>
    </row>
    <row r="41" spans="1:15">
      <c r="A41" s="486"/>
      <c r="B41" s="494" t="s">
        <v>154</v>
      </c>
      <c r="C41" s="494" t="s">
        <v>152</v>
      </c>
      <c r="D41" s="501" t="s">
        <v>260</v>
      </c>
      <c r="E41" s="490">
        <v>12</v>
      </c>
      <c r="F41" s="491">
        <v>0</v>
      </c>
      <c r="G41" s="491">
        <v>0</v>
      </c>
      <c r="H41" s="491">
        <f t="shared" si="4"/>
        <v>0</v>
      </c>
      <c r="I41" s="491">
        <v>0</v>
      </c>
      <c r="J41" s="491">
        <f t="shared" si="1"/>
        <v>0</v>
      </c>
      <c r="K41" s="492">
        <v>0</v>
      </c>
      <c r="L41" s="492">
        <v>0</v>
      </c>
      <c r="M41" s="492">
        <f t="shared" ref="M41:M52" si="7">K41+L41</f>
        <v>0</v>
      </c>
      <c r="N41" s="492">
        <v>0</v>
      </c>
    </row>
    <row r="42" spans="1:15">
      <c r="A42" s="486"/>
      <c r="B42" s="494" t="s">
        <v>248</v>
      </c>
      <c r="C42" s="494"/>
      <c r="D42" s="501" t="s">
        <v>248</v>
      </c>
      <c r="E42" s="490">
        <v>11</v>
      </c>
      <c r="F42" s="491">
        <v>0</v>
      </c>
      <c r="G42" s="491">
        <v>0</v>
      </c>
      <c r="H42" s="491">
        <f t="shared" si="4"/>
        <v>0</v>
      </c>
      <c r="I42" s="491">
        <v>0</v>
      </c>
      <c r="J42" s="491">
        <f t="shared" si="1"/>
        <v>0</v>
      </c>
      <c r="K42" s="492">
        <v>0</v>
      </c>
      <c r="L42" s="492">
        <v>0</v>
      </c>
      <c r="M42" s="492">
        <f t="shared" si="7"/>
        <v>0</v>
      </c>
      <c r="N42" s="492">
        <v>0</v>
      </c>
    </row>
    <row r="43" spans="1:15">
      <c r="A43" s="486"/>
      <c r="B43" s="494" t="s">
        <v>261</v>
      </c>
      <c r="C43" s="487"/>
      <c r="D43" s="501" t="s">
        <v>246</v>
      </c>
      <c r="E43" s="490">
        <v>10</v>
      </c>
      <c r="F43" s="491">
        <v>0</v>
      </c>
      <c r="G43" s="491">
        <v>0</v>
      </c>
      <c r="H43" s="491">
        <f t="shared" si="4"/>
        <v>0</v>
      </c>
      <c r="I43" s="491">
        <v>0</v>
      </c>
      <c r="J43" s="491">
        <f t="shared" si="1"/>
        <v>0</v>
      </c>
      <c r="K43" s="492">
        <v>0</v>
      </c>
      <c r="L43" s="492">
        <v>0</v>
      </c>
      <c r="M43" s="492">
        <f t="shared" si="7"/>
        <v>0</v>
      </c>
      <c r="N43" s="492">
        <v>0</v>
      </c>
    </row>
    <row r="44" spans="1:15">
      <c r="A44" s="486"/>
      <c r="B44" s="494" t="s">
        <v>251</v>
      </c>
      <c r="C44" s="494"/>
      <c r="D44" s="501" t="s">
        <v>258</v>
      </c>
      <c r="E44" s="490">
        <v>9</v>
      </c>
      <c r="F44" s="491">
        <v>0</v>
      </c>
      <c r="G44" s="491">
        <v>0</v>
      </c>
      <c r="H44" s="491">
        <f t="shared" si="4"/>
        <v>0</v>
      </c>
      <c r="I44" s="491">
        <v>0</v>
      </c>
      <c r="J44" s="491">
        <f t="shared" si="1"/>
        <v>0</v>
      </c>
      <c r="K44" s="492">
        <v>0</v>
      </c>
      <c r="L44" s="492">
        <v>0</v>
      </c>
      <c r="M44" s="492">
        <f t="shared" si="7"/>
        <v>0</v>
      </c>
      <c r="N44" s="492">
        <v>0</v>
      </c>
    </row>
    <row r="45" spans="1:15">
      <c r="A45" s="486"/>
      <c r="B45" s="494" t="s">
        <v>249</v>
      </c>
      <c r="C45" s="494" t="s">
        <v>153</v>
      </c>
      <c r="D45" s="501" t="s">
        <v>154</v>
      </c>
      <c r="E45" s="490">
        <v>8</v>
      </c>
      <c r="F45" s="491">
        <v>0</v>
      </c>
      <c r="G45" s="491">
        <v>0</v>
      </c>
      <c r="H45" s="491">
        <f t="shared" si="4"/>
        <v>0</v>
      </c>
      <c r="I45" s="491">
        <v>0</v>
      </c>
      <c r="J45" s="491">
        <f t="shared" si="1"/>
        <v>0</v>
      </c>
      <c r="K45" s="492">
        <v>0</v>
      </c>
      <c r="L45" s="492">
        <v>0</v>
      </c>
      <c r="M45" s="492">
        <f t="shared" si="7"/>
        <v>0</v>
      </c>
      <c r="N45" s="492">
        <v>0</v>
      </c>
    </row>
    <row r="46" spans="1:15">
      <c r="A46" s="486"/>
      <c r="B46" s="494" t="s">
        <v>251</v>
      </c>
      <c r="C46" s="494"/>
      <c r="D46" s="501" t="s">
        <v>257</v>
      </c>
      <c r="E46" s="490">
        <v>7</v>
      </c>
      <c r="F46" s="491">
        <v>0</v>
      </c>
      <c r="G46" s="491">
        <v>0</v>
      </c>
      <c r="H46" s="491">
        <f t="shared" si="4"/>
        <v>0</v>
      </c>
      <c r="I46" s="491">
        <v>0</v>
      </c>
      <c r="J46" s="491">
        <f t="shared" si="1"/>
        <v>0</v>
      </c>
      <c r="K46" s="492">
        <v>0</v>
      </c>
      <c r="L46" s="492">
        <v>0</v>
      </c>
      <c r="M46" s="492">
        <f t="shared" si="7"/>
        <v>0</v>
      </c>
      <c r="N46" s="492">
        <v>0</v>
      </c>
    </row>
    <row r="47" spans="1:15">
      <c r="A47" s="486"/>
      <c r="B47" s="494" t="s">
        <v>154</v>
      </c>
      <c r="C47" s="494"/>
      <c r="D47" s="501" t="s">
        <v>232</v>
      </c>
      <c r="E47" s="490">
        <v>6</v>
      </c>
      <c r="F47" s="491">
        <v>0</v>
      </c>
      <c r="G47" s="491">
        <v>0</v>
      </c>
      <c r="H47" s="491">
        <f t="shared" si="4"/>
        <v>0</v>
      </c>
      <c r="I47" s="491">
        <v>0</v>
      </c>
      <c r="J47" s="491">
        <f t="shared" si="1"/>
        <v>0</v>
      </c>
      <c r="K47" s="492">
        <v>0</v>
      </c>
      <c r="L47" s="492">
        <v>0</v>
      </c>
      <c r="M47" s="492">
        <f t="shared" si="7"/>
        <v>0</v>
      </c>
      <c r="N47" s="492">
        <v>0</v>
      </c>
    </row>
    <row r="48" spans="1:15">
      <c r="A48" s="486"/>
      <c r="B48" s="494" t="s">
        <v>252</v>
      </c>
      <c r="C48" s="487"/>
      <c r="D48" s="501" t="s">
        <v>246</v>
      </c>
      <c r="E48" s="490">
        <v>5</v>
      </c>
      <c r="F48" s="491">
        <v>0</v>
      </c>
      <c r="G48" s="491">
        <v>0</v>
      </c>
      <c r="H48" s="491">
        <f t="shared" si="4"/>
        <v>0</v>
      </c>
      <c r="I48" s="491">
        <v>0</v>
      </c>
      <c r="J48" s="491">
        <f t="shared" si="1"/>
        <v>0</v>
      </c>
      <c r="K48" s="492">
        <v>0</v>
      </c>
      <c r="L48" s="492">
        <v>0</v>
      </c>
      <c r="M48" s="492">
        <f t="shared" si="7"/>
        <v>0</v>
      </c>
      <c r="N48" s="492">
        <v>0</v>
      </c>
    </row>
    <row r="49" spans="1:14">
      <c r="A49" s="486"/>
      <c r="B49" s="494"/>
      <c r="C49" s="494"/>
      <c r="D49" s="501" t="s">
        <v>253</v>
      </c>
      <c r="E49" s="490">
        <v>4</v>
      </c>
      <c r="F49" s="491">
        <v>0</v>
      </c>
      <c r="G49" s="491">
        <v>0</v>
      </c>
      <c r="H49" s="491">
        <f t="shared" si="4"/>
        <v>0</v>
      </c>
      <c r="I49" s="491">
        <v>0</v>
      </c>
      <c r="J49" s="491">
        <f t="shared" si="1"/>
        <v>0</v>
      </c>
      <c r="K49" s="492">
        <v>0</v>
      </c>
      <c r="L49" s="492">
        <v>0</v>
      </c>
      <c r="M49" s="492">
        <f t="shared" si="7"/>
        <v>0</v>
      </c>
      <c r="N49" s="492">
        <v>0</v>
      </c>
    </row>
    <row r="50" spans="1:14">
      <c r="A50" s="486"/>
      <c r="B50" s="494"/>
      <c r="C50" s="494" t="s">
        <v>154</v>
      </c>
      <c r="D50" s="501" t="s">
        <v>154</v>
      </c>
      <c r="E50" s="490">
        <v>3</v>
      </c>
      <c r="F50" s="491">
        <v>0</v>
      </c>
      <c r="G50" s="491">
        <v>0</v>
      </c>
      <c r="H50" s="491">
        <f t="shared" si="4"/>
        <v>0</v>
      </c>
      <c r="I50" s="491">
        <v>0</v>
      </c>
      <c r="J50" s="491">
        <f t="shared" si="1"/>
        <v>0</v>
      </c>
      <c r="K50" s="492">
        <v>0</v>
      </c>
      <c r="L50" s="492">
        <v>0</v>
      </c>
      <c r="M50" s="492">
        <f t="shared" si="7"/>
        <v>0</v>
      </c>
      <c r="N50" s="492">
        <v>0</v>
      </c>
    </row>
    <row r="51" spans="1:14">
      <c r="A51" s="486"/>
      <c r="B51" s="494"/>
      <c r="C51" s="494"/>
      <c r="D51" s="501" t="s">
        <v>249</v>
      </c>
      <c r="E51" s="490">
        <v>2</v>
      </c>
      <c r="F51" s="491">
        <v>0</v>
      </c>
      <c r="G51" s="491">
        <v>0</v>
      </c>
      <c r="H51" s="491">
        <f t="shared" si="4"/>
        <v>0</v>
      </c>
      <c r="I51" s="491">
        <v>0</v>
      </c>
      <c r="J51" s="491">
        <f t="shared" si="1"/>
        <v>0</v>
      </c>
      <c r="K51" s="492">
        <v>0</v>
      </c>
      <c r="L51" s="492">
        <v>0</v>
      </c>
      <c r="M51" s="492">
        <f t="shared" si="7"/>
        <v>0</v>
      </c>
      <c r="N51" s="492">
        <v>0</v>
      </c>
    </row>
    <row r="52" spans="1:14">
      <c r="A52" s="486"/>
      <c r="B52" s="498"/>
      <c r="C52" s="501"/>
      <c r="D52" s="498"/>
      <c r="E52" s="487">
        <v>1</v>
      </c>
      <c r="F52" s="505">
        <v>0</v>
      </c>
      <c r="G52" s="505">
        <v>0</v>
      </c>
      <c r="H52" s="505">
        <f t="shared" si="4"/>
        <v>0</v>
      </c>
      <c r="I52" s="505">
        <v>0</v>
      </c>
      <c r="J52" s="505">
        <f t="shared" si="1"/>
        <v>0</v>
      </c>
      <c r="K52" s="506">
        <v>0</v>
      </c>
      <c r="L52" s="506">
        <v>0</v>
      </c>
      <c r="M52" s="506">
        <f t="shared" si="7"/>
        <v>0</v>
      </c>
      <c r="N52" s="506">
        <v>0</v>
      </c>
    </row>
    <row r="53" spans="1:14">
      <c r="B53" s="1080" t="s">
        <v>262</v>
      </c>
      <c r="C53" s="1080"/>
      <c r="D53" s="1080"/>
      <c r="E53" s="1080"/>
      <c r="F53" s="491">
        <f t="shared" ref="F53:N53" si="8">SUM(F40:F52)</f>
        <v>0</v>
      </c>
      <c r="G53" s="491">
        <f t="shared" si="8"/>
        <v>0</v>
      </c>
      <c r="H53" s="491">
        <f t="shared" si="8"/>
        <v>0</v>
      </c>
      <c r="I53" s="491">
        <f t="shared" si="8"/>
        <v>0</v>
      </c>
      <c r="J53" s="491">
        <f t="shared" si="8"/>
        <v>0</v>
      </c>
      <c r="K53" s="491">
        <f t="shared" si="8"/>
        <v>0</v>
      </c>
      <c r="L53" s="491">
        <f t="shared" si="8"/>
        <v>0</v>
      </c>
      <c r="M53" s="491">
        <f t="shared" si="8"/>
        <v>0</v>
      </c>
      <c r="N53" s="491">
        <f t="shared" si="8"/>
        <v>0</v>
      </c>
    </row>
    <row r="54" spans="1:14">
      <c r="B54" s="1077" t="s">
        <v>263</v>
      </c>
      <c r="C54" s="1078"/>
      <c r="D54" s="1078"/>
      <c r="E54" s="1079"/>
      <c r="F54" s="491">
        <v>0</v>
      </c>
      <c r="G54" s="491">
        <v>0</v>
      </c>
      <c r="H54" s="491">
        <v>0</v>
      </c>
      <c r="I54" s="491">
        <v>0</v>
      </c>
      <c r="J54" s="491">
        <v>0</v>
      </c>
      <c r="K54" s="491">
        <v>0</v>
      </c>
      <c r="L54" s="491">
        <v>0</v>
      </c>
      <c r="M54" s="491">
        <v>0</v>
      </c>
      <c r="N54" s="491">
        <v>0</v>
      </c>
    </row>
    <row r="55" spans="1:14">
      <c r="B55" s="1074" t="s">
        <v>17</v>
      </c>
      <c r="C55" s="1074"/>
      <c r="D55" s="1074"/>
      <c r="E55" s="1074"/>
      <c r="F55" s="507">
        <f t="shared" ref="F55:J55" si="9">+F25+F39+F53+F54</f>
        <v>153</v>
      </c>
      <c r="G55" s="507">
        <f t="shared" si="9"/>
        <v>32</v>
      </c>
      <c r="H55" s="507">
        <f t="shared" si="9"/>
        <v>185</v>
      </c>
      <c r="I55" s="507">
        <f t="shared" si="9"/>
        <v>11</v>
      </c>
      <c r="J55" s="507">
        <f t="shared" si="9"/>
        <v>196</v>
      </c>
      <c r="K55" s="507">
        <f>+K25+K39+K53+K54</f>
        <v>61</v>
      </c>
      <c r="L55" s="507">
        <f t="shared" ref="L55:N55" si="10">+L25+L39+L53+L54</f>
        <v>5</v>
      </c>
      <c r="M55" s="507">
        <f t="shared" si="10"/>
        <v>66</v>
      </c>
      <c r="N55" s="507">
        <f t="shared" si="10"/>
        <v>5</v>
      </c>
    </row>
    <row r="56" spans="1:14"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</row>
    <row r="57" spans="1:14">
      <c r="B57" s="482" t="s">
        <v>280</v>
      </c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</row>
    <row r="58" spans="1:14">
      <c r="B58" s="508"/>
    </row>
    <row r="59" spans="1:14">
      <c r="B59" s="508"/>
    </row>
    <row r="60" spans="1:14">
      <c r="B60" s="508"/>
    </row>
    <row r="61" spans="1:14">
      <c r="B61" s="508"/>
    </row>
    <row r="62" spans="1:14">
      <c r="B62" s="508"/>
    </row>
    <row r="63" spans="1:14">
      <c r="B63" s="508"/>
    </row>
    <row r="64" spans="1:14">
      <c r="B64" s="508"/>
    </row>
    <row r="65" spans="2:4">
      <c r="B65" s="508"/>
    </row>
    <row r="66" spans="2:4">
      <c r="B66" s="509"/>
    </row>
    <row r="67" spans="2:4">
      <c r="C67" s="509"/>
      <c r="D67" s="509"/>
    </row>
    <row r="68" spans="2:4">
      <c r="C68" s="509"/>
      <c r="D68" s="509"/>
    </row>
    <row r="69" spans="2:4">
      <c r="C69" s="509"/>
      <c r="D69" s="509"/>
    </row>
    <row r="70" spans="2:4">
      <c r="C70" s="509"/>
      <c r="D70" s="509"/>
    </row>
    <row r="71" spans="2:4">
      <c r="C71" s="509"/>
      <c r="D71" s="509"/>
    </row>
    <row r="72" spans="2:4">
      <c r="C72" s="509"/>
      <c r="D72" s="509"/>
    </row>
    <row r="73" spans="2:4">
      <c r="C73" s="509"/>
    </row>
    <row r="74" spans="2:4">
      <c r="C74" s="509"/>
    </row>
  </sheetData>
  <mergeCells count="16">
    <mergeCell ref="B55:E55"/>
    <mergeCell ref="B7:N7"/>
    <mergeCell ref="B9:E11"/>
    <mergeCell ref="F9:J9"/>
    <mergeCell ref="K9:N9"/>
    <mergeCell ref="F10:H10"/>
    <mergeCell ref="I10:I11"/>
    <mergeCell ref="J10:J11"/>
    <mergeCell ref="K10:K11"/>
    <mergeCell ref="L10:L11"/>
    <mergeCell ref="M10:M11"/>
    <mergeCell ref="N10:N11"/>
    <mergeCell ref="B25:E25"/>
    <mergeCell ref="B39:E39"/>
    <mergeCell ref="B53:E53"/>
    <mergeCell ref="B54:E54"/>
  </mergeCells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X40"/>
  <sheetViews>
    <sheetView showGridLines="0" view="pageBreakPreview" zoomScale="180" zoomScaleNormal="100" zoomScaleSheetLayoutView="1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5" sqref="C15"/>
    </sheetView>
  </sheetViews>
  <sheetFormatPr defaultColWidth="9.140625" defaultRowHeight="12.75" outlineLevelRow="1"/>
  <cols>
    <col min="1" max="1" width="32" style="1" customWidth="1"/>
    <col min="2" max="2" width="12.28515625" style="2" customWidth="1"/>
    <col min="3" max="5" width="11.7109375" style="2" customWidth="1"/>
    <col min="6" max="6" width="13.5703125" style="2" customWidth="1"/>
    <col min="7" max="7" width="11.7109375" style="2" customWidth="1"/>
    <col min="8" max="8" width="17.5703125" style="2" customWidth="1"/>
    <col min="9" max="9" width="2.7109375" style="2" customWidth="1"/>
    <col min="10" max="10" width="4.85546875" style="2" hidden="1" customWidth="1"/>
    <col min="11" max="11" width="5" style="2" hidden="1" customWidth="1"/>
    <col min="12" max="13" width="3.85546875" style="2" hidden="1" customWidth="1"/>
    <col min="14" max="14" width="5.42578125" style="2" hidden="1" customWidth="1"/>
    <col min="15" max="15" width="4" style="2" hidden="1" customWidth="1"/>
    <col min="16" max="19" width="3" style="2" hidden="1" customWidth="1"/>
    <col min="20" max="21" width="4" style="2" hidden="1" customWidth="1"/>
    <col min="22" max="24" width="3" style="2" hidden="1" customWidth="1"/>
    <col min="25" max="25" width="4.85546875" style="2" hidden="1" customWidth="1"/>
    <col min="26" max="29" width="3.85546875" style="2" hidden="1" customWidth="1"/>
    <col min="30" max="30" width="4" style="2" hidden="1" customWidth="1"/>
    <col min="31" max="34" width="3" style="2" hidden="1" customWidth="1"/>
    <col min="35" max="38" width="1.85546875" style="2" hidden="1" customWidth="1"/>
    <col min="39" max="39" width="2.28515625" style="2" hidden="1" customWidth="1"/>
    <col min="40" max="40" width="3.85546875" style="678" hidden="1" customWidth="1"/>
    <col min="41" max="44" width="2.85546875" style="678" hidden="1" customWidth="1"/>
    <col min="45" max="45" width="2.7109375" style="678" hidden="1" customWidth="1"/>
    <col min="46" max="46" width="6.5703125" style="2" hidden="1" customWidth="1"/>
    <col min="47" max="48" width="5.140625" style="2" hidden="1" customWidth="1"/>
    <col min="49" max="49" width="4.85546875" style="2" hidden="1" customWidth="1"/>
    <col min="50" max="50" width="5.140625" style="2" hidden="1" customWidth="1"/>
    <col min="51" max="75" width="4.5703125" style="2" customWidth="1"/>
    <col min="76" max="16384" width="9.140625" style="2"/>
  </cols>
  <sheetData>
    <row r="1" spans="1:50" ht="12.75" customHeight="1">
      <c r="A1" s="956" t="s">
        <v>0</v>
      </c>
      <c r="B1" s="956"/>
      <c r="C1" s="956"/>
      <c r="D1" s="956"/>
      <c r="E1" s="956"/>
      <c r="F1" s="956"/>
      <c r="G1" s="956"/>
      <c r="H1" s="956"/>
    </row>
    <row r="2" spans="1:50" ht="12.75" customHeight="1">
      <c r="A2" s="956" t="s">
        <v>19</v>
      </c>
      <c r="B2" s="956"/>
      <c r="C2" s="956"/>
      <c r="D2" s="956"/>
      <c r="E2" s="956"/>
      <c r="F2" s="956"/>
      <c r="G2" s="956"/>
      <c r="H2" s="956"/>
    </row>
    <row r="3" spans="1:50" ht="12.75" customHeight="1">
      <c r="A3" s="5"/>
      <c r="B3" s="5"/>
      <c r="C3" s="5"/>
      <c r="D3" s="5"/>
      <c r="E3" s="5"/>
      <c r="F3" s="5"/>
      <c r="G3" s="5"/>
      <c r="H3" s="5"/>
    </row>
    <row r="4" spans="1:50" ht="12.75" customHeight="1">
      <c r="A4" s="957" t="str">
        <f>'ANEXO I - TAB 1'!A4:M4</f>
        <v>PODER/ÓRGÃO/UNIDADE: JUSTIÇA FEDERAL</v>
      </c>
      <c r="B4" s="957"/>
      <c r="C4" s="957"/>
      <c r="D4" s="957"/>
      <c r="E4" s="957"/>
      <c r="F4" s="957"/>
      <c r="G4" s="957"/>
      <c r="H4" s="957"/>
    </row>
    <row r="5" spans="1:50" s="1" customFormat="1" ht="12.75" customHeight="1" thickBot="1">
      <c r="A5" s="214"/>
      <c r="B5" s="600"/>
      <c r="C5" s="600"/>
      <c r="D5" s="600"/>
      <c r="E5" s="601"/>
      <c r="F5" s="601"/>
      <c r="G5" s="967" t="str">
        <f>'ANEXO I - TAB 1'!L5</f>
        <v>POSIÇÃO: DEZEMBRO/2023</v>
      </c>
      <c r="H5" s="967"/>
      <c r="J5" s="1083" t="s">
        <v>290</v>
      </c>
      <c r="K5" s="1083"/>
      <c r="L5" s="1083"/>
      <c r="M5" s="1083"/>
      <c r="N5" s="1083"/>
      <c r="O5" s="1084" t="s">
        <v>284</v>
      </c>
      <c r="P5" s="1084"/>
      <c r="Q5" s="1084"/>
      <c r="R5" s="1084"/>
      <c r="S5" s="1084"/>
      <c r="T5" s="1083" t="s">
        <v>287</v>
      </c>
      <c r="U5" s="1083"/>
      <c r="V5" s="1083"/>
      <c r="W5" s="1083"/>
      <c r="X5" s="1083"/>
      <c r="Y5" s="1084" t="s">
        <v>288</v>
      </c>
      <c r="Z5" s="1084"/>
      <c r="AA5" s="1084"/>
      <c r="AB5" s="1084"/>
      <c r="AC5" s="1084"/>
      <c r="AD5" s="1083" t="s">
        <v>289</v>
      </c>
      <c r="AE5" s="1083"/>
      <c r="AF5" s="1083"/>
      <c r="AG5" s="1083"/>
      <c r="AH5" s="1083"/>
      <c r="AI5" s="1081" t="s">
        <v>200</v>
      </c>
      <c r="AJ5" s="1081"/>
      <c r="AK5" s="1081"/>
      <c r="AL5" s="1081"/>
      <c r="AM5" s="1081"/>
      <c r="AN5" s="1085" t="s">
        <v>303</v>
      </c>
      <c r="AO5" s="1086"/>
      <c r="AP5" s="1086"/>
      <c r="AQ5" s="1086"/>
      <c r="AR5" s="1087"/>
      <c r="AS5" s="686"/>
      <c r="AT5" s="1082" t="s">
        <v>9</v>
      </c>
      <c r="AU5" s="1082"/>
      <c r="AV5" s="1082"/>
      <c r="AW5" s="1082"/>
      <c r="AX5" s="1082"/>
    </row>
    <row r="6" spans="1:50" ht="12.75" customHeight="1" thickTop="1">
      <c r="A6" s="1088" t="s">
        <v>3</v>
      </c>
      <c r="B6" s="1089" t="s">
        <v>4</v>
      </c>
      <c r="C6" s="1090"/>
      <c r="D6" s="1091"/>
      <c r="E6" s="1089" t="s">
        <v>5</v>
      </c>
      <c r="F6" s="1090"/>
      <c r="G6" s="1091"/>
      <c r="H6" s="1092" t="s">
        <v>20</v>
      </c>
      <c r="J6" s="680">
        <v>39</v>
      </c>
      <c r="K6" s="681">
        <v>4</v>
      </c>
      <c r="L6" s="682">
        <v>30</v>
      </c>
      <c r="M6" s="681">
        <v>5</v>
      </c>
      <c r="N6" s="683">
        <v>5</v>
      </c>
      <c r="O6" s="864">
        <f>O11+O16</f>
        <v>32</v>
      </c>
      <c r="P6" s="864">
        <f t="shared" ref="P6:S6" si="0">P11+P16</f>
        <v>3</v>
      </c>
      <c r="Q6" s="864">
        <f t="shared" si="0"/>
        <v>25</v>
      </c>
      <c r="R6" s="864">
        <f t="shared" si="0"/>
        <v>8</v>
      </c>
      <c r="S6" s="864">
        <f t="shared" si="0"/>
        <v>12</v>
      </c>
      <c r="T6" s="864">
        <v>51</v>
      </c>
      <c r="U6" s="864">
        <v>4</v>
      </c>
      <c r="V6" s="864">
        <v>34</v>
      </c>
      <c r="W6" s="864">
        <v>7</v>
      </c>
      <c r="X6" s="864">
        <v>8</v>
      </c>
      <c r="Y6" s="643">
        <v>39</v>
      </c>
      <c r="Z6" s="644">
        <v>0</v>
      </c>
      <c r="AA6" s="645">
        <v>27</v>
      </c>
      <c r="AB6" s="644">
        <v>11</v>
      </c>
      <c r="AC6" s="644">
        <v>12</v>
      </c>
      <c r="AD6" s="864">
        <f>AD11+AD16</f>
        <v>24</v>
      </c>
      <c r="AE6" s="864">
        <f t="shared" ref="AE6:AH6" si="1">AE11+AE16</f>
        <v>0</v>
      </c>
      <c r="AF6" s="864">
        <f t="shared" si="1"/>
        <v>9</v>
      </c>
      <c r="AG6" s="864">
        <f t="shared" si="1"/>
        <v>7</v>
      </c>
      <c r="AH6" s="864">
        <f t="shared" si="1"/>
        <v>11</v>
      </c>
      <c r="AI6" s="580"/>
      <c r="AJ6" s="580"/>
      <c r="AK6" s="580"/>
      <c r="AL6" s="580"/>
      <c r="AM6" s="580"/>
      <c r="AN6" s="580">
        <v>18</v>
      </c>
      <c r="AO6" s="580">
        <v>0</v>
      </c>
      <c r="AP6" s="580">
        <v>0</v>
      </c>
      <c r="AQ6" s="580">
        <v>0</v>
      </c>
      <c r="AR6" s="580">
        <v>0</v>
      </c>
      <c r="AS6" s="1"/>
      <c r="AT6" s="582">
        <f>J6+O6+T6+Y6+AD6+AI6+AN6</f>
        <v>203</v>
      </c>
      <c r="AU6" s="582">
        <f>K6+P6+U6+Z6+AE6+AJ6+AO6</f>
        <v>11</v>
      </c>
      <c r="AV6" s="582">
        <f>L6+Q6+V6+AA6+AF6+AK6+AP6</f>
        <v>125</v>
      </c>
      <c r="AW6" s="582">
        <f>M6+R6+W6+AB6+AG6+AL6+AQ6</f>
        <v>38</v>
      </c>
      <c r="AX6" s="582">
        <f>N6+S6+X6+AC6+AH6+AM6+AR6</f>
        <v>48</v>
      </c>
    </row>
    <row r="7" spans="1:50" ht="12.75" customHeight="1">
      <c r="A7" s="1088"/>
      <c r="B7" s="1089" t="s">
        <v>7</v>
      </c>
      <c r="C7" s="1090" t="s">
        <v>8</v>
      </c>
      <c r="D7" s="1091" t="s">
        <v>9</v>
      </c>
      <c r="E7" s="1093" t="s">
        <v>180</v>
      </c>
      <c r="F7" s="1090" t="s">
        <v>11</v>
      </c>
      <c r="G7" s="1094" t="s">
        <v>9</v>
      </c>
      <c r="H7" s="1092"/>
      <c r="J7" s="680">
        <v>265</v>
      </c>
      <c r="K7" s="681">
        <v>3</v>
      </c>
      <c r="L7" s="682">
        <v>33</v>
      </c>
      <c r="M7" s="681">
        <v>11</v>
      </c>
      <c r="N7" s="683">
        <v>13</v>
      </c>
      <c r="O7" s="864">
        <f t="shared" ref="O7:S9" si="2">O12+O17</f>
        <v>179</v>
      </c>
      <c r="P7" s="864">
        <f t="shared" si="2"/>
        <v>0</v>
      </c>
      <c r="Q7" s="864">
        <f t="shared" si="2"/>
        <v>16</v>
      </c>
      <c r="R7" s="864">
        <f t="shared" si="2"/>
        <v>12</v>
      </c>
      <c r="S7" s="864">
        <f t="shared" si="2"/>
        <v>20</v>
      </c>
      <c r="T7" s="864">
        <v>242</v>
      </c>
      <c r="U7" s="864">
        <v>29</v>
      </c>
      <c r="V7" s="864">
        <v>37</v>
      </c>
      <c r="W7" s="864">
        <v>8</v>
      </c>
      <c r="X7" s="864">
        <v>8</v>
      </c>
      <c r="Y7" s="643">
        <v>229</v>
      </c>
      <c r="Z7" s="644">
        <v>4</v>
      </c>
      <c r="AA7" s="645">
        <v>30</v>
      </c>
      <c r="AB7" s="644">
        <v>5</v>
      </c>
      <c r="AC7" s="644">
        <v>7</v>
      </c>
      <c r="AD7" s="864">
        <f t="shared" ref="AD7:AH7" si="3">AD12+AD17</f>
        <v>156</v>
      </c>
      <c r="AE7" s="864">
        <f t="shared" si="3"/>
        <v>1</v>
      </c>
      <c r="AF7" s="864">
        <f t="shared" si="3"/>
        <v>12</v>
      </c>
      <c r="AG7" s="864">
        <f t="shared" si="3"/>
        <v>9</v>
      </c>
      <c r="AH7" s="864">
        <f t="shared" si="3"/>
        <v>10</v>
      </c>
      <c r="AI7" s="580"/>
      <c r="AJ7" s="580"/>
      <c r="AK7" s="580"/>
      <c r="AL7" s="580"/>
      <c r="AM7" s="580"/>
      <c r="AN7" s="580">
        <v>95</v>
      </c>
      <c r="AO7" s="580">
        <v>6</v>
      </c>
      <c r="AP7" s="580">
        <v>21</v>
      </c>
      <c r="AQ7" s="580">
        <v>10</v>
      </c>
      <c r="AR7" s="580">
        <v>11</v>
      </c>
      <c r="AS7" s="1"/>
      <c r="AT7" s="582">
        <f t="shared" ref="AT7:AT9" si="4">J7+O7+T7+Y7+AD7+AI7+AN7</f>
        <v>1166</v>
      </c>
      <c r="AU7" s="582">
        <f t="shared" ref="AU7:AU9" si="5">K7+P7+U7+Z7+AE7+AJ7+AO7</f>
        <v>43</v>
      </c>
      <c r="AV7" s="582">
        <f t="shared" ref="AV7:AV9" si="6">L7+Q7+V7+AA7+AF7+AK7+AP7</f>
        <v>149</v>
      </c>
      <c r="AW7" s="582">
        <f t="shared" ref="AW7:AW9" si="7">M7+R7+W7+AB7+AG7+AL7+AQ7</f>
        <v>55</v>
      </c>
      <c r="AX7" s="582">
        <f>N7+S7+X7+AC7+AH7+AM7+AR7</f>
        <v>69</v>
      </c>
    </row>
    <row r="8" spans="1:50">
      <c r="A8" s="1088"/>
      <c r="B8" s="1089"/>
      <c r="C8" s="1090"/>
      <c r="D8" s="1091"/>
      <c r="E8" s="1093"/>
      <c r="F8" s="1090"/>
      <c r="G8" s="1094"/>
      <c r="H8" s="1092"/>
      <c r="J8" s="680">
        <v>79</v>
      </c>
      <c r="K8" s="681">
        <v>93</v>
      </c>
      <c r="L8" s="682">
        <v>1</v>
      </c>
      <c r="M8" s="681">
        <v>3</v>
      </c>
      <c r="N8" s="683">
        <v>3</v>
      </c>
      <c r="O8" s="864">
        <f t="shared" si="2"/>
        <v>83</v>
      </c>
      <c r="P8" s="864">
        <f t="shared" si="2"/>
        <v>57</v>
      </c>
      <c r="Q8" s="864">
        <f t="shared" si="2"/>
        <v>0</v>
      </c>
      <c r="R8" s="864">
        <f t="shared" si="2"/>
        <v>0</v>
      </c>
      <c r="S8" s="864">
        <f t="shared" si="2"/>
        <v>0</v>
      </c>
      <c r="T8" s="864">
        <v>107</v>
      </c>
      <c r="U8" s="864">
        <v>96</v>
      </c>
      <c r="V8" s="864">
        <v>0</v>
      </c>
      <c r="W8" s="864"/>
      <c r="X8" s="864"/>
      <c r="Y8" s="643">
        <v>176</v>
      </c>
      <c r="Z8" s="644">
        <v>7</v>
      </c>
      <c r="AA8" s="645">
        <v>1</v>
      </c>
      <c r="AB8" s="644">
        <v>1</v>
      </c>
      <c r="AC8" s="644">
        <v>1</v>
      </c>
      <c r="AD8" s="864">
        <f t="shared" ref="AD8:AH8" si="8">AD13+AD18</f>
        <v>53</v>
      </c>
      <c r="AE8" s="864">
        <f t="shared" si="8"/>
        <v>64</v>
      </c>
      <c r="AF8" s="864">
        <f t="shared" si="8"/>
        <v>0</v>
      </c>
      <c r="AG8" s="864">
        <f t="shared" si="8"/>
        <v>0</v>
      </c>
      <c r="AH8" s="864">
        <f t="shared" si="8"/>
        <v>0</v>
      </c>
      <c r="AI8" s="580"/>
      <c r="AJ8" s="580"/>
      <c r="AK8" s="580"/>
      <c r="AL8" s="580"/>
      <c r="AM8" s="580"/>
      <c r="AN8" s="580">
        <v>57</v>
      </c>
      <c r="AO8" s="580">
        <v>26</v>
      </c>
      <c r="AP8" s="580">
        <v>1</v>
      </c>
      <c r="AQ8" s="580">
        <v>0</v>
      </c>
      <c r="AR8" s="580">
        <v>0</v>
      </c>
      <c r="AS8" s="1"/>
      <c r="AT8" s="582">
        <f t="shared" si="4"/>
        <v>555</v>
      </c>
      <c r="AU8" s="582">
        <f t="shared" si="5"/>
        <v>343</v>
      </c>
      <c r="AV8" s="582">
        <f t="shared" si="6"/>
        <v>3</v>
      </c>
      <c r="AW8" s="582">
        <f t="shared" si="7"/>
        <v>4</v>
      </c>
      <c r="AX8" s="582">
        <f>N8+S8+X8+AC8+AH8+AM8+AR8</f>
        <v>4</v>
      </c>
    </row>
    <row r="9" spans="1:50" ht="12.75" customHeight="1">
      <c r="A9" s="166" t="s">
        <v>177</v>
      </c>
      <c r="B9" s="209">
        <f>AT6</f>
        <v>203</v>
      </c>
      <c r="C9" s="210">
        <f t="shared" ref="C9:C11" si="9">AU6</f>
        <v>11</v>
      </c>
      <c r="D9" s="14">
        <f>B9+C9</f>
        <v>214</v>
      </c>
      <c r="E9" s="211">
        <f>AV6</f>
        <v>125</v>
      </c>
      <c r="F9" s="210">
        <f t="shared" ref="F9:F11" si="10">AW6</f>
        <v>38</v>
      </c>
      <c r="G9" s="138">
        <f>E9+F9</f>
        <v>163</v>
      </c>
      <c r="H9" s="212">
        <f>AX6</f>
        <v>48</v>
      </c>
      <c r="J9" s="581">
        <f>SUM(J6:J8)</f>
        <v>383</v>
      </c>
      <c r="K9" s="581">
        <f t="shared" ref="K9:N9" si="11">SUM(K6:K8)</f>
        <v>100</v>
      </c>
      <c r="L9" s="581">
        <f t="shared" si="11"/>
        <v>64</v>
      </c>
      <c r="M9" s="581">
        <f t="shared" si="11"/>
        <v>19</v>
      </c>
      <c r="N9" s="581">
        <f t="shared" si="11"/>
        <v>21</v>
      </c>
      <c r="O9" s="864">
        <f t="shared" si="2"/>
        <v>294</v>
      </c>
      <c r="P9" s="864">
        <f t="shared" si="2"/>
        <v>60</v>
      </c>
      <c r="Q9" s="864">
        <f t="shared" si="2"/>
        <v>41</v>
      </c>
      <c r="R9" s="864">
        <f t="shared" si="2"/>
        <v>20</v>
      </c>
      <c r="S9" s="864">
        <f t="shared" si="2"/>
        <v>32</v>
      </c>
      <c r="T9" s="864">
        <v>400</v>
      </c>
      <c r="U9" s="864">
        <v>129</v>
      </c>
      <c r="V9" s="864">
        <v>71</v>
      </c>
      <c r="W9" s="864">
        <v>15</v>
      </c>
      <c r="X9" s="864">
        <v>16</v>
      </c>
      <c r="Y9" s="865">
        <v>444</v>
      </c>
      <c r="Z9" s="866">
        <v>11</v>
      </c>
      <c r="AA9" s="867">
        <v>58</v>
      </c>
      <c r="AB9" s="866">
        <v>17</v>
      </c>
      <c r="AC9" s="866">
        <v>20</v>
      </c>
      <c r="AD9" s="864">
        <f t="shared" ref="AD9:AH9" si="12">AD14+AD19</f>
        <v>233</v>
      </c>
      <c r="AE9" s="864">
        <f t="shared" si="12"/>
        <v>65</v>
      </c>
      <c r="AF9" s="864">
        <f t="shared" si="12"/>
        <v>21</v>
      </c>
      <c r="AG9" s="864">
        <f t="shared" si="12"/>
        <v>16</v>
      </c>
      <c r="AH9" s="864">
        <f t="shared" si="12"/>
        <v>21</v>
      </c>
      <c r="AI9" s="580"/>
      <c r="AJ9" s="580"/>
      <c r="AK9" s="580"/>
      <c r="AL9" s="580"/>
      <c r="AM9" s="580"/>
      <c r="AN9" s="868">
        <v>170</v>
      </c>
      <c r="AO9" s="868">
        <v>32</v>
      </c>
      <c r="AP9" s="868">
        <v>22</v>
      </c>
      <c r="AQ9" s="868">
        <v>10</v>
      </c>
      <c r="AR9" s="868">
        <v>11</v>
      </c>
      <c r="AS9" s="1"/>
      <c r="AT9" s="582">
        <f t="shared" si="4"/>
        <v>1924</v>
      </c>
      <c r="AU9" s="582">
        <f t="shared" si="5"/>
        <v>397</v>
      </c>
      <c r="AV9" s="582">
        <f t="shared" si="6"/>
        <v>277</v>
      </c>
      <c r="AW9" s="582">
        <f t="shared" si="7"/>
        <v>97</v>
      </c>
      <c r="AX9" s="582">
        <f>N9+S9+X9+AC9+AH9+AM9+AR9</f>
        <v>121</v>
      </c>
    </row>
    <row r="10" spans="1:50" ht="12.75" customHeight="1">
      <c r="A10" s="166" t="s">
        <v>178</v>
      </c>
      <c r="B10" s="209">
        <f t="shared" ref="B10" si="13">AT7</f>
        <v>1166</v>
      </c>
      <c r="C10" s="210">
        <f t="shared" si="9"/>
        <v>43</v>
      </c>
      <c r="D10" s="14">
        <f t="shared" ref="D10:D11" si="14">B10+C10</f>
        <v>1209</v>
      </c>
      <c r="E10" s="211">
        <f t="shared" ref="E10:E11" si="15">AV7</f>
        <v>149</v>
      </c>
      <c r="F10" s="210">
        <f t="shared" si="10"/>
        <v>55</v>
      </c>
      <c r="G10" s="138">
        <f>E10+F10</f>
        <v>204</v>
      </c>
      <c r="H10" s="212">
        <f t="shared" ref="H10:H11" si="16">AX7</f>
        <v>69</v>
      </c>
      <c r="J10" s="678"/>
      <c r="K10" s="678"/>
    </row>
    <row r="11" spans="1:50" ht="12.75" customHeight="1">
      <c r="A11" s="166" t="s">
        <v>191</v>
      </c>
      <c r="B11" s="209">
        <f>AT8</f>
        <v>555</v>
      </c>
      <c r="C11" s="210">
        <f t="shared" si="9"/>
        <v>343</v>
      </c>
      <c r="D11" s="14">
        <f t="shared" si="14"/>
        <v>898</v>
      </c>
      <c r="E11" s="211">
        <f t="shared" si="15"/>
        <v>3</v>
      </c>
      <c r="F11" s="210">
        <f t="shared" si="10"/>
        <v>4</v>
      </c>
      <c r="G11" s="138">
        <f>E11+F11</f>
        <v>7</v>
      </c>
      <c r="H11" s="212">
        <f t="shared" si="16"/>
        <v>4</v>
      </c>
      <c r="J11" s="678"/>
      <c r="K11" s="678"/>
      <c r="N11" s="2" t="s">
        <v>302</v>
      </c>
      <c r="O11" s="627">
        <v>32</v>
      </c>
      <c r="P11" s="627">
        <v>3</v>
      </c>
      <c r="Q11" s="627">
        <v>25</v>
      </c>
      <c r="R11" s="627">
        <v>8</v>
      </c>
      <c r="S11" s="627">
        <v>12</v>
      </c>
      <c r="T11" s="678"/>
      <c r="U11" s="678"/>
      <c r="V11" s="678"/>
      <c r="W11" s="678"/>
      <c r="X11" s="678"/>
      <c r="AD11" s="628">
        <v>24</v>
      </c>
      <c r="AE11" s="628">
        <v>0</v>
      </c>
      <c r="AF11" s="628">
        <v>9</v>
      </c>
      <c r="AG11" s="628">
        <v>7</v>
      </c>
      <c r="AH11" s="628">
        <v>11</v>
      </c>
    </row>
    <row r="12" spans="1:50" s="15" customFormat="1">
      <c r="A12" s="107" t="s">
        <v>17</v>
      </c>
      <c r="B12" s="136">
        <f t="shared" ref="B12:H12" si="17">SUM(B9:B11)</f>
        <v>1924</v>
      </c>
      <c r="C12" s="120">
        <f t="shared" si="17"/>
        <v>397</v>
      </c>
      <c r="D12" s="137">
        <f t="shared" si="17"/>
        <v>2321</v>
      </c>
      <c r="E12" s="135">
        <f t="shared" si="17"/>
        <v>277</v>
      </c>
      <c r="F12" s="120">
        <f t="shared" si="17"/>
        <v>97</v>
      </c>
      <c r="G12" s="119">
        <f t="shared" si="17"/>
        <v>374</v>
      </c>
      <c r="H12" s="165">
        <f t="shared" si="17"/>
        <v>121</v>
      </c>
      <c r="J12" s="679"/>
      <c r="K12" s="679"/>
      <c r="N12" s="2"/>
      <c r="O12" s="627"/>
      <c r="P12" s="627"/>
      <c r="Q12" s="627"/>
      <c r="R12" s="627"/>
      <c r="S12" s="627"/>
      <c r="T12" s="678"/>
      <c r="U12" s="678"/>
      <c r="V12" s="678"/>
      <c r="W12" s="678"/>
      <c r="X12" s="678"/>
      <c r="AD12" s="627"/>
      <c r="AE12" s="627"/>
      <c r="AF12" s="627"/>
      <c r="AG12" s="627"/>
      <c r="AH12" s="627"/>
      <c r="AN12" s="679"/>
      <c r="AO12" s="679"/>
      <c r="AP12" s="679"/>
      <c r="AQ12" s="679"/>
      <c r="AR12" s="679"/>
      <c r="AS12" s="679"/>
    </row>
    <row r="13" spans="1:50">
      <c r="A13" s="216" t="s">
        <v>201</v>
      </c>
      <c r="J13" s="678"/>
      <c r="K13" s="678"/>
      <c r="O13" s="628"/>
      <c r="P13" s="628"/>
      <c r="Q13" s="628"/>
      <c r="R13" s="628"/>
      <c r="S13" s="628"/>
      <c r="T13" s="678"/>
      <c r="U13" s="678"/>
      <c r="V13" s="678"/>
      <c r="W13" s="678"/>
      <c r="X13" s="678"/>
      <c r="AD13" s="628"/>
      <c r="AE13" s="628"/>
      <c r="AF13" s="628"/>
      <c r="AG13" s="628"/>
      <c r="AH13" s="628"/>
    </row>
    <row r="14" spans="1:50" outlineLevel="1">
      <c r="A14" s="291"/>
      <c r="J14" s="678"/>
      <c r="K14" s="678"/>
      <c r="O14" s="631">
        <f>SUM(O11:O13)</f>
        <v>32</v>
      </c>
      <c r="P14" s="631">
        <f t="shared" ref="P14:S14" si="18">SUM(P11:P13)</f>
        <v>3</v>
      </c>
      <c r="Q14" s="631">
        <f t="shared" si="18"/>
        <v>25</v>
      </c>
      <c r="R14" s="631">
        <f t="shared" si="18"/>
        <v>8</v>
      </c>
      <c r="S14" s="631">
        <f t="shared" si="18"/>
        <v>12</v>
      </c>
      <c r="T14" s="678"/>
      <c r="U14" s="678"/>
      <c r="V14" s="678"/>
      <c r="W14" s="678"/>
      <c r="X14" s="678"/>
      <c r="AD14" s="631">
        <f>SUM(AD11:AD13)</f>
        <v>24</v>
      </c>
      <c r="AE14" s="631">
        <f t="shared" ref="AE14:AH14" si="19">SUM(AE11:AE13)</f>
        <v>0</v>
      </c>
      <c r="AF14" s="631">
        <f t="shared" si="19"/>
        <v>9</v>
      </c>
      <c r="AG14" s="631">
        <f t="shared" si="19"/>
        <v>7</v>
      </c>
      <c r="AH14" s="631">
        <f t="shared" si="19"/>
        <v>11</v>
      </c>
    </row>
    <row r="15" spans="1:50" outlineLevel="1">
      <c r="A15" s="291"/>
      <c r="C15" s="283"/>
      <c r="J15" s="678"/>
      <c r="K15" s="678"/>
      <c r="T15" s="678"/>
      <c r="U15" s="678"/>
      <c r="V15" s="678"/>
      <c r="W15" s="678"/>
      <c r="X15" s="678"/>
    </row>
    <row r="16" spans="1:50" outlineLevel="1">
      <c r="A16" s="291"/>
      <c r="J16" s="678"/>
      <c r="K16" s="678"/>
      <c r="N16" s="2" t="s">
        <v>301</v>
      </c>
      <c r="O16" s="628"/>
      <c r="P16" s="628"/>
      <c r="Q16" s="628"/>
      <c r="R16" s="628"/>
      <c r="S16" s="628"/>
      <c r="T16" s="678"/>
      <c r="U16" s="678"/>
      <c r="V16" s="678"/>
      <c r="W16" s="678"/>
      <c r="X16" s="678"/>
      <c r="AD16" s="628"/>
      <c r="AE16" s="628"/>
      <c r="AF16" s="628"/>
      <c r="AG16" s="628"/>
      <c r="AH16" s="628"/>
    </row>
    <row r="17" spans="1:34" outlineLevel="1">
      <c r="A17" s="291"/>
      <c r="J17" s="678"/>
      <c r="K17" s="678"/>
      <c r="O17" s="628">
        <v>179</v>
      </c>
      <c r="P17" s="628">
        <v>0</v>
      </c>
      <c r="Q17" s="628">
        <v>16</v>
      </c>
      <c r="R17" s="628">
        <v>12</v>
      </c>
      <c r="S17" s="628">
        <v>20</v>
      </c>
      <c r="T17" s="678"/>
      <c r="U17" s="678"/>
      <c r="V17" s="678"/>
      <c r="W17" s="678"/>
      <c r="X17" s="678"/>
      <c r="AD17" s="627">
        <v>156</v>
      </c>
      <c r="AE17" s="627">
        <v>1</v>
      </c>
      <c r="AF17" s="627">
        <v>12</v>
      </c>
      <c r="AG17" s="627">
        <v>9</v>
      </c>
      <c r="AH17" s="627">
        <v>10</v>
      </c>
    </row>
    <row r="18" spans="1:34" outlineLevel="1">
      <c r="A18" s="291"/>
      <c r="J18" s="678"/>
      <c r="K18" s="678"/>
      <c r="O18" s="628">
        <v>83</v>
      </c>
      <c r="P18" s="628">
        <v>57</v>
      </c>
      <c r="Q18" s="628">
        <v>0</v>
      </c>
      <c r="R18" s="628">
        <v>0</v>
      </c>
      <c r="S18" s="628">
        <v>0</v>
      </c>
      <c r="T18" s="678"/>
      <c r="U18" s="678"/>
      <c r="V18" s="678"/>
      <c r="W18" s="678"/>
      <c r="X18" s="678"/>
      <c r="AD18" s="628">
        <v>53</v>
      </c>
      <c r="AE18" s="628">
        <v>64</v>
      </c>
      <c r="AF18" s="628">
        <v>0</v>
      </c>
      <c r="AG18" s="628">
        <v>0</v>
      </c>
      <c r="AH18" s="628">
        <v>0</v>
      </c>
    </row>
    <row r="19" spans="1:34" ht="12.75" customHeight="1" outlineLevel="1">
      <c r="A19" s="291"/>
      <c r="J19" s="678"/>
      <c r="K19" s="678"/>
      <c r="O19" s="629">
        <f>SUM(O16:O18)</f>
        <v>262</v>
      </c>
      <c r="P19" s="629">
        <f t="shared" ref="P19:S19" si="20">SUM(P16:P18)</f>
        <v>57</v>
      </c>
      <c r="Q19" s="629">
        <f t="shared" si="20"/>
        <v>16</v>
      </c>
      <c r="R19" s="629">
        <f t="shared" si="20"/>
        <v>12</v>
      </c>
      <c r="S19" s="629">
        <f t="shared" si="20"/>
        <v>20</v>
      </c>
      <c r="T19" s="678"/>
      <c r="U19" s="678"/>
      <c r="V19" s="678"/>
      <c r="W19" s="678"/>
      <c r="X19" s="678"/>
      <c r="AD19" s="631">
        <f>SUM(AD16:AD18)</f>
        <v>209</v>
      </c>
      <c r="AE19" s="631">
        <f t="shared" ref="AE19" si="21">SUM(AE16:AE18)</f>
        <v>65</v>
      </c>
      <c r="AF19" s="631">
        <f t="shared" ref="AF19" si="22">SUM(AF16:AF18)</f>
        <v>12</v>
      </c>
      <c r="AG19" s="631">
        <f t="shared" ref="AG19" si="23">SUM(AG16:AG18)</f>
        <v>9</v>
      </c>
      <c r="AH19" s="631">
        <f t="shared" ref="AH19" si="24">SUM(AH16:AH18)</f>
        <v>10</v>
      </c>
    </row>
    <row r="20" spans="1:34" ht="12.75" customHeight="1" outlineLevel="1">
      <c r="J20" s="678"/>
      <c r="K20" s="678"/>
      <c r="T20" s="678"/>
      <c r="U20" s="678"/>
      <c r="V20" s="678"/>
      <c r="W20" s="678"/>
      <c r="X20" s="678"/>
    </row>
    <row r="21" spans="1:34" outlineLevel="1">
      <c r="B21" s="283"/>
      <c r="C21" s="283"/>
      <c r="D21" s="283"/>
      <c r="E21" s="283"/>
      <c r="F21" s="283"/>
      <c r="G21" s="283"/>
      <c r="H21" s="283"/>
      <c r="J21" s="678"/>
      <c r="K21" s="678"/>
    </row>
    <row r="22" spans="1:34">
      <c r="J22" s="678"/>
      <c r="K22" s="678"/>
    </row>
    <row r="24" spans="1:34" ht="12.75" hidden="1" customHeight="1">
      <c r="J24" s="678"/>
      <c r="K24" s="678"/>
    </row>
    <row r="25" spans="1:34" ht="12.75" hidden="1" customHeight="1">
      <c r="J25" s="678"/>
      <c r="K25" s="678"/>
    </row>
    <row r="26" spans="1:34" ht="12.75" hidden="1" customHeight="1">
      <c r="A26" s="2" t="s">
        <v>296</v>
      </c>
      <c r="B26" s="2">
        <v>577</v>
      </c>
      <c r="C26" s="2">
        <v>113</v>
      </c>
      <c r="D26" s="2">
        <v>690</v>
      </c>
      <c r="E26" s="2">
        <v>73</v>
      </c>
      <c r="F26" s="2">
        <v>28</v>
      </c>
      <c r="G26" s="2">
        <v>101</v>
      </c>
      <c r="H26" s="2">
        <v>35</v>
      </c>
      <c r="J26" s="678"/>
      <c r="K26" s="678"/>
    </row>
    <row r="27" spans="1:34" ht="12.75" hidden="1" customHeight="1">
      <c r="A27" s="2" t="s">
        <v>296</v>
      </c>
      <c r="J27" s="678"/>
      <c r="K27" s="678"/>
    </row>
    <row r="28" spans="1:34" ht="12.75" hidden="1" customHeight="1">
      <c r="A28" s="2" t="s">
        <v>219</v>
      </c>
      <c r="J28" s="678"/>
      <c r="K28" s="678"/>
    </row>
    <row r="29" spans="1:34" ht="12.75" hidden="1" customHeight="1">
      <c r="A29" s="2" t="s">
        <v>219</v>
      </c>
      <c r="B29" s="2">
        <v>271</v>
      </c>
      <c r="C29" s="2">
        <v>57</v>
      </c>
      <c r="D29" s="2">
        <v>328</v>
      </c>
      <c r="E29" s="2">
        <v>16</v>
      </c>
      <c r="F29" s="2">
        <v>10</v>
      </c>
      <c r="G29" s="2">
        <v>26</v>
      </c>
      <c r="H29" s="2">
        <v>15</v>
      </c>
      <c r="J29" s="678"/>
      <c r="K29" s="678"/>
    </row>
    <row r="30" spans="1:34" ht="12.75" hidden="1" customHeight="1">
      <c r="A30" s="2" t="s">
        <v>219</v>
      </c>
      <c r="B30" s="2">
        <v>27</v>
      </c>
      <c r="C30" s="2">
        <v>0</v>
      </c>
      <c r="D30" s="2">
        <v>27</v>
      </c>
      <c r="E30" s="2">
        <v>24</v>
      </c>
      <c r="F30" s="2">
        <v>5</v>
      </c>
      <c r="G30" s="2">
        <v>29</v>
      </c>
      <c r="H30" s="2">
        <v>9</v>
      </c>
      <c r="J30" s="678"/>
      <c r="K30" s="678"/>
    </row>
    <row r="31" spans="1:34" ht="12.75" hidden="1" customHeight="1">
      <c r="A31" s="2" t="s">
        <v>218</v>
      </c>
      <c r="B31" s="2">
        <v>41</v>
      </c>
      <c r="C31" s="2">
        <v>2</v>
      </c>
      <c r="D31" s="2">
        <v>43</v>
      </c>
      <c r="E31" s="2">
        <v>26</v>
      </c>
      <c r="F31" s="2">
        <v>7</v>
      </c>
      <c r="G31" s="2">
        <v>33</v>
      </c>
      <c r="H31" s="2">
        <v>11</v>
      </c>
      <c r="J31" s="678"/>
      <c r="K31" s="678"/>
    </row>
    <row r="32" spans="1:34" ht="12.75" hidden="1" customHeight="1">
      <c r="A32" s="2" t="s">
        <v>218</v>
      </c>
      <c r="B32" s="589">
        <v>366</v>
      </c>
      <c r="C32" s="590">
        <v>122</v>
      </c>
      <c r="D32" s="591">
        <v>488</v>
      </c>
      <c r="E32" s="592">
        <v>25</v>
      </c>
      <c r="F32" s="590">
        <v>11</v>
      </c>
      <c r="G32" s="593">
        <v>36</v>
      </c>
      <c r="H32" s="594">
        <v>13</v>
      </c>
      <c r="J32" s="678"/>
      <c r="K32" s="678"/>
    </row>
    <row r="33" spans="1:13" ht="12.75" hidden="1" customHeight="1">
      <c r="A33" s="2" t="s">
        <v>217</v>
      </c>
      <c r="B33" s="2">
        <v>424</v>
      </c>
      <c r="C33" s="2">
        <v>33</v>
      </c>
      <c r="D33" s="2">
        <v>457</v>
      </c>
      <c r="E33" s="2">
        <v>46</v>
      </c>
      <c r="F33" s="2">
        <v>15</v>
      </c>
      <c r="G33" s="2">
        <v>61</v>
      </c>
      <c r="H33" s="2">
        <v>18</v>
      </c>
      <c r="J33" s="678"/>
      <c r="K33" s="678"/>
    </row>
    <row r="34" spans="1:13" ht="12.75" hidden="1" customHeight="1">
      <c r="A34" s="2" t="s">
        <v>216</v>
      </c>
      <c r="B34" s="2">
        <v>212</v>
      </c>
      <c r="C34" s="2">
        <v>72</v>
      </c>
      <c r="D34" s="2">
        <v>284</v>
      </c>
      <c r="E34" s="2">
        <v>10</v>
      </c>
      <c r="F34" s="2">
        <v>6</v>
      </c>
      <c r="G34" s="2">
        <v>16</v>
      </c>
      <c r="H34" s="2">
        <v>6</v>
      </c>
      <c r="J34" s="678"/>
      <c r="K34" s="678"/>
    </row>
    <row r="35" spans="1:13" ht="12.75" hidden="1" customHeight="1">
      <c r="A35" s="2"/>
      <c r="B35" s="2">
        <v>15</v>
      </c>
      <c r="C35" s="2">
        <v>0</v>
      </c>
      <c r="D35" s="2">
        <v>15</v>
      </c>
      <c r="E35" s="2">
        <v>11</v>
      </c>
      <c r="F35" s="2">
        <v>4</v>
      </c>
      <c r="G35" s="2">
        <v>15</v>
      </c>
      <c r="H35" s="2">
        <v>4</v>
      </c>
      <c r="J35" s="678"/>
      <c r="K35" s="678"/>
    </row>
    <row r="36" spans="1:13" ht="12.75" hidden="1" customHeight="1">
      <c r="A36" s="2" t="s">
        <v>297</v>
      </c>
      <c r="B36" s="589">
        <f>SUM(B26:B35)</f>
        <v>1933</v>
      </c>
      <c r="C36" s="589">
        <f t="shared" ref="C36:H36" si="25">SUM(C26:C35)</f>
        <v>399</v>
      </c>
      <c r="D36" s="589">
        <f t="shared" si="25"/>
        <v>2332</v>
      </c>
      <c r="E36" s="589">
        <f t="shared" si="25"/>
        <v>231</v>
      </c>
      <c r="F36" s="589">
        <f t="shared" si="25"/>
        <v>86</v>
      </c>
      <c r="G36" s="589">
        <f t="shared" si="25"/>
        <v>317</v>
      </c>
      <c r="H36" s="589">
        <f t="shared" si="25"/>
        <v>111</v>
      </c>
      <c r="J36" s="678">
        <v>574</v>
      </c>
      <c r="K36" s="678">
        <v>116</v>
      </c>
      <c r="L36" s="2">
        <v>76</v>
      </c>
      <c r="M36" s="2">
        <v>28</v>
      </c>
    </row>
    <row r="37" spans="1:13" hidden="1">
      <c r="B37" s="283">
        <f>B12-B36</f>
        <v>-9</v>
      </c>
      <c r="C37" s="283">
        <f t="shared" ref="C37:H37" si="26">C12-C36</f>
        <v>-2</v>
      </c>
      <c r="D37" s="283">
        <f t="shared" si="26"/>
        <v>-11</v>
      </c>
      <c r="E37" s="283">
        <f t="shared" si="26"/>
        <v>46</v>
      </c>
      <c r="F37" s="283">
        <f t="shared" si="26"/>
        <v>11</v>
      </c>
      <c r="G37" s="283">
        <f t="shared" si="26"/>
        <v>57</v>
      </c>
      <c r="H37" s="283">
        <f t="shared" si="26"/>
        <v>10</v>
      </c>
    </row>
    <row r="38" spans="1:13" hidden="1"/>
    <row r="39" spans="1:13" hidden="1"/>
    <row r="40" spans="1:13" hidden="1"/>
  </sheetData>
  <mergeCells count="22">
    <mergeCell ref="A1:H1"/>
    <mergeCell ref="A2:H2"/>
    <mergeCell ref="A4:H4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  <mergeCell ref="G5:H5"/>
    <mergeCell ref="AI5:AM5"/>
    <mergeCell ref="AT5:AX5"/>
    <mergeCell ref="J5:N5"/>
    <mergeCell ref="O5:S5"/>
    <mergeCell ref="T5:X5"/>
    <mergeCell ref="Y5:AC5"/>
    <mergeCell ref="AD5:AH5"/>
    <mergeCell ref="AN5:AR5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r:id="rId1"/>
  <headerFooter alignWithMargins="0"/>
  <ignoredErrors>
    <ignoredError sqref="B9:C11 E9:F11 H9:H11 G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6" customWidth="1"/>
    <col min="2" max="2" width="73.28515625" style="7" customWidth="1"/>
    <col min="3" max="3" width="15.140625" style="17" customWidth="1"/>
    <col min="4" max="4" width="15.140625" style="7" customWidth="1"/>
    <col min="5" max="5" width="15.140625" style="18" customWidth="1"/>
    <col min="6" max="6" width="13.5703125" style="17" customWidth="1"/>
    <col min="7" max="7" width="15.42578125" style="7" customWidth="1"/>
    <col min="8" max="8" width="12.28515625" style="19" customWidth="1"/>
    <col min="9" max="9" width="15.140625" style="16" customWidth="1"/>
    <col min="10" max="16384" width="9.140625" style="7"/>
  </cols>
  <sheetData>
    <row r="1" spans="1:11" ht="12.75" customHeight="1">
      <c r="A1" s="956" t="s">
        <v>0</v>
      </c>
      <c r="B1" s="956"/>
      <c r="C1" s="956"/>
      <c r="D1" s="956"/>
      <c r="E1" s="956"/>
      <c r="F1" s="956"/>
      <c r="G1" s="956"/>
      <c r="H1" s="956"/>
      <c r="I1" s="956"/>
      <c r="J1" s="13"/>
      <c r="K1" s="13"/>
    </row>
    <row r="2" spans="1:11" ht="12.75" customHeight="1">
      <c r="A2" s="956" t="s">
        <v>21</v>
      </c>
      <c r="B2" s="956"/>
      <c r="C2" s="956"/>
      <c r="D2" s="956"/>
      <c r="E2" s="956"/>
      <c r="F2" s="956"/>
      <c r="G2" s="956"/>
      <c r="H2" s="956"/>
      <c r="I2" s="956"/>
      <c r="J2" s="13"/>
      <c r="K2" s="13"/>
    </row>
    <row r="3" spans="1:11" ht="12.75" customHeight="1">
      <c r="A3" s="4"/>
      <c r="B3" s="5"/>
      <c r="C3" s="5"/>
      <c r="D3" s="5"/>
      <c r="E3" s="20"/>
      <c r="F3" s="5"/>
      <c r="G3" s="5"/>
      <c r="H3" s="5"/>
      <c r="I3" s="5"/>
      <c r="J3" s="5"/>
      <c r="K3" s="5"/>
    </row>
    <row r="4" spans="1:11" ht="12.75" customHeight="1">
      <c r="A4" s="1101" t="s">
        <v>144</v>
      </c>
      <c r="B4" s="1101"/>
      <c r="C4" s="1101"/>
      <c r="D4" s="1101"/>
      <c r="E4" s="1101"/>
      <c r="F4" s="1101"/>
      <c r="G4" s="1101"/>
      <c r="H4" s="1101"/>
      <c r="I4" s="1101"/>
      <c r="J4" s="22"/>
      <c r="K4" s="22"/>
    </row>
    <row r="5" spans="1:11" s="16" customFormat="1" ht="13.5" customHeight="1">
      <c r="A5" s="21"/>
      <c r="B5" s="21"/>
      <c r="C5" s="21"/>
      <c r="D5" s="21"/>
      <c r="E5" s="20"/>
      <c r="H5" s="1102" t="s">
        <v>2</v>
      </c>
      <c r="I5" s="1102"/>
    </row>
    <row r="6" spans="1:11" s="5" customFormat="1" ht="15.75" customHeight="1">
      <c r="A6" s="1088" t="s">
        <v>22</v>
      </c>
      <c r="B6" s="1094"/>
      <c r="C6" s="1092" t="s">
        <v>23</v>
      </c>
      <c r="D6" s="1092"/>
      <c r="E6" s="1092"/>
      <c r="F6" s="1100" t="s">
        <v>5</v>
      </c>
      <c r="G6" s="1100"/>
      <c r="H6" s="1100"/>
      <c r="I6" s="1100" t="s">
        <v>24</v>
      </c>
    </row>
    <row r="7" spans="1:11" s="5" customFormat="1" ht="25.5">
      <c r="A7" s="112" t="s">
        <v>25</v>
      </c>
      <c r="B7" s="111" t="s">
        <v>26</v>
      </c>
      <c r="C7" s="128" t="s">
        <v>7</v>
      </c>
      <c r="D7" s="110" t="s">
        <v>8</v>
      </c>
      <c r="E7" s="129" t="s">
        <v>9</v>
      </c>
      <c r="F7" s="128" t="s">
        <v>27</v>
      </c>
      <c r="G7" s="110" t="s">
        <v>11</v>
      </c>
      <c r="H7" s="106" t="s">
        <v>9</v>
      </c>
      <c r="I7" s="1100"/>
    </row>
    <row r="8" spans="1:11" ht="13.5" customHeight="1" thickBot="1">
      <c r="A8" s="1097" t="s">
        <v>28</v>
      </c>
      <c r="B8" s="1098"/>
      <c r="C8" s="23"/>
      <c r="D8" s="24"/>
      <c r="E8" s="25">
        <f>SUM(C8:D8)</f>
        <v>0</v>
      </c>
      <c r="F8" s="23"/>
      <c r="G8" s="26"/>
      <c r="H8" s="27">
        <f>F8+G8</f>
        <v>0</v>
      </c>
      <c r="I8" s="28"/>
    </row>
    <row r="9" spans="1:11" ht="15" customHeight="1">
      <c r="A9" s="1099" t="s">
        <v>29</v>
      </c>
      <c r="B9" s="140" t="s">
        <v>30</v>
      </c>
      <c r="C9" s="29"/>
      <c r="D9" s="30"/>
      <c r="E9" s="31">
        <f t="shared" ref="E9:E34" si="0">SUM(C9:D9)</f>
        <v>0</v>
      </c>
      <c r="F9" s="29"/>
      <c r="G9" s="32"/>
      <c r="H9" s="33">
        <f t="shared" ref="H9:H34" si="1">F9+G9</f>
        <v>0</v>
      </c>
      <c r="I9" s="34"/>
      <c r="K9" s="35"/>
    </row>
    <row r="10" spans="1:11" ht="15">
      <c r="A10" s="1099"/>
      <c r="B10" s="141" t="s">
        <v>31</v>
      </c>
      <c r="C10" s="36"/>
      <c r="D10" s="37"/>
      <c r="E10" s="38">
        <f t="shared" si="0"/>
        <v>0</v>
      </c>
      <c r="F10" s="36"/>
      <c r="G10" s="39"/>
      <c r="H10" s="40">
        <f t="shared" si="1"/>
        <v>0</v>
      </c>
      <c r="I10" s="41"/>
      <c r="K10" s="35"/>
    </row>
    <row r="11" spans="1:11" ht="15">
      <c r="A11" s="1099"/>
      <c r="B11" s="142" t="s">
        <v>32</v>
      </c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7"/>
      <c r="K11" s="35"/>
    </row>
    <row r="12" spans="1:11" ht="15" customHeight="1">
      <c r="A12" s="1095" t="s">
        <v>33</v>
      </c>
      <c r="B12" s="143" t="s">
        <v>34</v>
      </c>
      <c r="C12" s="48"/>
      <c r="D12" s="49"/>
      <c r="E12" s="50">
        <f t="shared" si="0"/>
        <v>0</v>
      </c>
      <c r="F12" s="48"/>
      <c r="G12" s="51"/>
      <c r="H12" s="52">
        <f t="shared" si="1"/>
        <v>0</v>
      </c>
      <c r="I12" s="53"/>
      <c r="K12" s="35"/>
    </row>
    <row r="13" spans="1:11" ht="15">
      <c r="A13" s="1095"/>
      <c r="B13" s="141" t="s">
        <v>35</v>
      </c>
      <c r="C13" s="36"/>
      <c r="D13" s="37"/>
      <c r="E13" s="38">
        <f t="shared" si="0"/>
        <v>0</v>
      </c>
      <c r="F13" s="36"/>
      <c r="G13" s="39"/>
      <c r="H13" s="40">
        <f t="shared" si="1"/>
        <v>0</v>
      </c>
      <c r="I13" s="41"/>
      <c r="K13" s="35"/>
    </row>
    <row r="14" spans="1:11" ht="15">
      <c r="A14" s="1095"/>
      <c r="B14" s="142" t="s">
        <v>36</v>
      </c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7"/>
      <c r="K14" s="35"/>
    </row>
    <row r="15" spans="1:11" ht="15">
      <c r="A15" s="139" t="s">
        <v>37</v>
      </c>
      <c r="B15" s="144" t="s">
        <v>38</v>
      </c>
      <c r="C15" s="54"/>
      <c r="D15" s="55"/>
      <c r="E15" s="56">
        <f t="shared" si="0"/>
        <v>0</v>
      </c>
      <c r="F15" s="54"/>
      <c r="G15" s="57"/>
      <c r="H15" s="58">
        <f t="shared" si="1"/>
        <v>0</v>
      </c>
      <c r="I15" s="59"/>
      <c r="K15" s="35"/>
    </row>
    <row r="16" spans="1:11" ht="22.5" customHeight="1">
      <c r="A16" s="1095" t="s">
        <v>39</v>
      </c>
      <c r="B16" s="143" t="s">
        <v>40</v>
      </c>
      <c r="C16" s="48"/>
      <c r="D16" s="49"/>
      <c r="E16" s="50">
        <f t="shared" si="0"/>
        <v>0</v>
      </c>
      <c r="F16" s="48"/>
      <c r="G16" s="51"/>
      <c r="H16" s="52">
        <f t="shared" si="1"/>
        <v>0</v>
      </c>
      <c r="I16" s="53"/>
      <c r="K16" s="35"/>
    </row>
    <row r="17" spans="1:11" ht="15">
      <c r="A17" s="1095"/>
      <c r="B17" s="142" t="s">
        <v>41</v>
      </c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7"/>
      <c r="K17" s="35"/>
    </row>
    <row r="18" spans="1:11" ht="15" customHeight="1">
      <c r="A18" s="1095" t="s">
        <v>42</v>
      </c>
      <c r="B18" s="143" t="s">
        <v>43</v>
      </c>
      <c r="C18" s="48"/>
      <c r="D18" s="49"/>
      <c r="E18" s="50">
        <f t="shared" si="0"/>
        <v>0</v>
      </c>
      <c r="F18" s="48"/>
      <c r="G18" s="51"/>
      <c r="H18" s="52">
        <f t="shared" si="1"/>
        <v>0</v>
      </c>
      <c r="I18" s="53"/>
      <c r="K18" s="35"/>
    </row>
    <row r="19" spans="1:11" ht="15">
      <c r="A19" s="1095"/>
      <c r="B19" s="141" t="s">
        <v>44</v>
      </c>
      <c r="C19" s="60"/>
      <c r="D19" s="61"/>
      <c r="E19" s="62">
        <f t="shared" si="0"/>
        <v>0</v>
      </c>
      <c r="F19" s="60"/>
      <c r="G19" s="63"/>
      <c r="H19" s="64">
        <f t="shared" si="1"/>
        <v>0</v>
      </c>
      <c r="I19" s="65"/>
      <c r="K19" s="35"/>
    </row>
    <row r="20" spans="1:11" ht="25.5">
      <c r="A20" s="1095"/>
      <c r="B20" s="141" t="s">
        <v>45</v>
      </c>
      <c r="C20" s="36"/>
      <c r="D20" s="37"/>
      <c r="E20" s="62">
        <f t="shared" si="0"/>
        <v>0</v>
      </c>
      <c r="F20" s="36"/>
      <c r="G20" s="39"/>
      <c r="H20" s="64">
        <f t="shared" si="1"/>
        <v>0</v>
      </c>
      <c r="I20" s="41"/>
      <c r="K20" s="35"/>
    </row>
    <row r="21" spans="1:11" ht="25.5">
      <c r="A21" s="1095"/>
      <c r="B21" s="141" t="s">
        <v>46</v>
      </c>
      <c r="C21" s="36"/>
      <c r="D21" s="37"/>
      <c r="E21" s="62">
        <f t="shared" si="0"/>
        <v>0</v>
      </c>
      <c r="F21" s="36"/>
      <c r="G21" s="39"/>
      <c r="H21" s="64">
        <f t="shared" si="1"/>
        <v>0</v>
      </c>
      <c r="I21" s="41"/>
      <c r="K21" s="35"/>
    </row>
    <row r="22" spans="1:11" ht="15">
      <c r="A22" s="1095"/>
      <c r="B22" s="141" t="s">
        <v>47</v>
      </c>
      <c r="C22" s="36"/>
      <c r="D22" s="37"/>
      <c r="E22" s="62">
        <f t="shared" si="0"/>
        <v>0</v>
      </c>
      <c r="F22" s="36"/>
      <c r="G22" s="39"/>
      <c r="H22" s="64">
        <f t="shared" si="1"/>
        <v>0</v>
      </c>
      <c r="I22" s="41"/>
      <c r="K22" s="35"/>
    </row>
    <row r="23" spans="1:11" ht="15">
      <c r="A23" s="1095"/>
      <c r="B23" s="142" t="s">
        <v>48</v>
      </c>
      <c r="C23" s="42"/>
      <c r="D23" s="43"/>
      <c r="E23" s="66">
        <f t="shared" si="0"/>
        <v>0</v>
      </c>
      <c r="F23" s="42"/>
      <c r="G23" s="45"/>
      <c r="H23" s="64">
        <f t="shared" si="1"/>
        <v>0</v>
      </c>
      <c r="I23" s="47"/>
      <c r="K23" s="35"/>
    </row>
    <row r="24" spans="1:11" ht="15" customHeight="1">
      <c r="A24" s="1095" t="s">
        <v>49</v>
      </c>
      <c r="B24" s="143" t="s">
        <v>50</v>
      </c>
      <c r="C24" s="48"/>
      <c r="D24" s="49"/>
      <c r="E24" s="67">
        <f t="shared" si="0"/>
        <v>0</v>
      </c>
      <c r="F24" s="48"/>
      <c r="G24" s="51"/>
      <c r="H24" s="52">
        <f t="shared" si="1"/>
        <v>0</v>
      </c>
      <c r="I24" s="53"/>
      <c r="K24" s="35"/>
    </row>
    <row r="25" spans="1:11" ht="15">
      <c r="A25" s="1095"/>
      <c r="B25" s="141" t="s">
        <v>51</v>
      </c>
      <c r="C25" s="36"/>
      <c r="D25" s="37"/>
      <c r="E25" s="62">
        <f t="shared" si="0"/>
        <v>0</v>
      </c>
      <c r="F25" s="36"/>
      <c r="G25" s="39"/>
      <c r="H25" s="64">
        <f t="shared" si="1"/>
        <v>0</v>
      </c>
      <c r="I25" s="41"/>
      <c r="K25" s="35"/>
    </row>
    <row r="26" spans="1:11" ht="15">
      <c r="A26" s="1095"/>
      <c r="B26" s="141" t="s">
        <v>52</v>
      </c>
      <c r="C26" s="36"/>
      <c r="D26" s="37"/>
      <c r="E26" s="62">
        <f t="shared" si="0"/>
        <v>0</v>
      </c>
      <c r="F26" s="36"/>
      <c r="G26" s="39"/>
      <c r="H26" s="64">
        <f t="shared" si="1"/>
        <v>0</v>
      </c>
      <c r="I26" s="41"/>
      <c r="K26" s="35"/>
    </row>
    <row r="27" spans="1:11" ht="15">
      <c r="A27" s="1095"/>
      <c r="B27" s="141" t="s">
        <v>53</v>
      </c>
      <c r="C27" s="36"/>
      <c r="D27" s="37"/>
      <c r="E27" s="62">
        <f t="shared" si="0"/>
        <v>0</v>
      </c>
      <c r="F27" s="36"/>
      <c r="G27" s="39"/>
      <c r="H27" s="64">
        <f t="shared" si="1"/>
        <v>0</v>
      </c>
      <c r="I27" s="41"/>
      <c r="K27" s="35"/>
    </row>
    <row r="28" spans="1:11" ht="15">
      <c r="A28" s="1095"/>
      <c r="B28" s="141" t="s">
        <v>54</v>
      </c>
      <c r="C28" s="36"/>
      <c r="D28" s="37"/>
      <c r="E28" s="62">
        <f t="shared" si="0"/>
        <v>0</v>
      </c>
      <c r="F28" s="36"/>
      <c r="G28" s="39"/>
      <c r="H28" s="64">
        <f t="shared" si="1"/>
        <v>0</v>
      </c>
      <c r="I28" s="41"/>
      <c r="K28" s="35"/>
    </row>
    <row r="29" spans="1:11" ht="15">
      <c r="A29" s="1095"/>
      <c r="B29" s="142" t="s">
        <v>55</v>
      </c>
      <c r="C29" s="42"/>
      <c r="D29" s="43"/>
      <c r="E29" s="66">
        <f t="shared" si="0"/>
        <v>0</v>
      </c>
      <c r="F29" s="42"/>
      <c r="G29" s="45"/>
      <c r="H29" s="64">
        <f t="shared" si="1"/>
        <v>0</v>
      </c>
      <c r="I29" s="47"/>
      <c r="K29" s="35"/>
    </row>
    <row r="30" spans="1:11" ht="15" customHeight="1">
      <c r="A30" s="1096" t="s">
        <v>56</v>
      </c>
      <c r="B30" s="143" t="s">
        <v>57</v>
      </c>
      <c r="C30" s="48"/>
      <c r="D30" s="49"/>
      <c r="E30" s="67">
        <f t="shared" si="0"/>
        <v>0</v>
      </c>
      <c r="F30" s="48"/>
      <c r="G30" s="51"/>
      <c r="H30" s="52">
        <f t="shared" si="1"/>
        <v>0</v>
      </c>
      <c r="I30" s="53"/>
      <c r="K30" s="35"/>
    </row>
    <row r="31" spans="1:11" ht="15">
      <c r="A31" s="1096"/>
      <c r="B31" s="141" t="s">
        <v>58</v>
      </c>
      <c r="C31" s="36"/>
      <c r="D31" s="37"/>
      <c r="E31" s="62">
        <f t="shared" si="0"/>
        <v>0</v>
      </c>
      <c r="F31" s="36"/>
      <c r="G31" s="39"/>
      <c r="H31" s="64">
        <f t="shared" si="1"/>
        <v>0</v>
      </c>
      <c r="I31" s="41"/>
      <c r="K31" s="35"/>
    </row>
    <row r="32" spans="1:11" ht="25.5">
      <c r="A32" s="1096"/>
      <c r="B32" s="141" t="s">
        <v>59</v>
      </c>
      <c r="C32" s="36"/>
      <c r="D32" s="37"/>
      <c r="E32" s="62">
        <f t="shared" si="0"/>
        <v>0</v>
      </c>
      <c r="F32" s="36"/>
      <c r="G32" s="39"/>
      <c r="H32" s="64">
        <f t="shared" si="1"/>
        <v>0</v>
      </c>
      <c r="I32" s="41"/>
      <c r="K32" s="35"/>
    </row>
    <row r="33" spans="1:11" ht="25.5">
      <c r="A33" s="1096"/>
      <c r="B33" s="141" t="s">
        <v>60</v>
      </c>
      <c r="C33" s="36"/>
      <c r="D33" s="37"/>
      <c r="E33" s="62">
        <f t="shared" si="0"/>
        <v>0</v>
      </c>
      <c r="F33" s="36"/>
      <c r="G33" s="39"/>
      <c r="H33" s="64">
        <f t="shared" si="1"/>
        <v>0</v>
      </c>
      <c r="I33" s="41"/>
      <c r="K33" s="35"/>
    </row>
    <row r="34" spans="1:11" ht="25.5">
      <c r="A34" s="1096"/>
      <c r="B34" s="145" t="s">
        <v>61</v>
      </c>
      <c r="C34" s="68"/>
      <c r="D34" s="69"/>
      <c r="E34" s="70">
        <f t="shared" si="0"/>
        <v>0</v>
      </c>
      <c r="F34" s="68"/>
      <c r="G34" s="71"/>
      <c r="H34" s="72">
        <f t="shared" si="1"/>
        <v>0</v>
      </c>
      <c r="I34" s="73"/>
      <c r="K34" s="35"/>
    </row>
    <row r="35" spans="1:11" ht="17.25" customHeight="1">
      <c r="A35" s="1093" t="s">
        <v>17</v>
      </c>
      <c r="B35" s="1091"/>
      <c r="C35" s="130">
        <f>SUM(C8:C34)</f>
        <v>0</v>
      </c>
      <c r="D35" s="131">
        <f t="shared" ref="D35:I35" si="2">SUM(D9:D34)</f>
        <v>0</v>
      </c>
      <c r="E35" s="132">
        <f t="shared" si="2"/>
        <v>0</v>
      </c>
      <c r="F35" s="130">
        <f t="shared" si="2"/>
        <v>0</v>
      </c>
      <c r="G35" s="133">
        <f t="shared" si="2"/>
        <v>0</v>
      </c>
      <c r="H35" s="133">
        <f t="shared" si="2"/>
        <v>0</v>
      </c>
      <c r="I35" s="134">
        <f t="shared" si="2"/>
        <v>0</v>
      </c>
    </row>
    <row r="36" spans="1:11">
      <c r="A36" s="74" t="s">
        <v>18</v>
      </c>
    </row>
  </sheetData>
  <sheetProtection selectLockedCells="1" selectUnlockedCells="1"/>
  <mergeCells count="16">
    <mergeCell ref="A6:B6"/>
    <mergeCell ref="C6:E6"/>
    <mergeCell ref="F6:H6"/>
    <mergeCell ref="I6:I7"/>
    <mergeCell ref="A1:I1"/>
    <mergeCell ref="A2:I2"/>
    <mergeCell ref="A4:I4"/>
    <mergeCell ref="H5:I5"/>
    <mergeCell ref="A18:A23"/>
    <mergeCell ref="A24:A29"/>
    <mergeCell ref="A30:A34"/>
    <mergeCell ref="A35:B35"/>
    <mergeCell ref="A8:B8"/>
    <mergeCell ref="A9:A11"/>
    <mergeCell ref="A12:A14"/>
    <mergeCell ref="A16:A17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X55"/>
  <sheetViews>
    <sheetView showGridLines="0" view="pageBreakPreview" zoomScale="80" zoomScaleNormal="80" zoomScaleSheetLayoutView="80" workbookViewId="0">
      <selection activeCell="M13" activeCellId="2" sqref="H13 K13 M13"/>
    </sheetView>
  </sheetViews>
  <sheetFormatPr defaultColWidth="9.140625" defaultRowHeight="12.75"/>
  <cols>
    <col min="1" max="1" width="12.85546875" style="2" customWidth="1"/>
    <col min="2" max="2" width="11" style="2" customWidth="1"/>
    <col min="3" max="3" width="9.140625" style="2" customWidth="1"/>
    <col min="4" max="4" width="12.7109375" style="2" customWidth="1"/>
    <col min="5" max="6" width="15.28515625" style="2" customWidth="1"/>
    <col min="7" max="12" width="9.85546875" style="2" customWidth="1"/>
    <col min="13" max="13" width="12.710937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2.28515625" style="2" customWidth="1"/>
    <col min="23" max="23" width="11.5703125" style="2" customWidth="1"/>
    <col min="24" max="16384" width="9.140625" style="2"/>
  </cols>
  <sheetData>
    <row r="1" spans="1:24" ht="12.75" customHeight="1">
      <c r="A1" s="1150" t="s">
        <v>62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0"/>
      <c r="P1" s="1150"/>
      <c r="Q1" s="1150"/>
      <c r="R1" s="1150"/>
      <c r="S1" s="1150"/>
      <c r="T1" s="1150"/>
      <c r="U1" s="1150"/>
      <c r="V1" s="1150"/>
      <c r="W1" s="1150"/>
      <c r="X1" s="1150"/>
    </row>
    <row r="2" spans="1:24" ht="12.75" customHeight="1">
      <c r="A2" s="1150" t="s">
        <v>63</v>
      </c>
      <c r="B2" s="1150"/>
      <c r="C2" s="1150"/>
      <c r="D2" s="1150"/>
      <c r="E2" s="1150"/>
      <c r="F2" s="1150"/>
      <c r="G2" s="1150"/>
      <c r="H2" s="1150"/>
      <c r="I2" s="1150"/>
      <c r="J2" s="1150"/>
      <c r="K2" s="1150"/>
      <c r="L2" s="1150"/>
      <c r="M2" s="1150"/>
      <c r="N2" s="1150"/>
      <c r="O2" s="1150"/>
      <c r="P2" s="1150"/>
      <c r="Q2" s="1150"/>
      <c r="R2" s="1150"/>
      <c r="S2" s="1150"/>
      <c r="T2" s="1150"/>
      <c r="U2" s="1150"/>
      <c r="V2" s="1150"/>
      <c r="W2" s="1150"/>
      <c r="X2" s="1150"/>
    </row>
    <row r="3" spans="1:24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customHeight="1">
      <c r="A4" s="1151" t="s">
        <v>352</v>
      </c>
      <c r="B4" s="1151"/>
      <c r="C4" s="1151"/>
      <c r="D4" s="1151"/>
      <c r="E4" s="1151"/>
      <c r="F4" s="1151"/>
      <c r="G4" s="1151"/>
      <c r="H4" s="1151"/>
      <c r="I4" s="1151"/>
      <c r="J4" s="1151"/>
      <c r="K4" s="1151"/>
      <c r="L4" s="1151"/>
      <c r="M4" s="1151"/>
      <c r="N4" s="1151"/>
      <c r="O4" s="1151"/>
      <c r="P4" s="1151"/>
      <c r="Q4" s="1151"/>
      <c r="R4" s="1151"/>
      <c r="S4" s="1151"/>
      <c r="T4" s="1151"/>
      <c r="U4" s="1151"/>
      <c r="V4" s="1151"/>
      <c r="W4" s="1151"/>
      <c r="X4" s="1151"/>
    </row>
    <row r="5" spans="1:24" s="771" customFormat="1" ht="12.75" customHeight="1">
      <c r="A5" s="769" t="s">
        <v>350</v>
      </c>
      <c r="B5" s="770">
        <v>45261</v>
      </c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</row>
    <row r="6" spans="1:24" s="771" customFormat="1" ht="13.5" thickBot="1">
      <c r="B6" s="772"/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772"/>
      <c r="Q6" s="772"/>
      <c r="R6" s="772"/>
      <c r="S6" s="772"/>
      <c r="T6" s="772"/>
      <c r="U6" s="773"/>
      <c r="V6" s="774"/>
      <c r="W6" s="774">
        <v>1</v>
      </c>
    </row>
    <row r="7" spans="1:24" s="829" customFormat="1" ht="21.75" customHeight="1" thickBot="1">
      <c r="A7" s="1163" t="s">
        <v>3</v>
      </c>
      <c r="B7" s="1164"/>
      <c r="C7" s="1164"/>
      <c r="D7" s="1165"/>
      <c r="E7" s="1166" t="s">
        <v>159</v>
      </c>
      <c r="F7" s="1169" t="s">
        <v>65</v>
      </c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0"/>
      <c r="U7" s="1170"/>
      <c r="V7" s="1170"/>
      <c r="W7" s="1171"/>
    </row>
    <row r="8" spans="1:24" s="829" customFormat="1" ht="21.75" customHeight="1" thickBot="1">
      <c r="A8" s="1172" t="s">
        <v>156</v>
      </c>
      <c r="B8" s="1103" t="s">
        <v>157</v>
      </c>
      <c r="C8" s="1103" t="s">
        <v>12</v>
      </c>
      <c r="D8" s="1103" t="s">
        <v>158</v>
      </c>
      <c r="E8" s="1167"/>
      <c r="F8" s="1106" t="s">
        <v>4</v>
      </c>
      <c r="G8" s="1107"/>
      <c r="H8" s="1107"/>
      <c r="I8" s="1107"/>
      <c r="J8" s="1107"/>
      <c r="K8" s="1107"/>
      <c r="L8" s="1107"/>
      <c r="M8" s="1107"/>
      <c r="N8" s="1107"/>
      <c r="O8" s="1107"/>
      <c r="P8" s="1107"/>
      <c r="Q8" s="1108"/>
      <c r="R8" s="1109" t="s">
        <v>66</v>
      </c>
      <c r="S8" s="1110"/>
      <c r="T8" s="1110"/>
      <c r="U8" s="1110"/>
      <c r="V8" s="1110"/>
      <c r="W8" s="1111"/>
    </row>
    <row r="9" spans="1:24" s="829" customFormat="1" ht="17.25" customHeight="1" thickBot="1">
      <c r="A9" s="1173"/>
      <c r="B9" s="1104"/>
      <c r="C9" s="1104"/>
      <c r="D9" s="1104"/>
      <c r="E9" s="1167"/>
      <c r="F9" s="1112" t="s">
        <v>67</v>
      </c>
      <c r="G9" s="1112"/>
      <c r="H9" s="1113"/>
      <c r="I9" s="1114" t="s">
        <v>68</v>
      </c>
      <c r="J9" s="1115"/>
      <c r="K9" s="1115"/>
      <c r="L9" s="1115"/>
      <c r="M9" s="1115"/>
      <c r="N9" s="1115"/>
      <c r="O9" s="1115"/>
      <c r="P9" s="1115"/>
      <c r="Q9" s="1116"/>
      <c r="R9" s="1117" t="s">
        <v>67</v>
      </c>
      <c r="S9" s="1118"/>
      <c r="T9" s="1119"/>
      <c r="U9" s="1120" t="s">
        <v>68</v>
      </c>
      <c r="V9" s="1120"/>
      <c r="W9" s="1121"/>
    </row>
    <row r="10" spans="1:24" s="829" customFormat="1" ht="26.25" customHeight="1" thickBot="1">
      <c r="A10" s="1173"/>
      <c r="B10" s="1104"/>
      <c r="C10" s="1104"/>
      <c r="D10" s="1104"/>
      <c r="E10" s="1168"/>
      <c r="F10" s="1122" t="s">
        <v>221</v>
      </c>
      <c r="G10" s="1123" t="s">
        <v>161</v>
      </c>
      <c r="H10" s="1123" t="s">
        <v>9</v>
      </c>
      <c r="I10" s="1157" t="s">
        <v>162</v>
      </c>
      <c r="J10" s="1158"/>
      <c r="K10" s="1158"/>
      <c r="L10" s="1158"/>
      <c r="M10" s="1158"/>
      <c r="N10" s="1158"/>
      <c r="O10" s="1159"/>
      <c r="P10" s="1152" t="s">
        <v>175</v>
      </c>
      <c r="Q10" s="1152" t="s">
        <v>176</v>
      </c>
      <c r="R10" s="1155" t="s">
        <v>221</v>
      </c>
      <c r="S10" s="1155" t="s">
        <v>161</v>
      </c>
      <c r="T10" s="1155" t="s">
        <v>9</v>
      </c>
      <c r="U10" s="1125" t="s">
        <v>162</v>
      </c>
      <c r="V10" s="1126"/>
      <c r="W10" s="1127"/>
    </row>
    <row r="11" spans="1:24" s="829" customFormat="1" ht="26.25" customHeight="1" thickBot="1">
      <c r="A11" s="1173"/>
      <c r="B11" s="1104"/>
      <c r="C11" s="1104"/>
      <c r="D11" s="1104"/>
      <c r="E11" s="1160" t="s">
        <v>160</v>
      </c>
      <c r="F11" s="1123"/>
      <c r="G11" s="1123"/>
      <c r="H11" s="1123"/>
      <c r="I11" s="1156" t="s">
        <v>163</v>
      </c>
      <c r="J11" s="1162"/>
      <c r="K11" s="1162"/>
      <c r="L11" s="775" t="s">
        <v>285</v>
      </c>
      <c r="M11" s="775" t="s">
        <v>166</v>
      </c>
      <c r="N11" s="775" t="s">
        <v>164</v>
      </c>
      <c r="O11" s="775" t="s">
        <v>165</v>
      </c>
      <c r="P11" s="1153"/>
      <c r="Q11" s="1153"/>
      <c r="R11" s="1123"/>
      <c r="S11" s="1123"/>
      <c r="T11" s="1123"/>
      <c r="U11" s="776" t="s">
        <v>166</v>
      </c>
      <c r="V11" s="776" t="s">
        <v>164</v>
      </c>
      <c r="W11" s="777" t="s">
        <v>165</v>
      </c>
    </row>
    <row r="12" spans="1:24" s="829" customFormat="1" ht="28.5" customHeight="1" thickBot="1">
      <c r="A12" s="1174"/>
      <c r="B12" s="1105"/>
      <c r="C12" s="1105"/>
      <c r="D12" s="1105"/>
      <c r="E12" s="1161"/>
      <c r="F12" s="1124"/>
      <c r="G12" s="1124"/>
      <c r="H12" s="1124"/>
      <c r="I12" s="778" t="s">
        <v>172</v>
      </c>
      <c r="J12" s="778" t="s">
        <v>173</v>
      </c>
      <c r="K12" s="778" t="s">
        <v>174</v>
      </c>
      <c r="L12" s="778">
        <v>0.05</v>
      </c>
      <c r="M12" s="779" t="s">
        <v>167</v>
      </c>
      <c r="N12" s="778">
        <v>0.1</v>
      </c>
      <c r="O12" s="780">
        <v>0.125</v>
      </c>
      <c r="P12" s="1154"/>
      <c r="Q12" s="1154"/>
      <c r="R12" s="1156"/>
      <c r="S12" s="1156"/>
      <c r="T12" s="1156"/>
      <c r="U12" s="781" t="s">
        <v>167</v>
      </c>
      <c r="V12" s="782">
        <v>0.1</v>
      </c>
      <c r="W12" s="783">
        <v>0.125</v>
      </c>
    </row>
    <row r="13" spans="1:24" s="771" customFormat="1" ht="12.75" customHeight="1">
      <c r="A13" s="1146" t="s">
        <v>151</v>
      </c>
      <c r="B13" s="1147" t="s">
        <v>155</v>
      </c>
      <c r="C13" s="1148" t="s">
        <v>152</v>
      </c>
      <c r="D13" s="784">
        <v>13</v>
      </c>
      <c r="E13" s="785">
        <v>8259.84</v>
      </c>
      <c r="F13" s="785">
        <v>11563.776</v>
      </c>
      <c r="G13" s="786"/>
      <c r="H13" s="787">
        <v>19823.616000000002</v>
      </c>
      <c r="I13" s="787">
        <v>82.598399999999998</v>
      </c>
      <c r="J13" s="787">
        <v>165.1968</v>
      </c>
      <c r="K13" s="787">
        <v>247.79519999999999</v>
      </c>
      <c r="L13" s="787">
        <v>0</v>
      </c>
      <c r="M13" s="787">
        <v>619.48799999999994</v>
      </c>
      <c r="N13" s="787">
        <v>825.98400000000004</v>
      </c>
      <c r="O13" s="787">
        <v>1032.48</v>
      </c>
      <c r="P13" s="787">
        <v>2890.944</v>
      </c>
      <c r="Q13" s="787">
        <v>0</v>
      </c>
      <c r="R13" s="785">
        <v>11563.776</v>
      </c>
      <c r="S13" s="787">
        <v>0</v>
      </c>
      <c r="T13" s="787">
        <v>19823.616000000002</v>
      </c>
      <c r="U13" s="787">
        <v>619.48799999999994</v>
      </c>
      <c r="V13" s="787">
        <v>825.98400000000004</v>
      </c>
      <c r="W13" s="788">
        <v>1032.48</v>
      </c>
    </row>
    <row r="14" spans="1:24" s="771" customFormat="1" ht="12.75" customHeight="1">
      <c r="A14" s="1129"/>
      <c r="B14" s="1131"/>
      <c r="C14" s="1142"/>
      <c r="D14" s="789">
        <v>12</v>
      </c>
      <c r="E14" s="790">
        <v>8019.26</v>
      </c>
      <c r="F14" s="790">
        <v>11226.964</v>
      </c>
      <c r="G14" s="791"/>
      <c r="H14" s="792">
        <v>19246.224000000002</v>
      </c>
      <c r="I14" s="792">
        <v>80.192599999999999</v>
      </c>
      <c r="J14" s="792">
        <v>160.3852</v>
      </c>
      <c r="K14" s="792">
        <v>240.5778</v>
      </c>
      <c r="L14" s="792">
        <v>0</v>
      </c>
      <c r="M14" s="792">
        <v>601.44449999999995</v>
      </c>
      <c r="N14" s="792">
        <v>801.92600000000004</v>
      </c>
      <c r="O14" s="792">
        <v>1002.4075</v>
      </c>
      <c r="P14" s="792">
        <v>2806.741</v>
      </c>
      <c r="Q14" s="792">
        <v>0</v>
      </c>
      <c r="R14" s="790">
        <v>11226.964</v>
      </c>
      <c r="S14" s="792">
        <v>0</v>
      </c>
      <c r="T14" s="792">
        <v>19246.224000000002</v>
      </c>
      <c r="U14" s="792">
        <v>601.44449999999995</v>
      </c>
      <c r="V14" s="792">
        <v>801.92600000000004</v>
      </c>
      <c r="W14" s="793">
        <v>1002.4075</v>
      </c>
    </row>
    <row r="15" spans="1:24" s="771" customFormat="1" ht="12.75" customHeight="1">
      <c r="A15" s="1129"/>
      <c r="B15" s="1131"/>
      <c r="C15" s="1143"/>
      <c r="D15" s="794">
        <v>11</v>
      </c>
      <c r="E15" s="795">
        <v>7785.69</v>
      </c>
      <c r="F15" s="795">
        <v>10899.965999999999</v>
      </c>
      <c r="G15" s="796"/>
      <c r="H15" s="797">
        <v>18685.655999999999</v>
      </c>
      <c r="I15" s="797">
        <v>77.856899999999996</v>
      </c>
      <c r="J15" s="797">
        <v>155.71379999999999</v>
      </c>
      <c r="K15" s="797">
        <v>233.57069999999999</v>
      </c>
      <c r="L15" s="797">
        <v>0</v>
      </c>
      <c r="M15" s="797">
        <v>583.92674999999997</v>
      </c>
      <c r="N15" s="797">
        <v>778.56899999999996</v>
      </c>
      <c r="O15" s="797">
        <v>973.21124999999995</v>
      </c>
      <c r="P15" s="797">
        <v>2724.9914999999996</v>
      </c>
      <c r="Q15" s="797">
        <v>0</v>
      </c>
      <c r="R15" s="795">
        <v>10899.965999999999</v>
      </c>
      <c r="S15" s="797">
        <v>0</v>
      </c>
      <c r="T15" s="797">
        <v>18685.655999999999</v>
      </c>
      <c r="U15" s="797">
        <v>583.92674999999997</v>
      </c>
      <c r="V15" s="797">
        <v>778.56899999999996</v>
      </c>
      <c r="W15" s="798">
        <v>973.21124999999995</v>
      </c>
    </row>
    <row r="16" spans="1:24" s="771" customFormat="1" ht="12.75" customHeight="1">
      <c r="A16" s="1129"/>
      <c r="B16" s="1131"/>
      <c r="C16" s="1144" t="s">
        <v>153</v>
      </c>
      <c r="D16" s="799">
        <v>10</v>
      </c>
      <c r="E16" s="800">
        <v>7558.92</v>
      </c>
      <c r="F16" s="800">
        <v>10582.487999999999</v>
      </c>
      <c r="G16" s="801"/>
      <c r="H16" s="802">
        <v>18141.407999999999</v>
      </c>
      <c r="I16" s="802">
        <v>75.589200000000005</v>
      </c>
      <c r="J16" s="802">
        <v>151.17840000000001</v>
      </c>
      <c r="K16" s="802">
        <v>226.76759999999999</v>
      </c>
      <c r="L16" s="802">
        <v>0</v>
      </c>
      <c r="M16" s="802">
        <v>566.91899999999998</v>
      </c>
      <c r="N16" s="802">
        <v>755.89200000000005</v>
      </c>
      <c r="O16" s="802">
        <v>944.86500000000001</v>
      </c>
      <c r="P16" s="802">
        <v>2645.6219999999998</v>
      </c>
      <c r="Q16" s="802">
        <v>0</v>
      </c>
      <c r="R16" s="800">
        <v>10582.487999999999</v>
      </c>
      <c r="S16" s="802">
        <v>0</v>
      </c>
      <c r="T16" s="802">
        <v>18141.407999999999</v>
      </c>
      <c r="U16" s="802">
        <v>566.91899999999998</v>
      </c>
      <c r="V16" s="802">
        <v>755.89200000000005</v>
      </c>
      <c r="W16" s="803">
        <v>944.86500000000001</v>
      </c>
    </row>
    <row r="17" spans="1:23" s="771" customFormat="1" ht="12.75" customHeight="1">
      <c r="A17" s="1129"/>
      <c r="B17" s="1131"/>
      <c r="C17" s="1142"/>
      <c r="D17" s="789">
        <v>9</v>
      </c>
      <c r="E17" s="790">
        <v>7338.76</v>
      </c>
      <c r="F17" s="790">
        <v>10274.263999999999</v>
      </c>
      <c r="G17" s="791"/>
      <c r="H17" s="792">
        <v>17613.023999999998</v>
      </c>
      <c r="I17" s="792">
        <v>73.387600000000006</v>
      </c>
      <c r="J17" s="792">
        <v>146.77520000000001</v>
      </c>
      <c r="K17" s="792">
        <v>220.1628</v>
      </c>
      <c r="L17" s="792">
        <v>0</v>
      </c>
      <c r="M17" s="792">
        <v>550.40700000000004</v>
      </c>
      <c r="N17" s="792">
        <v>733.87600000000009</v>
      </c>
      <c r="O17" s="792">
        <v>917.34500000000003</v>
      </c>
      <c r="P17" s="792">
        <v>2568.5659999999998</v>
      </c>
      <c r="Q17" s="792">
        <v>0</v>
      </c>
      <c r="R17" s="790">
        <v>10274.263999999999</v>
      </c>
      <c r="S17" s="792">
        <v>0</v>
      </c>
      <c r="T17" s="792">
        <v>17613.023999999998</v>
      </c>
      <c r="U17" s="792">
        <v>550.40700000000004</v>
      </c>
      <c r="V17" s="792">
        <v>733.87600000000009</v>
      </c>
      <c r="W17" s="793">
        <v>917.34500000000003</v>
      </c>
    </row>
    <row r="18" spans="1:23" s="771" customFormat="1" ht="12.75" customHeight="1">
      <c r="A18" s="1129"/>
      <c r="B18" s="1131"/>
      <c r="C18" s="1142"/>
      <c r="D18" s="789">
        <v>8</v>
      </c>
      <c r="E18" s="790">
        <v>6943.01</v>
      </c>
      <c r="F18" s="790">
        <v>9720.2139999999999</v>
      </c>
      <c r="G18" s="791"/>
      <c r="H18" s="792">
        <v>16663.224000000002</v>
      </c>
      <c r="I18" s="792">
        <v>69.43010000000001</v>
      </c>
      <c r="J18" s="792">
        <v>138.86020000000002</v>
      </c>
      <c r="K18" s="792">
        <v>208.2903</v>
      </c>
      <c r="L18" s="792">
        <v>0</v>
      </c>
      <c r="M18" s="792">
        <v>520.72574999999995</v>
      </c>
      <c r="N18" s="792">
        <v>694.30100000000004</v>
      </c>
      <c r="O18" s="792">
        <v>867.87625000000003</v>
      </c>
      <c r="P18" s="792">
        <v>2430.0535</v>
      </c>
      <c r="Q18" s="792">
        <v>0</v>
      </c>
      <c r="R18" s="790">
        <v>9720.2139999999999</v>
      </c>
      <c r="S18" s="792">
        <v>0</v>
      </c>
      <c r="T18" s="792">
        <v>16663.224000000002</v>
      </c>
      <c r="U18" s="792">
        <v>520.72574999999995</v>
      </c>
      <c r="V18" s="792">
        <v>694.30100000000004</v>
      </c>
      <c r="W18" s="793">
        <v>867.87625000000003</v>
      </c>
    </row>
    <row r="19" spans="1:23" s="771" customFormat="1" ht="12.75" customHeight="1">
      <c r="A19" s="1129"/>
      <c r="B19" s="1131"/>
      <c r="C19" s="1142"/>
      <c r="D19" s="789">
        <v>7</v>
      </c>
      <c r="E19" s="790">
        <v>6740.78</v>
      </c>
      <c r="F19" s="790">
        <v>9437.0919999999987</v>
      </c>
      <c r="G19" s="791"/>
      <c r="H19" s="792">
        <v>16177.871999999999</v>
      </c>
      <c r="I19" s="792">
        <v>67.407799999999995</v>
      </c>
      <c r="J19" s="792">
        <v>134.81559999999999</v>
      </c>
      <c r="K19" s="792">
        <v>202.2234</v>
      </c>
      <c r="L19" s="792">
        <v>0</v>
      </c>
      <c r="M19" s="792">
        <v>505.55849999999998</v>
      </c>
      <c r="N19" s="792">
        <v>674.07799999999997</v>
      </c>
      <c r="O19" s="792">
        <v>842.59749999999997</v>
      </c>
      <c r="P19" s="792">
        <v>2359.2729999999997</v>
      </c>
      <c r="Q19" s="792">
        <v>0</v>
      </c>
      <c r="R19" s="790">
        <v>9437.0919999999987</v>
      </c>
      <c r="S19" s="792">
        <v>0</v>
      </c>
      <c r="T19" s="792">
        <v>16177.871999999999</v>
      </c>
      <c r="U19" s="792">
        <v>505.55849999999998</v>
      </c>
      <c r="V19" s="792">
        <v>674.07799999999997</v>
      </c>
      <c r="W19" s="793">
        <v>842.59749999999997</v>
      </c>
    </row>
    <row r="20" spans="1:23" s="771" customFormat="1" ht="12.75" customHeight="1">
      <c r="A20" s="1129"/>
      <c r="B20" s="1131"/>
      <c r="C20" s="1145"/>
      <c r="D20" s="794">
        <v>6</v>
      </c>
      <c r="E20" s="795">
        <v>6544.45</v>
      </c>
      <c r="F20" s="795">
        <v>9162.23</v>
      </c>
      <c r="G20" s="796"/>
      <c r="H20" s="797">
        <v>15706.68</v>
      </c>
      <c r="I20" s="797">
        <v>65.444500000000005</v>
      </c>
      <c r="J20" s="797">
        <v>130.88900000000001</v>
      </c>
      <c r="K20" s="797">
        <v>196.33349999999999</v>
      </c>
      <c r="L20" s="797">
        <v>0</v>
      </c>
      <c r="M20" s="797">
        <v>490.83374999999995</v>
      </c>
      <c r="N20" s="797">
        <v>654.44500000000005</v>
      </c>
      <c r="O20" s="797">
        <v>818.05624999999998</v>
      </c>
      <c r="P20" s="797">
        <v>2290.5574999999999</v>
      </c>
      <c r="Q20" s="797">
        <v>0</v>
      </c>
      <c r="R20" s="795">
        <v>9162.23</v>
      </c>
      <c r="S20" s="797">
        <v>0</v>
      </c>
      <c r="T20" s="797">
        <v>15706.68</v>
      </c>
      <c r="U20" s="797">
        <v>490.83374999999995</v>
      </c>
      <c r="V20" s="797">
        <v>654.44500000000005</v>
      </c>
      <c r="W20" s="798">
        <v>818.05624999999998</v>
      </c>
    </row>
    <row r="21" spans="1:23" s="771" customFormat="1" ht="12.75" customHeight="1">
      <c r="A21" s="1129"/>
      <c r="B21" s="1131"/>
      <c r="C21" s="1149" t="s">
        <v>154</v>
      </c>
      <c r="D21" s="799">
        <v>5</v>
      </c>
      <c r="E21" s="800">
        <v>6353.83</v>
      </c>
      <c r="F21" s="800">
        <v>8895.3619999999992</v>
      </c>
      <c r="G21" s="801"/>
      <c r="H21" s="804">
        <v>15249.191999999999</v>
      </c>
      <c r="I21" s="804">
        <v>63.5383</v>
      </c>
      <c r="J21" s="804">
        <v>127.0766</v>
      </c>
      <c r="K21" s="804">
        <v>190.61489999999998</v>
      </c>
      <c r="L21" s="804">
        <v>0</v>
      </c>
      <c r="M21" s="804">
        <v>476.53724999999997</v>
      </c>
      <c r="N21" s="804">
        <v>635.38300000000004</v>
      </c>
      <c r="O21" s="804">
        <v>794.22874999999999</v>
      </c>
      <c r="P21" s="804">
        <v>2223.8404999999998</v>
      </c>
      <c r="Q21" s="804">
        <v>0</v>
      </c>
      <c r="R21" s="800">
        <v>8895.3619999999992</v>
      </c>
      <c r="S21" s="804">
        <v>0</v>
      </c>
      <c r="T21" s="804">
        <v>15249.191999999999</v>
      </c>
      <c r="U21" s="804">
        <v>476.53724999999997</v>
      </c>
      <c r="V21" s="804">
        <v>635.38300000000004</v>
      </c>
      <c r="W21" s="803">
        <v>794.22874999999999</v>
      </c>
    </row>
    <row r="22" spans="1:23" s="771" customFormat="1" ht="12.75" customHeight="1">
      <c r="A22" s="1129"/>
      <c r="B22" s="1131"/>
      <c r="C22" s="1142"/>
      <c r="D22" s="789">
        <v>4</v>
      </c>
      <c r="E22" s="790">
        <v>6168.78</v>
      </c>
      <c r="F22" s="790">
        <v>8636.2919999999995</v>
      </c>
      <c r="G22" s="791"/>
      <c r="H22" s="792">
        <v>14805.072</v>
      </c>
      <c r="I22" s="792">
        <v>61.687799999999996</v>
      </c>
      <c r="J22" s="792">
        <v>123.37559999999999</v>
      </c>
      <c r="K22" s="792">
        <v>185.06339999999997</v>
      </c>
      <c r="L22" s="792">
        <v>0</v>
      </c>
      <c r="M22" s="792">
        <v>462.65849999999995</v>
      </c>
      <c r="N22" s="792">
        <v>616.87800000000004</v>
      </c>
      <c r="O22" s="792">
        <v>771.09749999999997</v>
      </c>
      <c r="P22" s="792">
        <v>2159.0729999999999</v>
      </c>
      <c r="Q22" s="792">
        <v>0</v>
      </c>
      <c r="R22" s="790">
        <v>8636.2919999999995</v>
      </c>
      <c r="S22" s="792">
        <v>0</v>
      </c>
      <c r="T22" s="792">
        <v>14805.072</v>
      </c>
      <c r="U22" s="792">
        <v>462.65849999999995</v>
      </c>
      <c r="V22" s="792">
        <v>616.87800000000004</v>
      </c>
      <c r="W22" s="793">
        <v>771.09749999999997</v>
      </c>
    </row>
    <row r="23" spans="1:23" s="771" customFormat="1" ht="12.75" customHeight="1">
      <c r="A23" s="1129"/>
      <c r="B23" s="1131"/>
      <c r="C23" s="1142"/>
      <c r="D23" s="789">
        <v>3</v>
      </c>
      <c r="E23" s="790">
        <v>5836.11</v>
      </c>
      <c r="F23" s="790">
        <v>8170.5539999999992</v>
      </c>
      <c r="G23" s="791"/>
      <c r="H23" s="792">
        <v>14006.663999999999</v>
      </c>
      <c r="I23" s="792">
        <v>58.3611</v>
      </c>
      <c r="J23" s="792">
        <v>116.7222</v>
      </c>
      <c r="K23" s="792">
        <v>175.08329999999998</v>
      </c>
      <c r="L23" s="792">
        <v>0</v>
      </c>
      <c r="M23" s="792">
        <v>437.70824999999996</v>
      </c>
      <c r="N23" s="792">
        <v>583.61099999999999</v>
      </c>
      <c r="O23" s="792">
        <v>729.51374999999996</v>
      </c>
      <c r="P23" s="792">
        <v>2042.6384999999998</v>
      </c>
      <c r="Q23" s="792">
        <v>0</v>
      </c>
      <c r="R23" s="790">
        <v>8170.5539999999992</v>
      </c>
      <c r="S23" s="792">
        <v>0</v>
      </c>
      <c r="T23" s="792">
        <v>14006.663999999999</v>
      </c>
      <c r="U23" s="792">
        <v>437.70824999999996</v>
      </c>
      <c r="V23" s="792">
        <v>583.61099999999999</v>
      </c>
      <c r="W23" s="793">
        <v>729.51374999999996</v>
      </c>
    </row>
    <row r="24" spans="1:23" s="771" customFormat="1" ht="12.75" customHeight="1">
      <c r="A24" s="1129"/>
      <c r="B24" s="1131"/>
      <c r="C24" s="1142"/>
      <c r="D24" s="789">
        <v>2</v>
      </c>
      <c r="E24" s="790">
        <v>5666.12</v>
      </c>
      <c r="F24" s="790">
        <v>7932.5679999999993</v>
      </c>
      <c r="G24" s="791"/>
      <c r="H24" s="792">
        <v>13598.687999999998</v>
      </c>
      <c r="I24" s="792">
        <v>56.661200000000001</v>
      </c>
      <c r="J24" s="792">
        <v>113.3224</v>
      </c>
      <c r="K24" s="792">
        <v>169.9836</v>
      </c>
      <c r="L24" s="792">
        <v>0</v>
      </c>
      <c r="M24" s="792">
        <v>424.959</v>
      </c>
      <c r="N24" s="792">
        <v>566.61199999999997</v>
      </c>
      <c r="O24" s="792">
        <v>708.26499999999999</v>
      </c>
      <c r="P24" s="792">
        <v>1983.1419999999998</v>
      </c>
      <c r="Q24" s="792">
        <v>0</v>
      </c>
      <c r="R24" s="790">
        <v>7932.5679999999993</v>
      </c>
      <c r="S24" s="792">
        <v>0</v>
      </c>
      <c r="T24" s="792">
        <v>13598.687999999998</v>
      </c>
      <c r="U24" s="792">
        <v>424.959</v>
      </c>
      <c r="V24" s="792">
        <v>566.61199999999997</v>
      </c>
      <c r="W24" s="793">
        <v>708.26499999999999</v>
      </c>
    </row>
    <row r="25" spans="1:23" s="771" customFormat="1" ht="12.75" customHeight="1" thickBot="1">
      <c r="A25" s="1129"/>
      <c r="B25" s="1131"/>
      <c r="C25" s="1143"/>
      <c r="D25" s="805">
        <v>1</v>
      </c>
      <c r="E25" s="806">
        <v>5501.09</v>
      </c>
      <c r="F25" s="806">
        <v>7701.5259999999998</v>
      </c>
      <c r="G25" s="807"/>
      <c r="H25" s="807">
        <v>13202.616</v>
      </c>
      <c r="I25" s="807">
        <v>55.010899999999999</v>
      </c>
      <c r="J25" s="807">
        <v>110.0218</v>
      </c>
      <c r="K25" s="807">
        <v>165.03270000000001</v>
      </c>
      <c r="L25" s="807">
        <v>0</v>
      </c>
      <c r="M25" s="807">
        <v>412.58175</v>
      </c>
      <c r="N25" s="807">
        <v>550.10900000000004</v>
      </c>
      <c r="O25" s="807">
        <v>687.63625000000002</v>
      </c>
      <c r="P25" s="807">
        <v>1925.3815</v>
      </c>
      <c r="Q25" s="807">
        <v>0</v>
      </c>
      <c r="R25" s="806">
        <v>7701.5259999999998</v>
      </c>
      <c r="S25" s="807">
        <v>0</v>
      </c>
      <c r="T25" s="807">
        <v>13202.616</v>
      </c>
      <c r="U25" s="807">
        <v>412.58175</v>
      </c>
      <c r="V25" s="807">
        <v>550.10900000000004</v>
      </c>
      <c r="W25" s="808">
        <v>687.63625000000002</v>
      </c>
    </row>
    <row r="26" spans="1:23" s="771" customFormat="1" ht="12.75" customHeight="1">
      <c r="A26" s="1128" t="s">
        <v>168</v>
      </c>
      <c r="B26" s="1130" t="s">
        <v>169</v>
      </c>
      <c r="C26" s="1141" t="s">
        <v>152</v>
      </c>
      <c r="D26" s="809">
        <v>13</v>
      </c>
      <c r="E26" s="801">
        <v>5034.29</v>
      </c>
      <c r="F26" s="801">
        <v>7048.0059999999994</v>
      </c>
      <c r="G26" s="801"/>
      <c r="H26" s="802">
        <v>12082.295999999998</v>
      </c>
      <c r="I26" s="802">
        <v>50.3429</v>
      </c>
      <c r="J26" s="802">
        <v>100.6858</v>
      </c>
      <c r="K26" s="802">
        <v>151.02869999999999</v>
      </c>
      <c r="L26" s="802">
        <v>251.71450000000002</v>
      </c>
      <c r="M26" s="802">
        <v>377.57175000000001</v>
      </c>
      <c r="N26" s="802">
        <v>503.42900000000003</v>
      </c>
      <c r="O26" s="802">
        <v>629.28625</v>
      </c>
      <c r="P26" s="802"/>
      <c r="Q26" s="802">
        <v>1762.0014999999999</v>
      </c>
      <c r="R26" s="801">
        <v>7048.0059999999994</v>
      </c>
      <c r="S26" s="802">
        <v>0</v>
      </c>
      <c r="T26" s="802">
        <v>12082.295999999998</v>
      </c>
      <c r="U26" s="802">
        <v>377.57175000000001</v>
      </c>
      <c r="V26" s="801">
        <v>503.42900000000003</v>
      </c>
      <c r="W26" s="810">
        <v>629.28625</v>
      </c>
    </row>
    <row r="27" spans="1:23" s="771" customFormat="1" ht="12.75" customHeight="1">
      <c r="A27" s="1129"/>
      <c r="B27" s="1131"/>
      <c r="C27" s="1142"/>
      <c r="D27" s="811">
        <v>12</v>
      </c>
      <c r="E27" s="791">
        <v>4887.66</v>
      </c>
      <c r="F27" s="791">
        <v>6842.7239999999993</v>
      </c>
      <c r="G27" s="791"/>
      <c r="H27" s="792">
        <v>11730.383999999998</v>
      </c>
      <c r="I27" s="792">
        <v>48.876599999999996</v>
      </c>
      <c r="J27" s="792">
        <v>97.753199999999993</v>
      </c>
      <c r="K27" s="792">
        <v>146.62979999999999</v>
      </c>
      <c r="L27" s="792">
        <v>244.38300000000001</v>
      </c>
      <c r="M27" s="792">
        <v>366.5745</v>
      </c>
      <c r="N27" s="792">
        <v>488.76600000000002</v>
      </c>
      <c r="O27" s="792">
        <v>610.95749999999998</v>
      </c>
      <c r="P27" s="792"/>
      <c r="Q27" s="792">
        <v>1710.6809999999998</v>
      </c>
      <c r="R27" s="791">
        <v>6842.7239999999993</v>
      </c>
      <c r="S27" s="792">
        <v>0</v>
      </c>
      <c r="T27" s="792">
        <v>11730.383999999998</v>
      </c>
      <c r="U27" s="792">
        <v>366.5745</v>
      </c>
      <c r="V27" s="791">
        <v>488.76600000000002</v>
      </c>
      <c r="W27" s="812">
        <v>610.95749999999998</v>
      </c>
    </row>
    <row r="28" spans="1:23" s="771" customFormat="1" ht="12.75" customHeight="1">
      <c r="A28" s="1129"/>
      <c r="B28" s="1131"/>
      <c r="C28" s="1143"/>
      <c r="D28" s="813">
        <v>11</v>
      </c>
      <c r="E28" s="797">
        <v>4745.3</v>
      </c>
      <c r="F28" s="797">
        <v>6643.42</v>
      </c>
      <c r="G28" s="797"/>
      <c r="H28" s="797">
        <v>11388.720000000001</v>
      </c>
      <c r="I28" s="797">
        <v>47.453000000000003</v>
      </c>
      <c r="J28" s="797">
        <v>94.906000000000006</v>
      </c>
      <c r="K28" s="797">
        <v>142.35900000000001</v>
      </c>
      <c r="L28" s="797">
        <v>237.26500000000001</v>
      </c>
      <c r="M28" s="797">
        <v>355.89749999999998</v>
      </c>
      <c r="N28" s="797">
        <v>474.53000000000003</v>
      </c>
      <c r="O28" s="797">
        <v>593.16250000000002</v>
      </c>
      <c r="P28" s="797"/>
      <c r="Q28" s="797">
        <v>1660.855</v>
      </c>
      <c r="R28" s="797">
        <v>6643.42</v>
      </c>
      <c r="S28" s="797">
        <v>0</v>
      </c>
      <c r="T28" s="797">
        <v>11388.720000000001</v>
      </c>
      <c r="U28" s="797">
        <v>355.89749999999998</v>
      </c>
      <c r="V28" s="797">
        <v>474.53000000000003</v>
      </c>
      <c r="W28" s="798">
        <v>593.16250000000002</v>
      </c>
    </row>
    <row r="29" spans="1:23" s="771" customFormat="1" ht="12.75" customHeight="1">
      <c r="A29" s="1129"/>
      <c r="B29" s="1131"/>
      <c r="C29" s="1144" t="s">
        <v>153</v>
      </c>
      <c r="D29" s="809">
        <v>10</v>
      </c>
      <c r="E29" s="801">
        <v>4607.09</v>
      </c>
      <c r="F29" s="801">
        <v>6449.9259999999995</v>
      </c>
      <c r="G29" s="801"/>
      <c r="H29" s="802">
        <v>11057.016</v>
      </c>
      <c r="I29" s="802">
        <v>46.070900000000002</v>
      </c>
      <c r="J29" s="802">
        <v>92.141800000000003</v>
      </c>
      <c r="K29" s="802">
        <v>138.21270000000001</v>
      </c>
      <c r="L29" s="802">
        <v>230.35450000000003</v>
      </c>
      <c r="M29" s="802">
        <v>345.53174999999999</v>
      </c>
      <c r="N29" s="802">
        <v>460.70900000000006</v>
      </c>
      <c r="O29" s="802">
        <v>575.88625000000002</v>
      </c>
      <c r="P29" s="802"/>
      <c r="Q29" s="802">
        <v>1612.4814999999999</v>
      </c>
      <c r="R29" s="801">
        <v>6449.9259999999995</v>
      </c>
      <c r="S29" s="802">
        <v>0</v>
      </c>
      <c r="T29" s="802">
        <v>11057.016</v>
      </c>
      <c r="U29" s="802">
        <v>345.53174999999999</v>
      </c>
      <c r="V29" s="801">
        <v>460.70900000000006</v>
      </c>
      <c r="W29" s="810">
        <v>575.88625000000002</v>
      </c>
    </row>
    <row r="30" spans="1:23" s="771" customFormat="1" ht="12.75" customHeight="1">
      <c r="A30" s="1129"/>
      <c r="B30" s="1131"/>
      <c r="C30" s="1142"/>
      <c r="D30" s="811">
        <v>9</v>
      </c>
      <c r="E30" s="791">
        <v>4472.8900000000003</v>
      </c>
      <c r="F30" s="791">
        <v>6262.0460000000003</v>
      </c>
      <c r="G30" s="791"/>
      <c r="H30" s="792">
        <v>10734.936000000002</v>
      </c>
      <c r="I30" s="792">
        <v>44.728900000000003</v>
      </c>
      <c r="J30" s="792">
        <v>89.457800000000006</v>
      </c>
      <c r="K30" s="792">
        <v>134.1867</v>
      </c>
      <c r="L30" s="792">
        <v>223.64450000000002</v>
      </c>
      <c r="M30" s="792">
        <v>335.46674999999999</v>
      </c>
      <c r="N30" s="792">
        <v>447.28900000000004</v>
      </c>
      <c r="O30" s="792">
        <v>559.11125000000004</v>
      </c>
      <c r="P30" s="792"/>
      <c r="Q30" s="792">
        <v>1565.5115000000001</v>
      </c>
      <c r="R30" s="791">
        <v>6262.0460000000003</v>
      </c>
      <c r="S30" s="792">
        <v>0</v>
      </c>
      <c r="T30" s="792">
        <v>10734.936000000002</v>
      </c>
      <c r="U30" s="792">
        <v>335.46674999999999</v>
      </c>
      <c r="V30" s="791">
        <v>447.28900000000004</v>
      </c>
      <c r="W30" s="812">
        <v>559.11125000000004</v>
      </c>
    </row>
    <row r="31" spans="1:23" s="771" customFormat="1" ht="12.75" customHeight="1">
      <c r="A31" s="1129"/>
      <c r="B31" s="1131"/>
      <c r="C31" s="1142"/>
      <c r="D31" s="811">
        <v>8</v>
      </c>
      <c r="E31" s="791">
        <v>4231.6899999999996</v>
      </c>
      <c r="F31" s="791">
        <v>5924.3659999999991</v>
      </c>
      <c r="G31" s="791"/>
      <c r="H31" s="792">
        <v>10156.055999999999</v>
      </c>
      <c r="I31" s="792">
        <v>42.316899999999997</v>
      </c>
      <c r="J31" s="792">
        <v>84.633799999999994</v>
      </c>
      <c r="K31" s="792">
        <v>126.95069999999998</v>
      </c>
      <c r="L31" s="792">
        <v>211.58449999999999</v>
      </c>
      <c r="M31" s="792">
        <v>317.37674999999996</v>
      </c>
      <c r="N31" s="792">
        <v>423.16899999999998</v>
      </c>
      <c r="O31" s="792">
        <v>528.96124999999995</v>
      </c>
      <c r="P31" s="792"/>
      <c r="Q31" s="792">
        <v>1481.0914999999998</v>
      </c>
      <c r="R31" s="791">
        <v>5924.3659999999991</v>
      </c>
      <c r="S31" s="792">
        <v>0</v>
      </c>
      <c r="T31" s="792">
        <v>10156.055999999999</v>
      </c>
      <c r="U31" s="792">
        <v>317.37674999999996</v>
      </c>
      <c r="V31" s="791">
        <v>423.16899999999998</v>
      </c>
      <c r="W31" s="812">
        <v>528.96124999999995</v>
      </c>
    </row>
    <row r="32" spans="1:23" s="771" customFormat="1" ht="12.75" customHeight="1">
      <c r="A32" s="1129"/>
      <c r="B32" s="1131"/>
      <c r="C32" s="1142"/>
      <c r="D32" s="811">
        <v>7</v>
      </c>
      <c r="E32" s="791">
        <v>4108.43</v>
      </c>
      <c r="F32" s="791">
        <v>5751.8019999999997</v>
      </c>
      <c r="G32" s="791"/>
      <c r="H32" s="792">
        <v>9860.232</v>
      </c>
      <c r="I32" s="792">
        <v>41.084300000000006</v>
      </c>
      <c r="J32" s="792">
        <v>82.168600000000012</v>
      </c>
      <c r="K32" s="792">
        <v>123.25290000000001</v>
      </c>
      <c r="L32" s="792">
        <v>205.42150000000004</v>
      </c>
      <c r="M32" s="792">
        <v>308.13225</v>
      </c>
      <c r="N32" s="792">
        <v>410.84300000000007</v>
      </c>
      <c r="O32" s="792">
        <v>513.55375000000004</v>
      </c>
      <c r="P32" s="792"/>
      <c r="Q32" s="792">
        <v>1437.9504999999999</v>
      </c>
      <c r="R32" s="791">
        <v>5751.8019999999997</v>
      </c>
      <c r="S32" s="792">
        <v>0</v>
      </c>
      <c r="T32" s="792">
        <v>9860.232</v>
      </c>
      <c r="U32" s="792">
        <v>308.13225</v>
      </c>
      <c r="V32" s="791">
        <v>410.84300000000007</v>
      </c>
      <c r="W32" s="812">
        <v>513.55375000000004</v>
      </c>
    </row>
    <row r="33" spans="1:23" s="771" customFormat="1" ht="12.75" customHeight="1">
      <c r="A33" s="1129"/>
      <c r="B33" s="1131"/>
      <c r="C33" s="1145"/>
      <c r="D33" s="813">
        <v>6</v>
      </c>
      <c r="E33" s="797">
        <v>3988.78</v>
      </c>
      <c r="F33" s="797">
        <v>5584.2920000000004</v>
      </c>
      <c r="G33" s="797"/>
      <c r="H33" s="797">
        <v>9573.0720000000001</v>
      </c>
      <c r="I33" s="797">
        <v>39.887800000000006</v>
      </c>
      <c r="J33" s="797">
        <v>79.775600000000011</v>
      </c>
      <c r="K33" s="797">
        <v>119.6634</v>
      </c>
      <c r="L33" s="797">
        <v>199.43900000000002</v>
      </c>
      <c r="M33" s="797">
        <v>299.1585</v>
      </c>
      <c r="N33" s="797">
        <v>398.87800000000004</v>
      </c>
      <c r="O33" s="797">
        <v>498.59750000000003</v>
      </c>
      <c r="P33" s="797"/>
      <c r="Q33" s="797">
        <v>1396.0730000000001</v>
      </c>
      <c r="R33" s="797">
        <v>5584.2920000000004</v>
      </c>
      <c r="S33" s="797">
        <v>0</v>
      </c>
      <c r="T33" s="797">
        <v>9573.0720000000001</v>
      </c>
      <c r="U33" s="797">
        <v>299.1585</v>
      </c>
      <c r="V33" s="797">
        <v>398.87800000000004</v>
      </c>
      <c r="W33" s="798">
        <v>498.59750000000003</v>
      </c>
    </row>
    <row r="34" spans="1:23" s="771" customFormat="1" ht="12.75" customHeight="1">
      <c r="A34" s="1129"/>
      <c r="B34" s="1131"/>
      <c r="C34" s="1144" t="s">
        <v>154</v>
      </c>
      <c r="D34" s="809">
        <v>5</v>
      </c>
      <c r="E34" s="801">
        <v>3872.6</v>
      </c>
      <c r="F34" s="801">
        <v>5421.6399999999994</v>
      </c>
      <c r="G34" s="801"/>
      <c r="H34" s="804">
        <v>9294.24</v>
      </c>
      <c r="I34" s="804">
        <v>38.725999999999999</v>
      </c>
      <c r="J34" s="804">
        <v>77.451999999999998</v>
      </c>
      <c r="K34" s="804">
        <v>116.178</v>
      </c>
      <c r="L34" s="804">
        <v>193.63</v>
      </c>
      <c r="M34" s="804">
        <v>290.44499999999999</v>
      </c>
      <c r="N34" s="804">
        <v>387.26</v>
      </c>
      <c r="O34" s="804">
        <v>484.07499999999999</v>
      </c>
      <c r="P34" s="804"/>
      <c r="Q34" s="804">
        <v>1355.4099999999999</v>
      </c>
      <c r="R34" s="801">
        <v>5421.6399999999994</v>
      </c>
      <c r="S34" s="804">
        <v>0</v>
      </c>
      <c r="T34" s="804">
        <v>9294.24</v>
      </c>
      <c r="U34" s="804">
        <v>290.44499999999999</v>
      </c>
      <c r="V34" s="801">
        <v>387.26</v>
      </c>
      <c r="W34" s="810">
        <v>484.07499999999999</v>
      </c>
    </row>
    <row r="35" spans="1:23" s="771" customFormat="1" ht="12.75" customHeight="1">
      <c r="A35" s="1129"/>
      <c r="B35" s="1131"/>
      <c r="C35" s="1142"/>
      <c r="D35" s="811">
        <v>4</v>
      </c>
      <c r="E35" s="791">
        <v>3759.8</v>
      </c>
      <c r="F35" s="791">
        <v>5263.72</v>
      </c>
      <c r="G35" s="791"/>
      <c r="H35" s="792">
        <v>9023.52</v>
      </c>
      <c r="I35" s="792">
        <v>37.598000000000006</v>
      </c>
      <c r="J35" s="792">
        <v>75.196000000000012</v>
      </c>
      <c r="K35" s="792">
        <v>112.794</v>
      </c>
      <c r="L35" s="792">
        <v>187.99</v>
      </c>
      <c r="M35" s="792">
        <v>281.98500000000001</v>
      </c>
      <c r="N35" s="792">
        <v>375.98</v>
      </c>
      <c r="O35" s="792">
        <v>469.97500000000002</v>
      </c>
      <c r="P35" s="792"/>
      <c r="Q35" s="792">
        <v>1315.93</v>
      </c>
      <c r="R35" s="791">
        <v>5263.72</v>
      </c>
      <c r="S35" s="792">
        <v>0</v>
      </c>
      <c r="T35" s="792">
        <v>9023.52</v>
      </c>
      <c r="U35" s="792">
        <v>281.98500000000001</v>
      </c>
      <c r="V35" s="791">
        <v>375.98</v>
      </c>
      <c r="W35" s="812">
        <v>469.97500000000002</v>
      </c>
    </row>
    <row r="36" spans="1:23" s="771" customFormat="1" ht="12.75" customHeight="1">
      <c r="A36" s="1129"/>
      <c r="B36" s="1131"/>
      <c r="C36" s="1142"/>
      <c r="D36" s="811">
        <v>3</v>
      </c>
      <c r="E36" s="791">
        <v>3557.05</v>
      </c>
      <c r="F36" s="791">
        <v>4979.87</v>
      </c>
      <c r="G36" s="791"/>
      <c r="H36" s="792">
        <v>8536.92</v>
      </c>
      <c r="I36" s="792">
        <v>35.570500000000003</v>
      </c>
      <c r="J36" s="792">
        <v>71.141000000000005</v>
      </c>
      <c r="K36" s="792">
        <v>106.7115</v>
      </c>
      <c r="L36" s="792">
        <v>177.85250000000002</v>
      </c>
      <c r="M36" s="792">
        <v>266.77875</v>
      </c>
      <c r="N36" s="792">
        <v>355.70500000000004</v>
      </c>
      <c r="O36" s="792">
        <v>444.63125000000002</v>
      </c>
      <c r="P36" s="792"/>
      <c r="Q36" s="792">
        <v>1244.9675</v>
      </c>
      <c r="R36" s="791">
        <v>4979.87</v>
      </c>
      <c r="S36" s="792">
        <v>0</v>
      </c>
      <c r="T36" s="792">
        <v>8536.92</v>
      </c>
      <c r="U36" s="792">
        <v>266.77875</v>
      </c>
      <c r="V36" s="791">
        <v>355.70500000000004</v>
      </c>
      <c r="W36" s="812">
        <v>444.63125000000002</v>
      </c>
    </row>
    <row r="37" spans="1:23" s="771" customFormat="1" ht="12.75" customHeight="1">
      <c r="A37" s="1129"/>
      <c r="B37" s="1131"/>
      <c r="C37" s="1142"/>
      <c r="D37" s="811">
        <v>2</v>
      </c>
      <c r="E37" s="791">
        <v>3453.45</v>
      </c>
      <c r="F37" s="791">
        <v>4834.829999999999</v>
      </c>
      <c r="G37" s="791"/>
      <c r="H37" s="792">
        <v>8288.2799999999988</v>
      </c>
      <c r="I37" s="792">
        <v>34.534500000000001</v>
      </c>
      <c r="J37" s="792">
        <v>69.069000000000003</v>
      </c>
      <c r="K37" s="792">
        <v>103.6035</v>
      </c>
      <c r="L37" s="792">
        <v>172.67250000000001</v>
      </c>
      <c r="M37" s="792">
        <v>259.00874999999996</v>
      </c>
      <c r="N37" s="792">
        <v>345.34500000000003</v>
      </c>
      <c r="O37" s="792">
        <v>431.68124999999998</v>
      </c>
      <c r="P37" s="792"/>
      <c r="Q37" s="792">
        <v>1208.7074999999998</v>
      </c>
      <c r="R37" s="791">
        <v>4834.829999999999</v>
      </c>
      <c r="S37" s="792">
        <v>0</v>
      </c>
      <c r="T37" s="792">
        <v>8288.2799999999988</v>
      </c>
      <c r="U37" s="792">
        <v>259.00874999999996</v>
      </c>
      <c r="V37" s="791">
        <v>345.34500000000003</v>
      </c>
      <c r="W37" s="812">
        <v>431.68124999999998</v>
      </c>
    </row>
    <row r="38" spans="1:23" s="771" customFormat="1" ht="12.75" customHeight="1" thickBot="1">
      <c r="A38" s="1129"/>
      <c r="B38" s="1131"/>
      <c r="C38" s="1145"/>
      <c r="D38" s="814">
        <v>1</v>
      </c>
      <c r="E38" s="807">
        <v>3352.85</v>
      </c>
      <c r="F38" s="807">
        <v>4693.99</v>
      </c>
      <c r="G38" s="807"/>
      <c r="H38" s="807">
        <v>8046.84</v>
      </c>
      <c r="I38" s="807">
        <v>33.528500000000001</v>
      </c>
      <c r="J38" s="807">
        <v>67.057000000000002</v>
      </c>
      <c r="K38" s="807">
        <v>100.5855</v>
      </c>
      <c r="L38" s="807">
        <v>167.64250000000001</v>
      </c>
      <c r="M38" s="807">
        <v>251.46374999999998</v>
      </c>
      <c r="N38" s="807">
        <v>335.28500000000003</v>
      </c>
      <c r="O38" s="807">
        <v>419.10624999999999</v>
      </c>
      <c r="P38" s="807"/>
      <c r="Q38" s="807">
        <v>1173.4974999999999</v>
      </c>
      <c r="R38" s="807">
        <v>4693.99</v>
      </c>
      <c r="S38" s="807">
        <v>0</v>
      </c>
      <c r="T38" s="807">
        <v>8046.84</v>
      </c>
      <c r="U38" s="807">
        <v>251.46374999999998</v>
      </c>
      <c r="V38" s="807">
        <v>335.28500000000003</v>
      </c>
      <c r="W38" s="808">
        <v>419.10624999999999</v>
      </c>
    </row>
    <row r="39" spans="1:23" s="771" customFormat="1" ht="12.75" customHeight="1">
      <c r="A39" s="1128" t="s">
        <v>170</v>
      </c>
      <c r="B39" s="1130" t="s">
        <v>171</v>
      </c>
      <c r="C39" s="1133" t="s">
        <v>152</v>
      </c>
      <c r="D39" s="799">
        <v>13</v>
      </c>
      <c r="E39" s="800">
        <v>2981.49</v>
      </c>
      <c r="F39" s="800">
        <v>4174.0859999999993</v>
      </c>
      <c r="G39" s="801"/>
      <c r="H39" s="802">
        <v>7155.5759999999991</v>
      </c>
      <c r="I39" s="802">
        <v>29.814899999999998</v>
      </c>
      <c r="J39" s="802">
        <v>59.629799999999996</v>
      </c>
      <c r="K39" s="802">
        <v>89.444699999999983</v>
      </c>
      <c r="L39" s="802">
        <v>0</v>
      </c>
      <c r="M39" s="802">
        <v>223.61174999999997</v>
      </c>
      <c r="N39" s="802">
        <v>298.149</v>
      </c>
      <c r="O39" s="802">
        <v>372.68624999999997</v>
      </c>
      <c r="P39" s="802"/>
      <c r="Q39" s="802"/>
      <c r="R39" s="800">
        <v>4174.0859999999993</v>
      </c>
      <c r="S39" s="802">
        <v>0</v>
      </c>
      <c r="T39" s="802">
        <v>7155.5759999999991</v>
      </c>
      <c r="U39" s="802">
        <v>223.61174999999997</v>
      </c>
      <c r="V39" s="792">
        <v>298.149</v>
      </c>
      <c r="W39" s="793">
        <v>372.68624999999997</v>
      </c>
    </row>
    <row r="40" spans="1:23" s="771" customFormat="1" ht="12.75" customHeight="1">
      <c r="A40" s="1129"/>
      <c r="B40" s="1131"/>
      <c r="C40" s="1134"/>
      <c r="D40" s="789">
        <v>12</v>
      </c>
      <c r="E40" s="790">
        <v>2853.12</v>
      </c>
      <c r="F40" s="790">
        <v>3994.3679999999995</v>
      </c>
      <c r="G40" s="791"/>
      <c r="H40" s="792">
        <v>6847.4879999999994</v>
      </c>
      <c r="I40" s="792">
        <v>28.531199999999998</v>
      </c>
      <c r="J40" s="792">
        <v>57.062399999999997</v>
      </c>
      <c r="K40" s="792">
        <v>85.593599999999995</v>
      </c>
      <c r="L40" s="792">
        <v>0</v>
      </c>
      <c r="M40" s="792">
        <v>213.98399999999998</v>
      </c>
      <c r="N40" s="792">
        <v>285.31200000000001</v>
      </c>
      <c r="O40" s="792">
        <v>356.64</v>
      </c>
      <c r="P40" s="792"/>
      <c r="Q40" s="792"/>
      <c r="R40" s="790">
        <v>3994.3679999999995</v>
      </c>
      <c r="S40" s="792">
        <v>0</v>
      </c>
      <c r="T40" s="792">
        <v>6847.4879999999994</v>
      </c>
      <c r="U40" s="792">
        <v>213.98399999999998</v>
      </c>
      <c r="V40" s="792">
        <v>285.31200000000001</v>
      </c>
      <c r="W40" s="793">
        <v>356.64</v>
      </c>
    </row>
    <row r="41" spans="1:23" s="771" customFormat="1" ht="12.75" customHeight="1">
      <c r="A41" s="1129"/>
      <c r="B41" s="1131"/>
      <c r="C41" s="1135"/>
      <c r="D41" s="794">
        <v>11</v>
      </c>
      <c r="E41" s="795">
        <v>2730.25</v>
      </c>
      <c r="F41" s="795">
        <v>3822.35</v>
      </c>
      <c r="G41" s="796"/>
      <c r="H41" s="797">
        <v>6552.6</v>
      </c>
      <c r="I41" s="797">
        <v>27.302500000000002</v>
      </c>
      <c r="J41" s="797">
        <v>54.605000000000004</v>
      </c>
      <c r="K41" s="797">
        <v>81.907499999999999</v>
      </c>
      <c r="L41" s="797">
        <v>0</v>
      </c>
      <c r="M41" s="797">
        <v>204.76874999999998</v>
      </c>
      <c r="N41" s="797">
        <v>273.02500000000003</v>
      </c>
      <c r="O41" s="797">
        <v>341.28125</v>
      </c>
      <c r="P41" s="797"/>
      <c r="Q41" s="797"/>
      <c r="R41" s="795">
        <v>3822.35</v>
      </c>
      <c r="S41" s="797">
        <v>0</v>
      </c>
      <c r="T41" s="797">
        <v>6552.6</v>
      </c>
      <c r="U41" s="797">
        <v>204.76874999999998</v>
      </c>
      <c r="V41" s="797">
        <v>273.02500000000003</v>
      </c>
      <c r="W41" s="798">
        <v>341.28125</v>
      </c>
    </row>
    <row r="42" spans="1:23" s="771" customFormat="1" ht="12.75" customHeight="1">
      <c r="A42" s="1129"/>
      <c r="B42" s="1131"/>
      <c r="C42" s="1136" t="s">
        <v>153</v>
      </c>
      <c r="D42" s="799">
        <v>10</v>
      </c>
      <c r="E42" s="800">
        <v>2612.69</v>
      </c>
      <c r="F42" s="800">
        <v>3657.7659999999996</v>
      </c>
      <c r="G42" s="801"/>
      <c r="H42" s="802">
        <v>6270.4560000000001</v>
      </c>
      <c r="I42" s="802">
        <v>26.126900000000003</v>
      </c>
      <c r="J42" s="802">
        <v>52.253800000000005</v>
      </c>
      <c r="K42" s="802">
        <v>78.380700000000004</v>
      </c>
      <c r="L42" s="802">
        <v>0</v>
      </c>
      <c r="M42" s="802">
        <v>195.95175</v>
      </c>
      <c r="N42" s="802">
        <v>261.26900000000001</v>
      </c>
      <c r="O42" s="802">
        <v>326.58625000000001</v>
      </c>
      <c r="P42" s="802"/>
      <c r="Q42" s="802"/>
      <c r="R42" s="800">
        <v>3657.7659999999996</v>
      </c>
      <c r="S42" s="802">
        <v>0</v>
      </c>
      <c r="T42" s="802">
        <v>6270.4560000000001</v>
      </c>
      <c r="U42" s="802">
        <v>195.95175</v>
      </c>
      <c r="V42" s="802">
        <v>261.26900000000001</v>
      </c>
      <c r="W42" s="803">
        <v>326.58625000000001</v>
      </c>
    </row>
    <row r="43" spans="1:23" s="771" customFormat="1" ht="12.75" customHeight="1">
      <c r="A43" s="1129"/>
      <c r="B43" s="1131"/>
      <c r="C43" s="1137"/>
      <c r="D43" s="789">
        <v>9</v>
      </c>
      <c r="E43" s="790">
        <v>2500.17</v>
      </c>
      <c r="F43" s="790">
        <v>3500.2379999999998</v>
      </c>
      <c r="G43" s="791"/>
      <c r="H43" s="792">
        <v>6000.4079999999994</v>
      </c>
      <c r="I43" s="792">
        <v>25.0017</v>
      </c>
      <c r="J43" s="792">
        <v>50.003399999999999</v>
      </c>
      <c r="K43" s="792">
        <v>75.005099999999999</v>
      </c>
      <c r="L43" s="792">
        <v>0</v>
      </c>
      <c r="M43" s="792">
        <v>187.51275000000001</v>
      </c>
      <c r="N43" s="792">
        <v>250.01700000000002</v>
      </c>
      <c r="O43" s="792">
        <v>312.52125000000001</v>
      </c>
      <c r="P43" s="792"/>
      <c r="Q43" s="792"/>
      <c r="R43" s="790">
        <v>3500.2379999999998</v>
      </c>
      <c r="S43" s="792">
        <v>0</v>
      </c>
      <c r="T43" s="792">
        <v>6000.4079999999994</v>
      </c>
      <c r="U43" s="792">
        <v>187.51275000000001</v>
      </c>
      <c r="V43" s="792">
        <v>250.01700000000002</v>
      </c>
      <c r="W43" s="793">
        <v>312.52125000000001</v>
      </c>
    </row>
    <row r="44" spans="1:23" s="771" customFormat="1" ht="12.75" customHeight="1">
      <c r="A44" s="1129"/>
      <c r="B44" s="1131"/>
      <c r="C44" s="1137"/>
      <c r="D44" s="789">
        <v>8</v>
      </c>
      <c r="E44" s="790">
        <v>2365.34</v>
      </c>
      <c r="F44" s="790">
        <v>3311.4760000000001</v>
      </c>
      <c r="G44" s="791"/>
      <c r="H44" s="792">
        <v>5676.8160000000007</v>
      </c>
      <c r="I44" s="792">
        <v>23.653400000000001</v>
      </c>
      <c r="J44" s="792">
        <v>47.306800000000003</v>
      </c>
      <c r="K44" s="792">
        <v>70.9602</v>
      </c>
      <c r="L44" s="792">
        <v>0</v>
      </c>
      <c r="M44" s="792">
        <v>177.40049999999999</v>
      </c>
      <c r="N44" s="792">
        <v>236.53400000000002</v>
      </c>
      <c r="O44" s="792">
        <v>295.66750000000002</v>
      </c>
      <c r="P44" s="792"/>
      <c r="Q44" s="792"/>
      <c r="R44" s="790">
        <v>3311.4760000000001</v>
      </c>
      <c r="S44" s="792">
        <v>0</v>
      </c>
      <c r="T44" s="792">
        <v>5676.8160000000007</v>
      </c>
      <c r="U44" s="792">
        <v>177.40049999999999</v>
      </c>
      <c r="V44" s="792">
        <v>236.53400000000002</v>
      </c>
      <c r="W44" s="793">
        <v>295.66750000000002</v>
      </c>
    </row>
    <row r="45" spans="1:23" s="771" customFormat="1" ht="12.75" customHeight="1">
      <c r="A45" s="1129"/>
      <c r="B45" s="1131"/>
      <c r="C45" s="1137"/>
      <c r="D45" s="789">
        <v>7</v>
      </c>
      <c r="E45" s="790">
        <v>2263.4899999999998</v>
      </c>
      <c r="F45" s="790">
        <v>3168.8859999999995</v>
      </c>
      <c r="G45" s="791"/>
      <c r="H45" s="792">
        <v>5432.3759999999993</v>
      </c>
      <c r="I45" s="792">
        <v>22.634899999999998</v>
      </c>
      <c r="J45" s="792">
        <v>45.269799999999996</v>
      </c>
      <c r="K45" s="792">
        <v>67.904699999999991</v>
      </c>
      <c r="L45" s="792">
        <v>0</v>
      </c>
      <c r="M45" s="792">
        <v>169.76174999999998</v>
      </c>
      <c r="N45" s="792">
        <v>226.34899999999999</v>
      </c>
      <c r="O45" s="792">
        <v>282.93624999999997</v>
      </c>
      <c r="P45" s="792"/>
      <c r="Q45" s="792"/>
      <c r="R45" s="790">
        <v>3168.8859999999995</v>
      </c>
      <c r="S45" s="792">
        <v>0</v>
      </c>
      <c r="T45" s="792">
        <v>5432.3759999999993</v>
      </c>
      <c r="U45" s="792">
        <v>169.76174999999998</v>
      </c>
      <c r="V45" s="792">
        <v>226.34899999999999</v>
      </c>
      <c r="W45" s="793">
        <v>282.93624999999997</v>
      </c>
    </row>
    <row r="46" spans="1:23" s="771" customFormat="1" ht="12.75" customHeight="1">
      <c r="A46" s="1129"/>
      <c r="B46" s="1131"/>
      <c r="C46" s="1138"/>
      <c r="D46" s="794">
        <v>6</v>
      </c>
      <c r="E46" s="795">
        <v>2166.0300000000002</v>
      </c>
      <c r="F46" s="795">
        <v>3032.442</v>
      </c>
      <c r="G46" s="796"/>
      <c r="H46" s="797">
        <v>5198.4719999999998</v>
      </c>
      <c r="I46" s="797">
        <v>21.660300000000003</v>
      </c>
      <c r="J46" s="797">
        <v>43.320600000000006</v>
      </c>
      <c r="K46" s="797">
        <v>64.980900000000005</v>
      </c>
      <c r="L46" s="797">
        <v>0</v>
      </c>
      <c r="M46" s="797">
        <v>162.45225000000002</v>
      </c>
      <c r="N46" s="797">
        <v>216.60300000000004</v>
      </c>
      <c r="O46" s="797">
        <v>270.75375000000003</v>
      </c>
      <c r="P46" s="797"/>
      <c r="Q46" s="797"/>
      <c r="R46" s="795">
        <v>3032.442</v>
      </c>
      <c r="S46" s="797">
        <v>0</v>
      </c>
      <c r="T46" s="797">
        <v>5198.4719999999998</v>
      </c>
      <c r="U46" s="797">
        <v>162.45225000000002</v>
      </c>
      <c r="V46" s="797">
        <v>216.60300000000004</v>
      </c>
      <c r="W46" s="798">
        <v>270.75375000000003</v>
      </c>
    </row>
    <row r="47" spans="1:23" s="771" customFormat="1" ht="12.75" customHeight="1">
      <c r="A47" s="1129"/>
      <c r="B47" s="1131"/>
      <c r="C47" s="1139" t="s">
        <v>154</v>
      </c>
      <c r="D47" s="815">
        <v>5</v>
      </c>
      <c r="E47" s="816">
        <v>2072.75</v>
      </c>
      <c r="F47" s="816">
        <v>2901.85</v>
      </c>
      <c r="G47" s="817"/>
      <c r="H47" s="804">
        <v>4974.6000000000004</v>
      </c>
      <c r="I47" s="804">
        <v>20.727499999999999</v>
      </c>
      <c r="J47" s="804">
        <v>41.454999999999998</v>
      </c>
      <c r="K47" s="804">
        <v>62.182499999999997</v>
      </c>
      <c r="L47" s="804">
        <v>0</v>
      </c>
      <c r="M47" s="804">
        <v>155.45624999999998</v>
      </c>
      <c r="N47" s="804">
        <v>207.27500000000001</v>
      </c>
      <c r="O47" s="804">
        <v>259.09375</v>
      </c>
      <c r="P47" s="804"/>
      <c r="Q47" s="804"/>
      <c r="R47" s="816">
        <v>2901.85</v>
      </c>
      <c r="S47" s="804">
        <v>0</v>
      </c>
      <c r="T47" s="804">
        <v>4974.6000000000004</v>
      </c>
      <c r="U47" s="804">
        <v>155.45624999999998</v>
      </c>
      <c r="V47" s="804">
        <v>207.27500000000001</v>
      </c>
      <c r="W47" s="818">
        <v>259.09375</v>
      </c>
    </row>
    <row r="48" spans="1:23" s="771" customFormat="1" ht="12.75" customHeight="1">
      <c r="A48" s="1129"/>
      <c r="B48" s="1131"/>
      <c r="C48" s="1137"/>
      <c r="D48" s="789">
        <v>4</v>
      </c>
      <c r="E48" s="790">
        <v>1983.49</v>
      </c>
      <c r="F48" s="790">
        <v>2776.886</v>
      </c>
      <c r="G48" s="791"/>
      <c r="H48" s="792">
        <v>4760.3760000000002</v>
      </c>
      <c r="I48" s="792">
        <v>19.834900000000001</v>
      </c>
      <c r="J48" s="792">
        <v>39.669800000000002</v>
      </c>
      <c r="K48" s="792">
        <v>59.5047</v>
      </c>
      <c r="L48" s="792">
        <v>0</v>
      </c>
      <c r="M48" s="792">
        <v>148.76175000000001</v>
      </c>
      <c r="N48" s="792">
        <v>198.34900000000002</v>
      </c>
      <c r="O48" s="792">
        <v>247.93625</v>
      </c>
      <c r="P48" s="792"/>
      <c r="Q48" s="792"/>
      <c r="R48" s="790">
        <v>2776.886</v>
      </c>
      <c r="S48" s="792">
        <v>0</v>
      </c>
      <c r="T48" s="792">
        <v>4760.3760000000002</v>
      </c>
      <c r="U48" s="792">
        <v>148.76175000000001</v>
      </c>
      <c r="V48" s="792">
        <v>198.34900000000002</v>
      </c>
      <c r="W48" s="793">
        <v>247.93625</v>
      </c>
    </row>
    <row r="49" spans="1:23" s="771" customFormat="1" ht="12.75" customHeight="1">
      <c r="A49" s="1129"/>
      <c r="B49" s="1131"/>
      <c r="C49" s="1137"/>
      <c r="D49" s="789">
        <v>3</v>
      </c>
      <c r="E49" s="790">
        <v>1876.53</v>
      </c>
      <c r="F49" s="790">
        <v>2627.1419999999998</v>
      </c>
      <c r="G49" s="791"/>
      <c r="H49" s="792">
        <v>4503.6719999999996</v>
      </c>
      <c r="I49" s="792">
        <v>18.7653</v>
      </c>
      <c r="J49" s="792">
        <v>37.5306</v>
      </c>
      <c r="K49" s="792">
        <v>56.295899999999996</v>
      </c>
      <c r="L49" s="792">
        <v>0</v>
      </c>
      <c r="M49" s="792">
        <v>140.73974999999999</v>
      </c>
      <c r="N49" s="792">
        <v>187.65300000000002</v>
      </c>
      <c r="O49" s="792">
        <v>234.56625</v>
      </c>
      <c r="P49" s="792"/>
      <c r="Q49" s="792"/>
      <c r="R49" s="790">
        <v>2627.1419999999998</v>
      </c>
      <c r="S49" s="792">
        <v>0</v>
      </c>
      <c r="T49" s="792">
        <v>4503.6719999999996</v>
      </c>
      <c r="U49" s="792">
        <v>140.73974999999999</v>
      </c>
      <c r="V49" s="792">
        <v>187.65300000000002</v>
      </c>
      <c r="W49" s="793">
        <v>234.56625</v>
      </c>
    </row>
    <row r="50" spans="1:23" s="771" customFormat="1" ht="12.75" customHeight="1">
      <c r="A50" s="1129"/>
      <c r="B50" s="1131"/>
      <c r="C50" s="1137"/>
      <c r="D50" s="789">
        <v>2</v>
      </c>
      <c r="E50" s="790">
        <v>1795.72</v>
      </c>
      <c r="F50" s="790">
        <v>2514.0079999999998</v>
      </c>
      <c r="G50" s="791"/>
      <c r="H50" s="792">
        <v>4309.7280000000001</v>
      </c>
      <c r="I50" s="792">
        <v>17.9572</v>
      </c>
      <c r="J50" s="792">
        <v>35.914400000000001</v>
      </c>
      <c r="K50" s="792">
        <v>53.871600000000001</v>
      </c>
      <c r="L50" s="792">
        <v>0</v>
      </c>
      <c r="M50" s="792">
        <v>134.679</v>
      </c>
      <c r="N50" s="792">
        <v>179.572</v>
      </c>
      <c r="O50" s="792">
        <v>224.465</v>
      </c>
      <c r="P50" s="792"/>
      <c r="Q50" s="792"/>
      <c r="R50" s="790">
        <v>2514.0079999999998</v>
      </c>
      <c r="S50" s="792">
        <v>0</v>
      </c>
      <c r="T50" s="792">
        <v>4309.7280000000001</v>
      </c>
      <c r="U50" s="792">
        <v>134.679</v>
      </c>
      <c r="V50" s="792">
        <v>179.572</v>
      </c>
      <c r="W50" s="793">
        <v>224.465</v>
      </c>
    </row>
    <row r="51" spans="1:23" s="771" customFormat="1" ht="12.75" customHeight="1" thickBot="1">
      <c r="A51" s="1129"/>
      <c r="B51" s="1132"/>
      <c r="C51" s="1140"/>
      <c r="D51" s="805">
        <v>1</v>
      </c>
      <c r="E51" s="806">
        <v>1718.39</v>
      </c>
      <c r="F51" s="806">
        <v>2405.7460000000001</v>
      </c>
      <c r="G51" s="807"/>
      <c r="H51" s="807">
        <v>4124.1360000000004</v>
      </c>
      <c r="I51" s="807">
        <v>17.183900000000001</v>
      </c>
      <c r="J51" s="807">
        <v>34.367800000000003</v>
      </c>
      <c r="K51" s="807">
        <v>51.551700000000004</v>
      </c>
      <c r="L51" s="807">
        <v>0</v>
      </c>
      <c r="M51" s="807">
        <v>128.87925000000001</v>
      </c>
      <c r="N51" s="807">
        <v>171.83900000000003</v>
      </c>
      <c r="O51" s="807">
        <v>214.79875000000001</v>
      </c>
      <c r="P51" s="807"/>
      <c r="Q51" s="807"/>
      <c r="R51" s="806">
        <v>2405.7460000000001</v>
      </c>
      <c r="S51" s="807">
        <v>0</v>
      </c>
      <c r="T51" s="807">
        <v>4124.1360000000004</v>
      </c>
      <c r="U51" s="807">
        <v>128.87925000000001</v>
      </c>
      <c r="V51" s="807">
        <v>171.83900000000003</v>
      </c>
      <c r="W51" s="808">
        <v>214.79875000000001</v>
      </c>
    </row>
    <row r="52" spans="1:23" s="771" customFormat="1" ht="12.75" customHeight="1" thickBot="1">
      <c r="A52" s="819"/>
      <c r="B52" s="820"/>
      <c r="C52" s="821"/>
      <c r="D52" s="822"/>
      <c r="E52" s="823"/>
      <c r="F52" s="824"/>
      <c r="G52" s="825"/>
      <c r="H52" s="825"/>
      <c r="I52" s="825"/>
      <c r="J52" s="825"/>
      <c r="K52" s="825"/>
      <c r="L52" s="825"/>
      <c r="M52" s="825"/>
      <c r="N52" s="825"/>
      <c r="O52" s="826"/>
      <c r="P52" s="827"/>
      <c r="Q52" s="827"/>
      <c r="R52" s="824"/>
      <c r="S52" s="824"/>
      <c r="T52" s="824"/>
      <c r="U52" s="824"/>
      <c r="V52" s="825"/>
      <c r="W52" s="828"/>
    </row>
    <row r="53" spans="1:23" s="771" customFormat="1" ht="13.5" thickTop="1">
      <c r="A53" s="830" t="s">
        <v>351</v>
      </c>
    </row>
    <row r="54" spans="1:23" s="771" customFormat="1" ht="12.75" customHeight="1">
      <c r="A54" s="831" t="s">
        <v>69</v>
      </c>
      <c r="B54" s="831"/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</row>
    <row r="55" spans="1:23" s="771" customFormat="1" ht="15" customHeight="1">
      <c r="A55" s="830" t="s">
        <v>353</v>
      </c>
      <c r="B55" s="830"/>
      <c r="C55" s="830"/>
      <c r="D55" s="830"/>
      <c r="E55" s="830"/>
      <c r="F55" s="830"/>
      <c r="G55" s="830"/>
      <c r="H55" s="830"/>
      <c r="I55" s="830"/>
      <c r="J55" s="830"/>
      <c r="K55" s="830"/>
      <c r="L55" s="830"/>
      <c r="M55" s="830"/>
      <c r="N55" s="830"/>
      <c r="O55" s="830"/>
      <c r="P55" s="830"/>
      <c r="Q55" s="830"/>
      <c r="R55" s="830"/>
      <c r="S55" s="830"/>
      <c r="T55" s="830"/>
      <c r="U55" s="830"/>
      <c r="V55" s="830"/>
    </row>
  </sheetData>
  <mergeCells count="43">
    <mergeCell ref="A1:X1"/>
    <mergeCell ref="A2:X2"/>
    <mergeCell ref="A4:X4"/>
    <mergeCell ref="P10:P12"/>
    <mergeCell ref="Q10:Q12"/>
    <mergeCell ref="R10:R12"/>
    <mergeCell ref="S10:S12"/>
    <mergeCell ref="T10:T12"/>
    <mergeCell ref="I10:O10"/>
    <mergeCell ref="E11:E12"/>
    <mergeCell ref="I11:K11"/>
    <mergeCell ref="A7:D7"/>
    <mergeCell ref="E7:E10"/>
    <mergeCell ref="F7:W7"/>
    <mergeCell ref="A8:A12"/>
    <mergeCell ref="B8:B12"/>
    <mergeCell ref="A13:A25"/>
    <mergeCell ref="B13:B25"/>
    <mergeCell ref="C13:C15"/>
    <mergeCell ref="C16:C20"/>
    <mergeCell ref="C21:C25"/>
    <mergeCell ref="A26:A38"/>
    <mergeCell ref="B26:B38"/>
    <mergeCell ref="C26:C28"/>
    <mergeCell ref="C29:C33"/>
    <mergeCell ref="C34:C38"/>
    <mergeCell ref="A39:A51"/>
    <mergeCell ref="B39:B51"/>
    <mergeCell ref="C39:C41"/>
    <mergeCell ref="C42:C46"/>
    <mergeCell ref="C47:C51"/>
    <mergeCell ref="C8:C12"/>
    <mergeCell ref="D8:D12"/>
    <mergeCell ref="F8:Q8"/>
    <mergeCell ref="R8:W8"/>
    <mergeCell ref="F9:H9"/>
    <mergeCell ref="I9:Q9"/>
    <mergeCell ref="R9:T9"/>
    <mergeCell ref="U9:W9"/>
    <mergeCell ref="F10:F12"/>
    <mergeCell ref="G10:G12"/>
    <mergeCell ref="H10:H12"/>
    <mergeCell ref="U10:W10"/>
  </mergeCells>
  <pageMargins left="0.59027777777777779" right="0.19652777777777777" top="0.39374999999999999" bottom="0.39374999999999999" header="0.51180555555555551" footer="0.51180555555555551"/>
  <pageSetup paperSize="9" scale="54" firstPageNumber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956" t="s">
        <v>62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  <c r="N1" s="956"/>
      <c r="O1" s="956"/>
      <c r="P1" s="956"/>
      <c r="Q1" s="956"/>
      <c r="R1" s="956"/>
    </row>
    <row r="2" spans="1:18" s="7" customFormat="1" ht="12.75" customHeight="1">
      <c r="A2" s="956" t="s">
        <v>21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  <c r="Q2" s="956"/>
      <c r="R2" s="956"/>
    </row>
    <row r="3" spans="1:18">
      <c r="A3" s="6"/>
      <c r="B3" s="6"/>
    </row>
    <row r="4" spans="1:18" ht="12.75" customHeight="1">
      <c r="A4" s="1182" t="s">
        <v>144</v>
      </c>
      <c r="B4" s="1182"/>
      <c r="C4" s="1182"/>
    </row>
    <row r="5" spans="1:18" ht="12.75" customHeight="1">
      <c r="A5" s="1183" t="s">
        <v>64</v>
      </c>
      <c r="B5" s="1183"/>
      <c r="C5" s="6"/>
    </row>
    <row r="6" spans="1:18" ht="13.5" customHeight="1">
      <c r="A6" s="2"/>
      <c r="P6" s="75"/>
      <c r="Q6" s="80"/>
      <c r="R6" s="75">
        <v>1</v>
      </c>
    </row>
    <row r="7" spans="1:18" s="15" customFormat="1" ht="12.75" customHeight="1" thickBot="1">
      <c r="A7" s="1093" t="s">
        <v>22</v>
      </c>
      <c r="B7" s="1090"/>
      <c r="C7" s="1179" t="s">
        <v>71</v>
      </c>
      <c r="D7" s="1179"/>
      <c r="E7" s="1179"/>
      <c r="F7" s="1179"/>
      <c r="G7" s="1179"/>
      <c r="H7" s="1179"/>
      <c r="I7" s="1179"/>
      <c r="J7" s="1179"/>
      <c r="K7" s="1179"/>
      <c r="L7" s="1179"/>
      <c r="M7" s="1179"/>
      <c r="N7" s="1179"/>
      <c r="O7" s="1179"/>
      <c r="P7" s="1179"/>
      <c r="Q7" s="1179"/>
      <c r="R7" s="1180"/>
    </row>
    <row r="8" spans="1:18" s="15" customFormat="1" ht="25.5" customHeight="1" thickTop="1">
      <c r="A8" s="1177"/>
      <c r="B8" s="1178"/>
      <c r="C8" s="1186" t="s">
        <v>72</v>
      </c>
      <c r="D8" s="1185" t="s">
        <v>73</v>
      </c>
      <c r="E8" s="1185" t="s">
        <v>74</v>
      </c>
      <c r="F8" s="1185" t="s">
        <v>75</v>
      </c>
      <c r="G8" s="1184" t="s">
        <v>76</v>
      </c>
      <c r="H8" s="1184"/>
      <c r="I8" s="1184"/>
      <c r="J8" s="1184"/>
      <c r="K8" s="1184"/>
      <c r="L8" s="1184"/>
      <c r="M8" s="1185" t="s">
        <v>77</v>
      </c>
      <c r="N8" s="1184" t="s">
        <v>78</v>
      </c>
      <c r="O8" s="1184"/>
      <c r="P8" s="1184" t="s">
        <v>79</v>
      </c>
      <c r="Q8" s="1184"/>
      <c r="R8" s="1187" t="s">
        <v>9</v>
      </c>
    </row>
    <row r="9" spans="1:18" s="15" customFormat="1" ht="31.5">
      <c r="A9" s="146" t="s">
        <v>25</v>
      </c>
      <c r="B9" s="110" t="s">
        <v>26</v>
      </c>
      <c r="C9" s="1186"/>
      <c r="D9" s="1185"/>
      <c r="E9" s="1185"/>
      <c r="F9" s="1185"/>
      <c r="G9" s="113" t="s">
        <v>80</v>
      </c>
      <c r="H9" s="113" t="s">
        <v>81</v>
      </c>
      <c r="I9" s="113" t="s">
        <v>82</v>
      </c>
      <c r="J9" s="113" t="s">
        <v>83</v>
      </c>
      <c r="K9" s="113" t="s">
        <v>84</v>
      </c>
      <c r="L9" s="113" t="s">
        <v>85</v>
      </c>
      <c r="M9" s="1185"/>
      <c r="N9" s="113" t="s">
        <v>86</v>
      </c>
      <c r="O9" s="113" t="s">
        <v>87</v>
      </c>
      <c r="P9" s="113" t="s">
        <v>88</v>
      </c>
      <c r="Q9" s="113" t="s">
        <v>89</v>
      </c>
      <c r="R9" s="1187"/>
    </row>
    <row r="10" spans="1:18" ht="13.5" customHeight="1" thickBot="1">
      <c r="A10" s="1097" t="s">
        <v>28</v>
      </c>
      <c r="B10" s="1176"/>
      <c r="C10" s="147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>
        <f>SUM(C10:Q10)</f>
        <v>0</v>
      </c>
    </row>
    <row r="11" spans="1:18" ht="12.75" customHeight="1">
      <c r="A11" s="1099" t="s">
        <v>29</v>
      </c>
      <c r="B11" s="148" t="s">
        <v>30</v>
      </c>
      <c r="C11" s="149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>
        <f t="shared" ref="R11:R36" si="0">SUM(C11:Q11)</f>
        <v>0</v>
      </c>
    </row>
    <row r="12" spans="1:18">
      <c r="A12" s="1099"/>
      <c r="B12" s="150" t="s">
        <v>31</v>
      </c>
      <c r="C12" s="15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>
        <f t="shared" si="0"/>
        <v>0</v>
      </c>
    </row>
    <row r="13" spans="1:18">
      <c r="A13" s="1099"/>
      <c r="B13" s="152" t="s">
        <v>32</v>
      </c>
      <c r="C13" s="15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>
        <f t="shared" si="0"/>
        <v>0</v>
      </c>
    </row>
    <row r="14" spans="1:18" ht="12.75" customHeight="1">
      <c r="A14" s="1095" t="s">
        <v>33</v>
      </c>
      <c r="B14" s="148" t="s">
        <v>34</v>
      </c>
      <c r="C14" s="154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>
        <f t="shared" si="0"/>
        <v>0</v>
      </c>
    </row>
    <row r="15" spans="1:18">
      <c r="A15" s="1095"/>
      <c r="B15" s="150" t="s">
        <v>35</v>
      </c>
      <c r="C15" s="15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>
        <f t="shared" si="0"/>
        <v>0</v>
      </c>
    </row>
    <row r="16" spans="1:18">
      <c r="A16" s="1095"/>
      <c r="B16" s="152" t="s">
        <v>36</v>
      </c>
      <c r="C16" s="15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>
        <f t="shared" si="0"/>
        <v>0</v>
      </c>
    </row>
    <row r="17" spans="1:18">
      <c r="A17" s="139" t="s">
        <v>37</v>
      </c>
      <c r="B17" s="157" t="s">
        <v>38</v>
      </c>
      <c r="C17" s="15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>
        <f t="shared" si="0"/>
        <v>0</v>
      </c>
    </row>
    <row r="18" spans="1:18" ht="12.75" customHeight="1">
      <c r="A18" s="1095" t="s">
        <v>39</v>
      </c>
      <c r="B18" s="148" t="s">
        <v>40</v>
      </c>
      <c r="C18" s="154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>
        <f t="shared" si="0"/>
        <v>0</v>
      </c>
    </row>
    <row r="19" spans="1:18">
      <c r="A19" s="1095"/>
      <c r="B19" s="152" t="s">
        <v>41</v>
      </c>
      <c r="C19" s="15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>
        <f t="shared" si="0"/>
        <v>0</v>
      </c>
    </row>
    <row r="20" spans="1:18" ht="12.75" customHeight="1">
      <c r="A20" s="1095" t="s">
        <v>42</v>
      </c>
      <c r="B20" s="148" t="s">
        <v>43</v>
      </c>
      <c r="C20" s="154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>
        <f t="shared" si="0"/>
        <v>0</v>
      </c>
    </row>
    <row r="21" spans="1:18" ht="25.5">
      <c r="A21" s="1095"/>
      <c r="B21" s="150" t="s">
        <v>44</v>
      </c>
      <c r="C21" s="15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>
        <f t="shared" si="0"/>
        <v>0</v>
      </c>
    </row>
    <row r="22" spans="1:18" ht="38.25">
      <c r="A22" s="1095"/>
      <c r="B22" s="150" t="s">
        <v>45</v>
      </c>
      <c r="C22" s="15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>
        <f t="shared" si="0"/>
        <v>0</v>
      </c>
    </row>
    <row r="23" spans="1:18" ht="38.25">
      <c r="A23" s="1095"/>
      <c r="B23" s="150" t="s">
        <v>46</v>
      </c>
      <c r="C23" s="151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>
        <f t="shared" si="0"/>
        <v>0</v>
      </c>
    </row>
    <row r="24" spans="1:18" ht="25.5">
      <c r="A24" s="1095"/>
      <c r="B24" s="150" t="s">
        <v>47</v>
      </c>
      <c r="C24" s="151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>
        <f t="shared" si="0"/>
        <v>0</v>
      </c>
    </row>
    <row r="25" spans="1:18">
      <c r="A25" s="1095"/>
      <c r="B25" s="152" t="s">
        <v>48</v>
      </c>
      <c r="C25" s="15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>
        <f t="shared" si="0"/>
        <v>0</v>
      </c>
    </row>
    <row r="26" spans="1:18" ht="12.75" customHeight="1">
      <c r="A26" s="1096" t="s">
        <v>49</v>
      </c>
      <c r="B26" s="148" t="s">
        <v>50</v>
      </c>
      <c r="C26" s="15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>
        <f t="shared" si="0"/>
        <v>0</v>
      </c>
    </row>
    <row r="27" spans="1:18">
      <c r="A27" s="1096"/>
      <c r="B27" s="150" t="s">
        <v>51</v>
      </c>
      <c r="C27" s="15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>
        <f t="shared" si="0"/>
        <v>0</v>
      </c>
    </row>
    <row r="28" spans="1:18">
      <c r="A28" s="1096"/>
      <c r="B28" s="150" t="s">
        <v>52</v>
      </c>
      <c r="C28" s="15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>
        <f t="shared" si="0"/>
        <v>0</v>
      </c>
    </row>
    <row r="29" spans="1:18">
      <c r="A29" s="1096"/>
      <c r="B29" s="150" t="s">
        <v>53</v>
      </c>
      <c r="C29" s="15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>
        <f t="shared" si="0"/>
        <v>0</v>
      </c>
    </row>
    <row r="30" spans="1:18">
      <c r="A30" s="1096"/>
      <c r="B30" s="150" t="s">
        <v>54</v>
      </c>
      <c r="C30" s="15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>
        <f t="shared" si="0"/>
        <v>0</v>
      </c>
    </row>
    <row r="31" spans="1:18">
      <c r="A31" s="1096"/>
      <c r="B31" s="159" t="s">
        <v>55</v>
      </c>
      <c r="C31" s="16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2">
        <f t="shared" si="0"/>
        <v>0</v>
      </c>
    </row>
    <row r="32" spans="1:18" ht="12.75" customHeight="1">
      <c r="A32" s="1181" t="s">
        <v>56</v>
      </c>
      <c r="B32" s="148" t="s">
        <v>57</v>
      </c>
      <c r="C32" s="154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>
        <f t="shared" si="0"/>
        <v>0</v>
      </c>
    </row>
    <row r="33" spans="1:18">
      <c r="A33" s="1181"/>
      <c r="B33" s="150" t="s">
        <v>58</v>
      </c>
      <c r="C33" s="15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>
        <f t="shared" si="0"/>
        <v>0</v>
      </c>
    </row>
    <row r="34" spans="1:18" ht="51">
      <c r="A34" s="1181"/>
      <c r="B34" s="150" t="s">
        <v>59</v>
      </c>
      <c r="C34" s="15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>
        <f t="shared" si="0"/>
        <v>0</v>
      </c>
    </row>
    <row r="35" spans="1:18" ht="51">
      <c r="A35" s="1181"/>
      <c r="B35" s="150" t="s">
        <v>60</v>
      </c>
      <c r="C35" s="15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>
        <f t="shared" si="0"/>
        <v>0</v>
      </c>
    </row>
    <row r="36" spans="1:18" ht="38.25">
      <c r="A36" s="1181"/>
      <c r="B36" s="161" t="s">
        <v>61</v>
      </c>
      <c r="C36" s="16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>
        <f t="shared" si="0"/>
        <v>0</v>
      </c>
    </row>
    <row r="37" spans="1:18" s="98" customFormat="1" ht="11.25">
      <c r="A37" s="74" t="s">
        <v>90</v>
      </c>
      <c r="B37" s="95"/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s="98" customFormat="1" ht="11.25">
      <c r="A38" s="99" t="s">
        <v>69</v>
      </c>
      <c r="B38" s="95"/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s="98" customFormat="1" ht="12.75" customHeight="1">
      <c r="A39" s="1175" t="s">
        <v>145</v>
      </c>
      <c r="B39" s="1175"/>
      <c r="C39" s="1175"/>
      <c r="D39" s="1175"/>
      <c r="E39" s="1175"/>
      <c r="F39" s="1175"/>
      <c r="G39" s="1175"/>
      <c r="H39" s="1175"/>
      <c r="I39" s="1175"/>
      <c r="J39" s="1175"/>
      <c r="K39" s="1175"/>
      <c r="L39" s="1175"/>
      <c r="M39" s="1175"/>
      <c r="N39" s="1175"/>
      <c r="O39" s="1175"/>
      <c r="P39" s="1175"/>
      <c r="Q39" s="1175"/>
      <c r="R39" s="1175"/>
    </row>
    <row r="40" spans="1:18" s="98" customFormat="1" ht="12.75" customHeight="1">
      <c r="A40" s="1175" t="s">
        <v>146</v>
      </c>
      <c r="B40" s="1175"/>
      <c r="C40" s="1175"/>
      <c r="D40" s="1175"/>
      <c r="E40" s="1175"/>
      <c r="F40" s="1175"/>
      <c r="G40" s="1175"/>
      <c r="H40" s="1175"/>
      <c r="I40" s="1175"/>
      <c r="J40" s="1175"/>
      <c r="K40" s="1175"/>
      <c r="L40" s="1175"/>
      <c r="M40" s="1175"/>
      <c r="N40" s="1175"/>
      <c r="O40" s="1175"/>
      <c r="P40" s="1175"/>
      <c r="Q40" s="1175"/>
      <c r="R40" s="1175"/>
    </row>
    <row r="41" spans="1:18" s="98" customFormat="1" ht="12.75" customHeight="1">
      <c r="A41" s="1175" t="s">
        <v>91</v>
      </c>
      <c r="B41" s="1175"/>
      <c r="C41" s="1175"/>
      <c r="D41" s="1175"/>
      <c r="E41" s="1175"/>
      <c r="F41" s="1175"/>
      <c r="G41" s="1175"/>
      <c r="H41" s="1175"/>
      <c r="I41" s="1175"/>
      <c r="J41" s="1175"/>
      <c r="K41" s="1175"/>
      <c r="L41" s="1175"/>
      <c r="M41" s="1175"/>
      <c r="N41" s="1175"/>
      <c r="O41" s="1175"/>
      <c r="P41" s="1175"/>
      <c r="Q41" s="1175"/>
      <c r="R41" s="1175"/>
    </row>
    <row r="42" spans="1:18" s="98" customFormat="1" ht="12.75" customHeight="1">
      <c r="A42" s="1175" t="s">
        <v>92</v>
      </c>
      <c r="B42" s="1175"/>
      <c r="C42" s="1175"/>
      <c r="D42" s="1175"/>
      <c r="E42" s="1175"/>
      <c r="F42" s="1175"/>
      <c r="G42" s="1175"/>
      <c r="H42" s="1175"/>
      <c r="I42" s="1175"/>
      <c r="J42" s="1175"/>
      <c r="K42" s="1175"/>
      <c r="L42" s="1175"/>
      <c r="M42" s="1175"/>
      <c r="N42" s="1175"/>
      <c r="O42" s="1175"/>
      <c r="P42" s="1175"/>
      <c r="Q42" s="1175"/>
      <c r="R42" s="1175"/>
    </row>
    <row r="43" spans="1:18" s="98" customFormat="1" ht="12.75" customHeight="1">
      <c r="A43" s="1175" t="s">
        <v>93</v>
      </c>
      <c r="B43" s="1175"/>
      <c r="C43" s="1175"/>
      <c r="D43" s="1175"/>
      <c r="E43" s="1175"/>
      <c r="F43" s="1175"/>
      <c r="G43" s="1175"/>
      <c r="H43" s="1175"/>
      <c r="I43" s="1175"/>
      <c r="J43" s="1175"/>
      <c r="K43" s="1175"/>
      <c r="L43" s="1175"/>
      <c r="M43" s="1175"/>
      <c r="N43" s="1175"/>
      <c r="O43" s="1175"/>
      <c r="P43" s="1175"/>
      <c r="Q43" s="1175"/>
      <c r="R43" s="1175"/>
    </row>
    <row r="44" spans="1:18" s="98" customFormat="1" ht="12.75" customHeight="1">
      <c r="A44" s="1175" t="s">
        <v>94</v>
      </c>
      <c r="B44" s="1175"/>
      <c r="C44" s="1175"/>
      <c r="D44" s="1175"/>
      <c r="E44" s="1175"/>
      <c r="F44" s="1175"/>
      <c r="G44" s="1175"/>
      <c r="H44" s="1175"/>
      <c r="I44" s="1175"/>
      <c r="J44" s="1175"/>
      <c r="K44" s="1175"/>
      <c r="L44" s="1175"/>
      <c r="M44" s="1175"/>
      <c r="N44" s="1175"/>
      <c r="O44" s="1175"/>
      <c r="P44" s="1175"/>
      <c r="Q44" s="1175"/>
      <c r="R44" s="1175"/>
    </row>
    <row r="45" spans="1:18" s="98" customFormat="1" ht="12.75" customHeight="1">
      <c r="A45" s="1175" t="s">
        <v>95</v>
      </c>
      <c r="B45" s="1175"/>
      <c r="C45" s="1175"/>
      <c r="D45" s="1175"/>
      <c r="E45" s="1175"/>
      <c r="F45" s="1175"/>
      <c r="G45" s="1175"/>
      <c r="H45" s="1175"/>
      <c r="I45" s="1175"/>
      <c r="J45" s="1175"/>
      <c r="K45" s="1175"/>
      <c r="L45" s="1175"/>
      <c r="M45" s="1175"/>
      <c r="N45" s="1175"/>
      <c r="O45" s="1175"/>
      <c r="P45" s="1175"/>
      <c r="Q45" s="1175"/>
      <c r="R45" s="1175"/>
    </row>
    <row r="46" spans="1:18" s="98" customFormat="1" ht="12.75" customHeight="1">
      <c r="A46" s="1175" t="s">
        <v>96</v>
      </c>
      <c r="B46" s="1175"/>
      <c r="C46" s="1175"/>
      <c r="D46" s="1175"/>
      <c r="E46" s="1175"/>
      <c r="F46" s="1175"/>
      <c r="G46" s="1175"/>
      <c r="H46" s="1175"/>
      <c r="I46" s="1175"/>
      <c r="J46" s="1175"/>
      <c r="K46" s="1175"/>
      <c r="L46" s="1175"/>
      <c r="M46" s="1175"/>
      <c r="N46" s="1175"/>
      <c r="O46" s="1175"/>
      <c r="P46" s="1175"/>
      <c r="Q46" s="1175"/>
      <c r="R46" s="1175"/>
    </row>
    <row r="47" spans="1:18" s="98" customFormat="1" ht="12.75" customHeight="1">
      <c r="A47" s="1175" t="s">
        <v>97</v>
      </c>
      <c r="B47" s="1175"/>
      <c r="C47" s="1175"/>
      <c r="D47" s="1175"/>
      <c r="E47" s="1175"/>
      <c r="F47" s="1175"/>
      <c r="G47" s="1175"/>
      <c r="H47" s="1175"/>
      <c r="I47" s="1175"/>
      <c r="J47" s="1175"/>
      <c r="K47" s="1175"/>
      <c r="L47" s="1175"/>
      <c r="M47" s="1175"/>
      <c r="N47" s="1175"/>
      <c r="O47" s="1175"/>
      <c r="P47" s="1175"/>
      <c r="Q47" s="1175"/>
      <c r="R47" s="1175"/>
    </row>
    <row r="48" spans="1:18" s="98" customFormat="1" ht="12.75" customHeight="1">
      <c r="A48" s="1175" t="s">
        <v>98</v>
      </c>
      <c r="B48" s="1175"/>
      <c r="C48" s="1175"/>
      <c r="D48" s="1175"/>
      <c r="E48" s="1175"/>
      <c r="F48" s="1175"/>
      <c r="G48" s="1175"/>
      <c r="H48" s="1175"/>
      <c r="I48" s="1175"/>
      <c r="J48" s="1175"/>
      <c r="K48" s="1175"/>
      <c r="L48" s="1175"/>
      <c r="M48" s="1175"/>
      <c r="N48" s="1175"/>
      <c r="O48" s="1175"/>
      <c r="P48" s="1175"/>
      <c r="Q48" s="1175"/>
      <c r="R48" s="1175"/>
    </row>
  </sheetData>
  <sheetProtection selectLockedCells="1" selectUnlockedCells="1"/>
  <mergeCells count="32"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  <mergeCell ref="A39:R39"/>
    <mergeCell ref="A40:R40"/>
    <mergeCell ref="A18:A19"/>
    <mergeCell ref="A20:A25"/>
    <mergeCell ref="A26:A31"/>
    <mergeCell ref="A32:A36"/>
    <mergeCell ref="A10:B10"/>
    <mergeCell ref="A11:A13"/>
    <mergeCell ref="A14:A16"/>
    <mergeCell ref="A7:B8"/>
    <mergeCell ref="C7:R7"/>
    <mergeCell ref="A45:R45"/>
    <mergeCell ref="A46:R46"/>
    <mergeCell ref="A47:R47"/>
    <mergeCell ref="A48:R48"/>
    <mergeCell ref="A41:R41"/>
    <mergeCell ref="A42:R42"/>
    <mergeCell ref="A43:R43"/>
    <mergeCell ref="A44:R44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K35"/>
  <sheetViews>
    <sheetView showGridLines="0" view="pageBreakPreview" zoomScale="170" zoomScaleNormal="160" zoomScaleSheetLayoutView="170" workbookViewId="0">
      <selection activeCell="A6" sqref="A6:A7"/>
    </sheetView>
  </sheetViews>
  <sheetFormatPr defaultColWidth="9.140625" defaultRowHeight="12.75"/>
  <cols>
    <col min="1" max="1" width="61.140625" style="77" customWidth="1"/>
    <col min="2" max="3" width="17" style="77" customWidth="1"/>
    <col min="4" max="16384" width="9.140625" style="77"/>
  </cols>
  <sheetData>
    <row r="1" spans="1:4" s="2" customFormat="1" ht="12.75" customHeight="1">
      <c r="A1" s="1150" t="s">
        <v>62</v>
      </c>
      <c r="B1" s="1150"/>
      <c r="C1" s="1150"/>
      <c r="D1" s="13"/>
    </row>
    <row r="2" spans="1:4" s="2" customFormat="1" ht="12.75" customHeight="1">
      <c r="A2" s="1150" t="s">
        <v>19</v>
      </c>
      <c r="B2" s="1150"/>
      <c r="C2" s="1150"/>
    </row>
    <row r="3" spans="1:4" s="2" customFormat="1" ht="12.75" customHeight="1">
      <c r="A3" s="5"/>
      <c r="B3" s="5"/>
      <c r="C3" s="5"/>
    </row>
    <row r="4" spans="1:4" s="2" customFormat="1" ht="12.75" customHeight="1">
      <c r="A4" s="1188" t="s">
        <v>286</v>
      </c>
      <c r="B4" s="1188"/>
      <c r="C4" s="1188"/>
    </row>
    <row r="5" spans="1:4" s="2" customFormat="1">
      <c r="A5" s="566" t="s">
        <v>357</v>
      </c>
      <c r="B5" s="567"/>
      <c r="C5" s="568">
        <v>1</v>
      </c>
    </row>
    <row r="6" spans="1:4" s="2" customFormat="1" ht="12.75" customHeight="1">
      <c r="A6" s="1189" t="s">
        <v>3</v>
      </c>
      <c r="B6" s="1190" t="s">
        <v>70</v>
      </c>
      <c r="C6" s="1191"/>
    </row>
    <row r="7" spans="1:4" s="2" customFormat="1">
      <c r="A7" s="1189"/>
      <c r="B7" s="569" t="s">
        <v>4</v>
      </c>
      <c r="C7" s="570" t="s">
        <v>66</v>
      </c>
    </row>
    <row r="8" spans="1:4" s="2" customFormat="1" ht="12.75" customHeight="1">
      <c r="A8" s="571" t="s">
        <v>177</v>
      </c>
      <c r="B8" s="572">
        <v>37589.96</v>
      </c>
      <c r="C8" s="572">
        <v>37589.96</v>
      </c>
    </row>
    <row r="9" spans="1:4" s="2" customFormat="1" ht="12.75" customHeight="1">
      <c r="A9" s="571" t="s">
        <v>178</v>
      </c>
      <c r="B9" s="572">
        <v>35710.46</v>
      </c>
      <c r="C9" s="572">
        <v>35710.46</v>
      </c>
    </row>
    <row r="10" spans="1:4" s="2" customFormat="1" ht="12.75" customHeight="1">
      <c r="A10" s="571" t="s">
        <v>179</v>
      </c>
      <c r="B10" s="572">
        <v>33924.93</v>
      </c>
      <c r="C10" s="572">
        <v>33924.93</v>
      </c>
    </row>
    <row r="11" spans="1:4" s="2" customFormat="1" ht="12.75" hidden="1" customHeight="1">
      <c r="A11" s="573"/>
      <c r="B11" s="574"/>
      <c r="C11" s="574"/>
    </row>
    <row r="12" spans="1:4" s="2" customFormat="1" ht="12.75" hidden="1" customHeight="1">
      <c r="A12" s="573"/>
      <c r="B12" s="574"/>
      <c r="C12" s="574"/>
    </row>
    <row r="13" spans="1:4" s="2" customFormat="1" ht="12.75" hidden="1" customHeight="1">
      <c r="A13" s="573"/>
      <c r="B13" s="574"/>
      <c r="C13" s="574"/>
    </row>
    <row r="14" spans="1:4" s="2" customFormat="1" ht="12.75" hidden="1" customHeight="1">
      <c r="A14" s="573"/>
      <c r="B14" s="574"/>
      <c r="C14" s="574"/>
    </row>
    <row r="15" spans="1:4" s="2" customFormat="1" ht="12.75" hidden="1" customHeight="1">
      <c r="A15" s="573"/>
      <c r="B15" s="574"/>
      <c r="C15" s="574"/>
    </row>
    <row r="16" spans="1:4" s="2" customFormat="1" ht="12.75" hidden="1" customHeight="1">
      <c r="A16" s="573"/>
      <c r="B16" s="574"/>
      <c r="C16" s="574"/>
    </row>
    <row r="17" spans="1:3" s="2" customFormat="1" ht="12.75" hidden="1" customHeight="1">
      <c r="A17" s="573"/>
      <c r="B17" s="574"/>
      <c r="C17" s="574"/>
    </row>
    <row r="18" spans="1:3" s="2" customFormat="1" ht="12.75" hidden="1" customHeight="1">
      <c r="A18" s="573"/>
      <c r="B18" s="574"/>
      <c r="C18" s="574"/>
    </row>
    <row r="19" spans="1:3" s="2" customFormat="1" ht="12.75" hidden="1" customHeight="1">
      <c r="A19" s="573"/>
      <c r="B19" s="574"/>
      <c r="C19" s="574"/>
    </row>
    <row r="20" spans="1:3" s="2" customFormat="1" ht="12.75" hidden="1" customHeight="1">
      <c r="A20" s="573"/>
      <c r="B20" s="574"/>
      <c r="C20" s="574"/>
    </row>
    <row r="21" spans="1:3" s="2" customFormat="1" ht="12.75" hidden="1" customHeight="1">
      <c r="A21" s="573"/>
      <c r="B21" s="574"/>
      <c r="C21" s="574"/>
    </row>
    <row r="22" spans="1:3" s="2" customFormat="1" ht="12.75" hidden="1" customHeight="1">
      <c r="A22" s="573"/>
      <c r="B22" s="574"/>
      <c r="C22" s="574"/>
    </row>
    <row r="23" spans="1:3" s="2" customFormat="1" ht="12.75" hidden="1" customHeight="1">
      <c r="A23" s="573"/>
      <c r="B23" s="574"/>
      <c r="C23" s="574"/>
    </row>
    <row r="24" spans="1:3" s="2" customFormat="1" ht="12.75" hidden="1" customHeight="1">
      <c r="A24" s="573"/>
      <c r="B24" s="574"/>
      <c r="C24" s="574"/>
    </row>
    <row r="25" spans="1:3" s="2" customFormat="1" ht="12.75" hidden="1" customHeight="1">
      <c r="A25" s="573"/>
      <c r="B25" s="574"/>
      <c r="C25" s="574"/>
    </row>
    <row r="26" spans="1:3" s="2" customFormat="1" ht="12.75" hidden="1" customHeight="1">
      <c r="A26" s="573"/>
      <c r="B26" s="574"/>
      <c r="C26" s="574"/>
    </row>
    <row r="27" spans="1:3" s="2" customFormat="1" ht="12.75" hidden="1" customHeight="1">
      <c r="A27" s="573"/>
      <c r="B27" s="574"/>
      <c r="C27" s="574"/>
    </row>
    <row r="28" spans="1:3" s="2" customFormat="1" ht="12.75" hidden="1" customHeight="1">
      <c r="A28" s="573"/>
      <c r="B28" s="574"/>
      <c r="C28" s="574"/>
    </row>
    <row r="29" spans="1:3" s="2" customFormat="1" ht="12.75" hidden="1" customHeight="1">
      <c r="A29" s="573"/>
      <c r="B29" s="574"/>
      <c r="C29" s="574"/>
    </row>
    <row r="30" spans="1:3" s="2" customFormat="1" ht="12.75" hidden="1" customHeight="1">
      <c r="A30" s="573"/>
      <c r="B30" s="574"/>
      <c r="C30" s="574"/>
    </row>
    <row r="31" spans="1:3" s="2" customFormat="1" ht="12.75" hidden="1" customHeight="1">
      <c r="A31" s="573"/>
      <c r="B31" s="574"/>
      <c r="C31" s="574"/>
    </row>
    <row r="32" spans="1:3" s="2" customFormat="1">
      <c r="A32" s="575" t="s">
        <v>298</v>
      </c>
    </row>
    <row r="33" spans="1:11">
      <c r="A33" s="576" t="s">
        <v>69</v>
      </c>
      <c r="B33" s="577"/>
      <c r="C33" s="577"/>
      <c r="D33" s="577"/>
      <c r="E33" s="577"/>
      <c r="F33" s="577"/>
      <c r="G33" s="577"/>
      <c r="H33" s="577"/>
      <c r="I33" s="577"/>
      <c r="J33" s="577"/>
      <c r="K33" s="577"/>
    </row>
    <row r="34" spans="1:11">
      <c r="A34" s="575" t="s">
        <v>354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1:11">
      <c r="A35" s="578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ageMargins left="0.59027777777777779" right="0.39374999999999999" top="0.59027777777777779" bottom="0.59027777777777779" header="0.51180555555555551" footer="0.51180555555555551"/>
  <pageSetup paperSize="9" firstPageNumber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Q88"/>
  <sheetViews>
    <sheetView showGridLines="0" view="pageBreakPreview" zoomScale="160" zoomScaleNormal="100" zoomScaleSheetLayoutView="160" workbookViewId="0">
      <selection activeCell="Y87" sqref="Y87:AB87"/>
    </sheetView>
  </sheetViews>
  <sheetFormatPr defaultColWidth="9.140625" defaultRowHeight="12.75" outlineLevelRow="1" outlineLevelCol="1"/>
  <cols>
    <col min="1" max="1" width="23.570312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140625" style="2" customWidth="1"/>
    <col min="8" max="8" width="1.85546875" style="2" hidden="1" customWidth="1" outlineLevel="1"/>
    <col min="9" max="9" width="6.5703125" style="2" hidden="1" customWidth="1" outlineLevel="1"/>
    <col min="10" max="12" width="5.85546875" style="2" hidden="1" customWidth="1" outlineLevel="1"/>
    <col min="13" max="13" width="6.5703125" style="2" hidden="1" customWidth="1" outlineLevel="1"/>
    <col min="14" max="14" width="3.7109375" style="2" hidden="1" customWidth="1" outlineLevel="1"/>
    <col min="15" max="15" width="6.28515625" style="2" hidden="1" customWidth="1" outlineLevel="1"/>
    <col min="16" max="16" width="5" style="2" hidden="1" customWidth="1" outlineLevel="1"/>
    <col min="17" max="17" width="6.5703125" style="2" hidden="1" customWidth="1" outlineLevel="1"/>
    <col min="18" max="18" width="3.7109375" style="2" hidden="1" customWidth="1" outlineLevel="1"/>
    <col min="19" max="19" width="3.85546875" style="2" hidden="1" customWidth="1" outlineLevel="1"/>
    <col min="20" max="20" width="4.85546875" style="2" hidden="1" customWidth="1" outlineLevel="1"/>
    <col min="21" max="21" width="6.5703125" style="2" hidden="1" customWidth="1" outlineLevel="1"/>
    <col min="22" max="23" width="3.7109375" style="2" hidden="1" customWidth="1" outlineLevel="1"/>
    <col min="24" max="24" width="5.140625" style="2" hidden="1" customWidth="1" outlineLevel="1"/>
    <col min="25" max="25" width="6.5703125" style="2" hidden="1" customWidth="1" outlineLevel="1"/>
    <col min="26" max="26" width="3.7109375" style="2" hidden="1" customWidth="1" outlineLevel="1"/>
    <col min="27" max="27" width="3.85546875" style="2" hidden="1" customWidth="1" outlineLevel="1"/>
    <col min="28" max="28" width="5.140625" style="2" hidden="1" customWidth="1" outlineLevel="1"/>
    <col min="29" max="29" width="5.42578125" style="2" hidden="1" customWidth="1" outlineLevel="1"/>
    <col min="30" max="30" width="5" style="2" hidden="1" customWidth="1" outlineLevel="1"/>
    <col min="31" max="31" width="4.28515625" style="2" hidden="1" customWidth="1" outlineLevel="1"/>
    <col min="32" max="32" width="3.28515625" style="2" hidden="1" customWidth="1" outlineLevel="1"/>
    <col min="33" max="33" width="7" style="678" hidden="1" customWidth="1" outlineLevel="1"/>
    <col min="34" max="34" width="3.28515625" style="678" hidden="1" customWidth="1" outlineLevel="1"/>
    <col min="35" max="35" width="4.28515625" style="678" hidden="1" customWidth="1" outlineLevel="1"/>
    <col min="36" max="36" width="4.7109375" style="678" hidden="1" customWidth="1" outlineLevel="1"/>
    <col min="37" max="37" width="7.7109375" style="2" hidden="1" customWidth="1" outlineLevel="1"/>
    <col min="38" max="38" width="4" style="2" hidden="1" customWidth="1" outlineLevel="1"/>
    <col min="39" max="39" width="5.140625" style="2" hidden="1" customWidth="1" outlineLevel="1"/>
    <col min="40" max="40" width="6.5703125" style="2" hidden="1" customWidth="1" outlineLevel="1"/>
    <col min="41" max="42" width="4.7109375" style="2" hidden="1" customWidth="1" outlineLevel="1"/>
    <col min="43" max="43" width="4.7109375" style="2" customWidth="1" collapsed="1"/>
    <col min="44" max="57" width="4.7109375" style="2" customWidth="1"/>
    <col min="58" max="16384" width="9.140625" style="2"/>
  </cols>
  <sheetData>
    <row r="1" spans="1:40" s="220" customFormat="1" ht="12.75" customHeight="1">
      <c r="A1" s="1203" t="s">
        <v>99</v>
      </c>
      <c r="B1" s="1203"/>
      <c r="C1" s="1203"/>
      <c r="D1" s="1203"/>
      <c r="E1" s="1203"/>
      <c r="F1" s="1203"/>
      <c r="G1" s="1203"/>
    </row>
    <row r="2" spans="1:40" s="220" customFormat="1" ht="12.75" customHeight="1">
      <c r="A2" s="1203" t="s">
        <v>1</v>
      </c>
      <c r="B2" s="1203"/>
      <c r="C2" s="1203"/>
      <c r="D2" s="1203"/>
      <c r="E2" s="1203"/>
      <c r="F2" s="1203"/>
      <c r="G2" s="1203"/>
    </row>
    <row r="3" spans="1:40" s="218" customFormat="1" ht="12.75" customHeight="1">
      <c r="A3" s="219"/>
      <c r="B3" s="219"/>
      <c r="C3" s="219"/>
      <c r="D3" s="219"/>
      <c r="E3" s="219"/>
    </row>
    <row r="4" spans="1:40" s="218" customFormat="1" ht="12.75" customHeight="1">
      <c r="A4" s="957" t="str">
        <f>'ANEXO I - TAB 1'!A4:M4</f>
        <v>PODER/ÓRGÃO/UNIDADE: JUSTIÇA FEDERAL</v>
      </c>
      <c r="B4" s="957"/>
      <c r="C4" s="957"/>
      <c r="D4" s="957"/>
      <c r="E4" s="957"/>
      <c r="F4" s="957"/>
      <c r="G4" s="957"/>
    </row>
    <row r="5" spans="1:40" s="215" customFormat="1" ht="12.75" customHeight="1" thickBot="1">
      <c r="A5" s="214"/>
      <c r="B5" s="600"/>
      <c r="C5" s="601"/>
      <c r="D5" s="601"/>
      <c r="E5" s="601"/>
      <c r="F5" s="967" t="str">
        <f>'ANEXO I - TAB 1'!L5</f>
        <v>POSIÇÃO: DEZEMBRO/2023</v>
      </c>
      <c r="G5" s="967"/>
    </row>
    <row r="6" spans="1:40" s="19" customFormat="1" ht="12.75" customHeight="1" thickTop="1">
      <c r="A6" s="1093" t="s">
        <v>100</v>
      </c>
      <c r="B6" s="1090" t="s">
        <v>101</v>
      </c>
      <c r="C6" s="1090"/>
      <c r="D6" s="1090"/>
      <c r="E6" s="1090"/>
      <c r="F6" s="1090"/>
      <c r="G6" s="1090"/>
      <c r="I6" s="1197" t="s">
        <v>291</v>
      </c>
      <c r="J6" s="1198"/>
      <c r="K6" s="1198"/>
      <c r="L6" s="1199"/>
      <c r="M6" s="1200" t="s">
        <v>292</v>
      </c>
      <c r="N6" s="1201"/>
      <c r="O6" s="1201"/>
      <c r="P6" s="1202"/>
      <c r="Q6" s="1193" t="s">
        <v>293</v>
      </c>
      <c r="R6" s="1194"/>
      <c r="S6" s="1194"/>
      <c r="T6" s="1194"/>
      <c r="U6" s="1192" t="s">
        <v>294</v>
      </c>
      <c r="V6" s="1192"/>
      <c r="W6" s="1192"/>
      <c r="X6" s="1192"/>
      <c r="Y6" s="1193" t="s">
        <v>295</v>
      </c>
      <c r="Z6" s="1194"/>
      <c r="AA6" s="1194"/>
      <c r="AB6" s="1194"/>
      <c r="AC6" s="1195" t="s">
        <v>200</v>
      </c>
      <c r="AD6" s="1195"/>
      <c r="AE6" s="1195"/>
      <c r="AF6" s="1195"/>
      <c r="AG6" s="1197" t="s">
        <v>303</v>
      </c>
      <c r="AH6" s="1198"/>
      <c r="AI6" s="1198"/>
      <c r="AJ6" s="1199"/>
      <c r="AK6" s="1196" t="s">
        <v>9</v>
      </c>
      <c r="AL6" s="1196"/>
      <c r="AM6" s="1196"/>
      <c r="AN6" s="1196"/>
    </row>
    <row r="7" spans="1:40" s="19" customFormat="1" ht="12.75" customHeight="1">
      <c r="A7" s="1093"/>
      <c r="B7" s="1090" t="s">
        <v>102</v>
      </c>
      <c r="C7" s="1090"/>
      <c r="D7" s="1090"/>
      <c r="E7" s="1090"/>
      <c r="F7" s="1090" t="s">
        <v>103</v>
      </c>
      <c r="G7" s="1090" t="s">
        <v>9</v>
      </c>
      <c r="I7" s="684">
        <v>1</v>
      </c>
      <c r="J7" s="684">
        <v>0</v>
      </c>
      <c r="K7" s="684">
        <v>0</v>
      </c>
      <c r="L7" s="684">
        <v>0</v>
      </c>
      <c r="M7" s="869">
        <f t="shared" ref="M7:M17" si="0">M65+M77</f>
        <v>1</v>
      </c>
      <c r="N7" s="869">
        <f t="shared" ref="N7:P7" si="1">N65+N77</f>
        <v>0</v>
      </c>
      <c r="O7" s="869">
        <f t="shared" si="1"/>
        <v>0</v>
      </c>
      <c r="P7" s="869">
        <f t="shared" si="1"/>
        <v>0</v>
      </c>
      <c r="Q7" s="870">
        <v>1</v>
      </c>
      <c r="R7" s="871"/>
      <c r="S7" s="871"/>
      <c r="T7" s="872"/>
      <c r="U7" s="649">
        <v>1</v>
      </c>
      <c r="V7" s="649">
        <v>0</v>
      </c>
      <c r="W7" s="649">
        <v>0</v>
      </c>
      <c r="X7" s="649">
        <v>0</v>
      </c>
      <c r="Y7" s="870">
        <f t="shared" ref="Y7:Y17" si="2">Y65+Y77</f>
        <v>0</v>
      </c>
      <c r="Z7" s="871">
        <f t="shared" ref="Z7:AB7" si="3">Z65+Z77</f>
        <v>0</v>
      </c>
      <c r="AA7" s="871">
        <f t="shared" si="3"/>
        <v>1</v>
      </c>
      <c r="AB7" s="872">
        <f t="shared" si="3"/>
        <v>0</v>
      </c>
      <c r="AC7" s="651">
        <v>1</v>
      </c>
      <c r="AD7" s="651">
        <v>0</v>
      </c>
      <c r="AE7" s="651">
        <v>1</v>
      </c>
      <c r="AF7" s="651">
        <v>0</v>
      </c>
      <c r="AG7" s="687">
        <v>1</v>
      </c>
      <c r="AH7" s="687">
        <v>0</v>
      </c>
      <c r="AI7" s="687">
        <v>0</v>
      </c>
      <c r="AJ7" s="687">
        <v>0</v>
      </c>
      <c r="AK7" s="583">
        <f>I7+M7+Q7+U7+Y7+AC7+AG7</f>
        <v>6</v>
      </c>
      <c r="AL7" s="583">
        <f t="shared" ref="AL7:AN7" si="4">J7+N7+R7+V7+Z7+AD7+AH7</f>
        <v>0</v>
      </c>
      <c r="AM7" s="583">
        <f t="shared" si="4"/>
        <v>2</v>
      </c>
      <c r="AN7" s="583">
        <f t="shared" si="4"/>
        <v>0</v>
      </c>
    </row>
    <row r="8" spans="1:40" s="19" customFormat="1" ht="13.5" customHeight="1">
      <c r="A8" s="1093"/>
      <c r="B8" s="1090" t="s">
        <v>104</v>
      </c>
      <c r="C8" s="1090"/>
      <c r="D8" s="1090" t="s">
        <v>105</v>
      </c>
      <c r="E8" s="1090" t="s">
        <v>16</v>
      </c>
      <c r="F8" s="1090"/>
      <c r="G8" s="1090"/>
      <c r="I8" s="684">
        <v>251</v>
      </c>
      <c r="J8" s="684">
        <v>2</v>
      </c>
      <c r="K8" s="684">
        <v>27</v>
      </c>
      <c r="L8" s="684">
        <v>4</v>
      </c>
      <c r="M8" s="869">
        <f t="shared" si="0"/>
        <v>167</v>
      </c>
      <c r="N8" s="869">
        <f t="shared" ref="N8:P16" si="5">N66+N78</f>
        <v>0</v>
      </c>
      <c r="O8" s="869">
        <f t="shared" si="5"/>
        <v>26</v>
      </c>
      <c r="P8" s="869">
        <f t="shared" si="5"/>
        <v>0</v>
      </c>
      <c r="Q8" s="870">
        <v>257</v>
      </c>
      <c r="R8" s="871"/>
      <c r="S8" s="871">
        <v>14</v>
      </c>
      <c r="T8" s="872">
        <v>15</v>
      </c>
      <c r="U8" s="649">
        <v>251</v>
      </c>
      <c r="V8" s="649">
        <v>0</v>
      </c>
      <c r="W8" s="649">
        <v>3</v>
      </c>
      <c r="X8" s="649">
        <v>0</v>
      </c>
      <c r="Y8" s="870">
        <f t="shared" si="2"/>
        <v>146</v>
      </c>
      <c r="Z8" s="871">
        <f t="shared" ref="Z8:AB16" si="6">Z66+Z78</f>
        <v>2</v>
      </c>
      <c r="AA8" s="871">
        <f t="shared" si="6"/>
        <v>17</v>
      </c>
      <c r="AB8" s="872">
        <f t="shared" si="6"/>
        <v>0</v>
      </c>
      <c r="AC8" s="651">
        <v>15</v>
      </c>
      <c r="AD8" s="651">
        <v>0</v>
      </c>
      <c r="AE8" s="651">
        <v>3</v>
      </c>
      <c r="AF8" s="651">
        <v>0</v>
      </c>
      <c r="AG8" s="687">
        <v>66</v>
      </c>
      <c r="AH8" s="687">
        <v>1</v>
      </c>
      <c r="AI8" s="687">
        <v>10</v>
      </c>
      <c r="AJ8" s="687">
        <v>0</v>
      </c>
      <c r="AK8" s="583">
        <f t="shared" ref="AK8:AK17" si="7">I8+M8+Q8+U8+Y8+AC8+AG8</f>
        <v>1153</v>
      </c>
      <c r="AL8" s="583">
        <f t="shared" ref="AL8:AL17" si="8">J8+N8+R8+V8+Z8+AD8+AH8</f>
        <v>5</v>
      </c>
      <c r="AM8" s="583">
        <f t="shared" ref="AM8:AM17" si="9">K8+O8+S8+W8+AA8+AE8+AI8</f>
        <v>100</v>
      </c>
      <c r="AN8" s="583">
        <f t="shared" ref="AN8:AN17" si="10">L8+P8+T8+X8+AB8+AF8+AJ8</f>
        <v>19</v>
      </c>
    </row>
    <row r="9" spans="1:40" s="7" customFormat="1" ht="12.75" customHeight="1">
      <c r="A9" s="1093"/>
      <c r="B9" s="123" t="s">
        <v>106</v>
      </c>
      <c r="C9" s="123" t="s">
        <v>107</v>
      </c>
      <c r="D9" s="1090"/>
      <c r="E9" s="1090"/>
      <c r="F9" s="1090"/>
      <c r="G9" s="1090"/>
      <c r="I9" s="684">
        <v>85</v>
      </c>
      <c r="J9" s="684">
        <v>0</v>
      </c>
      <c r="K9" s="684">
        <v>26</v>
      </c>
      <c r="L9" s="684">
        <v>2</v>
      </c>
      <c r="M9" s="869">
        <f t="shared" si="0"/>
        <v>89</v>
      </c>
      <c r="N9" s="869">
        <f t="shared" si="5"/>
        <v>0</v>
      </c>
      <c r="O9" s="869">
        <f t="shared" si="5"/>
        <v>19</v>
      </c>
      <c r="P9" s="869">
        <f t="shared" si="5"/>
        <v>0</v>
      </c>
      <c r="Q9" s="870">
        <v>89</v>
      </c>
      <c r="R9" s="871"/>
      <c r="S9" s="871">
        <v>3</v>
      </c>
      <c r="T9" s="872">
        <v>4</v>
      </c>
      <c r="U9" s="649">
        <v>65</v>
      </c>
      <c r="V9" s="649">
        <v>0</v>
      </c>
      <c r="W9" s="649">
        <v>3</v>
      </c>
      <c r="X9" s="649">
        <v>0</v>
      </c>
      <c r="Y9" s="870">
        <f t="shared" si="2"/>
        <v>41</v>
      </c>
      <c r="Z9" s="871">
        <f t="shared" si="6"/>
        <v>2</v>
      </c>
      <c r="AA9" s="871">
        <f t="shared" si="6"/>
        <v>10</v>
      </c>
      <c r="AB9" s="872">
        <f t="shared" si="6"/>
        <v>0</v>
      </c>
      <c r="AC9" s="651">
        <v>27</v>
      </c>
      <c r="AD9" s="651">
        <v>0</v>
      </c>
      <c r="AE9" s="651">
        <v>1</v>
      </c>
      <c r="AF9" s="651">
        <v>1</v>
      </c>
      <c r="AG9" s="687">
        <v>60</v>
      </c>
      <c r="AH9" s="687">
        <v>1</v>
      </c>
      <c r="AI9" s="687">
        <v>9</v>
      </c>
      <c r="AJ9" s="687">
        <v>0</v>
      </c>
      <c r="AK9" s="583">
        <f t="shared" si="7"/>
        <v>456</v>
      </c>
      <c r="AL9" s="583">
        <f t="shared" si="8"/>
        <v>3</v>
      </c>
      <c r="AM9" s="583">
        <f t="shared" si="9"/>
        <v>71</v>
      </c>
      <c r="AN9" s="583">
        <f t="shared" si="10"/>
        <v>7</v>
      </c>
    </row>
    <row r="10" spans="1:40" s="7" customFormat="1" ht="12.75" customHeight="1">
      <c r="A10" s="273" t="s">
        <v>181</v>
      </c>
      <c r="B10" s="217">
        <f>AK7</f>
        <v>6</v>
      </c>
      <c r="C10" s="217">
        <f t="shared" ref="C10:D10" si="11">AL7</f>
        <v>0</v>
      </c>
      <c r="D10" s="217">
        <f t="shared" si="11"/>
        <v>2</v>
      </c>
      <c r="E10" s="10">
        <f>SUM(B10:D10)</f>
        <v>8</v>
      </c>
      <c r="F10" s="217">
        <f>AN7</f>
        <v>0</v>
      </c>
      <c r="G10" s="10">
        <f t="shared" ref="G10:G38" si="12">E10+F10</f>
        <v>8</v>
      </c>
      <c r="I10" s="684">
        <v>99</v>
      </c>
      <c r="J10" s="684">
        <v>3</v>
      </c>
      <c r="K10" s="684">
        <v>21</v>
      </c>
      <c r="L10" s="684">
        <v>2</v>
      </c>
      <c r="M10" s="869">
        <f t="shared" si="0"/>
        <v>111</v>
      </c>
      <c r="N10" s="869">
        <f t="shared" si="5"/>
        <v>0</v>
      </c>
      <c r="O10" s="869">
        <f t="shared" si="5"/>
        <v>12</v>
      </c>
      <c r="P10" s="869">
        <f t="shared" si="5"/>
        <v>4</v>
      </c>
      <c r="Q10" s="870">
        <v>200</v>
      </c>
      <c r="R10" s="871"/>
      <c r="S10" s="871">
        <v>2</v>
      </c>
      <c r="T10" s="872">
        <v>27</v>
      </c>
      <c r="U10" s="649">
        <v>182</v>
      </c>
      <c r="V10" s="649">
        <v>0</v>
      </c>
      <c r="W10" s="649">
        <v>3</v>
      </c>
      <c r="X10" s="649">
        <v>0</v>
      </c>
      <c r="Y10" s="870">
        <f t="shared" si="2"/>
        <v>67</v>
      </c>
      <c r="Z10" s="871">
        <f t="shared" si="6"/>
        <v>1</v>
      </c>
      <c r="AA10" s="871">
        <f t="shared" si="6"/>
        <v>13</v>
      </c>
      <c r="AB10" s="872">
        <f t="shared" si="6"/>
        <v>0</v>
      </c>
      <c r="AC10" s="651">
        <v>29</v>
      </c>
      <c r="AD10" s="651">
        <v>0</v>
      </c>
      <c r="AE10" s="651">
        <v>6</v>
      </c>
      <c r="AF10" s="651">
        <v>0</v>
      </c>
      <c r="AG10" s="687">
        <v>53</v>
      </c>
      <c r="AH10" s="687">
        <v>1</v>
      </c>
      <c r="AI10" s="687">
        <v>13</v>
      </c>
      <c r="AJ10" s="687">
        <v>2</v>
      </c>
      <c r="AK10" s="583">
        <f t="shared" si="7"/>
        <v>741</v>
      </c>
      <c r="AL10" s="583">
        <f t="shared" si="8"/>
        <v>5</v>
      </c>
      <c r="AM10" s="583">
        <f t="shared" si="9"/>
        <v>70</v>
      </c>
      <c r="AN10" s="583">
        <f t="shared" si="10"/>
        <v>35</v>
      </c>
    </row>
    <row r="11" spans="1:40" s="7" customFormat="1" ht="12.75" customHeight="1">
      <c r="A11" s="273" t="s">
        <v>182</v>
      </c>
      <c r="B11" s="217">
        <f t="shared" ref="B11:D11" si="13">AK8</f>
        <v>1153</v>
      </c>
      <c r="C11" s="217">
        <f>AL8</f>
        <v>5</v>
      </c>
      <c r="D11" s="217">
        <f t="shared" si="13"/>
        <v>100</v>
      </c>
      <c r="E11" s="10">
        <f t="shared" ref="E11:E38" si="14">SUM(B11:D11)</f>
        <v>1258</v>
      </c>
      <c r="F11" s="217">
        <f t="shared" ref="F11:F19" si="15">AN8</f>
        <v>19</v>
      </c>
      <c r="G11" s="10">
        <f t="shared" si="12"/>
        <v>1277</v>
      </c>
      <c r="I11" s="684">
        <v>277</v>
      </c>
      <c r="J11" s="684"/>
      <c r="K11" s="684"/>
      <c r="L11" s="684">
        <v>8</v>
      </c>
      <c r="M11" s="869">
        <f t="shared" si="0"/>
        <v>179</v>
      </c>
      <c r="N11" s="869">
        <f t="shared" si="5"/>
        <v>0</v>
      </c>
      <c r="O11" s="869">
        <f t="shared" si="5"/>
        <v>0</v>
      </c>
      <c r="P11" s="869">
        <f t="shared" si="5"/>
        <v>3</v>
      </c>
      <c r="Q11" s="870">
        <v>289</v>
      </c>
      <c r="R11" s="871"/>
      <c r="S11" s="871"/>
      <c r="T11" s="872">
        <v>15</v>
      </c>
      <c r="U11" s="649">
        <v>96</v>
      </c>
      <c r="V11" s="649">
        <v>0</v>
      </c>
      <c r="W11" s="649">
        <v>0</v>
      </c>
      <c r="X11" s="649">
        <v>0</v>
      </c>
      <c r="Y11" s="870">
        <f t="shared" si="2"/>
        <v>109</v>
      </c>
      <c r="Z11" s="871">
        <f t="shared" si="6"/>
        <v>0</v>
      </c>
      <c r="AA11" s="871">
        <f t="shared" si="6"/>
        <v>0</v>
      </c>
      <c r="AB11" s="872">
        <f t="shared" si="6"/>
        <v>2</v>
      </c>
      <c r="AC11" s="651">
        <v>68</v>
      </c>
      <c r="AD11" s="651">
        <v>0</v>
      </c>
      <c r="AE11" s="652"/>
      <c r="AF11" s="651">
        <v>0</v>
      </c>
      <c r="AG11" s="687">
        <v>93</v>
      </c>
      <c r="AH11" s="687">
        <v>0</v>
      </c>
      <c r="AI11" s="687">
        <v>0</v>
      </c>
      <c r="AJ11" s="687">
        <v>4</v>
      </c>
      <c r="AK11" s="583">
        <f t="shared" si="7"/>
        <v>1111</v>
      </c>
      <c r="AL11" s="583">
        <f t="shared" si="8"/>
        <v>0</v>
      </c>
      <c r="AM11" s="583">
        <f t="shared" si="9"/>
        <v>0</v>
      </c>
      <c r="AN11" s="583">
        <f t="shared" si="10"/>
        <v>32</v>
      </c>
    </row>
    <row r="12" spans="1:40" s="7" customFormat="1" ht="12.75" customHeight="1">
      <c r="A12" s="273" t="s">
        <v>183</v>
      </c>
      <c r="B12" s="217">
        <f t="shared" ref="B12:D12" si="16">AK9</f>
        <v>456</v>
      </c>
      <c r="C12" s="217">
        <f t="shared" si="16"/>
        <v>3</v>
      </c>
      <c r="D12" s="217">
        <f t="shared" si="16"/>
        <v>71</v>
      </c>
      <c r="E12" s="10">
        <f t="shared" si="14"/>
        <v>530</v>
      </c>
      <c r="F12" s="217">
        <f t="shared" si="15"/>
        <v>7</v>
      </c>
      <c r="G12" s="10">
        <f t="shared" si="12"/>
        <v>537</v>
      </c>
      <c r="I12" s="684">
        <v>2307</v>
      </c>
      <c r="J12" s="684"/>
      <c r="K12" s="684"/>
      <c r="L12" s="684">
        <v>53</v>
      </c>
      <c r="M12" s="869">
        <f t="shared" si="0"/>
        <v>945</v>
      </c>
      <c r="N12" s="869">
        <f t="shared" si="5"/>
        <v>0</v>
      </c>
      <c r="O12" s="869">
        <f t="shared" si="5"/>
        <v>0</v>
      </c>
      <c r="P12" s="869">
        <f t="shared" si="5"/>
        <v>16</v>
      </c>
      <c r="Q12" s="870">
        <v>1174</v>
      </c>
      <c r="R12" s="871"/>
      <c r="S12" s="871"/>
      <c r="T12" s="872">
        <v>30</v>
      </c>
      <c r="U12" s="649">
        <v>2128</v>
      </c>
      <c r="V12" s="649">
        <v>0</v>
      </c>
      <c r="W12" s="649">
        <v>0</v>
      </c>
      <c r="X12" s="649">
        <v>23</v>
      </c>
      <c r="Y12" s="870">
        <f t="shared" si="2"/>
        <v>1012</v>
      </c>
      <c r="Z12" s="871">
        <f t="shared" si="6"/>
        <v>0</v>
      </c>
      <c r="AA12" s="871">
        <f t="shared" si="6"/>
        <v>0</v>
      </c>
      <c r="AB12" s="872">
        <f t="shared" si="6"/>
        <v>22</v>
      </c>
      <c r="AC12" s="651">
        <v>14</v>
      </c>
      <c r="AD12" s="651">
        <v>0</v>
      </c>
      <c r="AE12" s="652"/>
      <c r="AF12" s="651">
        <v>1</v>
      </c>
      <c r="AG12" s="687">
        <v>645</v>
      </c>
      <c r="AH12" s="687">
        <v>0</v>
      </c>
      <c r="AI12" s="687">
        <v>0</v>
      </c>
      <c r="AJ12" s="687">
        <v>14</v>
      </c>
      <c r="AK12" s="583">
        <f t="shared" si="7"/>
        <v>8225</v>
      </c>
      <c r="AL12" s="583">
        <f t="shared" si="8"/>
        <v>0</v>
      </c>
      <c r="AM12" s="583">
        <f t="shared" si="9"/>
        <v>0</v>
      </c>
      <c r="AN12" s="583">
        <f t="shared" si="10"/>
        <v>159</v>
      </c>
    </row>
    <row r="13" spans="1:40" s="7" customFormat="1" ht="12.75" customHeight="1">
      <c r="A13" s="273" t="s">
        <v>184</v>
      </c>
      <c r="B13" s="217">
        <f t="shared" ref="B13:D13" si="17">AK10</f>
        <v>741</v>
      </c>
      <c r="C13" s="217">
        <f t="shared" si="17"/>
        <v>5</v>
      </c>
      <c r="D13" s="217">
        <f t="shared" si="17"/>
        <v>70</v>
      </c>
      <c r="E13" s="10">
        <f t="shared" si="14"/>
        <v>816</v>
      </c>
      <c r="F13" s="217">
        <f t="shared" si="15"/>
        <v>35</v>
      </c>
      <c r="G13" s="10">
        <f t="shared" si="12"/>
        <v>851</v>
      </c>
      <c r="I13" s="684">
        <v>321</v>
      </c>
      <c r="J13" s="684"/>
      <c r="K13" s="684"/>
      <c r="L13" s="684">
        <v>17</v>
      </c>
      <c r="M13" s="869">
        <f t="shared" si="0"/>
        <v>750</v>
      </c>
      <c r="N13" s="869">
        <f t="shared" si="5"/>
        <v>0</v>
      </c>
      <c r="O13" s="869">
        <f t="shared" si="5"/>
        <v>0</v>
      </c>
      <c r="P13" s="869">
        <f t="shared" si="5"/>
        <v>29</v>
      </c>
      <c r="Q13" s="870">
        <v>852</v>
      </c>
      <c r="R13" s="871"/>
      <c r="S13" s="871"/>
      <c r="T13" s="872">
        <v>30</v>
      </c>
      <c r="U13" s="649">
        <v>862</v>
      </c>
      <c r="V13" s="649">
        <v>0</v>
      </c>
      <c r="W13" s="649">
        <v>0</v>
      </c>
      <c r="X13" s="649">
        <v>15</v>
      </c>
      <c r="Y13" s="870">
        <f t="shared" si="2"/>
        <v>1188</v>
      </c>
      <c r="Z13" s="871">
        <f t="shared" si="6"/>
        <v>0</v>
      </c>
      <c r="AA13" s="871">
        <f t="shared" si="6"/>
        <v>0</v>
      </c>
      <c r="AB13" s="872">
        <f t="shared" si="6"/>
        <v>55</v>
      </c>
      <c r="AC13" s="651">
        <v>6</v>
      </c>
      <c r="AD13" s="651">
        <v>0</v>
      </c>
      <c r="AE13" s="652"/>
      <c r="AF13" s="651">
        <v>0</v>
      </c>
      <c r="AG13" s="687">
        <v>2</v>
      </c>
      <c r="AH13" s="687">
        <v>0</v>
      </c>
      <c r="AI13" s="687">
        <v>0</v>
      </c>
      <c r="AJ13" s="687">
        <v>0</v>
      </c>
      <c r="AK13" s="583">
        <f t="shared" si="7"/>
        <v>3981</v>
      </c>
      <c r="AL13" s="583">
        <f t="shared" si="8"/>
        <v>0</v>
      </c>
      <c r="AM13" s="583">
        <f t="shared" si="9"/>
        <v>0</v>
      </c>
      <c r="AN13" s="583">
        <f t="shared" si="10"/>
        <v>146</v>
      </c>
    </row>
    <row r="14" spans="1:40" s="7" customFormat="1" ht="12.75" customHeight="1">
      <c r="A14" s="273" t="s">
        <v>185</v>
      </c>
      <c r="B14" s="217">
        <f t="shared" ref="B14:D14" si="18">AK11</f>
        <v>1111</v>
      </c>
      <c r="C14" s="217">
        <f t="shared" si="18"/>
        <v>0</v>
      </c>
      <c r="D14" s="217">
        <f t="shared" si="18"/>
        <v>0</v>
      </c>
      <c r="E14" s="10">
        <f t="shared" si="14"/>
        <v>1111</v>
      </c>
      <c r="F14" s="217">
        <f t="shared" si="15"/>
        <v>32</v>
      </c>
      <c r="G14" s="10">
        <f t="shared" si="12"/>
        <v>1143</v>
      </c>
      <c r="I14" s="684">
        <v>605</v>
      </c>
      <c r="J14" s="684"/>
      <c r="K14" s="684"/>
      <c r="L14" s="684">
        <v>19</v>
      </c>
      <c r="M14" s="869">
        <f t="shared" si="0"/>
        <v>365</v>
      </c>
      <c r="N14" s="869">
        <f t="shared" si="5"/>
        <v>0</v>
      </c>
      <c r="O14" s="869">
        <f t="shared" si="5"/>
        <v>0</v>
      </c>
      <c r="P14" s="869">
        <f t="shared" si="5"/>
        <v>28</v>
      </c>
      <c r="Q14" s="870">
        <v>1351</v>
      </c>
      <c r="R14" s="871"/>
      <c r="S14" s="871"/>
      <c r="T14" s="872">
        <v>80</v>
      </c>
      <c r="U14" s="649">
        <v>289</v>
      </c>
      <c r="V14" s="649">
        <v>0</v>
      </c>
      <c r="W14" s="649">
        <v>0</v>
      </c>
      <c r="X14" s="649">
        <v>31</v>
      </c>
      <c r="Y14" s="870">
        <f t="shared" si="2"/>
        <v>346</v>
      </c>
      <c r="Z14" s="871">
        <f t="shared" si="6"/>
        <v>0</v>
      </c>
      <c r="AA14" s="871">
        <f t="shared" si="6"/>
        <v>0</v>
      </c>
      <c r="AB14" s="872">
        <f t="shared" si="6"/>
        <v>38</v>
      </c>
      <c r="AC14" s="651">
        <v>30</v>
      </c>
      <c r="AD14" s="651">
        <v>0</v>
      </c>
      <c r="AE14" s="652"/>
      <c r="AF14" s="651">
        <v>3</v>
      </c>
      <c r="AG14" s="687">
        <v>343</v>
      </c>
      <c r="AH14" s="687">
        <v>0</v>
      </c>
      <c r="AI14" s="687">
        <v>0</v>
      </c>
      <c r="AJ14" s="687">
        <v>24</v>
      </c>
      <c r="AK14" s="583">
        <f t="shared" si="7"/>
        <v>3329</v>
      </c>
      <c r="AL14" s="583">
        <f t="shared" si="8"/>
        <v>0</v>
      </c>
      <c r="AM14" s="583">
        <f t="shared" si="9"/>
        <v>0</v>
      </c>
      <c r="AN14" s="583">
        <f t="shared" si="10"/>
        <v>223</v>
      </c>
    </row>
    <row r="15" spans="1:40" s="7" customFormat="1" ht="12.75" customHeight="1">
      <c r="A15" s="273" t="s">
        <v>186</v>
      </c>
      <c r="B15" s="217">
        <f t="shared" ref="B15:D15" si="19">AK12</f>
        <v>8225</v>
      </c>
      <c r="C15" s="217">
        <f t="shared" si="19"/>
        <v>0</v>
      </c>
      <c r="D15" s="217">
        <f t="shared" si="19"/>
        <v>0</v>
      </c>
      <c r="E15" s="10">
        <f t="shared" si="14"/>
        <v>8225</v>
      </c>
      <c r="F15" s="217">
        <f t="shared" si="15"/>
        <v>159</v>
      </c>
      <c r="G15" s="10">
        <f t="shared" si="12"/>
        <v>8384</v>
      </c>
      <c r="I15" s="684">
        <v>707</v>
      </c>
      <c r="J15" s="684"/>
      <c r="K15" s="684"/>
      <c r="L15" s="684">
        <v>76</v>
      </c>
      <c r="M15" s="869">
        <f t="shared" si="0"/>
        <v>292</v>
      </c>
      <c r="N15" s="869">
        <f t="shared" si="5"/>
        <v>0</v>
      </c>
      <c r="O15" s="869">
        <f t="shared" si="5"/>
        <v>0</v>
      </c>
      <c r="P15" s="869">
        <f t="shared" si="5"/>
        <v>41</v>
      </c>
      <c r="Q15" s="870">
        <v>312</v>
      </c>
      <c r="R15" s="871"/>
      <c r="S15" s="871"/>
      <c r="T15" s="872">
        <v>68</v>
      </c>
      <c r="U15" s="649">
        <v>149</v>
      </c>
      <c r="V15" s="649">
        <v>0</v>
      </c>
      <c r="W15" s="649">
        <v>0</v>
      </c>
      <c r="X15" s="649">
        <v>24</v>
      </c>
      <c r="Y15" s="870">
        <f t="shared" si="2"/>
        <v>86</v>
      </c>
      <c r="Z15" s="871">
        <f t="shared" si="6"/>
        <v>0</v>
      </c>
      <c r="AA15" s="871">
        <f t="shared" si="6"/>
        <v>0</v>
      </c>
      <c r="AB15" s="872">
        <f t="shared" si="6"/>
        <v>34</v>
      </c>
      <c r="AC15" s="651">
        <v>4</v>
      </c>
      <c r="AD15" s="651">
        <v>0</v>
      </c>
      <c r="AE15" s="652"/>
      <c r="AF15" s="651">
        <v>1</v>
      </c>
      <c r="AG15" s="687">
        <v>183</v>
      </c>
      <c r="AH15" s="687">
        <v>0</v>
      </c>
      <c r="AI15" s="687">
        <v>0</v>
      </c>
      <c r="AJ15" s="687">
        <v>15</v>
      </c>
      <c r="AK15" s="583">
        <f t="shared" si="7"/>
        <v>1733</v>
      </c>
      <c r="AL15" s="583">
        <f t="shared" si="8"/>
        <v>0</v>
      </c>
      <c r="AM15" s="583">
        <f t="shared" si="9"/>
        <v>0</v>
      </c>
      <c r="AN15" s="583">
        <f t="shared" si="10"/>
        <v>259</v>
      </c>
    </row>
    <row r="16" spans="1:40" s="7" customFormat="1" ht="12.75" customHeight="1">
      <c r="A16" s="273" t="s">
        <v>187</v>
      </c>
      <c r="B16" s="217">
        <f t="shared" ref="B16:D16" si="20">AK13</f>
        <v>3981</v>
      </c>
      <c r="C16" s="217">
        <f t="shared" si="20"/>
        <v>0</v>
      </c>
      <c r="D16" s="217">
        <f t="shared" si="20"/>
        <v>0</v>
      </c>
      <c r="E16" s="10">
        <f t="shared" si="14"/>
        <v>3981</v>
      </c>
      <c r="F16" s="217">
        <f t="shared" si="15"/>
        <v>146</v>
      </c>
      <c r="G16" s="10">
        <f t="shared" si="12"/>
        <v>4127</v>
      </c>
      <c r="I16" s="684">
        <v>95</v>
      </c>
      <c r="J16" s="684"/>
      <c r="K16" s="684"/>
      <c r="L16" s="684">
        <v>14</v>
      </c>
      <c r="M16" s="869">
        <f t="shared" si="0"/>
        <v>136</v>
      </c>
      <c r="N16" s="869">
        <f t="shared" si="5"/>
        <v>0</v>
      </c>
      <c r="O16" s="869">
        <f t="shared" si="5"/>
        <v>0</v>
      </c>
      <c r="P16" s="869">
        <f t="shared" si="5"/>
        <v>4</v>
      </c>
      <c r="Q16" s="870">
        <v>12</v>
      </c>
      <c r="R16" s="871"/>
      <c r="S16" s="871"/>
      <c r="T16" s="872">
        <v>1</v>
      </c>
      <c r="U16" s="649">
        <v>0</v>
      </c>
      <c r="V16" s="649">
        <v>0</v>
      </c>
      <c r="W16" s="649">
        <v>0</v>
      </c>
      <c r="X16" s="649">
        <v>0</v>
      </c>
      <c r="Y16" s="870">
        <f t="shared" si="2"/>
        <v>0</v>
      </c>
      <c r="Z16" s="871">
        <f t="shared" si="6"/>
        <v>0</v>
      </c>
      <c r="AA16" s="871">
        <f t="shared" si="6"/>
        <v>0</v>
      </c>
      <c r="AB16" s="872">
        <f t="shared" si="6"/>
        <v>2</v>
      </c>
      <c r="AC16" s="651">
        <v>2</v>
      </c>
      <c r="AD16" s="651">
        <v>0</v>
      </c>
      <c r="AE16" s="652"/>
      <c r="AF16" s="651">
        <v>1</v>
      </c>
      <c r="AG16" s="687">
        <v>1</v>
      </c>
      <c r="AH16" s="687">
        <v>0</v>
      </c>
      <c r="AI16" s="687">
        <v>0</v>
      </c>
      <c r="AJ16" s="687">
        <v>0</v>
      </c>
      <c r="AK16" s="583">
        <f t="shared" si="7"/>
        <v>246</v>
      </c>
      <c r="AL16" s="583">
        <f t="shared" si="8"/>
        <v>0</v>
      </c>
      <c r="AM16" s="583">
        <f t="shared" si="9"/>
        <v>0</v>
      </c>
      <c r="AN16" s="583">
        <f t="shared" si="10"/>
        <v>22</v>
      </c>
    </row>
    <row r="17" spans="1:40" s="7" customFormat="1" ht="12.75" customHeight="1">
      <c r="A17" s="273" t="s">
        <v>188</v>
      </c>
      <c r="B17" s="217">
        <f t="shared" ref="B17:D17" si="21">AK14</f>
        <v>3329</v>
      </c>
      <c r="C17" s="217">
        <f t="shared" si="21"/>
        <v>0</v>
      </c>
      <c r="D17" s="217">
        <f t="shared" si="21"/>
        <v>0</v>
      </c>
      <c r="E17" s="10">
        <f t="shared" si="14"/>
        <v>3329</v>
      </c>
      <c r="F17" s="217">
        <f t="shared" si="15"/>
        <v>223</v>
      </c>
      <c r="G17" s="10">
        <f t="shared" si="12"/>
        <v>3552</v>
      </c>
      <c r="I17" s="598">
        <f>SUM(I7:I16)</f>
        <v>4748</v>
      </c>
      <c r="J17" s="598">
        <f>SUM(J7:J16)</f>
        <v>5</v>
      </c>
      <c r="K17" s="598">
        <f>SUM(K7:K16)</f>
        <v>74</v>
      </c>
      <c r="L17" s="646">
        <f>SUM(L7:L16)</f>
        <v>195</v>
      </c>
      <c r="M17" s="648">
        <f t="shared" si="0"/>
        <v>3035</v>
      </c>
      <c r="N17" s="648">
        <f t="shared" ref="N17:P17" si="22">N75+N87</f>
        <v>0</v>
      </c>
      <c r="O17" s="648">
        <f t="shared" si="22"/>
        <v>57</v>
      </c>
      <c r="P17" s="648">
        <f t="shared" si="22"/>
        <v>125</v>
      </c>
      <c r="Q17" s="647">
        <v>4537</v>
      </c>
      <c r="R17" s="598">
        <v>0</v>
      </c>
      <c r="S17" s="598">
        <v>19</v>
      </c>
      <c r="T17" s="646">
        <v>270</v>
      </c>
      <c r="U17" s="650">
        <v>4023</v>
      </c>
      <c r="V17" s="650">
        <v>0</v>
      </c>
      <c r="W17" s="650">
        <v>9</v>
      </c>
      <c r="X17" s="650">
        <v>93</v>
      </c>
      <c r="Y17" s="647">
        <f t="shared" si="2"/>
        <v>2995</v>
      </c>
      <c r="Z17" s="598">
        <f t="shared" ref="Z17:AB17" si="23">Z75+Z87</f>
        <v>5</v>
      </c>
      <c r="AA17" s="598">
        <f t="shared" si="23"/>
        <v>41</v>
      </c>
      <c r="AB17" s="646">
        <f t="shared" si="23"/>
        <v>153</v>
      </c>
      <c r="AC17" s="916">
        <v>196</v>
      </c>
      <c r="AD17" s="916">
        <v>0</v>
      </c>
      <c r="AE17" s="916">
        <v>11</v>
      </c>
      <c r="AF17" s="916">
        <v>7</v>
      </c>
      <c r="AG17" s="917">
        <v>1447</v>
      </c>
      <c r="AH17" s="917">
        <v>3</v>
      </c>
      <c r="AI17" s="917">
        <v>32</v>
      </c>
      <c r="AJ17" s="917">
        <v>59</v>
      </c>
      <c r="AK17" s="583">
        <f t="shared" si="7"/>
        <v>20981</v>
      </c>
      <c r="AL17" s="583">
        <f t="shared" si="8"/>
        <v>13</v>
      </c>
      <c r="AM17" s="583">
        <f t="shared" si="9"/>
        <v>243</v>
      </c>
      <c r="AN17" s="583">
        <f t="shared" si="10"/>
        <v>902</v>
      </c>
    </row>
    <row r="18" spans="1:40" s="7" customFormat="1" ht="12.75" customHeight="1">
      <c r="A18" s="273" t="s">
        <v>189</v>
      </c>
      <c r="B18" s="217">
        <f t="shared" ref="B18:D18" si="24">AK15</f>
        <v>1733</v>
      </c>
      <c r="C18" s="217">
        <f t="shared" si="24"/>
        <v>0</v>
      </c>
      <c r="D18" s="217">
        <f t="shared" si="24"/>
        <v>0</v>
      </c>
      <c r="E18" s="10">
        <f t="shared" si="14"/>
        <v>1733</v>
      </c>
      <c r="F18" s="217">
        <f t="shared" si="15"/>
        <v>259</v>
      </c>
      <c r="G18" s="10">
        <f t="shared" si="12"/>
        <v>1992</v>
      </c>
      <c r="M18" s="16"/>
      <c r="N18" s="16"/>
      <c r="O18" s="16"/>
      <c r="P18" s="16"/>
    </row>
    <row r="19" spans="1:40" s="7" customFormat="1">
      <c r="A19" s="273" t="s">
        <v>190</v>
      </c>
      <c r="B19" s="217">
        <f t="shared" ref="B19:D19" si="25">AK16</f>
        <v>246</v>
      </c>
      <c r="C19" s="217">
        <f t="shared" si="25"/>
        <v>0</v>
      </c>
      <c r="D19" s="217">
        <f t="shared" si="25"/>
        <v>0</v>
      </c>
      <c r="E19" s="10">
        <f t="shared" si="14"/>
        <v>246</v>
      </c>
      <c r="F19" s="217">
        <f t="shared" si="15"/>
        <v>22</v>
      </c>
      <c r="G19" s="10">
        <f t="shared" si="12"/>
        <v>268</v>
      </c>
      <c r="M19" s="16"/>
      <c r="N19" s="16"/>
      <c r="O19" s="16"/>
      <c r="P19" s="16"/>
    </row>
    <row r="20" spans="1:40" s="7" customFormat="1" hidden="1">
      <c r="A20" s="11"/>
      <c r="B20" s="217" t="e">
        <f>'[9]ANEXO III - TAB 1'!B20+'[10]ANEXO III - TAB 1'!B20+'[11]ANEXO III - TAB 1'!B20+'[12]ANEXO III - TAB 1'!B20+'[13]ANEXO III - TAB 1'!B20+'[14]ANEXO III - TAB 1'!B20</f>
        <v>#REF!</v>
      </c>
      <c r="C20" s="217" t="e">
        <f>'[9]ANEXO III - TAB 1'!C20+'[10]ANEXO III - TAB 1'!C20+'[11]ANEXO III - TAB 1'!C20+'[12]ANEXO III - TAB 1'!C20+'[13]ANEXO III - TAB 1'!C20+'[14]ANEXO III - TAB 1'!C20</f>
        <v>#REF!</v>
      </c>
      <c r="D20" s="217" t="e">
        <f>'[9]ANEXO III - TAB 1'!D20+'[10]ANEXO III - TAB 1'!D20+'[11]ANEXO III - TAB 1'!D20+'[12]ANEXO III - TAB 1'!D20+'[13]ANEXO III - TAB 1'!D20+'[14]ANEXO III - TAB 1'!D20</f>
        <v>#REF!</v>
      </c>
      <c r="E20" s="10" t="e">
        <f t="shared" si="14"/>
        <v>#REF!</v>
      </c>
      <c r="F20" s="217" t="e">
        <f>'[9]ANEXO III - TAB 1'!F20+'[10]ANEXO III - TAB 1'!F20+'[11]ANEXO III - TAB 1'!F20+'[12]ANEXO III - TAB 1'!F20+'[13]ANEXO III - TAB 1'!F20+'[14]ANEXO III - TAB 1'!F20</f>
        <v>#REF!</v>
      </c>
      <c r="G20" s="10" t="e">
        <f t="shared" si="12"/>
        <v>#REF!</v>
      </c>
      <c r="M20" s="16"/>
      <c r="N20" s="16"/>
      <c r="O20" s="16"/>
      <c r="P20" s="16"/>
    </row>
    <row r="21" spans="1:40" s="7" customFormat="1" hidden="1">
      <c r="A21" s="11"/>
      <c r="B21" s="217" t="e">
        <f>'[9]ANEXO III - TAB 1'!B21+'[10]ANEXO III - TAB 1'!B21+'[11]ANEXO III - TAB 1'!B21+'[12]ANEXO III - TAB 1'!B21+'[13]ANEXO III - TAB 1'!B21+'[14]ANEXO III - TAB 1'!B21</f>
        <v>#REF!</v>
      </c>
      <c r="C21" s="217" t="e">
        <f>'[9]ANEXO III - TAB 1'!C21+'[10]ANEXO III - TAB 1'!C21+'[11]ANEXO III - TAB 1'!C21+'[12]ANEXO III - TAB 1'!C21+'[13]ANEXO III - TAB 1'!C21+'[14]ANEXO III - TAB 1'!C21</f>
        <v>#REF!</v>
      </c>
      <c r="D21" s="217" t="e">
        <f>'[9]ANEXO III - TAB 1'!D21+'[10]ANEXO III - TAB 1'!D21+'[11]ANEXO III - TAB 1'!D21+'[12]ANEXO III - TAB 1'!D21+'[13]ANEXO III - TAB 1'!D21+'[14]ANEXO III - TAB 1'!D21</f>
        <v>#REF!</v>
      </c>
      <c r="E21" s="10" t="e">
        <f t="shared" si="14"/>
        <v>#REF!</v>
      </c>
      <c r="F21" s="217" t="e">
        <f>'[9]ANEXO III - TAB 1'!F21+'[10]ANEXO III - TAB 1'!F21+'[11]ANEXO III - TAB 1'!F21+'[12]ANEXO III - TAB 1'!F21+'[13]ANEXO III - TAB 1'!F21+'[14]ANEXO III - TAB 1'!F21</f>
        <v>#REF!</v>
      </c>
      <c r="G21" s="10" t="e">
        <f t="shared" si="12"/>
        <v>#REF!</v>
      </c>
      <c r="M21" s="16"/>
      <c r="N21" s="16"/>
      <c r="O21" s="16"/>
      <c r="P21" s="16"/>
    </row>
    <row r="22" spans="1:40" s="7" customFormat="1" hidden="1">
      <c r="A22" s="11"/>
      <c r="B22" s="217" t="e">
        <f>'[9]ANEXO III - TAB 1'!B22+'[10]ANEXO III - TAB 1'!B22+'[11]ANEXO III - TAB 1'!B22+'[12]ANEXO III - TAB 1'!B22+'[13]ANEXO III - TAB 1'!B22+'[14]ANEXO III - TAB 1'!B22</f>
        <v>#REF!</v>
      </c>
      <c r="C22" s="217" t="e">
        <f>'[9]ANEXO III - TAB 1'!C22+'[10]ANEXO III - TAB 1'!C22+'[11]ANEXO III - TAB 1'!C22+'[12]ANEXO III - TAB 1'!C22+'[13]ANEXO III - TAB 1'!C22+'[14]ANEXO III - TAB 1'!C22</f>
        <v>#REF!</v>
      </c>
      <c r="D22" s="217" t="e">
        <f>'[9]ANEXO III - TAB 1'!D22+'[10]ANEXO III - TAB 1'!D22+'[11]ANEXO III - TAB 1'!D22+'[12]ANEXO III - TAB 1'!D22+'[13]ANEXO III - TAB 1'!D22+'[14]ANEXO III - TAB 1'!D22</f>
        <v>#REF!</v>
      </c>
      <c r="E22" s="10" t="e">
        <f t="shared" si="14"/>
        <v>#REF!</v>
      </c>
      <c r="F22" s="217" t="e">
        <f>'[9]ANEXO III - TAB 1'!F22+'[10]ANEXO III - TAB 1'!F22+'[11]ANEXO III - TAB 1'!F22+'[12]ANEXO III - TAB 1'!F22+'[13]ANEXO III - TAB 1'!F22+'[14]ANEXO III - TAB 1'!F22</f>
        <v>#REF!</v>
      </c>
      <c r="G22" s="10" t="e">
        <f t="shared" si="12"/>
        <v>#REF!</v>
      </c>
      <c r="M22" s="16"/>
      <c r="N22" s="16"/>
      <c r="O22" s="16"/>
      <c r="P22" s="16"/>
    </row>
    <row r="23" spans="1:40" s="7" customFormat="1" hidden="1">
      <c r="A23" s="11"/>
      <c r="B23" s="217" t="e">
        <f>'[9]ANEXO III - TAB 1'!B23+'[10]ANEXO III - TAB 1'!B23+'[11]ANEXO III - TAB 1'!B23+'[12]ANEXO III - TAB 1'!B23+'[13]ANEXO III - TAB 1'!B23+'[14]ANEXO III - TAB 1'!B23</f>
        <v>#REF!</v>
      </c>
      <c r="C23" s="217" t="e">
        <f>'[9]ANEXO III - TAB 1'!C23+'[10]ANEXO III - TAB 1'!C23+'[11]ANEXO III - TAB 1'!C23+'[12]ANEXO III - TAB 1'!C23+'[13]ANEXO III - TAB 1'!C23+'[14]ANEXO III - TAB 1'!C23</f>
        <v>#REF!</v>
      </c>
      <c r="D23" s="217" t="e">
        <f>'[9]ANEXO III - TAB 1'!D23+'[10]ANEXO III - TAB 1'!D23+'[11]ANEXO III - TAB 1'!D23+'[12]ANEXO III - TAB 1'!D23+'[13]ANEXO III - TAB 1'!D23+'[14]ANEXO III - TAB 1'!D23</f>
        <v>#REF!</v>
      </c>
      <c r="E23" s="10" t="e">
        <f t="shared" si="14"/>
        <v>#REF!</v>
      </c>
      <c r="F23" s="217" t="e">
        <f>'[9]ANEXO III - TAB 1'!F23+'[10]ANEXO III - TAB 1'!F23+'[11]ANEXO III - TAB 1'!F23+'[12]ANEXO III - TAB 1'!F23+'[13]ANEXO III - TAB 1'!F23+'[14]ANEXO III - TAB 1'!F23</f>
        <v>#REF!</v>
      </c>
      <c r="G23" s="10" t="e">
        <f t="shared" si="12"/>
        <v>#REF!</v>
      </c>
      <c r="M23" s="16"/>
      <c r="N23" s="16"/>
      <c r="O23" s="16"/>
      <c r="P23" s="16"/>
    </row>
    <row r="24" spans="1:40" s="7" customFormat="1" hidden="1">
      <c r="A24" s="11"/>
      <c r="B24" s="217" t="e">
        <f>'[9]ANEXO III - TAB 1'!B24+'[10]ANEXO III - TAB 1'!B24+'[11]ANEXO III - TAB 1'!B24+'[12]ANEXO III - TAB 1'!B24+'[13]ANEXO III - TAB 1'!B24+'[14]ANEXO III - TAB 1'!B24</f>
        <v>#REF!</v>
      </c>
      <c r="C24" s="217" t="e">
        <f>'[9]ANEXO III - TAB 1'!C24+'[10]ANEXO III - TAB 1'!C24+'[11]ANEXO III - TAB 1'!C24+'[12]ANEXO III - TAB 1'!C24+'[13]ANEXO III - TAB 1'!C24+'[14]ANEXO III - TAB 1'!C24</f>
        <v>#REF!</v>
      </c>
      <c r="D24" s="217" t="e">
        <f>'[9]ANEXO III - TAB 1'!D24+'[10]ANEXO III - TAB 1'!D24+'[11]ANEXO III - TAB 1'!D24+'[12]ANEXO III - TAB 1'!D24+'[13]ANEXO III - TAB 1'!D24+'[14]ANEXO III - TAB 1'!D24</f>
        <v>#REF!</v>
      </c>
      <c r="E24" s="10" t="e">
        <f t="shared" si="14"/>
        <v>#REF!</v>
      </c>
      <c r="F24" s="217" t="e">
        <f>'[9]ANEXO III - TAB 1'!F24+'[10]ANEXO III - TAB 1'!F24+'[11]ANEXO III - TAB 1'!F24+'[12]ANEXO III - TAB 1'!F24+'[13]ANEXO III - TAB 1'!F24+'[14]ANEXO III - TAB 1'!F24</f>
        <v>#REF!</v>
      </c>
      <c r="G24" s="10" t="e">
        <f t="shared" si="12"/>
        <v>#REF!</v>
      </c>
      <c r="M24" s="16"/>
      <c r="N24" s="16"/>
      <c r="O24" s="16"/>
      <c r="P24" s="16"/>
    </row>
    <row r="25" spans="1:40" s="7" customFormat="1" hidden="1">
      <c r="A25" s="11"/>
      <c r="B25" s="217" t="e">
        <f>'[9]ANEXO III - TAB 1'!B25+'[10]ANEXO III - TAB 1'!B25+'[11]ANEXO III - TAB 1'!B25+'[12]ANEXO III - TAB 1'!B25+'[13]ANEXO III - TAB 1'!B25+'[14]ANEXO III - TAB 1'!B25</f>
        <v>#REF!</v>
      </c>
      <c r="C25" s="217" t="e">
        <f>'[9]ANEXO III - TAB 1'!C25+'[10]ANEXO III - TAB 1'!C25+'[11]ANEXO III - TAB 1'!C25+'[12]ANEXO III - TAB 1'!C25+'[13]ANEXO III - TAB 1'!C25+'[14]ANEXO III - TAB 1'!C25</f>
        <v>#REF!</v>
      </c>
      <c r="D25" s="217" t="e">
        <f>'[9]ANEXO III - TAB 1'!D25+'[10]ANEXO III - TAB 1'!D25+'[11]ANEXO III - TAB 1'!D25+'[12]ANEXO III - TAB 1'!D25+'[13]ANEXO III - TAB 1'!D25+'[14]ANEXO III - TAB 1'!D25</f>
        <v>#REF!</v>
      </c>
      <c r="E25" s="10" t="e">
        <f t="shared" si="14"/>
        <v>#REF!</v>
      </c>
      <c r="F25" s="217" t="e">
        <f>'[9]ANEXO III - TAB 1'!F25+'[10]ANEXO III - TAB 1'!F25+'[11]ANEXO III - TAB 1'!F25+'[12]ANEXO III - TAB 1'!F25+'[13]ANEXO III - TAB 1'!F25+'[14]ANEXO III - TAB 1'!F25</f>
        <v>#REF!</v>
      </c>
      <c r="G25" s="10" t="e">
        <f t="shared" si="12"/>
        <v>#REF!</v>
      </c>
      <c r="M25" s="16"/>
      <c r="N25" s="16"/>
      <c r="O25" s="16"/>
      <c r="P25" s="16"/>
    </row>
    <row r="26" spans="1:40" s="7" customFormat="1" hidden="1">
      <c r="A26" s="11"/>
      <c r="B26" s="217" t="e">
        <f>'[9]ANEXO III - TAB 1'!B26+'[10]ANEXO III - TAB 1'!B26+'[11]ANEXO III - TAB 1'!B26+'[12]ANEXO III - TAB 1'!B26+'[13]ANEXO III - TAB 1'!B26+'[14]ANEXO III - TAB 1'!B26</f>
        <v>#REF!</v>
      </c>
      <c r="C26" s="217" t="e">
        <f>'[9]ANEXO III - TAB 1'!C26+'[10]ANEXO III - TAB 1'!C26+'[11]ANEXO III - TAB 1'!C26+'[12]ANEXO III - TAB 1'!C26+'[13]ANEXO III - TAB 1'!C26+'[14]ANEXO III - TAB 1'!C26</f>
        <v>#REF!</v>
      </c>
      <c r="D26" s="217" t="e">
        <f>'[9]ANEXO III - TAB 1'!D26+'[10]ANEXO III - TAB 1'!D26+'[11]ANEXO III - TAB 1'!D26+'[12]ANEXO III - TAB 1'!D26+'[13]ANEXO III - TAB 1'!D26+'[14]ANEXO III - TAB 1'!D26</f>
        <v>#REF!</v>
      </c>
      <c r="E26" s="10" t="e">
        <f t="shared" si="14"/>
        <v>#REF!</v>
      </c>
      <c r="F26" s="217" t="e">
        <f>'[9]ANEXO III - TAB 1'!F26+'[10]ANEXO III - TAB 1'!F26+'[11]ANEXO III - TAB 1'!F26+'[12]ANEXO III - TAB 1'!F26+'[13]ANEXO III - TAB 1'!F26+'[14]ANEXO III - TAB 1'!F26</f>
        <v>#REF!</v>
      </c>
      <c r="G26" s="10" t="e">
        <f t="shared" si="12"/>
        <v>#REF!</v>
      </c>
      <c r="M26" s="16"/>
      <c r="N26" s="16"/>
      <c r="O26" s="16"/>
      <c r="P26" s="16"/>
    </row>
    <row r="27" spans="1:40" s="7" customFormat="1" hidden="1">
      <c r="A27" s="11"/>
      <c r="B27" s="217" t="e">
        <f>'[9]ANEXO III - TAB 1'!B27+'[10]ANEXO III - TAB 1'!B27+'[11]ANEXO III - TAB 1'!B27+'[12]ANEXO III - TAB 1'!B27+'[13]ANEXO III - TAB 1'!B27+'[14]ANEXO III - TAB 1'!B27</f>
        <v>#REF!</v>
      </c>
      <c r="C27" s="217" t="e">
        <f>'[9]ANEXO III - TAB 1'!C27+'[10]ANEXO III - TAB 1'!C27+'[11]ANEXO III - TAB 1'!C27+'[12]ANEXO III - TAB 1'!C27+'[13]ANEXO III - TAB 1'!C27+'[14]ANEXO III - TAB 1'!C27</f>
        <v>#REF!</v>
      </c>
      <c r="D27" s="217" t="e">
        <f>'[9]ANEXO III - TAB 1'!D27+'[10]ANEXO III - TAB 1'!D27+'[11]ANEXO III - TAB 1'!D27+'[12]ANEXO III - TAB 1'!D27+'[13]ANEXO III - TAB 1'!D27+'[14]ANEXO III - TAB 1'!D27</f>
        <v>#REF!</v>
      </c>
      <c r="E27" s="10" t="e">
        <f t="shared" si="14"/>
        <v>#REF!</v>
      </c>
      <c r="F27" s="217" t="e">
        <f>'[9]ANEXO III - TAB 1'!F27+'[10]ANEXO III - TAB 1'!F27+'[11]ANEXO III - TAB 1'!F27+'[12]ANEXO III - TAB 1'!F27+'[13]ANEXO III - TAB 1'!F27+'[14]ANEXO III - TAB 1'!F27</f>
        <v>#REF!</v>
      </c>
      <c r="G27" s="10" t="e">
        <f t="shared" si="12"/>
        <v>#REF!</v>
      </c>
      <c r="M27" s="16"/>
      <c r="N27" s="16"/>
      <c r="O27" s="16"/>
      <c r="P27" s="16"/>
    </row>
    <row r="28" spans="1:40" s="7" customFormat="1" hidden="1">
      <c r="A28" s="11"/>
      <c r="B28" s="217" t="e">
        <f>'[9]ANEXO III - TAB 1'!B28+'[10]ANEXO III - TAB 1'!B28+'[11]ANEXO III - TAB 1'!B28+'[12]ANEXO III - TAB 1'!B28+'[13]ANEXO III - TAB 1'!B28+'[14]ANEXO III - TAB 1'!B28</f>
        <v>#REF!</v>
      </c>
      <c r="C28" s="217" t="e">
        <f>'[9]ANEXO III - TAB 1'!C28+'[10]ANEXO III - TAB 1'!C28+'[11]ANEXO III - TAB 1'!C28+'[12]ANEXO III - TAB 1'!C28+'[13]ANEXO III - TAB 1'!C28+'[14]ANEXO III - TAB 1'!C28</f>
        <v>#REF!</v>
      </c>
      <c r="D28" s="217" t="e">
        <f>'[9]ANEXO III - TAB 1'!D28+'[10]ANEXO III - TAB 1'!D28+'[11]ANEXO III - TAB 1'!D28+'[12]ANEXO III - TAB 1'!D28+'[13]ANEXO III - TAB 1'!D28+'[14]ANEXO III - TAB 1'!D28</f>
        <v>#REF!</v>
      </c>
      <c r="E28" s="10" t="e">
        <f t="shared" si="14"/>
        <v>#REF!</v>
      </c>
      <c r="F28" s="217" t="e">
        <f>'[9]ANEXO III - TAB 1'!F28+'[10]ANEXO III - TAB 1'!F28+'[11]ANEXO III - TAB 1'!F28+'[12]ANEXO III - TAB 1'!F28+'[13]ANEXO III - TAB 1'!F28+'[14]ANEXO III - TAB 1'!F28</f>
        <v>#REF!</v>
      </c>
      <c r="G28" s="10" t="e">
        <f t="shared" si="12"/>
        <v>#REF!</v>
      </c>
      <c r="M28" s="16"/>
      <c r="N28" s="16"/>
      <c r="O28" s="16"/>
      <c r="P28" s="16"/>
    </row>
    <row r="29" spans="1:40" s="7" customFormat="1" hidden="1">
      <c r="A29" s="11"/>
      <c r="B29" s="217" t="e">
        <f>'[9]ANEXO III - TAB 1'!B29+'[10]ANEXO III - TAB 1'!B29+'[11]ANEXO III - TAB 1'!B29+'[12]ANEXO III - TAB 1'!B29+'[13]ANEXO III - TAB 1'!B29+'[14]ANEXO III - TAB 1'!B29</f>
        <v>#REF!</v>
      </c>
      <c r="C29" s="217" t="e">
        <f>'[9]ANEXO III - TAB 1'!C29+'[10]ANEXO III - TAB 1'!C29+'[11]ANEXO III - TAB 1'!C29+'[12]ANEXO III - TAB 1'!C29+'[13]ANEXO III - TAB 1'!C29+'[14]ANEXO III - TAB 1'!C29</f>
        <v>#REF!</v>
      </c>
      <c r="D29" s="217" t="e">
        <f>'[9]ANEXO III - TAB 1'!D29+'[10]ANEXO III - TAB 1'!D29+'[11]ANEXO III - TAB 1'!D29+'[12]ANEXO III - TAB 1'!D29+'[13]ANEXO III - TAB 1'!D29+'[14]ANEXO III - TAB 1'!D29</f>
        <v>#REF!</v>
      </c>
      <c r="E29" s="10" t="e">
        <f t="shared" si="14"/>
        <v>#REF!</v>
      </c>
      <c r="F29" s="217" t="e">
        <f>'[9]ANEXO III - TAB 1'!F29+'[10]ANEXO III - TAB 1'!F29+'[11]ANEXO III - TAB 1'!F29+'[12]ANEXO III - TAB 1'!F29+'[13]ANEXO III - TAB 1'!F29+'[14]ANEXO III - TAB 1'!F29</f>
        <v>#REF!</v>
      </c>
      <c r="G29" s="10" t="e">
        <f t="shared" si="12"/>
        <v>#REF!</v>
      </c>
      <c r="M29" s="16"/>
      <c r="N29" s="16"/>
      <c r="O29" s="16"/>
      <c r="P29" s="16"/>
    </row>
    <row r="30" spans="1:40" s="7" customFormat="1" hidden="1">
      <c r="A30" s="11"/>
      <c r="B30" s="217" t="e">
        <f>'[9]ANEXO III - TAB 1'!B30+'[10]ANEXO III - TAB 1'!B30+'[11]ANEXO III - TAB 1'!B30+'[12]ANEXO III - TAB 1'!B30+'[13]ANEXO III - TAB 1'!B30+'[14]ANEXO III - TAB 1'!B30</f>
        <v>#REF!</v>
      </c>
      <c r="C30" s="217" t="e">
        <f>'[9]ANEXO III - TAB 1'!C30+'[10]ANEXO III - TAB 1'!C30+'[11]ANEXO III - TAB 1'!C30+'[12]ANEXO III - TAB 1'!C30+'[13]ANEXO III - TAB 1'!C30+'[14]ANEXO III - TAB 1'!C30</f>
        <v>#REF!</v>
      </c>
      <c r="D30" s="217" t="e">
        <f>'[9]ANEXO III - TAB 1'!D30+'[10]ANEXO III - TAB 1'!D30+'[11]ANEXO III - TAB 1'!D30+'[12]ANEXO III - TAB 1'!D30+'[13]ANEXO III - TAB 1'!D30+'[14]ANEXO III - TAB 1'!D30</f>
        <v>#REF!</v>
      </c>
      <c r="E30" s="10" t="e">
        <f t="shared" si="14"/>
        <v>#REF!</v>
      </c>
      <c r="F30" s="217" t="e">
        <f>'[9]ANEXO III - TAB 1'!F30+'[10]ANEXO III - TAB 1'!F30+'[11]ANEXO III - TAB 1'!F30+'[12]ANEXO III - TAB 1'!F30+'[13]ANEXO III - TAB 1'!F30+'[14]ANEXO III - TAB 1'!F30</f>
        <v>#REF!</v>
      </c>
      <c r="G30" s="10" t="e">
        <f t="shared" si="12"/>
        <v>#REF!</v>
      </c>
      <c r="M30" s="16"/>
      <c r="N30" s="16"/>
      <c r="O30" s="16"/>
      <c r="P30" s="16"/>
    </row>
    <row r="31" spans="1:40" s="7" customFormat="1" hidden="1">
      <c r="A31" s="11"/>
      <c r="B31" s="217" t="e">
        <f>'[9]ANEXO III - TAB 1'!B31+'[10]ANEXO III - TAB 1'!B31+'[11]ANEXO III - TAB 1'!B31+'[12]ANEXO III - TAB 1'!B31+'[13]ANEXO III - TAB 1'!B31+'[14]ANEXO III - TAB 1'!B31</f>
        <v>#REF!</v>
      </c>
      <c r="C31" s="217" t="e">
        <f>'[9]ANEXO III - TAB 1'!C31+'[10]ANEXO III - TAB 1'!C31+'[11]ANEXO III - TAB 1'!C31+'[12]ANEXO III - TAB 1'!C31+'[13]ANEXO III - TAB 1'!C31+'[14]ANEXO III - TAB 1'!C31</f>
        <v>#REF!</v>
      </c>
      <c r="D31" s="217" t="e">
        <f>'[9]ANEXO III - TAB 1'!D31+'[10]ANEXO III - TAB 1'!D31+'[11]ANEXO III - TAB 1'!D31+'[12]ANEXO III - TAB 1'!D31+'[13]ANEXO III - TAB 1'!D31+'[14]ANEXO III - TAB 1'!D31</f>
        <v>#REF!</v>
      </c>
      <c r="E31" s="10" t="e">
        <f t="shared" si="14"/>
        <v>#REF!</v>
      </c>
      <c r="F31" s="217" t="e">
        <f>'[9]ANEXO III - TAB 1'!F31+'[10]ANEXO III - TAB 1'!F31+'[11]ANEXO III - TAB 1'!F31+'[12]ANEXO III - TAB 1'!F31+'[13]ANEXO III - TAB 1'!F31+'[14]ANEXO III - TAB 1'!F31</f>
        <v>#REF!</v>
      </c>
      <c r="G31" s="10" t="e">
        <f t="shared" si="12"/>
        <v>#REF!</v>
      </c>
      <c r="M31" s="16"/>
      <c r="N31" s="16"/>
      <c r="O31" s="16"/>
      <c r="P31" s="16"/>
    </row>
    <row r="32" spans="1:40" s="7" customFormat="1" hidden="1">
      <c r="A32" s="11"/>
      <c r="B32" s="217" t="e">
        <f>'[9]ANEXO III - TAB 1'!B32+'[10]ANEXO III - TAB 1'!B32+'[11]ANEXO III - TAB 1'!B32+'[12]ANEXO III - TAB 1'!B32+'[13]ANEXO III - TAB 1'!B32+'[14]ANEXO III - TAB 1'!B32</f>
        <v>#REF!</v>
      </c>
      <c r="C32" s="217" t="e">
        <f>'[9]ANEXO III - TAB 1'!C32+'[10]ANEXO III - TAB 1'!C32+'[11]ANEXO III - TAB 1'!C32+'[12]ANEXO III - TAB 1'!C32+'[13]ANEXO III - TAB 1'!C32+'[14]ANEXO III - TAB 1'!C32</f>
        <v>#REF!</v>
      </c>
      <c r="D32" s="217" t="e">
        <f>'[9]ANEXO III - TAB 1'!D32+'[10]ANEXO III - TAB 1'!D32+'[11]ANEXO III - TAB 1'!D32+'[12]ANEXO III - TAB 1'!D32+'[13]ANEXO III - TAB 1'!D32+'[14]ANEXO III - TAB 1'!D32</f>
        <v>#REF!</v>
      </c>
      <c r="E32" s="10" t="e">
        <f t="shared" si="14"/>
        <v>#REF!</v>
      </c>
      <c r="F32" s="217" t="e">
        <f>'[9]ANEXO III - TAB 1'!F32+'[10]ANEXO III - TAB 1'!F32+'[11]ANEXO III - TAB 1'!F32+'[12]ANEXO III - TAB 1'!F32+'[13]ANEXO III - TAB 1'!F32+'[14]ANEXO III - TAB 1'!F32</f>
        <v>#REF!</v>
      </c>
      <c r="G32" s="10" t="e">
        <f t="shared" si="12"/>
        <v>#REF!</v>
      </c>
      <c r="M32" s="16"/>
      <c r="N32" s="16"/>
      <c r="O32" s="16"/>
      <c r="P32" s="16"/>
    </row>
    <row r="33" spans="1:36" s="7" customFormat="1" hidden="1">
      <c r="A33" s="11"/>
      <c r="B33" s="217" t="e">
        <f>'[9]ANEXO III - TAB 1'!B33+'[10]ANEXO III - TAB 1'!B33+'[11]ANEXO III - TAB 1'!B33+'[12]ANEXO III - TAB 1'!B33+'[13]ANEXO III - TAB 1'!B33+'[14]ANEXO III - TAB 1'!B33</f>
        <v>#REF!</v>
      </c>
      <c r="C33" s="217" t="e">
        <f>'[9]ANEXO III - TAB 1'!C33+'[10]ANEXO III - TAB 1'!C33+'[11]ANEXO III - TAB 1'!C33+'[12]ANEXO III - TAB 1'!C33+'[13]ANEXO III - TAB 1'!C33+'[14]ANEXO III - TAB 1'!C33</f>
        <v>#REF!</v>
      </c>
      <c r="D33" s="217" t="e">
        <f>'[9]ANEXO III - TAB 1'!D33+'[10]ANEXO III - TAB 1'!D33+'[11]ANEXO III - TAB 1'!D33+'[12]ANEXO III - TAB 1'!D33+'[13]ANEXO III - TAB 1'!D33+'[14]ANEXO III - TAB 1'!D33</f>
        <v>#REF!</v>
      </c>
      <c r="E33" s="10" t="e">
        <f t="shared" si="14"/>
        <v>#REF!</v>
      </c>
      <c r="F33" s="217" t="e">
        <f>'[9]ANEXO III - TAB 1'!F33+'[10]ANEXO III - TAB 1'!F33+'[11]ANEXO III - TAB 1'!F33+'[12]ANEXO III - TAB 1'!F33+'[13]ANEXO III - TAB 1'!F33+'[14]ANEXO III - TAB 1'!F33</f>
        <v>#REF!</v>
      </c>
      <c r="G33" s="10" t="e">
        <f t="shared" si="12"/>
        <v>#REF!</v>
      </c>
      <c r="M33" s="16"/>
      <c r="N33" s="16"/>
      <c r="O33" s="16"/>
      <c r="P33" s="16"/>
    </row>
    <row r="34" spans="1:36" s="7" customFormat="1" hidden="1">
      <c r="A34" s="11"/>
      <c r="B34" s="217" t="e">
        <f>'[9]ANEXO III - TAB 1'!B34+'[10]ANEXO III - TAB 1'!B34+'[11]ANEXO III - TAB 1'!B34+'[12]ANEXO III - TAB 1'!B34+'[13]ANEXO III - TAB 1'!B34+'[14]ANEXO III - TAB 1'!B34</f>
        <v>#REF!</v>
      </c>
      <c r="C34" s="217" t="e">
        <f>'[9]ANEXO III - TAB 1'!C34+'[10]ANEXO III - TAB 1'!C34+'[11]ANEXO III - TAB 1'!C34+'[12]ANEXO III - TAB 1'!C34+'[13]ANEXO III - TAB 1'!C34+'[14]ANEXO III - TAB 1'!C34</f>
        <v>#REF!</v>
      </c>
      <c r="D34" s="217" t="e">
        <f>'[9]ANEXO III - TAB 1'!D34+'[10]ANEXO III - TAB 1'!D34+'[11]ANEXO III - TAB 1'!D34+'[12]ANEXO III - TAB 1'!D34+'[13]ANEXO III - TAB 1'!D34+'[14]ANEXO III - TAB 1'!D34</f>
        <v>#REF!</v>
      </c>
      <c r="E34" s="10" t="e">
        <f t="shared" si="14"/>
        <v>#REF!</v>
      </c>
      <c r="F34" s="217" t="e">
        <f>'[9]ANEXO III - TAB 1'!F34+'[10]ANEXO III - TAB 1'!F34+'[11]ANEXO III - TAB 1'!F34+'[12]ANEXO III - TAB 1'!F34+'[13]ANEXO III - TAB 1'!F34+'[14]ANEXO III - TAB 1'!F34</f>
        <v>#REF!</v>
      </c>
      <c r="G34" s="10" t="e">
        <f t="shared" si="12"/>
        <v>#REF!</v>
      </c>
      <c r="M34" s="16"/>
      <c r="N34" s="16"/>
      <c r="O34" s="16"/>
      <c r="P34" s="16"/>
    </row>
    <row r="35" spans="1:36" s="7" customFormat="1" hidden="1">
      <c r="A35" s="11"/>
      <c r="B35" s="217" t="e">
        <f>'[9]ANEXO III - TAB 1'!B35+'[10]ANEXO III - TAB 1'!B35+'[11]ANEXO III - TAB 1'!B35+'[12]ANEXO III - TAB 1'!B35+'[13]ANEXO III - TAB 1'!B35+'[14]ANEXO III - TAB 1'!B35</f>
        <v>#REF!</v>
      </c>
      <c r="C35" s="217" t="e">
        <f>'[9]ANEXO III - TAB 1'!C35+'[10]ANEXO III - TAB 1'!C35+'[11]ANEXO III - TAB 1'!C35+'[12]ANEXO III - TAB 1'!C35+'[13]ANEXO III - TAB 1'!C35+'[14]ANEXO III - TAB 1'!C35</f>
        <v>#REF!</v>
      </c>
      <c r="D35" s="217" t="e">
        <f>'[9]ANEXO III - TAB 1'!D35+'[10]ANEXO III - TAB 1'!D35+'[11]ANEXO III - TAB 1'!D35+'[12]ANEXO III - TAB 1'!D35+'[13]ANEXO III - TAB 1'!D35+'[14]ANEXO III - TAB 1'!D35</f>
        <v>#REF!</v>
      </c>
      <c r="E35" s="10" t="e">
        <f t="shared" si="14"/>
        <v>#REF!</v>
      </c>
      <c r="F35" s="217" t="e">
        <f>'[9]ANEXO III - TAB 1'!F35+'[10]ANEXO III - TAB 1'!F35+'[11]ANEXO III - TAB 1'!F35+'[12]ANEXO III - TAB 1'!F35+'[13]ANEXO III - TAB 1'!F35+'[14]ANEXO III - TAB 1'!F35</f>
        <v>#REF!</v>
      </c>
      <c r="G35" s="10" t="e">
        <f t="shared" si="12"/>
        <v>#REF!</v>
      </c>
      <c r="M35" s="16"/>
      <c r="N35" s="16"/>
      <c r="O35" s="16"/>
      <c r="P35" s="16"/>
    </row>
    <row r="36" spans="1:36" s="7" customFormat="1" hidden="1">
      <c r="A36" s="11"/>
      <c r="B36" s="217" t="e">
        <f>'[9]ANEXO III - TAB 1'!B36+'[10]ANEXO III - TAB 1'!B36+'[11]ANEXO III - TAB 1'!B36+'[12]ANEXO III - TAB 1'!B36+'[13]ANEXO III - TAB 1'!B36+'[14]ANEXO III - TAB 1'!B36</f>
        <v>#REF!</v>
      </c>
      <c r="C36" s="217" t="e">
        <f>'[9]ANEXO III - TAB 1'!C36+'[10]ANEXO III - TAB 1'!C36+'[11]ANEXO III - TAB 1'!C36+'[12]ANEXO III - TAB 1'!C36+'[13]ANEXO III - TAB 1'!C36+'[14]ANEXO III - TAB 1'!C36</f>
        <v>#REF!</v>
      </c>
      <c r="D36" s="217" t="e">
        <f>'[9]ANEXO III - TAB 1'!D36+'[10]ANEXO III - TAB 1'!D36+'[11]ANEXO III - TAB 1'!D36+'[12]ANEXO III - TAB 1'!D36+'[13]ANEXO III - TAB 1'!D36+'[14]ANEXO III - TAB 1'!D36</f>
        <v>#REF!</v>
      </c>
      <c r="E36" s="10" t="e">
        <f t="shared" si="14"/>
        <v>#REF!</v>
      </c>
      <c r="F36" s="217" t="e">
        <f>'[9]ANEXO III - TAB 1'!F36+'[10]ANEXO III - TAB 1'!F36+'[11]ANEXO III - TAB 1'!F36+'[12]ANEXO III - TAB 1'!F36+'[13]ANEXO III - TAB 1'!F36+'[14]ANEXO III - TAB 1'!F36</f>
        <v>#REF!</v>
      </c>
      <c r="G36" s="10" t="e">
        <f t="shared" si="12"/>
        <v>#REF!</v>
      </c>
      <c r="M36" s="16"/>
      <c r="N36" s="16"/>
      <c r="O36" s="16"/>
      <c r="P36" s="16"/>
      <c r="AG36" s="7">
        <v>1390</v>
      </c>
      <c r="AH36" s="7">
        <v>24</v>
      </c>
      <c r="AI36" s="7">
        <v>20</v>
      </c>
      <c r="AJ36" s="7">
        <v>1377</v>
      </c>
    </row>
    <row r="37" spans="1:36" s="7" customFormat="1" hidden="1">
      <c r="A37" s="11"/>
      <c r="B37" s="217" t="e">
        <f>'[9]ANEXO III - TAB 1'!B37+'[10]ANEXO III - TAB 1'!B37+'[11]ANEXO III - TAB 1'!B37+'[12]ANEXO III - TAB 1'!B37+'[13]ANEXO III - TAB 1'!B37+'[14]ANEXO III - TAB 1'!B37</f>
        <v>#REF!</v>
      </c>
      <c r="C37" s="217" t="e">
        <f>'[9]ANEXO III - TAB 1'!C37+'[10]ANEXO III - TAB 1'!C37+'[11]ANEXO III - TAB 1'!C37+'[12]ANEXO III - TAB 1'!C37+'[13]ANEXO III - TAB 1'!C37+'[14]ANEXO III - TAB 1'!C37</f>
        <v>#REF!</v>
      </c>
      <c r="D37" s="217" t="e">
        <f>'[9]ANEXO III - TAB 1'!D37+'[10]ANEXO III - TAB 1'!D37+'[11]ANEXO III - TAB 1'!D37+'[12]ANEXO III - TAB 1'!D37+'[13]ANEXO III - TAB 1'!D37+'[14]ANEXO III - TAB 1'!D37</f>
        <v>#REF!</v>
      </c>
      <c r="E37" s="10" t="e">
        <f t="shared" si="14"/>
        <v>#REF!</v>
      </c>
      <c r="F37" s="217" t="e">
        <f>'[9]ANEXO III - TAB 1'!F37+'[10]ANEXO III - TAB 1'!F37+'[11]ANEXO III - TAB 1'!F37+'[12]ANEXO III - TAB 1'!F37+'[13]ANEXO III - TAB 1'!F37+'[14]ANEXO III - TAB 1'!F37</f>
        <v>#REF!</v>
      </c>
      <c r="G37" s="10" t="e">
        <f t="shared" si="12"/>
        <v>#REF!</v>
      </c>
      <c r="M37" s="290"/>
      <c r="N37" s="16"/>
      <c r="O37" s="16"/>
      <c r="P37" s="16"/>
    </row>
    <row r="38" spans="1:36" s="7" customFormat="1" hidden="1">
      <c r="A38" s="11"/>
      <c r="B38" s="217" t="e">
        <f>'[9]ANEXO III - TAB 1'!B38+'[10]ANEXO III - TAB 1'!B38+'[11]ANEXO III - TAB 1'!B38+'[12]ANEXO III - TAB 1'!B38+'[13]ANEXO III - TAB 1'!B38+'[14]ANEXO III - TAB 1'!B38</f>
        <v>#REF!</v>
      </c>
      <c r="C38" s="217" t="e">
        <f>'[9]ANEXO III - TAB 1'!C38+'[10]ANEXO III - TAB 1'!C38+'[11]ANEXO III - TAB 1'!C38+'[12]ANEXO III - TAB 1'!C38+'[13]ANEXO III - TAB 1'!C38+'[14]ANEXO III - TAB 1'!C38</f>
        <v>#REF!</v>
      </c>
      <c r="D38" s="217" t="e">
        <f>'[9]ANEXO III - TAB 1'!D38+'[10]ANEXO III - TAB 1'!D38+'[11]ANEXO III - TAB 1'!D38+'[12]ANEXO III - TAB 1'!D38+'[13]ANEXO III - TAB 1'!D38+'[14]ANEXO III - TAB 1'!D38</f>
        <v>#REF!</v>
      </c>
      <c r="E38" s="10" t="e">
        <f t="shared" si="14"/>
        <v>#REF!</v>
      </c>
      <c r="F38" s="217" t="e">
        <f>'[9]ANEXO III - TAB 1'!F38+'[10]ANEXO III - TAB 1'!F38+'[11]ANEXO III - TAB 1'!F38+'[12]ANEXO III - TAB 1'!F38+'[13]ANEXO III - TAB 1'!F38+'[14]ANEXO III - TAB 1'!F38</f>
        <v>#REF!</v>
      </c>
      <c r="G38" s="10" t="e">
        <f t="shared" si="12"/>
        <v>#REF!</v>
      </c>
      <c r="M38" s="215"/>
      <c r="N38" s="215"/>
      <c r="O38" s="215"/>
      <c r="P38" s="215"/>
    </row>
    <row r="39" spans="1:36" s="7" customFormat="1">
      <c r="A39" s="112" t="s">
        <v>9</v>
      </c>
      <c r="B39" s="123">
        <f>SUM(B10:B19)</f>
        <v>20981</v>
      </c>
      <c r="C39" s="123">
        <f>SUM(C10:C19)</f>
        <v>13</v>
      </c>
      <c r="D39" s="123">
        <f t="shared" ref="D39:G39" si="26">SUM(D10:D19)</f>
        <v>243</v>
      </c>
      <c r="E39" s="123">
        <f t="shared" si="26"/>
        <v>21237</v>
      </c>
      <c r="F39" s="123">
        <f t="shared" si="26"/>
        <v>902</v>
      </c>
      <c r="G39" s="123">
        <f t="shared" si="26"/>
        <v>22139</v>
      </c>
      <c r="M39" s="1"/>
      <c r="N39" s="1"/>
      <c r="O39" s="1"/>
      <c r="P39" s="1"/>
    </row>
    <row r="40" spans="1:36" s="218" customFormat="1">
      <c r="A40" s="216" t="str">
        <f>'ANEXO I - TAB 2'!A13</f>
        <v>Fonte: Tribunais Regionais Federais e Secretaria do Conselho da Justiça Federal</v>
      </c>
      <c r="B40" s="215"/>
      <c r="M40" s="1"/>
      <c r="N40" s="1"/>
      <c r="O40" s="1"/>
      <c r="P40" s="1"/>
    </row>
    <row r="41" spans="1:36" hidden="1" outlineLevel="1">
      <c r="A41" s="2" t="s">
        <v>195</v>
      </c>
      <c r="B41" s="2">
        <f>'[9]ANEXO III - TAB 1'!B39</f>
        <v>5358</v>
      </c>
      <c r="C41" s="2">
        <f>'[9]ANEXO III - TAB 1'!C39</f>
        <v>845</v>
      </c>
      <c r="D41" s="2">
        <f>'[9]ANEXO III - TAB 1'!D39</f>
        <v>57</v>
      </c>
      <c r="E41" s="2">
        <f>'[9]ANEXO III - TAB 1'!E39</f>
        <v>6260</v>
      </c>
      <c r="F41" s="2">
        <f>'[9]ANEXO III - TAB 1'!F39</f>
        <v>287</v>
      </c>
      <c r="G41" s="2">
        <f>'[9]ANEXO III - TAB 1'!G39</f>
        <v>6547</v>
      </c>
      <c r="M41" s="1"/>
      <c r="N41" s="1"/>
      <c r="O41" s="1"/>
      <c r="P41" s="1"/>
    </row>
    <row r="42" spans="1:36" hidden="1" outlineLevel="1">
      <c r="A42" s="2" t="s">
        <v>196</v>
      </c>
      <c r="B42" s="2">
        <f>'[10]ANEXO III - TAB 1'!B39</f>
        <v>2977</v>
      </c>
      <c r="C42" s="2">
        <f>'[10]ANEXO III - TAB 1'!C39</f>
        <v>1</v>
      </c>
      <c r="D42" s="2">
        <f>'[10]ANEXO III - TAB 1'!D39</f>
        <v>62</v>
      </c>
      <c r="E42" s="2">
        <f>'[10]ANEXO III - TAB 1'!E39</f>
        <v>3040</v>
      </c>
      <c r="F42" s="2">
        <f>'[10]ANEXO III - TAB 1'!F39</f>
        <v>89</v>
      </c>
      <c r="G42" s="2">
        <f>'[10]ANEXO III - TAB 1'!G39</f>
        <v>3129</v>
      </c>
      <c r="M42" s="1"/>
      <c r="N42" s="1"/>
      <c r="O42" s="1"/>
      <c r="P42" s="1"/>
    </row>
    <row r="43" spans="1:36" hidden="1" outlineLevel="1">
      <c r="A43" s="2" t="s">
        <v>197</v>
      </c>
      <c r="B43" s="2">
        <f>'[11]ANEXO III - TAB 1'!B39</f>
        <v>3126</v>
      </c>
      <c r="C43" s="2">
        <f>'[11]ANEXO III - TAB 1'!C39</f>
        <v>1441</v>
      </c>
      <c r="D43" s="2">
        <f>'[11]ANEXO III - TAB 1'!D39</f>
        <v>21</v>
      </c>
      <c r="E43" s="2">
        <f>'[11]ANEXO III - TAB 1'!E39</f>
        <v>4588</v>
      </c>
      <c r="F43" s="2">
        <f>'[11]ANEXO III - TAB 1'!F39</f>
        <v>134</v>
      </c>
      <c r="G43" s="2">
        <f>'[11]ANEXO III - TAB 1'!G39</f>
        <v>4722</v>
      </c>
      <c r="M43" s="1"/>
      <c r="N43" s="1"/>
      <c r="O43" s="1"/>
      <c r="P43" s="1"/>
    </row>
    <row r="44" spans="1:36" hidden="1" outlineLevel="1">
      <c r="A44" s="2" t="s">
        <v>198</v>
      </c>
      <c r="B44" s="2">
        <f>'[12]ANEXO III - TAB 1'!B20</f>
        <v>3991</v>
      </c>
      <c r="C44" s="2">
        <f>'[12]ANEXO III - TAB 1'!C20</f>
        <v>0</v>
      </c>
      <c r="D44" s="2">
        <f>'[12]ANEXO III - TAB 1'!D20</f>
        <v>6</v>
      </c>
      <c r="E44" s="2">
        <f>'[12]ANEXO III - TAB 1'!E20</f>
        <v>3997</v>
      </c>
      <c r="F44" s="2">
        <f>'[12]ANEXO III - TAB 1'!F20</f>
        <v>125</v>
      </c>
      <c r="G44" s="2">
        <f>'[12]ANEXO III - TAB 1'!G20</f>
        <v>4122</v>
      </c>
      <c r="M44" s="1"/>
      <c r="N44" s="1"/>
      <c r="O44" s="1"/>
      <c r="P44" s="1"/>
    </row>
    <row r="45" spans="1:36" hidden="1" outlineLevel="1">
      <c r="A45" s="2" t="s">
        <v>199</v>
      </c>
      <c r="B45" s="2">
        <f>'[13]ANEXO III - TAB 1'!B39</f>
        <v>3010</v>
      </c>
      <c r="C45" s="2">
        <f>'[13]ANEXO III - TAB 1'!C39</f>
        <v>5</v>
      </c>
      <c r="D45" s="2">
        <f>'[13]ANEXO III - TAB 1'!D39</f>
        <v>43</v>
      </c>
      <c r="E45" s="2">
        <f>'[13]ANEXO III - TAB 1'!E39</f>
        <v>3058</v>
      </c>
      <c r="F45" s="2">
        <f>'[13]ANEXO III - TAB 1'!F39</f>
        <v>87</v>
      </c>
      <c r="G45" s="2">
        <f>'[13]ANEXO III - TAB 1'!G39</f>
        <v>3145</v>
      </c>
      <c r="M45" s="1"/>
      <c r="N45" s="1"/>
      <c r="O45" s="1"/>
      <c r="P45" s="1"/>
    </row>
    <row r="46" spans="1:36" hidden="1" outlineLevel="1">
      <c r="A46" s="2" t="s">
        <v>200</v>
      </c>
      <c r="B46" s="2">
        <f>'[14]ANEXO III - TAB 1'!B39</f>
        <v>180</v>
      </c>
      <c r="C46" s="2">
        <f>'[14]ANEXO III - TAB 1'!C39</f>
        <v>0</v>
      </c>
      <c r="D46" s="2">
        <f>'[14]ANEXO III - TAB 1'!D39</f>
        <v>11</v>
      </c>
      <c r="E46" s="2">
        <f>'[14]ANEXO III - TAB 1'!E39</f>
        <v>191</v>
      </c>
      <c r="F46" s="2">
        <f>'[14]ANEXO III - TAB 1'!F39</f>
        <v>4</v>
      </c>
      <c r="G46" s="2">
        <f>'[14]ANEXO III - TAB 1'!G39</f>
        <v>195</v>
      </c>
      <c r="M46" s="1"/>
      <c r="N46" s="1"/>
      <c r="O46" s="1"/>
      <c r="P46" s="1"/>
    </row>
    <row r="47" spans="1:36" hidden="1" outlineLevel="1">
      <c r="B47" s="1">
        <f>SUM(B41:B46)</f>
        <v>18642</v>
      </c>
      <c r="C47" s="1">
        <f t="shared" ref="C47:G47" si="27">SUM(C41:C46)</f>
        <v>2292</v>
      </c>
      <c r="D47" s="1">
        <f t="shared" si="27"/>
        <v>200</v>
      </c>
      <c r="E47" s="1">
        <f t="shared" si="27"/>
        <v>21134</v>
      </c>
      <c r="F47" s="1">
        <f t="shared" si="27"/>
        <v>726</v>
      </c>
      <c r="G47" s="1">
        <f t="shared" si="27"/>
        <v>21860</v>
      </c>
      <c r="M47" s="1"/>
      <c r="N47" s="1"/>
      <c r="O47" s="1"/>
      <c r="P47" s="1"/>
    </row>
    <row r="48" spans="1:36" hidden="1" outlineLevel="1">
      <c r="B48" s="292">
        <f>+B47-B39</f>
        <v>-2339</v>
      </c>
      <c r="C48" s="292">
        <f t="shared" ref="C48:G48" si="28">+C47-C39</f>
        <v>2279</v>
      </c>
      <c r="D48" s="292">
        <f t="shared" si="28"/>
        <v>-43</v>
      </c>
      <c r="E48" s="292">
        <f t="shared" si="28"/>
        <v>-103</v>
      </c>
      <c r="F48" s="292">
        <f t="shared" si="28"/>
        <v>-176</v>
      </c>
      <c r="G48" s="292">
        <f t="shared" si="28"/>
        <v>-279</v>
      </c>
      <c r="M48" s="1"/>
      <c r="N48" s="1"/>
      <c r="O48" s="1"/>
      <c r="P48" s="1"/>
    </row>
    <row r="49" spans="1:16" collapsed="1">
      <c r="M49" s="1"/>
      <c r="N49" s="1"/>
      <c r="O49" s="1"/>
      <c r="P49" s="1"/>
    </row>
    <row r="50" spans="1:16" hidden="1" outlineLevel="1">
      <c r="M50" s="1"/>
      <c r="N50" s="1"/>
      <c r="O50" s="1"/>
      <c r="P50" s="1"/>
    </row>
    <row r="51" spans="1:16" hidden="1" outlineLevel="1">
      <c r="A51" s="1">
        <v>1</v>
      </c>
      <c r="B51" s="1">
        <v>126</v>
      </c>
      <c r="C51" s="2">
        <v>838</v>
      </c>
      <c r="D51" s="2">
        <v>39</v>
      </c>
      <c r="E51" s="2">
        <v>1003</v>
      </c>
      <c r="F51" s="2">
        <v>36</v>
      </c>
      <c r="G51" s="2">
        <v>1039</v>
      </c>
      <c r="M51" s="1"/>
      <c r="N51" s="1"/>
      <c r="O51" s="1"/>
      <c r="P51" s="1"/>
    </row>
    <row r="52" spans="1:16" hidden="1" outlineLevel="1">
      <c r="A52" s="1">
        <v>1</v>
      </c>
      <c r="B52" s="1">
        <v>5224</v>
      </c>
      <c r="C52" s="2">
        <v>2</v>
      </c>
      <c r="D52" s="2">
        <v>23</v>
      </c>
      <c r="E52" s="2">
        <v>5249</v>
      </c>
      <c r="F52" s="2">
        <v>294</v>
      </c>
      <c r="G52" s="2">
        <v>5543</v>
      </c>
      <c r="M52" s="1"/>
      <c r="N52" s="1"/>
      <c r="O52" s="1"/>
      <c r="P52" s="1"/>
    </row>
    <row r="53" spans="1:16" hidden="1" outlineLevel="1">
      <c r="A53" s="1">
        <v>2</v>
      </c>
      <c r="B53" s="1">
        <v>1064</v>
      </c>
      <c r="C53" s="2">
        <v>0</v>
      </c>
      <c r="D53" s="2">
        <v>1064</v>
      </c>
      <c r="E53" s="2">
        <v>49</v>
      </c>
      <c r="F53" s="2">
        <v>49</v>
      </c>
      <c r="G53" s="2">
        <v>1162</v>
      </c>
      <c r="M53" s="1"/>
      <c r="N53" s="1"/>
      <c r="O53" s="1"/>
      <c r="P53" s="1"/>
    </row>
    <row r="54" spans="1:16" hidden="1" outlineLevel="1">
      <c r="A54" s="1">
        <v>2</v>
      </c>
      <c r="B54" s="1">
        <v>1930</v>
      </c>
      <c r="C54" s="2">
        <v>1</v>
      </c>
      <c r="D54" s="2">
        <v>1931</v>
      </c>
      <c r="E54" s="2">
        <v>14</v>
      </c>
      <c r="F54" s="2">
        <v>19</v>
      </c>
      <c r="G54" s="2">
        <v>1964</v>
      </c>
      <c r="M54" s="1"/>
      <c r="N54" s="1"/>
      <c r="O54" s="1"/>
      <c r="P54" s="1"/>
    </row>
    <row r="55" spans="1:16" hidden="1" outlineLevel="1">
      <c r="A55" s="1">
        <v>3</v>
      </c>
      <c r="B55" s="1">
        <v>0</v>
      </c>
      <c r="C55" s="2">
        <v>1432</v>
      </c>
      <c r="D55" s="2">
        <v>18</v>
      </c>
      <c r="E55" s="2">
        <v>1450</v>
      </c>
      <c r="F55" s="2">
        <v>55</v>
      </c>
      <c r="G55" s="2">
        <v>1505</v>
      </c>
      <c r="M55" s="1"/>
      <c r="N55" s="1"/>
      <c r="O55" s="1"/>
      <c r="P55" s="1"/>
    </row>
    <row r="56" spans="1:16" hidden="1" outlineLevel="1">
      <c r="A56" s="1">
        <v>3</v>
      </c>
      <c r="B56" s="1">
        <v>3107</v>
      </c>
      <c r="C56" s="2">
        <v>0</v>
      </c>
      <c r="D56" s="2">
        <v>4</v>
      </c>
      <c r="E56" s="2">
        <v>3111</v>
      </c>
      <c r="F56" s="2">
        <v>107</v>
      </c>
      <c r="G56" s="2">
        <v>3218</v>
      </c>
      <c r="M56" s="1"/>
      <c r="N56" s="1"/>
      <c r="O56" s="1"/>
      <c r="P56" s="1"/>
    </row>
    <row r="57" spans="1:16" hidden="1" outlineLevel="1">
      <c r="A57" s="1">
        <v>4</v>
      </c>
      <c r="B57" s="1">
        <v>3975</v>
      </c>
      <c r="C57" s="2">
        <v>0</v>
      </c>
      <c r="D57" s="2">
        <v>9</v>
      </c>
      <c r="E57" s="2">
        <v>3984</v>
      </c>
      <c r="F57" s="2">
        <v>138</v>
      </c>
      <c r="G57" s="2">
        <v>4122</v>
      </c>
      <c r="M57" s="1"/>
      <c r="N57" s="1"/>
      <c r="O57" s="1"/>
      <c r="P57" s="1"/>
    </row>
    <row r="58" spans="1:16" hidden="1" outlineLevel="1">
      <c r="A58" s="1">
        <v>4</v>
      </c>
      <c r="M58" s="1"/>
      <c r="N58" s="1"/>
      <c r="O58" s="1"/>
      <c r="P58" s="1"/>
    </row>
    <row r="59" spans="1:16" hidden="1" outlineLevel="1">
      <c r="A59" s="1">
        <v>5</v>
      </c>
      <c r="B59" s="1">
        <v>596</v>
      </c>
      <c r="C59" s="2">
        <v>3</v>
      </c>
      <c r="D59" s="2">
        <v>23</v>
      </c>
      <c r="E59" s="2">
        <v>622</v>
      </c>
      <c r="F59" s="2">
        <v>11</v>
      </c>
      <c r="G59" s="2">
        <v>633</v>
      </c>
      <c r="M59" s="1"/>
      <c r="N59" s="1"/>
      <c r="O59" s="1"/>
      <c r="P59" s="1"/>
    </row>
    <row r="60" spans="1:16" hidden="1" outlineLevel="1">
      <c r="A60" s="1">
        <v>5</v>
      </c>
      <c r="B60" s="1">
        <v>2398</v>
      </c>
      <c r="C60" s="2">
        <v>2</v>
      </c>
      <c r="D60" s="2">
        <v>22</v>
      </c>
      <c r="E60" s="2">
        <v>2422</v>
      </c>
      <c r="F60" s="2">
        <v>98</v>
      </c>
      <c r="G60" s="2">
        <v>2520</v>
      </c>
      <c r="M60" s="1"/>
      <c r="N60" s="1"/>
      <c r="O60" s="1"/>
      <c r="P60" s="1"/>
    </row>
    <row r="61" spans="1:16" hidden="1" outlineLevel="1">
      <c r="A61" s="1" t="s">
        <v>297</v>
      </c>
      <c r="B61" s="1">
        <v>176</v>
      </c>
      <c r="C61" s="2">
        <v>0</v>
      </c>
      <c r="D61" s="2">
        <v>11</v>
      </c>
      <c r="E61" s="2">
        <v>187</v>
      </c>
      <c r="F61" s="2">
        <v>8</v>
      </c>
      <c r="G61" s="2">
        <v>195</v>
      </c>
      <c r="H61" s="2">
        <v>0</v>
      </c>
      <c r="I61" s="2">
        <v>11</v>
      </c>
      <c r="J61" s="2">
        <v>8</v>
      </c>
      <c r="K61" s="2">
        <v>195</v>
      </c>
      <c r="M61" s="1"/>
      <c r="N61" s="1"/>
      <c r="O61" s="1"/>
      <c r="P61" s="1"/>
    </row>
    <row r="62" spans="1:16" hidden="1" outlineLevel="1">
      <c r="B62" s="1">
        <f>SUM(B51:B61)</f>
        <v>18596</v>
      </c>
      <c r="C62" s="1">
        <f t="shared" ref="C62:G62" si="29">SUM(C51:C61)</f>
        <v>2278</v>
      </c>
      <c r="D62" s="1">
        <f t="shared" si="29"/>
        <v>3144</v>
      </c>
      <c r="E62" s="1">
        <f t="shared" si="29"/>
        <v>18091</v>
      </c>
      <c r="F62" s="1">
        <f t="shared" si="29"/>
        <v>815</v>
      </c>
      <c r="G62" s="1">
        <f t="shared" si="29"/>
        <v>21901</v>
      </c>
      <c r="M62" s="1"/>
      <c r="N62" s="1"/>
      <c r="O62" s="1"/>
      <c r="P62" s="1"/>
    </row>
    <row r="63" spans="1:16" hidden="1" outlineLevel="1">
      <c r="B63" s="292">
        <f>B62-B39</f>
        <v>-2385</v>
      </c>
      <c r="C63" s="292">
        <f t="shared" ref="C63:G63" si="30">C62-C39</f>
        <v>2265</v>
      </c>
      <c r="D63" s="292">
        <f t="shared" si="30"/>
        <v>2901</v>
      </c>
      <c r="E63" s="292">
        <f t="shared" si="30"/>
        <v>-3146</v>
      </c>
      <c r="F63" s="292">
        <f t="shared" si="30"/>
        <v>-87</v>
      </c>
      <c r="G63" s="292">
        <f t="shared" si="30"/>
        <v>-238</v>
      </c>
      <c r="M63" s="1"/>
      <c r="N63" s="1"/>
      <c r="O63" s="1"/>
      <c r="P63" s="1"/>
    </row>
    <row r="64" spans="1:16" collapsed="1">
      <c r="M64" s="1"/>
      <c r="N64" s="1"/>
      <c r="O64" s="1"/>
      <c r="P64" s="1"/>
    </row>
    <row r="65" spans="12:28">
      <c r="L65" s="2" t="s">
        <v>300</v>
      </c>
      <c r="M65" s="895">
        <v>1</v>
      </c>
      <c r="N65" s="895">
        <v>0</v>
      </c>
      <c r="O65" s="896">
        <v>0</v>
      </c>
      <c r="P65" s="896">
        <v>0</v>
      </c>
      <c r="Q65" s="678"/>
      <c r="R65" s="678"/>
      <c r="S65" s="678"/>
      <c r="T65" s="678"/>
      <c r="U65" s="860"/>
      <c r="V65" s="860"/>
      <c r="W65" s="860"/>
      <c r="X65" s="860"/>
      <c r="Y65" s="684"/>
      <c r="Z65" s="684"/>
      <c r="AA65" s="684">
        <v>1</v>
      </c>
      <c r="AB65" s="684"/>
    </row>
    <row r="66" spans="12:28">
      <c r="M66" s="895">
        <v>33</v>
      </c>
      <c r="N66" s="895">
        <v>0</v>
      </c>
      <c r="O66" s="896">
        <v>14</v>
      </c>
      <c r="P66" s="896">
        <v>0</v>
      </c>
      <c r="Q66" s="678"/>
      <c r="R66" s="678"/>
      <c r="S66" s="678"/>
      <c r="T66" s="678"/>
      <c r="U66" s="860"/>
      <c r="V66" s="860"/>
      <c r="W66" s="860"/>
      <c r="X66" s="860"/>
      <c r="Y66" s="684">
        <v>29</v>
      </c>
      <c r="Z66" s="684"/>
      <c r="AA66" s="684">
        <v>3</v>
      </c>
      <c r="AB66" s="684"/>
    </row>
    <row r="67" spans="12:28">
      <c r="M67" s="895">
        <v>79</v>
      </c>
      <c r="N67" s="895">
        <v>0</v>
      </c>
      <c r="O67" s="896">
        <v>19</v>
      </c>
      <c r="P67" s="896">
        <v>0</v>
      </c>
      <c r="Q67" s="678"/>
      <c r="R67" s="678"/>
      <c r="S67" s="678"/>
      <c r="T67" s="678"/>
      <c r="U67" s="860"/>
      <c r="V67" s="860"/>
      <c r="W67" s="860"/>
      <c r="X67" s="860"/>
      <c r="Y67" s="684">
        <v>41</v>
      </c>
      <c r="Z67" s="684">
        <v>2</v>
      </c>
      <c r="AA67" s="684">
        <v>10</v>
      </c>
      <c r="AB67" s="684"/>
    </row>
    <row r="68" spans="12:28">
      <c r="M68" s="895">
        <v>50</v>
      </c>
      <c r="N68" s="895">
        <v>0</v>
      </c>
      <c r="O68" s="896">
        <v>12</v>
      </c>
      <c r="P68" s="896">
        <v>3</v>
      </c>
      <c r="Q68" s="678"/>
      <c r="R68" s="678"/>
      <c r="S68" s="678"/>
      <c r="T68" s="678"/>
      <c r="U68" s="860"/>
      <c r="V68" s="860"/>
      <c r="W68" s="860"/>
      <c r="X68" s="860"/>
      <c r="Y68" s="684">
        <v>56</v>
      </c>
      <c r="Z68" s="684">
        <v>1</v>
      </c>
      <c r="AA68" s="684">
        <v>12</v>
      </c>
      <c r="AB68" s="684"/>
    </row>
    <row r="69" spans="12:28">
      <c r="M69" s="896">
        <v>122</v>
      </c>
      <c r="N69" s="896">
        <v>0</v>
      </c>
      <c r="O69" s="897"/>
      <c r="P69" s="896">
        <v>2</v>
      </c>
      <c r="Q69" s="678"/>
      <c r="R69" s="678"/>
      <c r="S69" s="678"/>
      <c r="T69" s="678"/>
      <c r="U69" s="860"/>
      <c r="V69" s="860"/>
      <c r="W69" s="860"/>
      <c r="X69" s="860"/>
      <c r="Y69" s="684">
        <v>74</v>
      </c>
      <c r="Z69" s="684"/>
      <c r="AA69" s="684"/>
      <c r="AB69" s="684">
        <v>1</v>
      </c>
    </row>
    <row r="70" spans="12:28">
      <c r="M70" s="896">
        <v>310</v>
      </c>
      <c r="N70" s="896">
        <v>0</v>
      </c>
      <c r="O70" s="897"/>
      <c r="P70" s="896">
        <v>11</v>
      </c>
      <c r="Q70" s="678"/>
      <c r="R70" s="678"/>
      <c r="S70" s="678"/>
      <c r="T70" s="678"/>
      <c r="U70" s="860"/>
      <c r="V70" s="860"/>
      <c r="W70" s="860"/>
      <c r="X70" s="860"/>
      <c r="Y70" s="684">
        <v>228</v>
      </c>
      <c r="Z70" s="684"/>
      <c r="AA70" s="684"/>
      <c r="AB70" s="684">
        <v>10</v>
      </c>
    </row>
    <row r="71" spans="12:28">
      <c r="M71" s="896">
        <v>211</v>
      </c>
      <c r="N71" s="896">
        <v>0</v>
      </c>
      <c r="O71" s="897"/>
      <c r="P71" s="896">
        <v>16</v>
      </c>
      <c r="Q71" s="678"/>
      <c r="R71" s="678"/>
      <c r="S71" s="678"/>
      <c r="T71" s="678"/>
      <c r="U71" s="860"/>
      <c r="V71" s="860"/>
      <c r="W71" s="860"/>
      <c r="X71" s="860"/>
      <c r="Y71" s="684">
        <v>165</v>
      </c>
      <c r="Z71" s="684"/>
      <c r="AA71" s="684"/>
      <c r="AB71" s="684">
        <v>17</v>
      </c>
    </row>
    <row r="72" spans="12:28">
      <c r="M72" s="896">
        <v>146</v>
      </c>
      <c r="N72" s="896">
        <v>0</v>
      </c>
      <c r="O72" s="897"/>
      <c r="P72" s="896">
        <v>20</v>
      </c>
      <c r="Q72" s="678"/>
      <c r="R72" s="678"/>
      <c r="S72" s="678"/>
      <c r="T72" s="678"/>
      <c r="U72" s="860"/>
      <c r="V72" s="860"/>
      <c r="W72" s="860"/>
      <c r="X72" s="860"/>
      <c r="Y72" s="684">
        <v>46</v>
      </c>
      <c r="Z72" s="684"/>
      <c r="AA72" s="684"/>
      <c r="AB72" s="684">
        <v>5</v>
      </c>
    </row>
    <row r="73" spans="12:28">
      <c r="M73" s="896">
        <v>126</v>
      </c>
      <c r="N73" s="896">
        <v>0</v>
      </c>
      <c r="O73" s="897"/>
      <c r="P73" s="896">
        <v>31</v>
      </c>
      <c r="Q73" s="678"/>
      <c r="R73" s="678"/>
      <c r="S73" s="678"/>
      <c r="T73" s="678"/>
      <c r="U73" s="860"/>
      <c r="V73" s="860"/>
      <c r="W73" s="860"/>
      <c r="X73" s="860"/>
      <c r="Y73" s="684">
        <v>2</v>
      </c>
      <c r="Z73" s="684"/>
      <c r="AA73" s="684"/>
      <c r="AB73" s="684">
        <v>2</v>
      </c>
    </row>
    <row r="74" spans="12:28">
      <c r="M74" s="896">
        <v>101</v>
      </c>
      <c r="N74" s="896">
        <v>0</v>
      </c>
      <c r="O74" s="897"/>
      <c r="P74" s="896">
        <v>3</v>
      </c>
      <c r="Q74" s="678"/>
      <c r="R74" s="678"/>
      <c r="S74" s="678"/>
      <c r="T74" s="678"/>
      <c r="U74" s="860"/>
      <c r="V74" s="860"/>
      <c r="W74" s="860"/>
      <c r="X74" s="860"/>
      <c r="Y74" s="684"/>
      <c r="Z74" s="684"/>
      <c r="AA74" s="684"/>
      <c r="AB74" s="684">
        <v>1</v>
      </c>
    </row>
    <row r="75" spans="12:28">
      <c r="M75" s="898">
        <v>1179</v>
      </c>
      <c r="N75" s="898">
        <v>0</v>
      </c>
      <c r="O75" s="898">
        <v>45</v>
      </c>
      <c r="P75" s="898">
        <v>86</v>
      </c>
      <c r="Q75" s="678"/>
      <c r="R75" s="678"/>
      <c r="S75" s="678"/>
      <c r="T75" s="678"/>
      <c r="U75" s="860"/>
      <c r="V75" s="860"/>
      <c r="W75" s="860"/>
      <c r="X75" s="860"/>
      <c r="Y75" s="873">
        <v>641</v>
      </c>
      <c r="Z75" s="873">
        <v>3</v>
      </c>
      <c r="AA75" s="873">
        <v>26</v>
      </c>
      <c r="AB75" s="873">
        <v>36</v>
      </c>
    </row>
    <row r="76" spans="12:28">
      <c r="M76" s="874"/>
      <c r="N76" s="874"/>
      <c r="O76" s="874"/>
      <c r="P76" s="874"/>
      <c r="Q76" s="678"/>
      <c r="R76" s="678"/>
      <c r="S76" s="678"/>
      <c r="T76" s="678"/>
      <c r="U76" s="860"/>
      <c r="V76" s="860"/>
      <c r="W76" s="860"/>
      <c r="X76" s="860"/>
      <c r="Y76" s="860"/>
      <c r="Z76" s="860"/>
      <c r="AA76" s="860"/>
      <c r="AB76" s="860"/>
    </row>
    <row r="77" spans="12:28">
      <c r="L77" s="2" t="s">
        <v>301</v>
      </c>
      <c r="M77" s="899">
        <v>0</v>
      </c>
      <c r="N77" s="899">
        <v>0</v>
      </c>
      <c r="O77" s="899">
        <v>0</v>
      </c>
      <c r="P77" s="899">
        <v>0</v>
      </c>
      <c r="Q77" s="678"/>
      <c r="R77" s="678"/>
      <c r="S77" s="678"/>
      <c r="T77" s="678"/>
      <c r="U77" s="860"/>
      <c r="V77" s="860"/>
      <c r="W77" s="860"/>
      <c r="X77" s="860"/>
      <c r="Y77" s="684"/>
      <c r="Z77" s="684"/>
      <c r="AA77" s="684"/>
      <c r="AB77" s="684"/>
    </row>
    <row r="78" spans="12:28">
      <c r="M78" s="899">
        <v>134</v>
      </c>
      <c r="N78" s="899">
        <v>0</v>
      </c>
      <c r="O78" s="899">
        <v>12</v>
      </c>
      <c r="P78" s="899">
        <v>0</v>
      </c>
      <c r="Q78" s="678"/>
      <c r="R78" s="678"/>
      <c r="S78" s="678"/>
      <c r="T78" s="678"/>
      <c r="U78" s="860"/>
      <c r="V78" s="860"/>
      <c r="W78" s="860"/>
      <c r="X78" s="860"/>
      <c r="Y78" s="684">
        <v>117</v>
      </c>
      <c r="Z78" s="684">
        <v>2</v>
      </c>
      <c r="AA78" s="684">
        <v>14</v>
      </c>
      <c r="AB78" s="684"/>
    </row>
    <row r="79" spans="12:28">
      <c r="M79" s="899">
        <v>10</v>
      </c>
      <c r="N79" s="899">
        <v>0</v>
      </c>
      <c r="O79" s="899">
        <v>0</v>
      </c>
      <c r="P79" s="899">
        <v>0</v>
      </c>
      <c r="Q79" s="678"/>
      <c r="R79" s="678"/>
      <c r="S79" s="678"/>
      <c r="T79" s="678"/>
      <c r="U79" s="860"/>
      <c r="V79" s="860"/>
      <c r="W79" s="860"/>
      <c r="X79" s="860"/>
      <c r="Y79" s="684"/>
      <c r="Z79" s="684"/>
      <c r="AA79" s="684"/>
      <c r="AB79" s="684"/>
    </row>
    <row r="80" spans="12:28">
      <c r="M80" s="899">
        <v>61</v>
      </c>
      <c r="N80" s="899">
        <v>0</v>
      </c>
      <c r="O80" s="899">
        <v>0</v>
      </c>
      <c r="P80" s="899">
        <v>1</v>
      </c>
      <c r="Q80" s="678"/>
      <c r="R80" s="678"/>
      <c r="S80" s="678"/>
      <c r="T80" s="678"/>
      <c r="U80" s="860"/>
      <c r="V80" s="860"/>
      <c r="W80" s="860"/>
      <c r="X80" s="860"/>
      <c r="Y80" s="684">
        <v>11</v>
      </c>
      <c r="Z80" s="684"/>
      <c r="AA80" s="684">
        <v>1</v>
      </c>
      <c r="AB80" s="684"/>
    </row>
    <row r="81" spans="13:28">
      <c r="M81" s="899">
        <v>57</v>
      </c>
      <c r="N81" s="899">
        <v>0</v>
      </c>
      <c r="O81" s="900"/>
      <c r="P81" s="899">
        <v>1</v>
      </c>
      <c r="Q81" s="678"/>
      <c r="R81" s="678"/>
      <c r="S81" s="678"/>
      <c r="T81" s="678"/>
      <c r="U81" s="860"/>
      <c r="V81" s="860"/>
      <c r="W81" s="860"/>
      <c r="X81" s="860"/>
      <c r="Y81" s="684">
        <v>35</v>
      </c>
      <c r="Z81" s="684"/>
      <c r="AA81" s="684"/>
      <c r="AB81" s="684">
        <v>1</v>
      </c>
    </row>
    <row r="82" spans="13:28">
      <c r="M82" s="899">
        <v>635</v>
      </c>
      <c r="N82" s="899">
        <v>0</v>
      </c>
      <c r="O82" s="900"/>
      <c r="P82" s="899">
        <v>5</v>
      </c>
      <c r="Q82" s="678"/>
      <c r="R82" s="678"/>
      <c r="S82" s="678"/>
      <c r="T82" s="678"/>
      <c r="U82" s="860"/>
      <c r="V82" s="860"/>
      <c r="W82" s="860"/>
      <c r="X82" s="860"/>
      <c r="Y82" s="684">
        <v>784</v>
      </c>
      <c r="Z82" s="684"/>
      <c r="AA82" s="684"/>
      <c r="AB82" s="684">
        <v>12</v>
      </c>
    </row>
    <row r="83" spans="13:28">
      <c r="M83" s="899">
        <v>539</v>
      </c>
      <c r="N83" s="899">
        <v>0</v>
      </c>
      <c r="O83" s="900"/>
      <c r="P83" s="899">
        <v>13</v>
      </c>
      <c r="Q83" s="678"/>
      <c r="R83" s="678"/>
      <c r="S83" s="678"/>
      <c r="T83" s="678"/>
      <c r="U83" s="860"/>
      <c r="V83" s="860"/>
      <c r="W83" s="860"/>
      <c r="X83" s="860"/>
      <c r="Y83" s="684">
        <v>1023</v>
      </c>
      <c r="Z83" s="684"/>
      <c r="AA83" s="684"/>
      <c r="AB83" s="684">
        <v>38</v>
      </c>
    </row>
    <row r="84" spans="13:28">
      <c r="M84" s="899">
        <v>219</v>
      </c>
      <c r="N84" s="899">
        <v>0</v>
      </c>
      <c r="O84" s="900"/>
      <c r="P84" s="899">
        <v>8</v>
      </c>
      <c r="Q84" s="678"/>
      <c r="R84" s="678"/>
      <c r="S84" s="678"/>
      <c r="T84" s="678"/>
      <c r="U84" s="860"/>
      <c r="V84" s="860"/>
      <c r="W84" s="860"/>
      <c r="X84" s="860"/>
      <c r="Y84" s="684">
        <v>300</v>
      </c>
      <c r="Z84" s="684"/>
      <c r="AA84" s="684"/>
      <c r="AB84" s="684">
        <v>33</v>
      </c>
    </row>
    <row r="85" spans="13:28">
      <c r="M85" s="899">
        <v>166</v>
      </c>
      <c r="N85" s="899">
        <v>0</v>
      </c>
      <c r="O85" s="900"/>
      <c r="P85" s="899">
        <v>10</v>
      </c>
      <c r="Q85" s="678"/>
      <c r="R85" s="678"/>
      <c r="S85" s="678"/>
      <c r="T85" s="678"/>
      <c r="U85" s="860"/>
      <c r="V85" s="860"/>
      <c r="W85" s="860"/>
      <c r="X85" s="860"/>
      <c r="Y85" s="684">
        <v>84</v>
      </c>
      <c r="Z85" s="684"/>
      <c r="AA85" s="684"/>
      <c r="AB85" s="684">
        <v>32</v>
      </c>
    </row>
    <row r="86" spans="13:28">
      <c r="M86" s="899">
        <v>35</v>
      </c>
      <c r="N86" s="899">
        <v>0</v>
      </c>
      <c r="O86" s="900"/>
      <c r="P86" s="899">
        <v>1</v>
      </c>
      <c r="Q86" s="678"/>
      <c r="R86" s="678"/>
      <c r="S86" s="678"/>
      <c r="T86" s="678"/>
      <c r="U86" s="860"/>
      <c r="V86" s="860"/>
      <c r="W86" s="860"/>
      <c r="X86" s="860"/>
      <c r="Y86" s="684"/>
      <c r="Z86" s="684"/>
      <c r="AA86" s="684"/>
      <c r="AB86" s="684">
        <v>1</v>
      </c>
    </row>
    <row r="87" spans="13:28">
      <c r="M87" s="901">
        <v>1856</v>
      </c>
      <c r="N87" s="901">
        <v>0</v>
      </c>
      <c r="O87" s="901">
        <v>12</v>
      </c>
      <c r="P87" s="901">
        <v>39</v>
      </c>
      <c r="Q87" s="678"/>
      <c r="R87" s="678"/>
      <c r="S87" s="678"/>
      <c r="T87" s="678"/>
      <c r="U87" s="860"/>
      <c r="V87" s="860"/>
      <c r="W87" s="860"/>
      <c r="X87" s="860"/>
      <c r="Y87" s="873">
        <v>2354</v>
      </c>
      <c r="Z87" s="873">
        <v>2</v>
      </c>
      <c r="AA87" s="873">
        <v>15</v>
      </c>
      <c r="AB87" s="873">
        <v>117</v>
      </c>
    </row>
    <row r="88" spans="13:28">
      <c r="Q88" s="678"/>
      <c r="R88" s="678"/>
      <c r="S88" s="678"/>
      <c r="T88" s="678"/>
    </row>
  </sheetData>
  <mergeCells count="20">
    <mergeCell ref="A1:G1"/>
    <mergeCell ref="A2:G2"/>
    <mergeCell ref="A4:G4"/>
    <mergeCell ref="A6:A9"/>
    <mergeCell ref="B6:G6"/>
    <mergeCell ref="B7:E7"/>
    <mergeCell ref="F7:F9"/>
    <mergeCell ref="G7:G9"/>
    <mergeCell ref="B8:C8"/>
    <mergeCell ref="D8:D9"/>
    <mergeCell ref="E8:E9"/>
    <mergeCell ref="F5:G5"/>
    <mergeCell ref="U6:X6"/>
    <mergeCell ref="Y6:AB6"/>
    <mergeCell ref="AC6:AF6"/>
    <mergeCell ref="AK6:AN6"/>
    <mergeCell ref="I6:L6"/>
    <mergeCell ref="M6:P6"/>
    <mergeCell ref="Q6:T6"/>
    <mergeCell ref="AG6:AJ6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r:id="rId1"/>
  <headerFooter alignWithMargins="0"/>
  <ignoredErrors>
    <ignoredError sqref="B10:D19 F10:F19 F5 M7:P16 Y7:AB16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G39"/>
  <sheetViews>
    <sheetView showGridLines="0" view="pageBreakPreview" zoomScale="150" zoomScaleNormal="140" zoomScaleSheetLayoutView="150" workbookViewId="0">
      <selection activeCell="A6" sqref="A6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956" t="s">
        <v>108</v>
      </c>
      <c r="B1" s="956"/>
      <c r="C1" s="956"/>
    </row>
    <row r="2" spans="1:4" ht="12.75" customHeight="1">
      <c r="A2" s="956" t="s">
        <v>63</v>
      </c>
      <c r="B2" s="956"/>
      <c r="C2" s="956"/>
    </row>
    <row r="3" spans="1:4" ht="12.75" customHeight="1">
      <c r="A3" s="5"/>
      <c r="B3" s="5"/>
    </row>
    <row r="4" spans="1:4" ht="12.75" customHeight="1">
      <c r="A4" s="957" t="str">
        <f>'ANEXO I - TAB 1'!A4:M4</f>
        <v>PODER/ÓRGÃO/UNIDADE: JUSTIÇA FEDERAL</v>
      </c>
      <c r="B4" s="957"/>
    </row>
    <row r="5" spans="1:4" ht="12.75" customHeight="1">
      <c r="A5" s="275" t="s">
        <v>358</v>
      </c>
      <c r="B5" s="274"/>
    </row>
    <row r="6" spans="1:4" s="1" customFormat="1" ht="12.75" customHeight="1">
      <c r="C6" s="100">
        <v>1</v>
      </c>
    </row>
    <row r="7" spans="1:4" s="19" customFormat="1" ht="12.75" customHeight="1">
      <c r="A7" s="1093" t="s">
        <v>100</v>
      </c>
      <c r="B7" s="1090" t="s">
        <v>109</v>
      </c>
      <c r="C7" s="1090"/>
      <c r="D7" s="101"/>
    </row>
    <row r="8" spans="1:4" s="19" customFormat="1" ht="41.25" customHeight="1">
      <c r="A8" s="1093"/>
      <c r="B8" s="1090" t="s">
        <v>110</v>
      </c>
      <c r="C8" s="1090" t="s">
        <v>111</v>
      </c>
      <c r="D8" s="101"/>
    </row>
    <row r="9" spans="1:4" s="19" customFormat="1">
      <c r="A9" s="1093"/>
      <c r="B9" s="1090"/>
      <c r="C9" s="1090"/>
      <c r="D9" s="101"/>
    </row>
    <row r="10" spans="1:4" ht="12.75" customHeight="1">
      <c r="A10" s="273" t="s">
        <v>181</v>
      </c>
      <c r="B10" s="832">
        <v>15484.204400000001</v>
      </c>
      <c r="C10" s="832">
        <v>10064.731800000001</v>
      </c>
    </row>
    <row r="11" spans="1:4" ht="12.75" customHeight="1">
      <c r="A11" s="273" t="s">
        <v>182</v>
      </c>
      <c r="B11" s="832">
        <v>13716.421200000001</v>
      </c>
      <c r="C11" s="832">
        <v>8915.6706000000013</v>
      </c>
    </row>
    <row r="12" spans="1:4" ht="12.75" customHeight="1">
      <c r="A12" s="273" t="s">
        <v>183</v>
      </c>
      <c r="B12" s="832">
        <v>12065.852800000001</v>
      </c>
      <c r="C12" s="832">
        <v>7842.8022000000001</v>
      </c>
    </row>
    <row r="13" spans="1:4" ht="12.75" customHeight="1">
      <c r="A13" s="273" t="s">
        <v>184</v>
      </c>
      <c r="B13" s="832">
        <v>9769.7443999999996</v>
      </c>
      <c r="C13" s="832">
        <v>6350.3328000000001</v>
      </c>
    </row>
    <row r="14" spans="1:4" ht="12.75" customHeight="1">
      <c r="A14" s="273" t="s">
        <v>185</v>
      </c>
      <c r="B14" s="832">
        <v>0</v>
      </c>
      <c r="C14" s="832">
        <v>3256.7016000000003</v>
      </c>
    </row>
    <row r="15" spans="1:4" ht="12.75" customHeight="1">
      <c r="A15" s="273" t="s">
        <v>186</v>
      </c>
      <c r="B15" s="832">
        <v>0</v>
      </c>
      <c r="C15" s="832">
        <v>2366.3228000000004</v>
      </c>
    </row>
    <row r="16" spans="1:4" ht="12.75" customHeight="1">
      <c r="A16" s="273" t="s">
        <v>187</v>
      </c>
      <c r="B16" s="832">
        <v>0</v>
      </c>
      <c r="C16" s="832">
        <v>2056.2834000000003</v>
      </c>
    </row>
    <row r="17" spans="1:3" ht="12.75" customHeight="1">
      <c r="A17" s="273" t="s">
        <v>188</v>
      </c>
      <c r="B17" s="832">
        <v>0</v>
      </c>
      <c r="C17" s="832">
        <v>1461.8142</v>
      </c>
    </row>
    <row r="18" spans="1:3" ht="12.75" customHeight="1">
      <c r="A18" s="273" t="s">
        <v>189</v>
      </c>
      <c r="B18" s="832">
        <v>0</v>
      </c>
      <c r="C18" s="832">
        <v>1256.153</v>
      </c>
    </row>
    <row r="19" spans="1:3" ht="12.75" customHeight="1">
      <c r="A19" s="273" t="s">
        <v>190</v>
      </c>
      <c r="B19" s="832">
        <v>0</v>
      </c>
      <c r="C19" s="832">
        <v>1080.3202000000001</v>
      </c>
    </row>
    <row r="20" spans="1:3" ht="12.75" hidden="1" customHeight="1">
      <c r="A20" s="76"/>
      <c r="B20" s="170"/>
      <c r="C20" s="170"/>
    </row>
    <row r="21" spans="1:3" ht="12.75" hidden="1" customHeight="1">
      <c r="A21" s="76"/>
      <c r="B21" s="170"/>
      <c r="C21" s="170"/>
    </row>
    <row r="22" spans="1:3" ht="12.75" hidden="1" customHeight="1">
      <c r="A22" s="76"/>
      <c r="B22" s="170"/>
      <c r="C22" s="170"/>
    </row>
    <row r="23" spans="1:3" ht="12.75" hidden="1" customHeight="1">
      <c r="A23" s="76"/>
      <c r="B23" s="170"/>
      <c r="C23" s="170"/>
    </row>
    <row r="24" spans="1:3" ht="12.75" hidden="1" customHeight="1">
      <c r="A24" s="76"/>
      <c r="B24" s="170"/>
      <c r="C24" s="170"/>
    </row>
    <row r="25" spans="1:3" ht="12.75" hidden="1" customHeight="1">
      <c r="A25" s="76"/>
      <c r="B25" s="170"/>
      <c r="C25" s="170"/>
    </row>
    <row r="26" spans="1:3" ht="12.75" hidden="1" customHeight="1">
      <c r="A26" s="76"/>
      <c r="B26" s="170"/>
      <c r="C26" s="170"/>
    </row>
    <row r="27" spans="1:3" ht="12.75" hidden="1" customHeight="1">
      <c r="A27" s="76"/>
      <c r="B27" s="170"/>
      <c r="C27" s="170"/>
    </row>
    <row r="28" spans="1:3" ht="12.75" hidden="1" customHeight="1">
      <c r="A28" s="76"/>
      <c r="B28" s="170"/>
      <c r="C28" s="170"/>
    </row>
    <row r="29" spans="1:3" ht="12.75" hidden="1" customHeight="1">
      <c r="A29" s="76"/>
      <c r="B29" s="170"/>
      <c r="C29" s="170"/>
    </row>
    <row r="30" spans="1:3" ht="12.75" hidden="1" customHeight="1">
      <c r="A30" s="76"/>
      <c r="B30" s="170"/>
      <c r="C30" s="170"/>
    </row>
    <row r="31" spans="1:3" ht="12.75" hidden="1" customHeight="1">
      <c r="A31" s="76"/>
      <c r="B31" s="170"/>
      <c r="C31" s="170"/>
    </row>
    <row r="32" spans="1:3" ht="12.75" hidden="1" customHeight="1">
      <c r="A32" s="76"/>
      <c r="B32" s="170"/>
      <c r="C32" s="170"/>
    </row>
    <row r="33" spans="1:7" ht="12.75" hidden="1" customHeight="1">
      <c r="A33" s="76"/>
      <c r="B33" s="170"/>
      <c r="C33" s="170"/>
    </row>
    <row r="34" spans="1:7" ht="12.75" hidden="1" customHeight="1">
      <c r="A34" s="76"/>
      <c r="B34" s="170"/>
      <c r="C34" s="170"/>
    </row>
    <row r="35" spans="1:7" ht="12.75" hidden="1" customHeight="1">
      <c r="A35" s="76"/>
      <c r="B35" s="170"/>
      <c r="C35" s="170"/>
    </row>
    <row r="36" spans="1:7">
      <c r="A36" s="213"/>
      <c r="B36" s="171"/>
      <c r="C36" s="171"/>
    </row>
    <row r="37" spans="1:7">
      <c r="A37" s="216" t="s">
        <v>355</v>
      </c>
    </row>
    <row r="38" spans="1:7" s="77" customFormat="1">
      <c r="A38" s="281" t="s">
        <v>69</v>
      </c>
      <c r="B38" s="78"/>
      <c r="C38" s="78"/>
      <c r="D38" s="78"/>
      <c r="E38" s="78"/>
      <c r="F38" s="78"/>
      <c r="G38" s="78"/>
    </row>
    <row r="39" spans="1:7" s="77" customFormat="1">
      <c r="A39" s="282" t="s">
        <v>147</v>
      </c>
      <c r="B39" s="79"/>
      <c r="C39" s="79"/>
      <c r="D39" s="79"/>
      <c r="E39" s="79"/>
      <c r="F39" s="79"/>
      <c r="G39" s="79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rintOptions horizontalCentered="1"/>
  <pageMargins left="0.78740157480314965" right="0.59055118110236227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1DC8-D929-46B7-B513-7E3440A78334}">
  <sheetPr>
    <tabColor theme="1" tint="0.34998626667073579"/>
    <pageSetUpPr fitToPage="1"/>
  </sheetPr>
  <dimension ref="A1:CO84"/>
  <sheetViews>
    <sheetView showGridLines="0" view="pageBreakPreview" zoomScale="95" zoomScaleNormal="70" zoomScaleSheetLayoutView="95" workbookViewId="0">
      <selection activeCell="B9" sqref="B9:L9"/>
    </sheetView>
  </sheetViews>
  <sheetFormatPr defaultColWidth="9.140625" defaultRowHeight="12.75"/>
  <cols>
    <col min="1" max="1" width="1.85546875" style="718" customWidth="1"/>
    <col min="2" max="2" width="13.140625" style="718" customWidth="1"/>
    <col min="3" max="12" width="13.7109375" style="718" customWidth="1"/>
    <col min="13" max="13" width="3.28515625" style="718" customWidth="1"/>
    <col min="14" max="14" width="11.28515625" style="738" hidden="1" customWidth="1"/>
    <col min="15" max="15" width="10" style="738" hidden="1" customWidth="1"/>
    <col min="16" max="16" width="8.85546875" style="738" hidden="1" customWidth="1"/>
    <col min="17" max="17" width="4.85546875" style="738" hidden="1" customWidth="1"/>
    <col min="18" max="19" width="9.140625" style="738" hidden="1" customWidth="1"/>
    <col min="20" max="20" width="4.85546875" style="738" hidden="1" customWidth="1"/>
    <col min="21" max="21" width="10.28515625" style="738" hidden="1" customWidth="1"/>
    <col min="22" max="22" width="5.42578125" style="738" hidden="1" customWidth="1"/>
    <col min="23" max="23" width="12.42578125" style="738" hidden="1" customWidth="1"/>
    <col min="24" max="24" width="11.28515625" style="738" hidden="1" customWidth="1"/>
    <col min="25" max="25" width="9.85546875" style="738" hidden="1" customWidth="1"/>
    <col min="26" max="26" width="8.85546875" style="738" hidden="1" customWidth="1"/>
    <col min="27" max="28" width="5.28515625" style="738" hidden="1" customWidth="1"/>
    <col min="29" max="29" width="8.85546875" style="738" hidden="1" customWidth="1"/>
    <col min="30" max="30" width="5.28515625" style="738" hidden="1" customWidth="1"/>
    <col min="31" max="31" width="9.85546875" style="738" hidden="1" customWidth="1"/>
    <col min="32" max="32" width="8.85546875" style="738" hidden="1" customWidth="1"/>
    <col min="33" max="33" width="11.28515625" style="738" hidden="1" customWidth="1"/>
    <col min="34" max="34" width="10.28515625" style="738" hidden="1" customWidth="1"/>
    <col min="35" max="35" width="8.7109375" style="738" hidden="1" customWidth="1"/>
    <col min="36" max="37" width="4.7109375" style="738" hidden="1" customWidth="1"/>
    <col min="38" max="39" width="7.7109375" style="738" hidden="1" customWidth="1"/>
    <col min="40" max="40" width="4.7109375" style="738" hidden="1" customWidth="1"/>
    <col min="41" max="41" width="8.7109375" style="738" hidden="1" customWidth="1"/>
    <col min="42" max="42" width="5.140625" style="738" hidden="1" customWidth="1"/>
    <col min="43" max="43" width="12.42578125" style="738" hidden="1" customWidth="1"/>
    <col min="44" max="44" width="10.28515625" style="738" hidden="1" customWidth="1"/>
    <col min="45" max="50" width="4.7109375" style="738" hidden="1" customWidth="1"/>
    <col min="51" max="51" width="7.7109375" style="738" hidden="1" customWidth="1"/>
    <col min="52" max="52" width="5.140625" style="738" hidden="1" customWidth="1"/>
    <col min="53" max="53" width="11.140625" style="738" hidden="1" customWidth="1"/>
    <col min="54" max="54" width="10.28515625" style="738" hidden="1" customWidth="1"/>
    <col min="55" max="56" width="7.7109375" style="738" hidden="1" customWidth="1"/>
    <col min="57" max="57" width="4.7109375" style="738" hidden="1" customWidth="1"/>
    <col min="58" max="60" width="7.7109375" style="738" hidden="1" customWidth="1"/>
    <col min="61" max="61" width="8.7109375" style="738" hidden="1" customWidth="1"/>
    <col min="62" max="62" width="4.7109375" style="738" hidden="1" customWidth="1"/>
    <col min="63" max="63" width="12.42578125" style="738" hidden="1" customWidth="1"/>
    <col min="64" max="65" width="8.7109375" style="738" hidden="1" customWidth="1"/>
    <col min="66" max="66" width="7.7109375" style="738" hidden="1" customWidth="1"/>
    <col min="67" max="68" width="4.7109375" style="738" hidden="1" customWidth="1"/>
    <col min="69" max="70" width="7.7109375" style="738" hidden="1" customWidth="1"/>
    <col min="71" max="71" width="8.7109375" style="738" hidden="1" customWidth="1"/>
    <col min="72" max="72" width="4.7109375" style="738" hidden="1" customWidth="1"/>
    <col min="73" max="73" width="11.140625" style="738" hidden="1" customWidth="1"/>
    <col min="74" max="75" width="8.7109375" style="738" hidden="1" customWidth="1"/>
    <col min="76" max="76" width="7.7109375" style="738" hidden="1" customWidth="1"/>
    <col min="77" max="78" width="4.7109375" style="738" hidden="1" customWidth="1"/>
    <col min="79" max="79" width="7.7109375" style="738" hidden="1" customWidth="1"/>
    <col min="80" max="80" width="4.7109375" style="738" hidden="1" customWidth="1"/>
    <col min="81" max="81" width="8.7109375" style="738" hidden="1" customWidth="1"/>
    <col min="82" max="82" width="4.7109375" style="738" hidden="1" customWidth="1"/>
    <col min="83" max="83" width="9.5703125" style="738" hidden="1" customWidth="1"/>
    <col min="84" max="84" width="11.28515625" style="738" hidden="1" customWidth="1"/>
    <col min="85" max="85" width="10.28515625" style="738" hidden="1" customWidth="1"/>
    <col min="86" max="86" width="8.7109375" style="738" hidden="1" customWidth="1"/>
    <col min="87" max="87" width="4.7109375" style="738" hidden="1" customWidth="1"/>
    <col min="88" max="88" width="7.7109375" style="738" hidden="1" customWidth="1"/>
    <col min="89" max="89" width="8.7109375" style="738" hidden="1" customWidth="1"/>
    <col min="90" max="90" width="7.7109375" style="738" hidden="1" customWidth="1"/>
    <col min="91" max="91" width="10.28515625" style="738" hidden="1" customWidth="1"/>
    <col min="92" max="92" width="7.7109375" style="738" hidden="1" customWidth="1"/>
    <col min="93" max="93" width="12.140625" style="738" hidden="1" customWidth="1"/>
    <col min="94" max="16384" width="9.140625" style="718"/>
  </cols>
  <sheetData>
    <row r="1" spans="1:93">
      <c r="B1" s="719" t="s">
        <v>225</v>
      </c>
      <c r="C1" s="719"/>
      <c r="D1" s="719"/>
      <c r="E1" s="719"/>
      <c r="F1" s="719"/>
      <c r="G1" s="719"/>
      <c r="H1" s="719"/>
      <c r="I1" s="719"/>
      <c r="J1" s="719"/>
      <c r="K1" s="719"/>
      <c r="L1" s="719"/>
    </row>
    <row r="2" spans="1:93">
      <c r="B2" s="719" t="s">
        <v>341</v>
      </c>
      <c r="C2" s="719"/>
      <c r="D2" s="719"/>
      <c r="E2" s="719"/>
      <c r="F2" s="719"/>
      <c r="G2" s="719"/>
      <c r="H2" s="719"/>
      <c r="I2" s="719"/>
      <c r="J2" s="719"/>
      <c r="K2" s="719"/>
      <c r="L2" s="719"/>
    </row>
    <row r="3" spans="1:93">
      <c r="B3" s="719" t="s">
        <v>349</v>
      </c>
      <c r="C3" s="719"/>
      <c r="D3" s="719"/>
      <c r="E3" s="719"/>
      <c r="F3" s="719"/>
      <c r="G3" s="719"/>
      <c r="H3" s="719"/>
      <c r="I3" s="719"/>
      <c r="J3" s="719"/>
      <c r="K3" s="719"/>
      <c r="L3" s="719"/>
    </row>
    <row r="4" spans="1:93" ht="4.5" customHeight="1">
      <c r="A4" s="720"/>
      <c r="G4" s="721"/>
    </row>
    <row r="5" spans="1:93" ht="4.5" customHeight="1">
      <c r="A5" s="722"/>
      <c r="G5" s="721"/>
    </row>
    <row r="6" spans="1:93">
      <c r="B6" s="719" t="s">
        <v>230</v>
      </c>
      <c r="C6" s="719"/>
      <c r="D6" s="719"/>
      <c r="E6" s="719"/>
      <c r="F6" s="719"/>
      <c r="G6" s="719"/>
      <c r="H6" s="719"/>
      <c r="I6" s="719"/>
      <c r="J6" s="719"/>
      <c r="K6" s="719"/>
      <c r="L6" s="719"/>
    </row>
    <row r="7" spans="1:93">
      <c r="B7" s="723" t="s">
        <v>278</v>
      </c>
      <c r="C7" s="719"/>
      <c r="D7" s="719"/>
      <c r="E7" s="719"/>
      <c r="F7" s="719"/>
      <c r="G7" s="719"/>
      <c r="H7" s="719"/>
      <c r="I7" s="719"/>
      <c r="J7" s="719"/>
      <c r="K7" s="719"/>
      <c r="L7" s="719"/>
    </row>
    <row r="8" spans="1:93" ht="7.5" customHeight="1">
      <c r="B8" s="719"/>
      <c r="C8" s="719"/>
      <c r="D8" s="719"/>
      <c r="E8" s="1205"/>
      <c r="F8" s="1205"/>
      <c r="G8" s="1205"/>
      <c r="H8" s="1205"/>
      <c r="I8" s="1205"/>
      <c r="J8" s="719"/>
      <c r="K8" s="719"/>
      <c r="L8" s="719"/>
    </row>
    <row r="9" spans="1:93">
      <c r="B9" s="1206" t="s">
        <v>279</v>
      </c>
      <c r="C9" s="1206"/>
      <c r="D9" s="1206"/>
      <c r="E9" s="1206"/>
      <c r="F9" s="1206"/>
      <c r="G9" s="1206"/>
      <c r="H9" s="1206"/>
      <c r="I9" s="1206"/>
      <c r="J9" s="1206"/>
      <c r="K9" s="1206"/>
      <c r="L9" s="1206"/>
    </row>
    <row r="10" spans="1:93" ht="2.25" customHeight="1">
      <c r="B10" s="719"/>
      <c r="C10" s="719"/>
      <c r="D10" s="719"/>
      <c r="E10" s="719"/>
      <c r="F10" s="719"/>
      <c r="G10" s="719"/>
      <c r="H10" s="719"/>
      <c r="I10" s="719"/>
      <c r="J10" s="719"/>
      <c r="K10" s="719"/>
      <c r="L10" s="719"/>
    </row>
    <row r="11" spans="1:93">
      <c r="B11" s="723" t="s">
        <v>305</v>
      </c>
      <c r="C11" s="719"/>
      <c r="D11" s="719"/>
      <c r="E11" s="719"/>
      <c r="F11" s="719"/>
      <c r="G11" s="719"/>
      <c r="H11" s="719"/>
      <c r="I11" s="719"/>
      <c r="J11" s="719"/>
      <c r="K11" s="1213"/>
      <c r="L11" s="1213"/>
    </row>
    <row r="12" spans="1:93" ht="15.75" customHeight="1">
      <c r="B12" s="1204" t="s">
        <v>306</v>
      </c>
      <c r="C12" s="1204" t="s">
        <v>307</v>
      </c>
      <c r="D12" s="1204"/>
      <c r="E12" s="1204"/>
      <c r="F12" s="1204"/>
      <c r="G12" s="1204"/>
      <c r="H12" s="1204"/>
      <c r="I12" s="1204"/>
      <c r="J12" s="1204" t="s">
        <v>308</v>
      </c>
      <c r="K12" s="1204" t="s">
        <v>8</v>
      </c>
      <c r="L12" s="1204" t="s">
        <v>9</v>
      </c>
      <c r="M12" s="724"/>
    </row>
    <row r="13" spans="1:93">
      <c r="B13" s="1204"/>
      <c r="C13" s="1204" t="s">
        <v>309</v>
      </c>
      <c r="D13" s="1204"/>
      <c r="E13" s="1204"/>
      <c r="F13" s="1204"/>
      <c r="G13" s="1204" t="s">
        <v>310</v>
      </c>
      <c r="H13" s="1204"/>
      <c r="I13" s="1204"/>
      <c r="J13" s="1204"/>
      <c r="K13" s="1204"/>
      <c r="L13" s="1204"/>
      <c r="M13" s="724"/>
    </row>
    <row r="14" spans="1:93" ht="63" customHeight="1" thickBot="1">
      <c r="B14" s="1204"/>
      <c r="C14" s="725" t="s">
        <v>311</v>
      </c>
      <c r="D14" s="725" t="s">
        <v>312</v>
      </c>
      <c r="E14" s="725" t="s">
        <v>313</v>
      </c>
      <c r="F14" s="725" t="s">
        <v>314</v>
      </c>
      <c r="G14" s="725" t="s">
        <v>315</v>
      </c>
      <c r="H14" s="725" t="s">
        <v>313</v>
      </c>
      <c r="I14" s="725" t="s">
        <v>314</v>
      </c>
      <c r="J14" s="1204"/>
      <c r="K14" s="1204"/>
      <c r="L14" s="1204"/>
      <c r="M14" s="724"/>
    </row>
    <row r="15" spans="1:93" ht="20.25" customHeight="1" thickBot="1">
      <c r="B15" s="1217" t="s">
        <v>316</v>
      </c>
      <c r="C15" s="1218"/>
      <c r="D15" s="1218"/>
      <c r="E15" s="1218"/>
      <c r="F15" s="1218"/>
      <c r="G15" s="1218"/>
      <c r="H15" s="1218"/>
      <c r="I15" s="1218"/>
      <c r="J15" s="1218"/>
      <c r="K15" s="1218"/>
      <c r="L15" s="1219"/>
      <c r="M15" s="724"/>
      <c r="N15" s="1210" t="s">
        <v>335</v>
      </c>
      <c r="O15" s="1211"/>
      <c r="P15" s="1211"/>
      <c r="Q15" s="1211"/>
      <c r="R15" s="1211"/>
      <c r="S15" s="1211"/>
      <c r="T15" s="1211"/>
      <c r="U15" s="1211"/>
      <c r="V15" s="1211"/>
      <c r="W15" s="1212"/>
      <c r="X15" s="1210" t="s">
        <v>336</v>
      </c>
      <c r="Y15" s="1211"/>
      <c r="Z15" s="1211"/>
      <c r="AA15" s="1211"/>
      <c r="AB15" s="1211"/>
      <c r="AC15" s="1211"/>
      <c r="AD15" s="1211"/>
      <c r="AE15" s="1211"/>
      <c r="AF15" s="1211"/>
      <c r="AG15" s="1212"/>
      <c r="AH15" s="1210" t="s">
        <v>337</v>
      </c>
      <c r="AI15" s="1211"/>
      <c r="AJ15" s="1211"/>
      <c r="AK15" s="1211"/>
      <c r="AL15" s="1211"/>
      <c r="AM15" s="1211"/>
      <c r="AN15" s="1211"/>
      <c r="AO15" s="1211"/>
      <c r="AP15" s="1211"/>
      <c r="AQ15" s="1212"/>
      <c r="AR15" s="1211" t="s">
        <v>338</v>
      </c>
      <c r="AS15" s="1211"/>
      <c r="AT15" s="1211"/>
      <c r="AU15" s="1211"/>
      <c r="AV15" s="1211"/>
      <c r="AW15" s="1211"/>
      <c r="AX15" s="1211"/>
      <c r="AY15" s="1211"/>
      <c r="AZ15" s="1211"/>
      <c r="BA15" s="1211"/>
      <c r="BB15" s="1210" t="s">
        <v>339</v>
      </c>
      <c r="BC15" s="1211"/>
      <c r="BD15" s="1211"/>
      <c r="BE15" s="1211"/>
      <c r="BF15" s="1211"/>
      <c r="BG15" s="1211"/>
      <c r="BH15" s="1211"/>
      <c r="BI15" s="1211"/>
      <c r="BJ15" s="1211"/>
      <c r="BK15" s="1212"/>
      <c r="BL15" s="1207" t="s">
        <v>340</v>
      </c>
      <c r="BM15" s="1208"/>
      <c r="BN15" s="1208"/>
      <c r="BO15" s="1208"/>
      <c r="BP15" s="1208"/>
      <c r="BQ15" s="1208"/>
      <c r="BR15" s="1208"/>
      <c r="BS15" s="1208"/>
      <c r="BT15" s="1208"/>
      <c r="BU15" s="1209"/>
      <c r="BV15" s="1210" t="s">
        <v>200</v>
      </c>
      <c r="BW15" s="1211"/>
      <c r="BX15" s="1211"/>
      <c r="BY15" s="1211"/>
      <c r="BZ15" s="1211"/>
      <c r="CA15" s="1211"/>
      <c r="CB15" s="1211"/>
      <c r="CC15" s="1211"/>
      <c r="CD15" s="1211"/>
      <c r="CE15" s="1212"/>
      <c r="CF15" s="1210" t="s">
        <v>9</v>
      </c>
      <c r="CG15" s="1211"/>
      <c r="CH15" s="1211"/>
      <c r="CI15" s="1211"/>
      <c r="CJ15" s="1211"/>
      <c r="CK15" s="1211"/>
      <c r="CL15" s="1211"/>
      <c r="CM15" s="1211"/>
      <c r="CN15" s="1211"/>
      <c r="CO15" s="1212"/>
    </row>
    <row r="16" spans="1:93">
      <c r="B16" s="726" t="s">
        <v>317</v>
      </c>
      <c r="C16" s="727">
        <f>CF16</f>
        <v>4</v>
      </c>
      <c r="D16" s="727">
        <f t="shared" ref="D16:D20" si="0">CG16</f>
        <v>2</v>
      </c>
      <c r="E16" s="727">
        <f t="shared" ref="E16:E20" si="1">CH16</f>
        <v>0</v>
      </c>
      <c r="F16" s="727">
        <f t="shared" ref="F16:F20" si="2">CI16</f>
        <v>0</v>
      </c>
      <c r="G16" s="727">
        <f t="shared" ref="G16:G20" si="3">CJ16</f>
        <v>0</v>
      </c>
      <c r="H16" s="727">
        <f t="shared" ref="H16:H20" si="4">CK16</f>
        <v>0</v>
      </c>
      <c r="I16" s="727">
        <f t="shared" ref="I16:I20" si="5">CL16</f>
        <v>0</v>
      </c>
      <c r="J16" s="727">
        <f t="shared" ref="J16:J20" si="6">CM16</f>
        <v>2</v>
      </c>
      <c r="K16" s="727">
        <f t="shared" ref="K16:K20" si="7">CN16</f>
        <v>0</v>
      </c>
      <c r="L16" s="727">
        <f t="shared" ref="L16:L20" si="8">CO16</f>
        <v>8</v>
      </c>
      <c r="M16" s="724"/>
      <c r="N16" s="727">
        <v>1</v>
      </c>
      <c r="O16" s="727">
        <v>0</v>
      </c>
      <c r="P16" s="727"/>
      <c r="Q16" s="727"/>
      <c r="R16" s="727"/>
      <c r="S16" s="727"/>
      <c r="T16" s="727"/>
      <c r="U16" s="727">
        <v>0</v>
      </c>
      <c r="V16" s="727">
        <v>0</v>
      </c>
      <c r="W16" s="727">
        <v>1</v>
      </c>
      <c r="X16" s="910">
        <f>X46+X66</f>
        <v>1</v>
      </c>
      <c r="Y16" s="911">
        <f t="shared" ref="Y16:AG16" si="9">Y46+Y66</f>
        <v>0</v>
      </c>
      <c r="Z16" s="911">
        <f t="shared" si="9"/>
        <v>0</v>
      </c>
      <c r="AA16" s="911">
        <f t="shared" si="9"/>
        <v>0</v>
      </c>
      <c r="AB16" s="911">
        <f t="shared" si="9"/>
        <v>0</v>
      </c>
      <c r="AC16" s="911">
        <f t="shared" si="9"/>
        <v>0</v>
      </c>
      <c r="AD16" s="911">
        <f t="shared" si="9"/>
        <v>0</v>
      </c>
      <c r="AE16" s="911">
        <f t="shared" si="9"/>
        <v>0</v>
      </c>
      <c r="AF16" s="911">
        <f t="shared" si="9"/>
        <v>0</v>
      </c>
      <c r="AG16" s="912">
        <f t="shared" si="9"/>
        <v>1</v>
      </c>
      <c r="AH16" s="905">
        <v>1</v>
      </c>
      <c r="AI16" s="906">
        <v>0</v>
      </c>
      <c r="AJ16" s="906">
        <v>0</v>
      </c>
      <c r="AK16" s="906">
        <v>0</v>
      </c>
      <c r="AL16" s="906">
        <v>0</v>
      </c>
      <c r="AM16" s="906">
        <v>0</v>
      </c>
      <c r="AN16" s="906">
        <v>0</v>
      </c>
      <c r="AO16" s="906">
        <v>0</v>
      </c>
      <c r="AP16" s="906">
        <v>0</v>
      </c>
      <c r="AQ16" s="907">
        <v>1</v>
      </c>
      <c r="AR16" s="738">
        <v>1</v>
      </c>
      <c r="AS16" s="738">
        <v>0</v>
      </c>
      <c r="AT16" s="738">
        <v>0</v>
      </c>
      <c r="AU16" s="738">
        <v>0</v>
      </c>
      <c r="AV16" s="738">
        <v>0</v>
      </c>
      <c r="AW16" s="738">
        <v>0</v>
      </c>
      <c r="AX16" s="738">
        <v>0</v>
      </c>
      <c r="AY16" s="738">
        <v>0</v>
      </c>
      <c r="AZ16" s="738">
        <v>0</v>
      </c>
      <c r="BA16" s="738">
        <v>1</v>
      </c>
      <c r="BB16" s="905"/>
      <c r="BC16" s="906"/>
      <c r="BD16" s="906"/>
      <c r="BE16" s="906"/>
      <c r="BF16" s="906"/>
      <c r="BG16" s="906"/>
      <c r="BH16" s="906"/>
      <c r="BI16" s="906">
        <v>1</v>
      </c>
      <c r="BJ16" s="906">
        <v>0</v>
      </c>
      <c r="BK16" s="907">
        <v>1</v>
      </c>
      <c r="BL16" s="905">
        <v>0</v>
      </c>
      <c r="BM16" s="906">
        <v>1</v>
      </c>
      <c r="BN16" s="906">
        <v>0</v>
      </c>
      <c r="BO16" s="906">
        <v>0</v>
      </c>
      <c r="BP16" s="906">
        <v>0</v>
      </c>
      <c r="BQ16" s="906">
        <v>0</v>
      </c>
      <c r="BR16" s="906">
        <v>0</v>
      </c>
      <c r="BS16" s="906">
        <v>0</v>
      </c>
      <c r="BT16" s="906">
        <v>0</v>
      </c>
      <c r="BU16" s="907">
        <v>1</v>
      </c>
      <c r="BV16" s="905">
        <v>0</v>
      </c>
      <c r="BW16" s="906">
        <v>1</v>
      </c>
      <c r="BX16" s="906">
        <v>0</v>
      </c>
      <c r="BY16" s="906">
        <v>0</v>
      </c>
      <c r="BZ16" s="906">
        <v>0</v>
      </c>
      <c r="CA16" s="906">
        <v>0</v>
      </c>
      <c r="CB16" s="906">
        <v>0</v>
      </c>
      <c r="CC16" s="906">
        <v>1</v>
      </c>
      <c r="CD16" s="906">
        <v>0</v>
      </c>
      <c r="CE16" s="907">
        <v>2</v>
      </c>
      <c r="CF16" s="905">
        <f>N16+X16+AH16+AR16+BB16+BL16+BV16</f>
        <v>4</v>
      </c>
      <c r="CG16" s="906">
        <f t="shared" ref="CG16:CO16" si="10">O16+Y16+AI16+AS16+BC16+BM16+BW16</f>
        <v>2</v>
      </c>
      <c r="CH16" s="906">
        <f t="shared" si="10"/>
        <v>0</v>
      </c>
      <c r="CI16" s="906">
        <f t="shared" si="10"/>
        <v>0</v>
      </c>
      <c r="CJ16" s="906">
        <f t="shared" si="10"/>
        <v>0</v>
      </c>
      <c r="CK16" s="906">
        <f t="shared" si="10"/>
        <v>0</v>
      </c>
      <c r="CL16" s="906">
        <f t="shared" si="10"/>
        <v>0</v>
      </c>
      <c r="CM16" s="906">
        <f t="shared" si="10"/>
        <v>2</v>
      </c>
      <c r="CN16" s="906">
        <f t="shared" si="10"/>
        <v>0</v>
      </c>
      <c r="CO16" s="907">
        <f t="shared" si="10"/>
        <v>8</v>
      </c>
    </row>
    <row r="17" spans="2:93">
      <c r="B17" s="726" t="s">
        <v>318</v>
      </c>
      <c r="C17" s="727">
        <f t="shared" ref="C17:C20" si="11">CF17</f>
        <v>983</v>
      </c>
      <c r="D17" s="727">
        <f t="shared" si="0"/>
        <v>145</v>
      </c>
      <c r="E17" s="727">
        <f t="shared" si="1"/>
        <v>7</v>
      </c>
      <c r="F17" s="727">
        <f t="shared" si="2"/>
        <v>0</v>
      </c>
      <c r="G17" s="727">
        <f t="shared" si="3"/>
        <v>8</v>
      </c>
      <c r="H17" s="727">
        <f t="shared" si="4"/>
        <v>13</v>
      </c>
      <c r="I17" s="727">
        <f t="shared" si="5"/>
        <v>1</v>
      </c>
      <c r="J17" s="727">
        <f t="shared" si="6"/>
        <v>99</v>
      </c>
      <c r="K17" s="727">
        <f t="shared" si="7"/>
        <v>19</v>
      </c>
      <c r="L17" s="727">
        <f t="shared" si="8"/>
        <v>1275</v>
      </c>
      <c r="M17" s="724"/>
      <c r="N17" s="727">
        <v>188</v>
      </c>
      <c r="O17" s="727">
        <v>59</v>
      </c>
      <c r="P17" s="727">
        <v>1</v>
      </c>
      <c r="Q17" s="727"/>
      <c r="R17" s="727">
        <v>1</v>
      </c>
      <c r="S17" s="727">
        <v>3</v>
      </c>
      <c r="T17" s="727">
        <v>1</v>
      </c>
      <c r="U17" s="727">
        <v>27</v>
      </c>
      <c r="V17" s="727">
        <v>4</v>
      </c>
      <c r="W17" s="727">
        <v>284</v>
      </c>
      <c r="X17" s="910">
        <f t="shared" ref="X17:AG20" si="12">X47+X67</f>
        <v>150</v>
      </c>
      <c r="Y17" s="911">
        <f t="shared" si="12"/>
        <v>17</v>
      </c>
      <c r="Z17" s="911">
        <f t="shared" si="12"/>
        <v>0</v>
      </c>
      <c r="AA17" s="911">
        <f t="shared" si="12"/>
        <v>0</v>
      </c>
      <c r="AB17" s="911">
        <f t="shared" si="12"/>
        <v>0</v>
      </c>
      <c r="AC17" s="911">
        <f t="shared" si="12"/>
        <v>0</v>
      </c>
      <c r="AD17" s="911">
        <f t="shared" si="12"/>
        <v>0</v>
      </c>
      <c r="AE17" s="911">
        <f t="shared" si="12"/>
        <v>26</v>
      </c>
      <c r="AF17" s="911">
        <f t="shared" si="12"/>
        <v>0</v>
      </c>
      <c r="AG17" s="912">
        <f t="shared" si="12"/>
        <v>193</v>
      </c>
      <c r="AH17" s="905">
        <v>232</v>
      </c>
      <c r="AI17" s="906">
        <v>23</v>
      </c>
      <c r="AJ17" s="906">
        <v>0</v>
      </c>
      <c r="AK17" s="906">
        <v>0</v>
      </c>
      <c r="AL17" s="906">
        <v>1</v>
      </c>
      <c r="AM17" s="906">
        <v>1</v>
      </c>
      <c r="AN17" s="906">
        <v>0</v>
      </c>
      <c r="AO17" s="906">
        <v>14</v>
      </c>
      <c r="AP17" s="906">
        <v>15</v>
      </c>
      <c r="AQ17" s="907">
        <v>286</v>
      </c>
      <c r="AR17" s="738">
        <v>251</v>
      </c>
      <c r="AS17" s="738">
        <v>0</v>
      </c>
      <c r="AT17" s="738">
        <v>0</v>
      </c>
      <c r="AU17" s="738">
        <v>0</v>
      </c>
      <c r="AV17" s="738">
        <v>0</v>
      </c>
      <c r="AW17" s="738">
        <v>0</v>
      </c>
      <c r="AX17" s="738">
        <v>0</v>
      </c>
      <c r="AY17" s="738">
        <v>2</v>
      </c>
      <c r="AZ17" s="738">
        <v>0</v>
      </c>
      <c r="BA17" s="738">
        <v>253</v>
      </c>
      <c r="BB17" s="905">
        <v>116</v>
      </c>
      <c r="BC17" s="906">
        <v>17</v>
      </c>
      <c r="BD17" s="906">
        <v>2</v>
      </c>
      <c r="BE17" s="906"/>
      <c r="BF17" s="906">
        <v>6</v>
      </c>
      <c r="BG17" s="906">
        <v>6</v>
      </c>
      <c r="BH17" s="906"/>
      <c r="BI17" s="906">
        <v>17</v>
      </c>
      <c r="BJ17" s="906">
        <v>0</v>
      </c>
      <c r="BK17" s="907">
        <v>164</v>
      </c>
      <c r="BL17" s="905">
        <v>43</v>
      </c>
      <c r="BM17" s="906">
        <v>22</v>
      </c>
      <c r="BN17" s="906">
        <v>1</v>
      </c>
      <c r="BO17" s="906">
        <v>0</v>
      </c>
      <c r="BP17" s="906">
        <v>0</v>
      </c>
      <c r="BQ17" s="906">
        <v>1</v>
      </c>
      <c r="BR17" s="906">
        <v>0</v>
      </c>
      <c r="BS17" s="906">
        <v>10</v>
      </c>
      <c r="BT17" s="906">
        <v>0</v>
      </c>
      <c r="BU17" s="907">
        <v>77</v>
      </c>
      <c r="BV17" s="905">
        <v>3</v>
      </c>
      <c r="BW17" s="906">
        <v>7</v>
      </c>
      <c r="BX17" s="906">
        <v>3</v>
      </c>
      <c r="BY17" s="906">
        <v>0</v>
      </c>
      <c r="BZ17" s="906">
        <v>0</v>
      </c>
      <c r="CA17" s="906">
        <v>2</v>
      </c>
      <c r="CB17" s="906">
        <v>0</v>
      </c>
      <c r="CC17" s="906">
        <v>3</v>
      </c>
      <c r="CD17" s="906">
        <v>0</v>
      </c>
      <c r="CE17" s="907">
        <v>18</v>
      </c>
      <c r="CF17" s="905">
        <f t="shared" ref="CF17:CF20" si="13">N17+X17+AH17+AR17+BB17+BL17+BV17</f>
        <v>983</v>
      </c>
      <c r="CG17" s="906">
        <f t="shared" ref="CG17:CG20" si="14">O17+Y17+AI17+AS17+BC17+BM17+BW17</f>
        <v>145</v>
      </c>
      <c r="CH17" s="906">
        <f t="shared" ref="CH17:CH20" si="15">P17+Z17+AJ17+AT17+BD17+BN17+BX17</f>
        <v>7</v>
      </c>
      <c r="CI17" s="906">
        <f t="shared" ref="CI17:CI20" si="16">Q17+AA17+AK17+AU17+BE17+BO17+BY17</f>
        <v>0</v>
      </c>
      <c r="CJ17" s="906">
        <f t="shared" ref="CJ17:CJ20" si="17">R17+AB17+AL17+AV17+BF17+BP17+BZ17</f>
        <v>8</v>
      </c>
      <c r="CK17" s="906">
        <f t="shared" ref="CK17:CK20" si="18">S17+AC17+AM17+AW17+BG17+BQ17+CA17</f>
        <v>13</v>
      </c>
      <c r="CL17" s="906">
        <f t="shared" ref="CL17:CL20" si="19">T17+AD17+AN17+AX17+BH17+BR17+CB17</f>
        <v>1</v>
      </c>
      <c r="CM17" s="906">
        <f t="shared" ref="CM17:CM20" si="20">U17+AE17+AO17+AY17+BI17+BS17+CC17</f>
        <v>99</v>
      </c>
      <c r="CN17" s="906">
        <f t="shared" ref="CN17:CN20" si="21">V17+AF17+AP17+AZ17+BJ17+BT17+CD17</f>
        <v>19</v>
      </c>
      <c r="CO17" s="907">
        <f t="shared" ref="CO17:CO20" si="22">W17+AG17+AQ17+BA17+BK17+BU17+CE17</f>
        <v>1275</v>
      </c>
    </row>
    <row r="18" spans="2:93">
      <c r="B18" s="726" t="s">
        <v>319</v>
      </c>
      <c r="C18" s="727">
        <f t="shared" si="11"/>
        <v>359</v>
      </c>
      <c r="D18" s="727">
        <f t="shared" si="0"/>
        <v>75</v>
      </c>
      <c r="E18" s="727">
        <f t="shared" si="1"/>
        <v>7</v>
      </c>
      <c r="F18" s="727">
        <f t="shared" si="2"/>
        <v>0</v>
      </c>
      <c r="G18" s="727">
        <f t="shared" si="3"/>
        <v>1</v>
      </c>
      <c r="H18" s="727">
        <f t="shared" si="4"/>
        <v>16</v>
      </c>
      <c r="I18" s="727">
        <f t="shared" si="5"/>
        <v>1</v>
      </c>
      <c r="J18" s="727">
        <f t="shared" si="6"/>
        <v>71</v>
      </c>
      <c r="K18" s="727">
        <f t="shared" si="7"/>
        <v>7</v>
      </c>
      <c r="L18" s="727">
        <f t="shared" si="8"/>
        <v>537</v>
      </c>
      <c r="M18" s="724"/>
      <c r="N18" s="727">
        <v>61</v>
      </c>
      <c r="O18" s="727">
        <v>17</v>
      </c>
      <c r="P18" s="727">
        <v>2</v>
      </c>
      <c r="Q18" s="727"/>
      <c r="R18" s="727"/>
      <c r="S18" s="727">
        <v>5</v>
      </c>
      <c r="T18" s="727"/>
      <c r="U18" s="727">
        <v>26</v>
      </c>
      <c r="V18" s="727">
        <v>2</v>
      </c>
      <c r="W18" s="727">
        <v>113</v>
      </c>
      <c r="X18" s="910">
        <f t="shared" si="12"/>
        <v>61</v>
      </c>
      <c r="Y18" s="911">
        <f t="shared" si="12"/>
        <v>23</v>
      </c>
      <c r="Z18" s="911">
        <f t="shared" si="12"/>
        <v>2</v>
      </c>
      <c r="AA18" s="911">
        <f t="shared" si="12"/>
        <v>0</v>
      </c>
      <c r="AB18" s="911">
        <f t="shared" si="12"/>
        <v>0</v>
      </c>
      <c r="AC18" s="911">
        <f t="shared" si="12"/>
        <v>3</v>
      </c>
      <c r="AD18" s="911">
        <f t="shared" si="12"/>
        <v>0</v>
      </c>
      <c r="AE18" s="911">
        <f t="shared" si="12"/>
        <v>19</v>
      </c>
      <c r="AF18" s="911">
        <f t="shared" si="12"/>
        <v>0</v>
      </c>
      <c r="AG18" s="912">
        <f t="shared" si="12"/>
        <v>108</v>
      </c>
      <c r="AH18" s="905">
        <v>79</v>
      </c>
      <c r="AI18" s="906">
        <v>8</v>
      </c>
      <c r="AJ18" s="906">
        <v>0</v>
      </c>
      <c r="AK18" s="906">
        <v>0</v>
      </c>
      <c r="AL18" s="906">
        <v>1</v>
      </c>
      <c r="AM18" s="906">
        <v>1</v>
      </c>
      <c r="AN18" s="906">
        <v>0</v>
      </c>
      <c r="AO18" s="906">
        <v>3</v>
      </c>
      <c r="AP18" s="906">
        <v>4</v>
      </c>
      <c r="AQ18" s="907">
        <v>96</v>
      </c>
      <c r="AR18" s="738">
        <v>65</v>
      </c>
      <c r="AS18" s="738">
        <v>0</v>
      </c>
      <c r="AT18" s="738">
        <v>0</v>
      </c>
      <c r="AU18" s="738">
        <v>0</v>
      </c>
      <c r="AV18" s="738">
        <v>0</v>
      </c>
      <c r="AW18" s="738">
        <v>0</v>
      </c>
      <c r="AX18" s="738">
        <v>0</v>
      </c>
      <c r="AY18" s="738">
        <v>3</v>
      </c>
      <c r="AZ18" s="738">
        <v>0</v>
      </c>
      <c r="BA18" s="738">
        <v>68</v>
      </c>
      <c r="BB18" s="905">
        <v>26</v>
      </c>
      <c r="BC18" s="906">
        <v>13</v>
      </c>
      <c r="BD18" s="906"/>
      <c r="BE18" s="906"/>
      <c r="BF18" s="906"/>
      <c r="BG18" s="906">
        <v>4</v>
      </c>
      <c r="BH18" s="906"/>
      <c r="BI18" s="906">
        <v>10</v>
      </c>
      <c r="BJ18" s="906">
        <v>0</v>
      </c>
      <c r="BK18" s="907">
        <v>53</v>
      </c>
      <c r="BL18" s="905">
        <v>50</v>
      </c>
      <c r="BM18" s="906">
        <v>8</v>
      </c>
      <c r="BN18" s="906">
        <v>1</v>
      </c>
      <c r="BO18" s="906">
        <v>0</v>
      </c>
      <c r="BP18" s="906">
        <v>0</v>
      </c>
      <c r="BQ18" s="906">
        <v>1</v>
      </c>
      <c r="BR18" s="906">
        <v>1</v>
      </c>
      <c r="BS18" s="906">
        <v>9</v>
      </c>
      <c r="BT18" s="906">
        <v>0</v>
      </c>
      <c r="BU18" s="907">
        <v>70</v>
      </c>
      <c r="BV18" s="905">
        <v>17</v>
      </c>
      <c r="BW18" s="906">
        <v>6</v>
      </c>
      <c r="BX18" s="906">
        <v>2</v>
      </c>
      <c r="BY18" s="906">
        <v>0</v>
      </c>
      <c r="BZ18" s="906">
        <v>0</v>
      </c>
      <c r="CA18" s="906">
        <v>2</v>
      </c>
      <c r="CB18" s="906">
        <v>0</v>
      </c>
      <c r="CC18" s="906">
        <v>1</v>
      </c>
      <c r="CD18" s="906">
        <v>1</v>
      </c>
      <c r="CE18" s="907">
        <v>29</v>
      </c>
      <c r="CF18" s="905">
        <f t="shared" si="13"/>
        <v>359</v>
      </c>
      <c r="CG18" s="906">
        <f t="shared" si="14"/>
        <v>75</v>
      </c>
      <c r="CH18" s="906">
        <f t="shared" si="15"/>
        <v>7</v>
      </c>
      <c r="CI18" s="906">
        <f t="shared" si="16"/>
        <v>0</v>
      </c>
      <c r="CJ18" s="906">
        <f t="shared" si="17"/>
        <v>1</v>
      </c>
      <c r="CK18" s="906">
        <f t="shared" si="18"/>
        <v>16</v>
      </c>
      <c r="CL18" s="906">
        <f t="shared" si="19"/>
        <v>1</v>
      </c>
      <c r="CM18" s="906">
        <f t="shared" si="20"/>
        <v>71</v>
      </c>
      <c r="CN18" s="906">
        <f t="shared" si="21"/>
        <v>7</v>
      </c>
      <c r="CO18" s="907">
        <f t="shared" si="22"/>
        <v>537</v>
      </c>
    </row>
    <row r="19" spans="2:93">
      <c r="B19" s="726" t="s">
        <v>320</v>
      </c>
      <c r="C19" s="727">
        <f t="shared" si="11"/>
        <v>650</v>
      </c>
      <c r="D19" s="727">
        <f t="shared" si="0"/>
        <v>80</v>
      </c>
      <c r="E19" s="727">
        <f t="shared" si="1"/>
        <v>6</v>
      </c>
      <c r="F19" s="727">
        <f t="shared" si="2"/>
        <v>0</v>
      </c>
      <c r="G19" s="727">
        <f t="shared" si="3"/>
        <v>0</v>
      </c>
      <c r="H19" s="727">
        <f t="shared" si="4"/>
        <v>10</v>
      </c>
      <c r="I19" s="727">
        <f t="shared" si="5"/>
        <v>1</v>
      </c>
      <c r="J19" s="727">
        <f t="shared" si="6"/>
        <v>68</v>
      </c>
      <c r="K19" s="727">
        <f t="shared" si="7"/>
        <v>35</v>
      </c>
      <c r="L19" s="727">
        <f t="shared" si="8"/>
        <v>850</v>
      </c>
      <c r="M19" s="724"/>
      <c r="N19" s="727">
        <v>85</v>
      </c>
      <c r="O19" s="727">
        <v>9</v>
      </c>
      <c r="P19" s="727">
        <v>3</v>
      </c>
      <c r="Q19" s="727"/>
      <c r="R19" s="727"/>
      <c r="S19" s="727">
        <v>5</v>
      </c>
      <c r="T19" s="727"/>
      <c r="U19" s="727">
        <v>21</v>
      </c>
      <c r="V19" s="727">
        <v>2</v>
      </c>
      <c r="W19" s="727">
        <v>125</v>
      </c>
      <c r="X19" s="910">
        <f t="shared" si="12"/>
        <v>94</v>
      </c>
      <c r="Y19" s="911">
        <f t="shared" si="12"/>
        <v>15</v>
      </c>
      <c r="Z19" s="911">
        <f t="shared" si="12"/>
        <v>0</v>
      </c>
      <c r="AA19" s="911">
        <f t="shared" si="12"/>
        <v>0</v>
      </c>
      <c r="AB19" s="911">
        <f t="shared" si="12"/>
        <v>0</v>
      </c>
      <c r="AC19" s="911">
        <f t="shared" si="12"/>
        <v>2</v>
      </c>
      <c r="AD19" s="911">
        <f t="shared" si="12"/>
        <v>0</v>
      </c>
      <c r="AE19" s="911">
        <f t="shared" si="12"/>
        <v>12</v>
      </c>
      <c r="AF19" s="911">
        <f t="shared" si="12"/>
        <v>4</v>
      </c>
      <c r="AG19" s="912">
        <f t="shared" si="12"/>
        <v>127</v>
      </c>
      <c r="AH19" s="905">
        <v>189</v>
      </c>
      <c r="AI19" s="906">
        <v>11</v>
      </c>
      <c r="AJ19" s="906">
        <v>0</v>
      </c>
      <c r="AK19" s="906">
        <v>0</v>
      </c>
      <c r="AL19" s="906">
        <v>0</v>
      </c>
      <c r="AM19" s="906">
        <v>0</v>
      </c>
      <c r="AN19" s="906">
        <v>0</v>
      </c>
      <c r="AO19" s="906">
        <v>2</v>
      </c>
      <c r="AP19" s="906">
        <v>27</v>
      </c>
      <c r="AQ19" s="907">
        <v>229</v>
      </c>
      <c r="AR19" s="738">
        <v>182</v>
      </c>
      <c r="AS19" s="738">
        <v>0</v>
      </c>
      <c r="AT19" s="738">
        <v>0</v>
      </c>
      <c r="AU19" s="738">
        <v>0</v>
      </c>
      <c r="AV19" s="738">
        <v>0</v>
      </c>
      <c r="AW19" s="738">
        <v>0</v>
      </c>
      <c r="AX19" s="738">
        <v>0</v>
      </c>
      <c r="AY19" s="738">
        <v>2</v>
      </c>
      <c r="AZ19" s="738">
        <v>0</v>
      </c>
      <c r="BA19" s="738">
        <v>184</v>
      </c>
      <c r="BB19" s="905">
        <v>46</v>
      </c>
      <c r="BC19" s="906">
        <v>19</v>
      </c>
      <c r="BD19" s="906">
        <v>1</v>
      </c>
      <c r="BE19" s="906"/>
      <c r="BF19" s="906"/>
      <c r="BG19" s="906">
        <v>2</v>
      </c>
      <c r="BH19" s="906">
        <v>1</v>
      </c>
      <c r="BI19" s="906">
        <v>12</v>
      </c>
      <c r="BJ19" s="906">
        <v>0</v>
      </c>
      <c r="BK19" s="907">
        <v>81</v>
      </c>
      <c r="BL19" s="905">
        <v>35</v>
      </c>
      <c r="BM19" s="906">
        <v>17</v>
      </c>
      <c r="BN19" s="906">
        <v>1</v>
      </c>
      <c r="BO19" s="906">
        <v>0</v>
      </c>
      <c r="BP19" s="906">
        <v>0</v>
      </c>
      <c r="BQ19" s="906">
        <v>1</v>
      </c>
      <c r="BR19" s="906">
        <v>0</v>
      </c>
      <c r="BS19" s="906">
        <v>13</v>
      </c>
      <c r="BT19" s="906">
        <v>2</v>
      </c>
      <c r="BU19" s="907">
        <v>69</v>
      </c>
      <c r="BV19" s="905">
        <v>19</v>
      </c>
      <c r="BW19" s="906">
        <v>9</v>
      </c>
      <c r="BX19" s="906">
        <v>1</v>
      </c>
      <c r="BY19" s="906">
        <v>0</v>
      </c>
      <c r="BZ19" s="906">
        <v>0</v>
      </c>
      <c r="CA19" s="906">
        <v>0</v>
      </c>
      <c r="CB19" s="906">
        <v>0</v>
      </c>
      <c r="CC19" s="906">
        <v>6</v>
      </c>
      <c r="CD19" s="906">
        <v>0</v>
      </c>
      <c r="CE19" s="907">
        <v>35</v>
      </c>
      <c r="CF19" s="905">
        <f t="shared" si="13"/>
        <v>650</v>
      </c>
      <c r="CG19" s="906">
        <f t="shared" si="14"/>
        <v>80</v>
      </c>
      <c r="CH19" s="906">
        <f t="shared" si="15"/>
        <v>6</v>
      </c>
      <c r="CI19" s="906">
        <f t="shared" si="16"/>
        <v>0</v>
      </c>
      <c r="CJ19" s="906">
        <f t="shared" si="17"/>
        <v>0</v>
      </c>
      <c r="CK19" s="906">
        <f t="shared" si="18"/>
        <v>10</v>
      </c>
      <c r="CL19" s="906">
        <f t="shared" si="19"/>
        <v>1</v>
      </c>
      <c r="CM19" s="906">
        <f t="shared" si="20"/>
        <v>68</v>
      </c>
      <c r="CN19" s="906">
        <f t="shared" si="21"/>
        <v>35</v>
      </c>
      <c r="CO19" s="907">
        <f t="shared" si="22"/>
        <v>850</v>
      </c>
    </row>
    <row r="20" spans="2:93" ht="13.5" thickBot="1">
      <c r="B20" s="726" t="s">
        <v>321</v>
      </c>
      <c r="C20" s="768">
        <f t="shared" si="11"/>
        <v>1996</v>
      </c>
      <c r="D20" s="768">
        <f t="shared" si="0"/>
        <v>302</v>
      </c>
      <c r="E20" s="768">
        <f t="shared" si="1"/>
        <v>20</v>
      </c>
      <c r="F20" s="768">
        <f t="shared" si="2"/>
        <v>0</v>
      </c>
      <c r="G20" s="768">
        <f t="shared" si="3"/>
        <v>9</v>
      </c>
      <c r="H20" s="768">
        <f t="shared" si="4"/>
        <v>39</v>
      </c>
      <c r="I20" s="768">
        <f t="shared" si="5"/>
        <v>3</v>
      </c>
      <c r="J20" s="727">
        <f t="shared" si="6"/>
        <v>240</v>
      </c>
      <c r="K20" s="727">
        <f t="shared" si="7"/>
        <v>50</v>
      </c>
      <c r="L20" s="765">
        <f t="shared" si="8"/>
        <v>2670</v>
      </c>
      <c r="M20" s="724"/>
      <c r="N20" s="876">
        <v>335</v>
      </c>
      <c r="O20" s="876">
        <v>85</v>
      </c>
      <c r="P20" s="876">
        <v>6</v>
      </c>
      <c r="Q20" s="876">
        <v>0</v>
      </c>
      <c r="R20" s="876">
        <v>1</v>
      </c>
      <c r="S20" s="876">
        <v>13</v>
      </c>
      <c r="T20" s="876">
        <v>1</v>
      </c>
      <c r="U20" s="727">
        <v>74</v>
      </c>
      <c r="V20" s="727">
        <v>0</v>
      </c>
      <c r="W20" s="918">
        <v>523</v>
      </c>
      <c r="X20" s="910">
        <f t="shared" si="12"/>
        <v>306</v>
      </c>
      <c r="Y20" s="911">
        <f t="shared" si="12"/>
        <v>55</v>
      </c>
      <c r="Z20" s="911">
        <f t="shared" si="12"/>
        <v>2</v>
      </c>
      <c r="AA20" s="911">
        <f t="shared" si="12"/>
        <v>0</v>
      </c>
      <c r="AB20" s="911">
        <f t="shared" si="12"/>
        <v>0</v>
      </c>
      <c r="AC20" s="911">
        <f t="shared" si="12"/>
        <v>5</v>
      </c>
      <c r="AD20" s="911">
        <f t="shared" si="12"/>
        <v>0</v>
      </c>
      <c r="AE20" s="911">
        <f t="shared" si="12"/>
        <v>57</v>
      </c>
      <c r="AF20" s="911">
        <f t="shared" si="12"/>
        <v>1</v>
      </c>
      <c r="AG20" s="912">
        <f t="shared" si="12"/>
        <v>429</v>
      </c>
      <c r="AH20" s="905">
        <v>501</v>
      </c>
      <c r="AI20" s="906">
        <v>42</v>
      </c>
      <c r="AJ20" s="906">
        <v>0</v>
      </c>
      <c r="AK20" s="906">
        <v>0</v>
      </c>
      <c r="AL20" s="906">
        <v>2</v>
      </c>
      <c r="AM20" s="906">
        <v>2</v>
      </c>
      <c r="AN20" s="906">
        <v>0</v>
      </c>
      <c r="AO20" s="906">
        <v>19</v>
      </c>
      <c r="AP20" s="906">
        <v>46</v>
      </c>
      <c r="AQ20" s="907">
        <v>612</v>
      </c>
      <c r="AR20" s="738">
        <v>499</v>
      </c>
      <c r="AS20" s="738">
        <v>0</v>
      </c>
      <c r="AT20" s="738">
        <v>0</v>
      </c>
      <c r="AU20" s="738">
        <v>0</v>
      </c>
      <c r="AV20" s="738">
        <v>0</v>
      </c>
      <c r="AW20" s="738">
        <v>0</v>
      </c>
      <c r="AX20" s="738">
        <v>0</v>
      </c>
      <c r="AY20" s="738">
        <v>7</v>
      </c>
      <c r="AZ20" s="738">
        <v>0</v>
      </c>
      <c r="BA20" s="738">
        <v>506</v>
      </c>
      <c r="BB20" s="905">
        <v>188</v>
      </c>
      <c r="BC20" s="906">
        <v>49</v>
      </c>
      <c r="BD20" s="906">
        <v>3</v>
      </c>
      <c r="BE20" s="906">
        <v>0</v>
      </c>
      <c r="BF20" s="906">
        <v>6</v>
      </c>
      <c r="BG20" s="906">
        <v>12</v>
      </c>
      <c r="BH20" s="906">
        <v>1</v>
      </c>
      <c r="BI20" s="906">
        <v>40</v>
      </c>
      <c r="BJ20" s="906">
        <v>0</v>
      </c>
      <c r="BK20" s="907">
        <v>299</v>
      </c>
      <c r="BL20" s="905">
        <v>128</v>
      </c>
      <c r="BM20" s="906">
        <v>48</v>
      </c>
      <c r="BN20" s="906">
        <v>3</v>
      </c>
      <c r="BO20" s="906">
        <v>0</v>
      </c>
      <c r="BP20" s="906">
        <v>0</v>
      </c>
      <c r="BQ20" s="906">
        <v>3</v>
      </c>
      <c r="BR20" s="906">
        <v>1</v>
      </c>
      <c r="BS20" s="906">
        <v>32</v>
      </c>
      <c r="BT20" s="906">
        <v>2</v>
      </c>
      <c r="BU20" s="907">
        <v>217</v>
      </c>
      <c r="BV20" s="905">
        <v>39</v>
      </c>
      <c r="BW20" s="906">
        <v>23</v>
      </c>
      <c r="BX20" s="906">
        <v>6</v>
      </c>
      <c r="BY20" s="906">
        <v>0</v>
      </c>
      <c r="BZ20" s="906">
        <v>0</v>
      </c>
      <c r="CA20" s="906">
        <v>4</v>
      </c>
      <c r="CB20" s="906">
        <v>0</v>
      </c>
      <c r="CC20" s="906">
        <v>11</v>
      </c>
      <c r="CD20" s="906">
        <v>1</v>
      </c>
      <c r="CE20" s="907">
        <v>84</v>
      </c>
      <c r="CF20" s="905">
        <f t="shared" si="13"/>
        <v>1996</v>
      </c>
      <c r="CG20" s="906">
        <f t="shared" si="14"/>
        <v>302</v>
      </c>
      <c r="CH20" s="906">
        <f t="shared" si="15"/>
        <v>20</v>
      </c>
      <c r="CI20" s="906">
        <f t="shared" si="16"/>
        <v>0</v>
      </c>
      <c r="CJ20" s="906">
        <f t="shared" si="17"/>
        <v>9</v>
      </c>
      <c r="CK20" s="906">
        <f t="shared" si="18"/>
        <v>39</v>
      </c>
      <c r="CL20" s="906">
        <f t="shared" si="19"/>
        <v>3</v>
      </c>
      <c r="CM20" s="906">
        <f t="shared" si="20"/>
        <v>240</v>
      </c>
      <c r="CN20" s="906">
        <f t="shared" si="21"/>
        <v>50</v>
      </c>
      <c r="CO20" s="907">
        <f t="shared" si="22"/>
        <v>2670</v>
      </c>
    </row>
    <row r="21" spans="2:93" ht="13.5" thickBot="1">
      <c r="B21" s="1220" t="s">
        <v>322</v>
      </c>
      <c r="C21" s="1220"/>
      <c r="D21" s="1220"/>
      <c r="E21" s="1220"/>
      <c r="F21" s="1220"/>
      <c r="G21" s="1220"/>
      <c r="H21" s="1220"/>
      <c r="I21" s="1220"/>
      <c r="J21" s="1220"/>
      <c r="K21" s="1220"/>
      <c r="L21" s="1220"/>
      <c r="M21" s="724"/>
      <c r="N21" s="739"/>
      <c r="O21" s="740"/>
      <c r="P21" s="740"/>
      <c r="Q21" s="740"/>
      <c r="R21" s="740"/>
      <c r="S21" s="740"/>
      <c r="T21" s="740"/>
      <c r="U21" s="740"/>
      <c r="V21" s="740"/>
      <c r="W21" s="909"/>
      <c r="X21" s="913"/>
      <c r="Y21" s="878"/>
      <c r="Z21" s="878"/>
      <c r="AA21" s="878"/>
      <c r="AB21" s="878"/>
      <c r="AC21" s="878"/>
      <c r="AD21" s="878"/>
      <c r="AE21" s="878"/>
      <c r="AF21" s="878"/>
      <c r="AG21" s="914"/>
      <c r="AH21" s="743"/>
      <c r="AI21" s="741"/>
      <c r="AJ21" s="741"/>
      <c r="AK21" s="741"/>
      <c r="AL21" s="741"/>
      <c r="AM21" s="741"/>
      <c r="AN21" s="741"/>
      <c r="AO21" s="741"/>
      <c r="AP21" s="741"/>
      <c r="AQ21" s="742"/>
      <c r="AR21" s="741"/>
      <c r="AS21" s="741"/>
      <c r="AT21" s="741"/>
      <c r="AU21" s="741"/>
      <c r="AV21" s="741"/>
      <c r="AW21" s="741"/>
      <c r="AX21" s="741"/>
      <c r="AY21" s="741"/>
      <c r="AZ21" s="741"/>
      <c r="BA21" s="741"/>
      <c r="BB21" s="743"/>
      <c r="BC21" s="741"/>
      <c r="BD21" s="741"/>
      <c r="BE21" s="741"/>
      <c r="BF21" s="741"/>
      <c r="BG21" s="741"/>
      <c r="BH21" s="741"/>
      <c r="BI21" s="741"/>
      <c r="BJ21" s="741"/>
      <c r="BK21" s="742"/>
      <c r="BL21" s="743"/>
      <c r="BM21" s="741"/>
      <c r="BN21" s="741"/>
      <c r="BO21" s="741"/>
      <c r="BP21" s="741"/>
      <c r="BQ21" s="741"/>
      <c r="BR21" s="741"/>
      <c r="BS21" s="741"/>
      <c r="BT21" s="741"/>
      <c r="BU21" s="742"/>
      <c r="BV21" s="743"/>
      <c r="BW21" s="741"/>
      <c r="BX21" s="741"/>
      <c r="BY21" s="741"/>
      <c r="BZ21" s="741"/>
      <c r="CA21" s="741"/>
      <c r="CB21" s="741"/>
      <c r="CC21" s="741"/>
      <c r="CD21" s="741"/>
      <c r="CE21" s="742"/>
      <c r="CF21" s="743"/>
      <c r="CG21" s="741"/>
      <c r="CH21" s="741"/>
      <c r="CI21" s="741"/>
      <c r="CJ21" s="741"/>
      <c r="CK21" s="741"/>
      <c r="CL21" s="741"/>
      <c r="CM21" s="741"/>
      <c r="CN21" s="741"/>
      <c r="CO21" s="742"/>
    </row>
    <row r="22" spans="2:93">
      <c r="B22" s="726" t="s">
        <v>323</v>
      </c>
      <c r="C22" s="727">
        <f t="shared" ref="C22:C29" si="23">CF22</f>
        <v>876</v>
      </c>
      <c r="D22" s="727">
        <f t="shared" ref="D22:D29" si="24">CG22</f>
        <v>102</v>
      </c>
      <c r="E22" s="728">
        <f t="shared" ref="E22:E29" si="25">CH22</f>
        <v>4</v>
      </c>
      <c r="F22" s="727">
        <f t="shared" ref="F22:F29" si="26">CI22</f>
        <v>1</v>
      </c>
      <c r="G22" s="727">
        <f t="shared" ref="G22:G29" si="27">CJ22</f>
        <v>1</v>
      </c>
      <c r="H22" s="728">
        <f t="shared" ref="H22:H29" si="28">CK22</f>
        <v>17</v>
      </c>
      <c r="I22" s="727">
        <f t="shared" ref="I22:I29" si="29">CL22</f>
        <v>1</v>
      </c>
      <c r="J22" s="729">
        <f t="shared" ref="J22:J29" si="30">CM22</f>
        <v>0</v>
      </c>
      <c r="K22" s="727">
        <f t="shared" ref="K22:K29" si="31">CN22</f>
        <v>30</v>
      </c>
      <c r="L22" s="727">
        <f t="shared" ref="L22:L29" si="32">CO22</f>
        <v>1032</v>
      </c>
      <c r="M22" s="724"/>
      <c r="N22" s="727">
        <v>240</v>
      </c>
      <c r="O22" s="727">
        <v>25</v>
      </c>
      <c r="P22" s="728">
        <v>1</v>
      </c>
      <c r="Q22" s="727">
        <v>1</v>
      </c>
      <c r="R22" s="727">
        <v>1</v>
      </c>
      <c r="S22" s="728">
        <v>9</v>
      </c>
      <c r="T22" s="727"/>
      <c r="U22" s="729"/>
      <c r="V22" s="727">
        <v>8</v>
      </c>
      <c r="W22" s="727">
        <v>285</v>
      </c>
      <c r="X22" s="910">
        <f>X51+X71</f>
        <v>136</v>
      </c>
      <c r="Y22" s="911">
        <f t="shared" ref="Y22:AG22" si="33">Y51+Y71</f>
        <v>39</v>
      </c>
      <c r="Z22" s="911">
        <f t="shared" si="33"/>
        <v>0</v>
      </c>
      <c r="AA22" s="911">
        <f t="shared" si="33"/>
        <v>0</v>
      </c>
      <c r="AB22" s="911">
        <f t="shared" si="33"/>
        <v>0</v>
      </c>
      <c r="AC22" s="911">
        <f t="shared" si="33"/>
        <v>4</v>
      </c>
      <c r="AD22" s="911">
        <f t="shared" si="33"/>
        <v>0</v>
      </c>
      <c r="AE22" s="911">
        <f t="shared" si="33"/>
        <v>0</v>
      </c>
      <c r="AF22" s="911">
        <f t="shared" si="33"/>
        <v>3</v>
      </c>
      <c r="AG22" s="912">
        <f t="shared" si="33"/>
        <v>182</v>
      </c>
      <c r="AH22" s="905">
        <v>284</v>
      </c>
      <c r="AI22" s="906">
        <v>5</v>
      </c>
      <c r="AJ22" s="906">
        <v>0</v>
      </c>
      <c r="AK22" s="906">
        <v>0</v>
      </c>
      <c r="AL22" s="906">
        <v>0</v>
      </c>
      <c r="AM22" s="906">
        <v>0</v>
      </c>
      <c r="AN22" s="906">
        <v>0</v>
      </c>
      <c r="AO22" s="906"/>
      <c r="AP22" s="906">
        <v>15</v>
      </c>
      <c r="AQ22" s="907">
        <v>304</v>
      </c>
      <c r="AR22" s="738">
        <v>96</v>
      </c>
      <c r="AS22" s="738">
        <v>0</v>
      </c>
      <c r="AT22" s="738">
        <v>0</v>
      </c>
      <c r="AU22" s="738">
        <v>0</v>
      </c>
      <c r="AV22" s="738">
        <v>0</v>
      </c>
      <c r="AW22" s="738">
        <v>0</v>
      </c>
      <c r="AX22" s="738">
        <v>0</v>
      </c>
      <c r="AZ22" s="738">
        <v>0</v>
      </c>
      <c r="BA22" s="738">
        <v>96</v>
      </c>
      <c r="BB22" s="905"/>
      <c r="BC22" s="906"/>
      <c r="BD22" s="906"/>
      <c r="BE22" s="906"/>
      <c r="BF22" s="906"/>
      <c r="BG22" s="906"/>
      <c r="BH22" s="906"/>
      <c r="BI22" s="906"/>
      <c r="BJ22" s="906"/>
      <c r="BK22" s="907">
        <v>0</v>
      </c>
      <c r="BL22" s="905">
        <v>76</v>
      </c>
      <c r="BM22" s="906">
        <v>13</v>
      </c>
      <c r="BN22" s="906">
        <v>1</v>
      </c>
      <c r="BO22" s="906">
        <v>0</v>
      </c>
      <c r="BP22" s="906">
        <v>0</v>
      </c>
      <c r="BQ22" s="906">
        <v>2</v>
      </c>
      <c r="BR22" s="906">
        <v>1</v>
      </c>
      <c r="BS22" s="906"/>
      <c r="BT22" s="906">
        <v>4</v>
      </c>
      <c r="BU22" s="907">
        <v>97</v>
      </c>
      <c r="BV22" s="905">
        <v>44</v>
      </c>
      <c r="BW22" s="906">
        <v>20</v>
      </c>
      <c r="BX22" s="906">
        <v>2</v>
      </c>
      <c r="BY22" s="906">
        <v>0</v>
      </c>
      <c r="BZ22" s="906">
        <v>0</v>
      </c>
      <c r="CA22" s="906">
        <v>2</v>
      </c>
      <c r="CB22" s="906">
        <v>0</v>
      </c>
      <c r="CC22" s="906"/>
      <c r="CD22" s="906">
        <v>0</v>
      </c>
      <c r="CE22" s="907">
        <v>68</v>
      </c>
      <c r="CF22" s="905">
        <f t="shared" ref="CF22:CF29" si="34">N22+X22+AH22+AR22+BB22+BL22+BV22</f>
        <v>876</v>
      </c>
      <c r="CG22" s="906">
        <f t="shared" ref="CG22:CG29" si="35">O22+Y22+AI22+AS22+BC22+BM22+BW22</f>
        <v>102</v>
      </c>
      <c r="CH22" s="906">
        <f t="shared" ref="CH22:CH29" si="36">P22+Z22+AJ22+AT22+BD22+BN22+BX22</f>
        <v>4</v>
      </c>
      <c r="CI22" s="906">
        <f t="shared" ref="CI22:CI29" si="37">Q22+AA22+AK22+AU22+BE22+BO22+BY22</f>
        <v>1</v>
      </c>
      <c r="CJ22" s="906">
        <f t="shared" ref="CJ22:CJ29" si="38">R22+AB22+AL22+AV22+BF22+BP22+BZ22</f>
        <v>1</v>
      </c>
      <c r="CK22" s="906">
        <f t="shared" ref="CK22:CK29" si="39">S22+AC22+AM22+AW22+BG22+BQ22+CA22</f>
        <v>17</v>
      </c>
      <c r="CL22" s="906">
        <f t="shared" ref="CL22:CL29" si="40">T22+AD22+AN22+AX22+BH22+BR22+CB22</f>
        <v>1</v>
      </c>
      <c r="CM22" s="906">
        <f t="shared" ref="CM22:CM29" si="41">U22+AE22+AO22+AY22+BI22+BS22+CC22</f>
        <v>0</v>
      </c>
      <c r="CN22" s="906">
        <f t="shared" ref="CN22:CN29" si="42">V22+AF22+AP22+AZ22+BJ22+BT22+CD22</f>
        <v>30</v>
      </c>
      <c r="CO22" s="907">
        <f t="shared" ref="CO22:CO29" si="43">W22+AG22+AQ22+BA22+BK22+BU22+CE22</f>
        <v>1032</v>
      </c>
    </row>
    <row r="23" spans="2:93">
      <c r="B23" s="726" t="s">
        <v>324</v>
      </c>
      <c r="C23" s="727">
        <f t="shared" si="23"/>
        <v>6684</v>
      </c>
      <c r="D23" s="727">
        <f t="shared" si="24"/>
        <v>311</v>
      </c>
      <c r="E23" s="727">
        <f t="shared" si="25"/>
        <v>14</v>
      </c>
      <c r="F23" s="727">
        <f t="shared" si="26"/>
        <v>6</v>
      </c>
      <c r="G23" s="727">
        <f t="shared" si="27"/>
        <v>7</v>
      </c>
      <c r="H23" s="727">
        <f t="shared" si="28"/>
        <v>138</v>
      </c>
      <c r="I23" s="727">
        <f t="shared" si="29"/>
        <v>53</v>
      </c>
      <c r="J23" s="729">
        <f t="shared" si="30"/>
        <v>0</v>
      </c>
      <c r="K23" s="727">
        <f t="shared" si="31"/>
        <v>138</v>
      </c>
      <c r="L23" s="727">
        <f t="shared" si="32"/>
        <v>7351</v>
      </c>
      <c r="M23" s="724"/>
      <c r="N23" s="727">
        <v>2018</v>
      </c>
      <c r="O23" s="727">
        <v>136</v>
      </c>
      <c r="P23" s="727">
        <v>13</v>
      </c>
      <c r="Q23" s="727">
        <v>5</v>
      </c>
      <c r="R23" s="727">
        <v>6</v>
      </c>
      <c r="S23" s="727">
        <v>96</v>
      </c>
      <c r="T23" s="727">
        <v>33</v>
      </c>
      <c r="U23" s="729"/>
      <c r="V23" s="727">
        <v>53</v>
      </c>
      <c r="W23" s="727">
        <v>2360</v>
      </c>
      <c r="X23" s="910">
        <f t="shared" ref="X23:AG29" si="44">X52+X72</f>
        <v>836</v>
      </c>
      <c r="Y23" s="911">
        <f t="shared" si="44"/>
        <v>99</v>
      </c>
      <c r="Z23" s="911">
        <f t="shared" si="44"/>
        <v>0</v>
      </c>
      <c r="AA23" s="911">
        <f t="shared" si="44"/>
        <v>0</v>
      </c>
      <c r="AB23" s="911">
        <f t="shared" si="44"/>
        <v>0</v>
      </c>
      <c r="AC23" s="911">
        <f t="shared" si="44"/>
        <v>10</v>
      </c>
      <c r="AD23" s="911">
        <f t="shared" si="44"/>
        <v>0</v>
      </c>
      <c r="AE23" s="911">
        <f t="shared" si="44"/>
        <v>0</v>
      </c>
      <c r="AF23" s="911">
        <f t="shared" si="44"/>
        <v>16</v>
      </c>
      <c r="AG23" s="912">
        <f t="shared" si="44"/>
        <v>961</v>
      </c>
      <c r="AH23" s="905">
        <v>1149</v>
      </c>
      <c r="AI23" s="906">
        <v>22</v>
      </c>
      <c r="AJ23" s="906">
        <v>0</v>
      </c>
      <c r="AK23" s="906">
        <v>0</v>
      </c>
      <c r="AL23" s="906">
        <v>0</v>
      </c>
      <c r="AM23" s="906">
        <v>3</v>
      </c>
      <c r="AN23" s="906">
        <v>0</v>
      </c>
      <c r="AO23" s="906"/>
      <c r="AP23" s="906">
        <v>30</v>
      </c>
      <c r="AQ23" s="907">
        <v>1204</v>
      </c>
      <c r="AR23" s="738">
        <v>2128</v>
      </c>
      <c r="AS23" s="738">
        <v>0</v>
      </c>
      <c r="AT23" s="738">
        <v>0</v>
      </c>
      <c r="AU23" s="738">
        <v>0</v>
      </c>
      <c r="AV23" s="738">
        <v>0</v>
      </c>
      <c r="AW23" s="738">
        <v>0</v>
      </c>
      <c r="AX23" s="738">
        <v>0</v>
      </c>
      <c r="AZ23" s="738">
        <v>24</v>
      </c>
      <c r="BA23" s="738">
        <v>2152</v>
      </c>
      <c r="BB23" s="905"/>
      <c r="BC23" s="906"/>
      <c r="BD23" s="906"/>
      <c r="BE23" s="906"/>
      <c r="BF23" s="906"/>
      <c r="BG23" s="906"/>
      <c r="BH23" s="906"/>
      <c r="BI23" s="906"/>
      <c r="BJ23" s="906"/>
      <c r="BK23" s="907">
        <v>0</v>
      </c>
      <c r="BL23" s="905">
        <v>542</v>
      </c>
      <c r="BM23" s="906">
        <v>51</v>
      </c>
      <c r="BN23" s="906">
        <v>1</v>
      </c>
      <c r="BO23" s="906">
        <v>1</v>
      </c>
      <c r="BP23" s="906">
        <v>1</v>
      </c>
      <c r="BQ23" s="906">
        <v>29</v>
      </c>
      <c r="BR23" s="906">
        <v>20</v>
      </c>
      <c r="BS23" s="906"/>
      <c r="BT23" s="906">
        <v>14</v>
      </c>
      <c r="BU23" s="907">
        <v>659</v>
      </c>
      <c r="BV23" s="905">
        <v>11</v>
      </c>
      <c r="BW23" s="906">
        <v>3</v>
      </c>
      <c r="BX23" s="906">
        <v>0</v>
      </c>
      <c r="BY23" s="906">
        <v>0</v>
      </c>
      <c r="BZ23" s="906">
        <v>0</v>
      </c>
      <c r="CA23" s="906">
        <v>0</v>
      </c>
      <c r="CB23" s="906">
        <v>0</v>
      </c>
      <c r="CC23" s="906"/>
      <c r="CD23" s="906">
        <v>1</v>
      </c>
      <c r="CE23" s="907">
        <v>15</v>
      </c>
      <c r="CF23" s="905">
        <f t="shared" si="34"/>
        <v>6684</v>
      </c>
      <c r="CG23" s="906">
        <f t="shared" si="35"/>
        <v>311</v>
      </c>
      <c r="CH23" s="906">
        <f t="shared" si="36"/>
        <v>14</v>
      </c>
      <c r="CI23" s="906">
        <f t="shared" si="37"/>
        <v>6</v>
      </c>
      <c r="CJ23" s="906">
        <f t="shared" si="38"/>
        <v>7</v>
      </c>
      <c r="CK23" s="906">
        <f t="shared" si="39"/>
        <v>138</v>
      </c>
      <c r="CL23" s="906">
        <f t="shared" si="40"/>
        <v>53</v>
      </c>
      <c r="CM23" s="906">
        <f t="shared" si="41"/>
        <v>0</v>
      </c>
      <c r="CN23" s="906">
        <f t="shared" si="42"/>
        <v>138</v>
      </c>
      <c r="CO23" s="907">
        <f t="shared" si="43"/>
        <v>7351</v>
      </c>
    </row>
    <row r="24" spans="2:93">
      <c r="B24" s="726" t="s">
        <v>325</v>
      </c>
      <c r="C24" s="727">
        <f t="shared" si="23"/>
        <v>2621</v>
      </c>
      <c r="D24" s="727">
        <f t="shared" si="24"/>
        <v>111</v>
      </c>
      <c r="E24" s="727">
        <f t="shared" si="25"/>
        <v>10</v>
      </c>
      <c r="F24" s="727">
        <f t="shared" si="26"/>
        <v>3</v>
      </c>
      <c r="G24" s="727">
        <f t="shared" si="27"/>
        <v>7</v>
      </c>
      <c r="H24" s="727">
        <f t="shared" si="28"/>
        <v>38</v>
      </c>
      <c r="I24" s="727">
        <f t="shared" si="29"/>
        <v>3</v>
      </c>
      <c r="J24" s="729">
        <f t="shared" si="30"/>
        <v>0</v>
      </c>
      <c r="K24" s="727">
        <f t="shared" si="31"/>
        <v>87</v>
      </c>
      <c r="L24" s="727">
        <f t="shared" si="32"/>
        <v>2880</v>
      </c>
      <c r="M24" s="724"/>
      <c r="N24" s="727">
        <v>259</v>
      </c>
      <c r="O24" s="727">
        <v>18</v>
      </c>
      <c r="P24" s="727">
        <v>9</v>
      </c>
      <c r="Q24" s="727">
        <v>3</v>
      </c>
      <c r="R24" s="727">
        <v>1</v>
      </c>
      <c r="S24" s="727">
        <v>28</v>
      </c>
      <c r="T24" s="727">
        <v>3</v>
      </c>
      <c r="U24" s="729"/>
      <c r="V24" s="727">
        <v>17</v>
      </c>
      <c r="W24" s="727">
        <v>338</v>
      </c>
      <c r="X24" s="910">
        <f t="shared" si="44"/>
        <v>669</v>
      </c>
      <c r="Y24" s="911">
        <f t="shared" si="44"/>
        <v>71</v>
      </c>
      <c r="Z24" s="911">
        <f t="shared" si="44"/>
        <v>1</v>
      </c>
      <c r="AA24" s="911">
        <f t="shared" si="44"/>
        <v>0</v>
      </c>
      <c r="AB24" s="911">
        <f t="shared" si="44"/>
        <v>1</v>
      </c>
      <c r="AC24" s="911">
        <f t="shared" si="44"/>
        <v>8</v>
      </c>
      <c r="AD24" s="911">
        <f t="shared" si="44"/>
        <v>0</v>
      </c>
      <c r="AE24" s="911">
        <f t="shared" si="44"/>
        <v>0</v>
      </c>
      <c r="AF24" s="911">
        <f t="shared" si="44"/>
        <v>29</v>
      </c>
      <c r="AG24" s="912">
        <f t="shared" si="44"/>
        <v>779</v>
      </c>
      <c r="AH24" s="905">
        <v>823</v>
      </c>
      <c r="AI24" s="906">
        <v>22</v>
      </c>
      <c r="AJ24" s="906">
        <v>0</v>
      </c>
      <c r="AK24" s="906">
        <v>0</v>
      </c>
      <c r="AL24" s="906">
        <v>5</v>
      </c>
      <c r="AM24" s="906">
        <v>2</v>
      </c>
      <c r="AN24" s="906">
        <v>0</v>
      </c>
      <c r="AO24" s="906"/>
      <c r="AP24" s="906">
        <v>30</v>
      </c>
      <c r="AQ24" s="907">
        <v>882</v>
      </c>
      <c r="AR24" s="738">
        <v>862</v>
      </c>
      <c r="AS24" s="738">
        <v>0</v>
      </c>
      <c r="AT24" s="738">
        <v>0</v>
      </c>
      <c r="AU24" s="738">
        <v>0</v>
      </c>
      <c r="AV24" s="738">
        <v>0</v>
      </c>
      <c r="AW24" s="738">
        <v>0</v>
      </c>
      <c r="AX24" s="738">
        <v>0</v>
      </c>
      <c r="AZ24" s="738">
        <v>11</v>
      </c>
      <c r="BA24" s="738">
        <v>873</v>
      </c>
      <c r="BB24" s="905"/>
      <c r="BC24" s="906"/>
      <c r="BD24" s="906"/>
      <c r="BE24" s="906"/>
      <c r="BF24" s="906"/>
      <c r="BG24" s="906"/>
      <c r="BH24" s="906"/>
      <c r="BI24" s="906"/>
      <c r="BJ24" s="906"/>
      <c r="BK24" s="907">
        <v>0</v>
      </c>
      <c r="BL24" s="905">
        <v>2</v>
      </c>
      <c r="BM24" s="906">
        <v>0</v>
      </c>
      <c r="BN24" s="906">
        <v>0</v>
      </c>
      <c r="BO24" s="906">
        <v>0</v>
      </c>
      <c r="BP24" s="906">
        <v>0</v>
      </c>
      <c r="BQ24" s="906">
        <v>0</v>
      </c>
      <c r="BR24" s="906">
        <v>0</v>
      </c>
      <c r="BS24" s="906"/>
      <c r="BT24" s="906">
        <v>0</v>
      </c>
      <c r="BU24" s="907">
        <v>2</v>
      </c>
      <c r="BV24" s="905">
        <v>6</v>
      </c>
      <c r="BW24" s="906">
        <v>0</v>
      </c>
      <c r="BX24" s="906">
        <v>0</v>
      </c>
      <c r="BY24" s="906">
        <v>0</v>
      </c>
      <c r="BZ24" s="906">
        <v>0</v>
      </c>
      <c r="CA24" s="906">
        <v>0</v>
      </c>
      <c r="CB24" s="906">
        <v>0</v>
      </c>
      <c r="CC24" s="906"/>
      <c r="CD24" s="906">
        <v>0</v>
      </c>
      <c r="CE24" s="907">
        <v>6</v>
      </c>
      <c r="CF24" s="905">
        <f t="shared" si="34"/>
        <v>2621</v>
      </c>
      <c r="CG24" s="906">
        <f t="shared" si="35"/>
        <v>111</v>
      </c>
      <c r="CH24" s="906">
        <f t="shared" si="36"/>
        <v>10</v>
      </c>
      <c r="CI24" s="906">
        <f t="shared" si="37"/>
        <v>3</v>
      </c>
      <c r="CJ24" s="906">
        <f t="shared" si="38"/>
        <v>7</v>
      </c>
      <c r="CK24" s="906">
        <f t="shared" si="39"/>
        <v>38</v>
      </c>
      <c r="CL24" s="906">
        <f t="shared" si="40"/>
        <v>3</v>
      </c>
      <c r="CM24" s="906">
        <f t="shared" si="41"/>
        <v>0</v>
      </c>
      <c r="CN24" s="906">
        <f t="shared" si="42"/>
        <v>87</v>
      </c>
      <c r="CO24" s="907">
        <f t="shared" si="43"/>
        <v>2880</v>
      </c>
    </row>
    <row r="25" spans="2:93">
      <c r="B25" s="726" t="s">
        <v>326</v>
      </c>
      <c r="C25" s="727">
        <f t="shared" si="23"/>
        <v>2706</v>
      </c>
      <c r="D25" s="727">
        <f t="shared" si="24"/>
        <v>131</v>
      </c>
      <c r="E25" s="727">
        <f t="shared" si="25"/>
        <v>21</v>
      </c>
      <c r="F25" s="727">
        <f t="shared" si="26"/>
        <v>1</v>
      </c>
      <c r="G25" s="727">
        <f t="shared" si="27"/>
        <v>13</v>
      </c>
      <c r="H25" s="727">
        <f t="shared" si="28"/>
        <v>88</v>
      </c>
      <c r="I25" s="727">
        <f t="shared" si="29"/>
        <v>23</v>
      </c>
      <c r="J25" s="729">
        <f t="shared" si="30"/>
        <v>0</v>
      </c>
      <c r="K25" s="727">
        <f t="shared" si="31"/>
        <v>169</v>
      </c>
      <c r="L25" s="727">
        <f t="shared" si="32"/>
        <v>3152</v>
      </c>
      <c r="M25" s="724"/>
      <c r="N25" s="727">
        <v>478</v>
      </c>
      <c r="O25" s="727">
        <v>35</v>
      </c>
      <c r="P25" s="727">
        <v>18</v>
      </c>
      <c r="Q25" s="727">
        <v>1</v>
      </c>
      <c r="R25" s="727">
        <v>1</v>
      </c>
      <c r="S25" s="727">
        <v>55</v>
      </c>
      <c r="T25" s="727">
        <v>17</v>
      </c>
      <c r="U25" s="729"/>
      <c r="V25" s="727">
        <v>19</v>
      </c>
      <c r="W25" s="727">
        <v>624</v>
      </c>
      <c r="X25" s="910">
        <f t="shared" si="44"/>
        <v>310</v>
      </c>
      <c r="Y25" s="911">
        <f t="shared" si="44"/>
        <v>45</v>
      </c>
      <c r="Z25" s="911">
        <f t="shared" si="44"/>
        <v>1</v>
      </c>
      <c r="AA25" s="911">
        <f t="shared" si="44"/>
        <v>0</v>
      </c>
      <c r="AB25" s="911">
        <f t="shared" si="44"/>
        <v>0</v>
      </c>
      <c r="AC25" s="911">
        <f t="shared" si="44"/>
        <v>9</v>
      </c>
      <c r="AD25" s="911">
        <f t="shared" si="44"/>
        <v>0</v>
      </c>
      <c r="AE25" s="911">
        <f t="shared" si="44"/>
        <v>0</v>
      </c>
      <c r="AF25" s="911">
        <f t="shared" si="44"/>
        <v>28</v>
      </c>
      <c r="AG25" s="912">
        <f t="shared" si="44"/>
        <v>393</v>
      </c>
      <c r="AH25" s="905">
        <v>1323</v>
      </c>
      <c r="AI25" s="906">
        <v>16</v>
      </c>
      <c r="AJ25" s="906">
        <v>0</v>
      </c>
      <c r="AK25" s="906">
        <v>0</v>
      </c>
      <c r="AL25" s="906">
        <v>12</v>
      </c>
      <c r="AM25" s="906">
        <v>0</v>
      </c>
      <c r="AN25" s="906">
        <v>0</v>
      </c>
      <c r="AO25" s="906"/>
      <c r="AP25" s="906">
        <v>80</v>
      </c>
      <c r="AQ25" s="907">
        <v>1431</v>
      </c>
      <c r="AR25" s="738">
        <v>289</v>
      </c>
      <c r="AS25" s="738">
        <v>0</v>
      </c>
      <c r="AT25" s="738">
        <v>0</v>
      </c>
      <c r="AU25" s="738">
        <v>0</v>
      </c>
      <c r="AV25" s="738">
        <v>0</v>
      </c>
      <c r="AW25" s="738">
        <v>0</v>
      </c>
      <c r="AX25" s="738">
        <v>0</v>
      </c>
      <c r="AZ25" s="738">
        <v>15</v>
      </c>
      <c r="BA25" s="738">
        <v>304</v>
      </c>
      <c r="BB25" s="905"/>
      <c r="BC25" s="906"/>
      <c r="BD25" s="906"/>
      <c r="BE25" s="906"/>
      <c r="BF25" s="906"/>
      <c r="BG25" s="906"/>
      <c r="BH25" s="906"/>
      <c r="BI25" s="906"/>
      <c r="BJ25" s="906"/>
      <c r="BK25" s="907">
        <v>0</v>
      </c>
      <c r="BL25" s="905">
        <v>279</v>
      </c>
      <c r="BM25" s="906">
        <v>32</v>
      </c>
      <c r="BN25" s="906">
        <v>2</v>
      </c>
      <c r="BO25" s="906">
        <v>0</v>
      </c>
      <c r="BP25" s="906">
        <v>0</v>
      </c>
      <c r="BQ25" s="906">
        <v>24</v>
      </c>
      <c r="BR25" s="906">
        <v>6</v>
      </c>
      <c r="BS25" s="906"/>
      <c r="BT25" s="906">
        <v>24</v>
      </c>
      <c r="BU25" s="907">
        <v>367</v>
      </c>
      <c r="BV25" s="905">
        <v>27</v>
      </c>
      <c r="BW25" s="906">
        <v>3</v>
      </c>
      <c r="BX25" s="906">
        <v>0</v>
      </c>
      <c r="BY25" s="906">
        <v>0</v>
      </c>
      <c r="BZ25" s="906">
        <v>0</v>
      </c>
      <c r="CA25" s="906">
        <v>0</v>
      </c>
      <c r="CB25" s="906">
        <v>0</v>
      </c>
      <c r="CC25" s="906"/>
      <c r="CD25" s="906">
        <v>3</v>
      </c>
      <c r="CE25" s="907">
        <v>33</v>
      </c>
      <c r="CF25" s="905">
        <f t="shared" si="34"/>
        <v>2706</v>
      </c>
      <c r="CG25" s="906">
        <f t="shared" si="35"/>
        <v>131</v>
      </c>
      <c r="CH25" s="906">
        <f t="shared" si="36"/>
        <v>21</v>
      </c>
      <c r="CI25" s="906">
        <f t="shared" si="37"/>
        <v>1</v>
      </c>
      <c r="CJ25" s="906">
        <f t="shared" si="38"/>
        <v>13</v>
      </c>
      <c r="CK25" s="906">
        <f t="shared" si="39"/>
        <v>88</v>
      </c>
      <c r="CL25" s="906">
        <f t="shared" si="40"/>
        <v>23</v>
      </c>
      <c r="CM25" s="906">
        <f t="shared" si="41"/>
        <v>0</v>
      </c>
      <c r="CN25" s="906">
        <f t="shared" si="42"/>
        <v>169</v>
      </c>
      <c r="CO25" s="907">
        <f t="shared" si="43"/>
        <v>3152</v>
      </c>
    </row>
    <row r="26" spans="2:93">
      <c r="B26" s="726" t="s">
        <v>327</v>
      </c>
      <c r="C26" s="727">
        <f t="shared" si="23"/>
        <v>1322</v>
      </c>
      <c r="D26" s="727">
        <f t="shared" si="24"/>
        <v>88</v>
      </c>
      <c r="E26" s="727">
        <f t="shared" si="25"/>
        <v>14</v>
      </c>
      <c r="F26" s="727">
        <f t="shared" si="26"/>
        <v>4</v>
      </c>
      <c r="G26" s="727">
        <f t="shared" si="27"/>
        <v>1</v>
      </c>
      <c r="H26" s="727">
        <f t="shared" si="28"/>
        <v>167</v>
      </c>
      <c r="I26" s="727">
        <f t="shared" si="29"/>
        <v>51</v>
      </c>
      <c r="J26" s="729">
        <f t="shared" si="30"/>
        <v>0</v>
      </c>
      <c r="K26" s="727">
        <f t="shared" si="31"/>
        <v>222</v>
      </c>
      <c r="L26" s="727">
        <f t="shared" si="32"/>
        <v>1869</v>
      </c>
      <c r="M26" s="724"/>
      <c r="N26" s="727">
        <v>506</v>
      </c>
      <c r="O26" s="727">
        <v>33</v>
      </c>
      <c r="P26" s="727">
        <v>14</v>
      </c>
      <c r="Q26" s="727">
        <v>4</v>
      </c>
      <c r="R26" s="727"/>
      <c r="S26" s="727">
        <v>111</v>
      </c>
      <c r="T26" s="727">
        <v>39</v>
      </c>
      <c r="U26" s="729"/>
      <c r="V26" s="727">
        <v>76</v>
      </c>
      <c r="W26" s="727">
        <v>783</v>
      </c>
      <c r="X26" s="910">
        <f t="shared" si="44"/>
        <v>231</v>
      </c>
      <c r="Y26" s="911">
        <f t="shared" si="44"/>
        <v>35</v>
      </c>
      <c r="Z26" s="911">
        <f t="shared" si="44"/>
        <v>0</v>
      </c>
      <c r="AA26" s="911">
        <f t="shared" si="44"/>
        <v>0</v>
      </c>
      <c r="AB26" s="911">
        <f t="shared" si="44"/>
        <v>0</v>
      </c>
      <c r="AC26" s="911">
        <f t="shared" si="44"/>
        <v>26</v>
      </c>
      <c r="AD26" s="911">
        <f t="shared" si="44"/>
        <v>0</v>
      </c>
      <c r="AE26" s="911">
        <f t="shared" si="44"/>
        <v>0</v>
      </c>
      <c r="AF26" s="911">
        <f t="shared" si="44"/>
        <v>41</v>
      </c>
      <c r="AG26" s="912">
        <f t="shared" si="44"/>
        <v>333</v>
      </c>
      <c r="AH26" s="905">
        <v>304</v>
      </c>
      <c r="AI26" s="906">
        <v>6</v>
      </c>
      <c r="AJ26" s="906">
        <v>0</v>
      </c>
      <c r="AK26" s="906">
        <v>0</v>
      </c>
      <c r="AL26" s="906">
        <v>1</v>
      </c>
      <c r="AM26" s="906">
        <v>1</v>
      </c>
      <c r="AN26" s="906">
        <v>0</v>
      </c>
      <c r="AO26" s="906"/>
      <c r="AP26" s="906">
        <v>68</v>
      </c>
      <c r="AQ26" s="907">
        <v>380</v>
      </c>
      <c r="AR26" s="738">
        <v>149</v>
      </c>
      <c r="AS26" s="738">
        <v>0</v>
      </c>
      <c r="AT26" s="738">
        <v>0</v>
      </c>
      <c r="AU26" s="738">
        <v>0</v>
      </c>
      <c r="AV26" s="738">
        <v>0</v>
      </c>
      <c r="AW26" s="738">
        <v>0</v>
      </c>
      <c r="AX26" s="738">
        <v>0</v>
      </c>
      <c r="AZ26" s="738">
        <v>21</v>
      </c>
      <c r="BA26" s="738">
        <v>170</v>
      </c>
      <c r="BB26" s="905"/>
      <c r="BC26" s="906"/>
      <c r="BD26" s="906"/>
      <c r="BE26" s="906"/>
      <c r="BF26" s="906"/>
      <c r="BG26" s="906"/>
      <c r="BH26" s="906"/>
      <c r="BI26" s="906"/>
      <c r="BJ26" s="906"/>
      <c r="BK26" s="907">
        <v>0</v>
      </c>
      <c r="BL26" s="905">
        <v>128</v>
      </c>
      <c r="BM26" s="906">
        <v>14</v>
      </c>
      <c r="BN26" s="906">
        <v>0</v>
      </c>
      <c r="BO26" s="906">
        <v>0</v>
      </c>
      <c r="BP26" s="906">
        <v>0</v>
      </c>
      <c r="BQ26" s="906">
        <v>29</v>
      </c>
      <c r="BR26" s="906">
        <v>12</v>
      </c>
      <c r="BS26" s="906"/>
      <c r="BT26" s="906">
        <v>15</v>
      </c>
      <c r="BU26" s="907">
        <v>198</v>
      </c>
      <c r="BV26" s="905">
        <v>4</v>
      </c>
      <c r="BW26" s="906">
        <v>0</v>
      </c>
      <c r="BX26" s="906">
        <v>0</v>
      </c>
      <c r="BY26" s="906">
        <v>0</v>
      </c>
      <c r="BZ26" s="906">
        <v>0</v>
      </c>
      <c r="CA26" s="906">
        <v>0</v>
      </c>
      <c r="CB26" s="906">
        <v>0</v>
      </c>
      <c r="CC26" s="906"/>
      <c r="CD26" s="906">
        <v>1</v>
      </c>
      <c r="CE26" s="907">
        <v>5</v>
      </c>
      <c r="CF26" s="905">
        <f t="shared" si="34"/>
        <v>1322</v>
      </c>
      <c r="CG26" s="906">
        <f t="shared" si="35"/>
        <v>88</v>
      </c>
      <c r="CH26" s="906">
        <f t="shared" si="36"/>
        <v>14</v>
      </c>
      <c r="CI26" s="906">
        <f t="shared" si="37"/>
        <v>4</v>
      </c>
      <c r="CJ26" s="906">
        <f t="shared" si="38"/>
        <v>1</v>
      </c>
      <c r="CK26" s="906">
        <f t="shared" si="39"/>
        <v>167</v>
      </c>
      <c r="CL26" s="906">
        <f t="shared" si="40"/>
        <v>51</v>
      </c>
      <c r="CM26" s="906">
        <f t="shared" si="41"/>
        <v>0</v>
      </c>
      <c r="CN26" s="906">
        <f t="shared" si="42"/>
        <v>222</v>
      </c>
      <c r="CO26" s="907">
        <f t="shared" si="43"/>
        <v>1869</v>
      </c>
    </row>
    <row r="27" spans="2:93">
      <c r="B27" s="726" t="s">
        <v>328</v>
      </c>
      <c r="C27" s="727">
        <f t="shared" si="23"/>
        <v>165</v>
      </c>
      <c r="D27" s="727">
        <f t="shared" si="24"/>
        <v>27</v>
      </c>
      <c r="E27" s="727">
        <f t="shared" si="25"/>
        <v>3</v>
      </c>
      <c r="F27" s="727">
        <f t="shared" si="26"/>
        <v>0</v>
      </c>
      <c r="G27" s="727">
        <f t="shared" si="27"/>
        <v>0</v>
      </c>
      <c r="H27" s="727">
        <f t="shared" si="28"/>
        <v>42</v>
      </c>
      <c r="I27" s="727">
        <f t="shared" si="29"/>
        <v>9</v>
      </c>
      <c r="J27" s="729">
        <f t="shared" si="30"/>
        <v>0</v>
      </c>
      <c r="K27" s="727">
        <f t="shared" si="31"/>
        <v>20</v>
      </c>
      <c r="L27" s="727">
        <f t="shared" si="32"/>
        <v>266</v>
      </c>
      <c r="M27" s="724"/>
      <c r="N27" s="727">
        <v>66</v>
      </c>
      <c r="O27" s="727">
        <v>8</v>
      </c>
      <c r="P27" s="727">
        <v>3</v>
      </c>
      <c r="Q27" s="727"/>
      <c r="R27" s="727"/>
      <c r="S27" s="727">
        <v>9</v>
      </c>
      <c r="T27" s="727">
        <v>9</v>
      </c>
      <c r="U27" s="729"/>
      <c r="V27" s="727">
        <v>14</v>
      </c>
      <c r="W27" s="727">
        <v>109</v>
      </c>
      <c r="X27" s="910">
        <f t="shared" si="44"/>
        <v>86</v>
      </c>
      <c r="Y27" s="911">
        <f t="shared" si="44"/>
        <v>17</v>
      </c>
      <c r="Z27" s="911">
        <f t="shared" si="44"/>
        <v>0</v>
      </c>
      <c r="AA27" s="911">
        <f t="shared" si="44"/>
        <v>0</v>
      </c>
      <c r="AB27" s="911">
        <f t="shared" si="44"/>
        <v>0</v>
      </c>
      <c r="AC27" s="911">
        <f t="shared" si="44"/>
        <v>33</v>
      </c>
      <c r="AD27" s="911">
        <f t="shared" si="44"/>
        <v>0</v>
      </c>
      <c r="AE27" s="911">
        <f t="shared" si="44"/>
        <v>0</v>
      </c>
      <c r="AF27" s="911">
        <f t="shared" si="44"/>
        <v>4</v>
      </c>
      <c r="AG27" s="912">
        <f t="shared" si="44"/>
        <v>140</v>
      </c>
      <c r="AH27" s="905">
        <v>10</v>
      </c>
      <c r="AI27" s="906">
        <v>2</v>
      </c>
      <c r="AJ27" s="906">
        <v>0</v>
      </c>
      <c r="AK27" s="906">
        <v>0</v>
      </c>
      <c r="AL27" s="906">
        <v>0</v>
      </c>
      <c r="AM27" s="906">
        <v>0</v>
      </c>
      <c r="AN27" s="906">
        <v>0</v>
      </c>
      <c r="AO27" s="906"/>
      <c r="AP27" s="906">
        <v>1</v>
      </c>
      <c r="AQ27" s="907">
        <v>13</v>
      </c>
      <c r="AR27" s="738">
        <v>0</v>
      </c>
      <c r="AS27" s="738">
        <v>0</v>
      </c>
      <c r="AT27" s="738">
        <v>0</v>
      </c>
      <c r="AU27" s="738">
        <v>0</v>
      </c>
      <c r="AV27" s="738">
        <v>0</v>
      </c>
      <c r="AW27" s="738">
        <v>0</v>
      </c>
      <c r="AX27" s="738">
        <v>0</v>
      </c>
      <c r="AZ27" s="738">
        <v>0</v>
      </c>
      <c r="BA27" s="738">
        <v>0</v>
      </c>
      <c r="BB27" s="905"/>
      <c r="BC27" s="906"/>
      <c r="BD27" s="906"/>
      <c r="BE27" s="906"/>
      <c r="BF27" s="906"/>
      <c r="BG27" s="906"/>
      <c r="BH27" s="906"/>
      <c r="BI27" s="906"/>
      <c r="BJ27" s="906"/>
      <c r="BK27" s="907">
        <v>0</v>
      </c>
      <c r="BL27" s="905">
        <v>1</v>
      </c>
      <c r="BM27" s="906">
        <v>0</v>
      </c>
      <c r="BN27" s="906">
        <v>0</v>
      </c>
      <c r="BO27" s="906">
        <v>0</v>
      </c>
      <c r="BP27" s="906">
        <v>0</v>
      </c>
      <c r="BQ27" s="906">
        <v>0</v>
      </c>
      <c r="BR27" s="906">
        <v>0</v>
      </c>
      <c r="BS27" s="906"/>
      <c r="BT27" s="906">
        <v>0</v>
      </c>
      <c r="BU27" s="907">
        <v>1</v>
      </c>
      <c r="BV27" s="905">
        <v>2</v>
      </c>
      <c r="BW27" s="906">
        <v>0</v>
      </c>
      <c r="BX27" s="906">
        <v>0</v>
      </c>
      <c r="BY27" s="906">
        <v>0</v>
      </c>
      <c r="BZ27" s="906">
        <v>0</v>
      </c>
      <c r="CA27" s="906">
        <v>0</v>
      </c>
      <c r="CB27" s="906">
        <v>0</v>
      </c>
      <c r="CC27" s="906"/>
      <c r="CD27" s="906">
        <v>1</v>
      </c>
      <c r="CE27" s="907">
        <v>3</v>
      </c>
      <c r="CF27" s="905">
        <f t="shared" si="34"/>
        <v>165</v>
      </c>
      <c r="CG27" s="906">
        <f t="shared" si="35"/>
        <v>27</v>
      </c>
      <c r="CH27" s="906">
        <f t="shared" si="36"/>
        <v>3</v>
      </c>
      <c r="CI27" s="906">
        <f t="shared" si="37"/>
        <v>0</v>
      </c>
      <c r="CJ27" s="906">
        <f t="shared" si="38"/>
        <v>0</v>
      </c>
      <c r="CK27" s="906">
        <f t="shared" si="39"/>
        <v>42</v>
      </c>
      <c r="CL27" s="906">
        <f t="shared" si="40"/>
        <v>9</v>
      </c>
      <c r="CM27" s="906">
        <f t="shared" si="41"/>
        <v>0</v>
      </c>
      <c r="CN27" s="906">
        <f t="shared" si="42"/>
        <v>20</v>
      </c>
      <c r="CO27" s="907">
        <f t="shared" si="43"/>
        <v>266</v>
      </c>
    </row>
    <row r="28" spans="2:93">
      <c r="B28" s="730" t="s">
        <v>329</v>
      </c>
      <c r="C28" s="731">
        <f t="shared" si="23"/>
        <v>14374</v>
      </c>
      <c r="D28" s="731">
        <f t="shared" si="24"/>
        <v>770</v>
      </c>
      <c r="E28" s="731">
        <f t="shared" si="25"/>
        <v>66</v>
      </c>
      <c r="F28" s="731">
        <f t="shared" si="26"/>
        <v>15</v>
      </c>
      <c r="G28" s="731">
        <f t="shared" si="27"/>
        <v>29</v>
      </c>
      <c r="H28" s="731">
        <f t="shared" si="28"/>
        <v>490</v>
      </c>
      <c r="I28" s="731">
        <f t="shared" si="29"/>
        <v>140</v>
      </c>
      <c r="J28" s="732">
        <f t="shared" si="30"/>
        <v>0</v>
      </c>
      <c r="K28" s="731">
        <f t="shared" si="31"/>
        <v>666</v>
      </c>
      <c r="L28" s="731">
        <f t="shared" si="32"/>
        <v>16550</v>
      </c>
      <c r="M28" s="724"/>
      <c r="N28" s="731">
        <v>3567</v>
      </c>
      <c r="O28" s="731">
        <v>255</v>
      </c>
      <c r="P28" s="731">
        <v>58</v>
      </c>
      <c r="Q28" s="731">
        <v>14</v>
      </c>
      <c r="R28" s="731">
        <v>9</v>
      </c>
      <c r="S28" s="731">
        <v>308</v>
      </c>
      <c r="T28" s="731">
        <v>101</v>
      </c>
      <c r="U28" s="732"/>
      <c r="V28" s="731">
        <v>187</v>
      </c>
      <c r="W28" s="731">
        <v>4499</v>
      </c>
      <c r="X28" s="910">
        <f t="shared" si="44"/>
        <v>2268</v>
      </c>
      <c r="Y28" s="911">
        <f t="shared" si="44"/>
        <v>306</v>
      </c>
      <c r="Z28" s="911">
        <f t="shared" si="44"/>
        <v>2</v>
      </c>
      <c r="AA28" s="911">
        <f t="shared" si="44"/>
        <v>0</v>
      </c>
      <c r="AB28" s="911">
        <f t="shared" si="44"/>
        <v>1</v>
      </c>
      <c r="AC28" s="911">
        <f t="shared" si="44"/>
        <v>90</v>
      </c>
      <c r="AD28" s="911">
        <f t="shared" si="44"/>
        <v>0</v>
      </c>
      <c r="AE28" s="911">
        <f t="shared" si="44"/>
        <v>0</v>
      </c>
      <c r="AF28" s="911">
        <f t="shared" si="44"/>
        <v>121</v>
      </c>
      <c r="AG28" s="912">
        <f t="shared" si="44"/>
        <v>2788</v>
      </c>
      <c r="AH28" s="905">
        <v>3893</v>
      </c>
      <c r="AI28" s="906">
        <v>73</v>
      </c>
      <c r="AJ28" s="906">
        <v>0</v>
      </c>
      <c r="AK28" s="906">
        <v>0</v>
      </c>
      <c r="AL28" s="906">
        <v>18</v>
      </c>
      <c r="AM28" s="906">
        <v>6</v>
      </c>
      <c r="AN28" s="906">
        <v>0</v>
      </c>
      <c r="AO28" s="906"/>
      <c r="AP28" s="906">
        <v>224</v>
      </c>
      <c r="AQ28" s="907">
        <v>4214</v>
      </c>
      <c r="AR28" s="738">
        <v>3524</v>
      </c>
      <c r="AS28" s="738">
        <v>0</v>
      </c>
      <c r="AT28" s="738">
        <v>0</v>
      </c>
      <c r="AU28" s="738">
        <v>0</v>
      </c>
      <c r="AV28" s="738">
        <v>0</v>
      </c>
      <c r="AW28" s="738">
        <v>0</v>
      </c>
      <c r="AX28" s="738">
        <v>0</v>
      </c>
      <c r="AZ28" s="738">
        <v>71</v>
      </c>
      <c r="BA28" s="738">
        <v>3595</v>
      </c>
      <c r="BB28" s="905">
        <v>0</v>
      </c>
      <c r="BC28" s="906">
        <v>0</v>
      </c>
      <c r="BD28" s="906">
        <v>0</v>
      </c>
      <c r="BE28" s="906">
        <v>0</v>
      </c>
      <c r="BF28" s="906">
        <v>0</v>
      </c>
      <c r="BG28" s="906">
        <v>0</v>
      </c>
      <c r="BH28" s="906">
        <v>0</v>
      </c>
      <c r="BI28" s="906"/>
      <c r="BJ28" s="906">
        <v>0</v>
      </c>
      <c r="BK28" s="907">
        <v>0</v>
      </c>
      <c r="BL28" s="905">
        <v>1028</v>
      </c>
      <c r="BM28" s="906">
        <v>110</v>
      </c>
      <c r="BN28" s="906">
        <v>4</v>
      </c>
      <c r="BO28" s="906">
        <v>1</v>
      </c>
      <c r="BP28" s="906">
        <v>1</v>
      </c>
      <c r="BQ28" s="906">
        <v>84</v>
      </c>
      <c r="BR28" s="906">
        <v>39</v>
      </c>
      <c r="BS28" s="906"/>
      <c r="BT28" s="906">
        <v>57</v>
      </c>
      <c r="BU28" s="907">
        <v>1324</v>
      </c>
      <c r="BV28" s="905">
        <v>94</v>
      </c>
      <c r="BW28" s="906">
        <v>26</v>
      </c>
      <c r="BX28" s="906">
        <v>2</v>
      </c>
      <c r="BY28" s="906">
        <v>0</v>
      </c>
      <c r="BZ28" s="906">
        <v>0</v>
      </c>
      <c r="CA28" s="906">
        <v>2</v>
      </c>
      <c r="CB28" s="906">
        <v>0</v>
      </c>
      <c r="CC28" s="906"/>
      <c r="CD28" s="906">
        <v>6</v>
      </c>
      <c r="CE28" s="907">
        <v>130</v>
      </c>
      <c r="CF28" s="905">
        <f t="shared" si="34"/>
        <v>14374</v>
      </c>
      <c r="CG28" s="906">
        <f t="shared" si="35"/>
        <v>770</v>
      </c>
      <c r="CH28" s="906">
        <f t="shared" si="36"/>
        <v>66</v>
      </c>
      <c r="CI28" s="906">
        <f t="shared" si="37"/>
        <v>15</v>
      </c>
      <c r="CJ28" s="906">
        <f t="shared" si="38"/>
        <v>29</v>
      </c>
      <c r="CK28" s="906">
        <f t="shared" si="39"/>
        <v>490</v>
      </c>
      <c r="CL28" s="906">
        <f t="shared" si="40"/>
        <v>140</v>
      </c>
      <c r="CM28" s="906">
        <f t="shared" si="41"/>
        <v>0</v>
      </c>
      <c r="CN28" s="906">
        <f t="shared" si="42"/>
        <v>666</v>
      </c>
      <c r="CO28" s="907">
        <f t="shared" si="43"/>
        <v>16550</v>
      </c>
    </row>
    <row r="29" spans="2:93" ht="13.5" thickBot="1">
      <c r="B29" s="733" t="s">
        <v>9</v>
      </c>
      <c r="C29" s="734">
        <f t="shared" si="23"/>
        <v>16370</v>
      </c>
      <c r="D29" s="734">
        <f t="shared" si="24"/>
        <v>1072</v>
      </c>
      <c r="E29" s="734">
        <f t="shared" si="25"/>
        <v>86</v>
      </c>
      <c r="F29" s="734">
        <f t="shared" si="26"/>
        <v>15</v>
      </c>
      <c r="G29" s="734">
        <f t="shared" si="27"/>
        <v>38</v>
      </c>
      <c r="H29" s="734">
        <f t="shared" si="28"/>
        <v>529</v>
      </c>
      <c r="I29" s="734">
        <f t="shared" si="29"/>
        <v>143</v>
      </c>
      <c r="J29" s="734">
        <f t="shared" si="30"/>
        <v>240</v>
      </c>
      <c r="K29" s="734">
        <f t="shared" si="31"/>
        <v>716</v>
      </c>
      <c r="L29" s="734">
        <f t="shared" si="32"/>
        <v>19220</v>
      </c>
      <c r="M29" s="724"/>
      <c r="N29" s="734">
        <v>3902</v>
      </c>
      <c r="O29" s="734">
        <v>340</v>
      </c>
      <c r="P29" s="734">
        <v>64</v>
      </c>
      <c r="Q29" s="734">
        <v>14</v>
      </c>
      <c r="R29" s="734">
        <v>10</v>
      </c>
      <c r="S29" s="734">
        <v>321</v>
      </c>
      <c r="T29" s="734">
        <v>102</v>
      </c>
      <c r="U29" s="734">
        <v>74</v>
      </c>
      <c r="V29" s="734">
        <v>187</v>
      </c>
      <c r="W29" s="734">
        <v>5022</v>
      </c>
      <c r="X29" s="910">
        <f t="shared" si="44"/>
        <v>2574</v>
      </c>
      <c r="Y29" s="911">
        <f t="shared" si="44"/>
        <v>361</v>
      </c>
      <c r="Z29" s="911">
        <f t="shared" si="44"/>
        <v>4</v>
      </c>
      <c r="AA29" s="911">
        <f t="shared" si="44"/>
        <v>0</v>
      </c>
      <c r="AB29" s="911">
        <f t="shared" si="44"/>
        <v>1</v>
      </c>
      <c r="AC29" s="911">
        <f t="shared" si="44"/>
        <v>95</v>
      </c>
      <c r="AD29" s="911">
        <f t="shared" si="44"/>
        <v>0</v>
      </c>
      <c r="AE29" s="911">
        <f t="shared" si="44"/>
        <v>57</v>
      </c>
      <c r="AF29" s="911">
        <f t="shared" si="44"/>
        <v>122</v>
      </c>
      <c r="AG29" s="912">
        <f t="shared" si="44"/>
        <v>3217</v>
      </c>
      <c r="AH29" s="905">
        <v>4394</v>
      </c>
      <c r="AI29" s="906">
        <v>115</v>
      </c>
      <c r="AJ29" s="906">
        <v>0</v>
      </c>
      <c r="AK29" s="906">
        <v>0</v>
      </c>
      <c r="AL29" s="906">
        <v>20</v>
      </c>
      <c r="AM29" s="906">
        <v>8</v>
      </c>
      <c r="AN29" s="906">
        <v>0</v>
      </c>
      <c r="AO29" s="906">
        <v>19</v>
      </c>
      <c r="AP29" s="906">
        <v>270</v>
      </c>
      <c r="AQ29" s="907">
        <v>4826</v>
      </c>
      <c r="AR29" s="738">
        <v>4023</v>
      </c>
      <c r="AS29" s="738">
        <v>0</v>
      </c>
      <c r="AT29" s="738">
        <v>0</v>
      </c>
      <c r="AU29" s="738">
        <v>0</v>
      </c>
      <c r="AV29" s="738">
        <v>0</v>
      </c>
      <c r="AW29" s="738">
        <v>0</v>
      </c>
      <c r="AX29" s="738">
        <v>0</v>
      </c>
      <c r="AY29" s="738">
        <v>7</v>
      </c>
      <c r="AZ29" s="738">
        <v>71</v>
      </c>
      <c r="BA29" s="738">
        <v>4101</v>
      </c>
      <c r="BB29" s="905">
        <v>188</v>
      </c>
      <c r="BC29" s="906">
        <v>49</v>
      </c>
      <c r="BD29" s="906">
        <v>3</v>
      </c>
      <c r="BE29" s="906">
        <v>0</v>
      </c>
      <c r="BF29" s="906">
        <v>6</v>
      </c>
      <c r="BG29" s="906">
        <v>12</v>
      </c>
      <c r="BH29" s="906">
        <v>1</v>
      </c>
      <c r="BI29" s="906">
        <v>40</v>
      </c>
      <c r="BJ29" s="906">
        <v>0</v>
      </c>
      <c r="BK29" s="907">
        <v>299</v>
      </c>
      <c r="BL29" s="905">
        <v>1156</v>
      </c>
      <c r="BM29" s="906">
        <v>158</v>
      </c>
      <c r="BN29" s="906">
        <v>7</v>
      </c>
      <c r="BO29" s="906">
        <v>1</v>
      </c>
      <c r="BP29" s="906">
        <v>1</v>
      </c>
      <c r="BQ29" s="906">
        <v>87</v>
      </c>
      <c r="BR29" s="906">
        <v>40</v>
      </c>
      <c r="BS29" s="906">
        <v>32</v>
      </c>
      <c r="BT29" s="906">
        <v>59</v>
      </c>
      <c r="BU29" s="907">
        <v>1541</v>
      </c>
      <c r="BV29" s="905">
        <v>133</v>
      </c>
      <c r="BW29" s="906">
        <v>49</v>
      </c>
      <c r="BX29" s="906">
        <v>8</v>
      </c>
      <c r="BY29" s="906">
        <v>0</v>
      </c>
      <c r="BZ29" s="906">
        <v>0</v>
      </c>
      <c r="CA29" s="906">
        <v>6</v>
      </c>
      <c r="CB29" s="906">
        <v>0</v>
      </c>
      <c r="CC29" s="906">
        <v>11</v>
      </c>
      <c r="CD29" s="906">
        <v>7</v>
      </c>
      <c r="CE29" s="907">
        <v>214</v>
      </c>
      <c r="CF29" s="905">
        <f t="shared" si="34"/>
        <v>16370</v>
      </c>
      <c r="CG29" s="906">
        <f t="shared" si="35"/>
        <v>1072</v>
      </c>
      <c r="CH29" s="906">
        <f t="shared" si="36"/>
        <v>86</v>
      </c>
      <c r="CI29" s="906">
        <f t="shared" si="37"/>
        <v>15</v>
      </c>
      <c r="CJ29" s="906">
        <f t="shared" si="38"/>
        <v>38</v>
      </c>
      <c r="CK29" s="906">
        <f t="shared" si="39"/>
        <v>529</v>
      </c>
      <c r="CL29" s="906">
        <f t="shared" si="40"/>
        <v>143</v>
      </c>
      <c r="CM29" s="906">
        <f t="shared" si="41"/>
        <v>240</v>
      </c>
      <c r="CN29" s="906">
        <f t="shared" si="42"/>
        <v>716</v>
      </c>
      <c r="CO29" s="907">
        <f t="shared" si="43"/>
        <v>19220</v>
      </c>
    </row>
    <row r="30" spans="2:93" ht="13.5" thickBot="1">
      <c r="B30" s="719"/>
      <c r="C30" s="719"/>
      <c r="D30" s="719"/>
      <c r="E30" s="719"/>
      <c r="F30" s="719"/>
      <c r="G30" s="719"/>
      <c r="H30" s="719"/>
      <c r="I30" s="719"/>
      <c r="J30" s="719"/>
      <c r="K30" s="719"/>
      <c r="L30" s="719"/>
      <c r="N30" s="743"/>
      <c r="O30" s="741"/>
      <c r="P30" s="741"/>
      <c r="Q30" s="741"/>
      <c r="R30" s="741"/>
      <c r="S30" s="741"/>
      <c r="T30" s="741"/>
      <c r="U30" s="741"/>
      <c r="V30" s="741"/>
      <c r="W30" s="742"/>
      <c r="X30" s="913"/>
      <c r="Y30" s="878"/>
      <c r="Z30" s="878"/>
      <c r="AA30" s="878"/>
      <c r="AB30" s="878"/>
      <c r="AC30" s="878"/>
      <c r="AD30" s="878"/>
      <c r="AE30" s="878"/>
      <c r="AF30" s="878"/>
      <c r="AG30" s="914"/>
      <c r="AH30" s="743"/>
      <c r="AI30" s="741"/>
      <c r="AJ30" s="741"/>
      <c r="AK30" s="741"/>
      <c r="AL30" s="741"/>
      <c r="AM30" s="741"/>
      <c r="AN30" s="741"/>
      <c r="AO30" s="741"/>
      <c r="AP30" s="741"/>
      <c r="AQ30" s="742"/>
      <c r="AR30" s="741"/>
      <c r="AS30" s="741"/>
      <c r="AT30" s="741"/>
      <c r="AU30" s="741"/>
      <c r="AV30" s="741"/>
      <c r="AW30" s="741"/>
      <c r="AX30" s="741"/>
      <c r="AY30" s="741"/>
      <c r="AZ30" s="741"/>
      <c r="BA30" s="741"/>
      <c r="BB30" s="743"/>
      <c r="BC30" s="741"/>
      <c r="BD30" s="741"/>
      <c r="BE30" s="741"/>
      <c r="BF30" s="741"/>
      <c r="BG30" s="741"/>
      <c r="BH30" s="741"/>
      <c r="BI30" s="741"/>
      <c r="BJ30" s="741"/>
      <c r="BK30" s="742"/>
      <c r="BL30" s="743"/>
      <c r="BM30" s="741"/>
      <c r="BN30" s="741"/>
      <c r="BO30" s="741"/>
      <c r="BP30" s="741"/>
      <c r="BQ30" s="741"/>
      <c r="BR30" s="741"/>
      <c r="BS30" s="741"/>
      <c r="BT30" s="741"/>
      <c r="BU30" s="742"/>
      <c r="BV30" s="743"/>
      <c r="BW30" s="741"/>
      <c r="BX30" s="741"/>
      <c r="BY30" s="741"/>
      <c r="BZ30" s="741"/>
      <c r="CA30" s="741"/>
      <c r="CB30" s="741"/>
      <c r="CC30" s="741"/>
      <c r="CD30" s="741"/>
      <c r="CE30" s="742"/>
      <c r="CF30" s="743"/>
      <c r="CG30" s="741"/>
      <c r="CH30" s="741"/>
      <c r="CI30" s="741"/>
      <c r="CJ30" s="741"/>
      <c r="CK30" s="741"/>
      <c r="CL30" s="741"/>
      <c r="CM30" s="741"/>
      <c r="CN30" s="741"/>
      <c r="CO30" s="742"/>
    </row>
    <row r="31" spans="2:93">
      <c r="B31" s="719" t="s">
        <v>330</v>
      </c>
      <c r="C31" s="719"/>
      <c r="D31" s="719"/>
      <c r="E31" s="719"/>
      <c r="F31" s="719"/>
      <c r="G31" s="719"/>
      <c r="H31" s="719"/>
      <c r="I31" s="719"/>
      <c r="J31" s="719"/>
      <c r="K31" s="719"/>
      <c r="L31" s="719"/>
      <c r="N31" s="905"/>
      <c r="O31" s="906"/>
      <c r="P31" s="906"/>
      <c r="Q31" s="906"/>
      <c r="R31" s="906"/>
      <c r="S31" s="906"/>
      <c r="T31" s="906"/>
      <c r="U31" s="906"/>
      <c r="V31" s="906"/>
      <c r="W31" s="907"/>
      <c r="X31" s="905"/>
      <c r="Y31" s="906"/>
      <c r="Z31" s="906"/>
      <c r="AA31" s="906"/>
      <c r="AB31" s="906"/>
      <c r="AC31" s="906"/>
      <c r="AD31" s="906"/>
      <c r="AE31" s="906"/>
      <c r="AF31" s="906"/>
      <c r="AG31" s="907"/>
      <c r="AH31" s="905"/>
      <c r="AI31" s="906"/>
      <c r="AJ31" s="906"/>
      <c r="AK31" s="906"/>
      <c r="AL31" s="906"/>
      <c r="AM31" s="906"/>
      <c r="AN31" s="906"/>
      <c r="AO31" s="906"/>
      <c r="AP31" s="906"/>
      <c r="AQ31" s="907"/>
      <c r="BB31" s="905"/>
      <c r="BC31" s="906"/>
      <c r="BD31" s="906"/>
      <c r="BE31" s="906"/>
      <c r="BF31" s="906"/>
      <c r="BG31" s="906"/>
      <c r="BH31" s="906"/>
      <c r="BI31" s="906"/>
      <c r="BJ31" s="906"/>
      <c r="BK31" s="907"/>
      <c r="BL31" s="905"/>
      <c r="BM31" s="906"/>
      <c r="BN31" s="906"/>
      <c r="BO31" s="906"/>
      <c r="BP31" s="906"/>
      <c r="BQ31" s="906"/>
      <c r="BR31" s="906"/>
      <c r="BS31" s="906"/>
      <c r="BT31" s="906"/>
      <c r="BU31" s="907"/>
      <c r="BV31" s="905"/>
      <c r="BW31" s="906"/>
      <c r="BX31" s="906"/>
      <c r="BY31" s="906"/>
      <c r="BZ31" s="906"/>
      <c r="CA31" s="906"/>
      <c r="CB31" s="906"/>
      <c r="CC31" s="906"/>
      <c r="CD31" s="906"/>
      <c r="CE31" s="907"/>
      <c r="CF31" s="905"/>
      <c r="CG31" s="906"/>
      <c r="CH31" s="906"/>
      <c r="CI31" s="906"/>
      <c r="CJ31" s="906"/>
      <c r="CK31" s="906"/>
      <c r="CL31" s="906"/>
      <c r="CM31" s="906"/>
      <c r="CN31" s="906"/>
      <c r="CO31" s="907"/>
    </row>
    <row r="32" spans="2:93">
      <c r="N32" s="905"/>
      <c r="O32" s="906"/>
      <c r="P32" s="906"/>
      <c r="Q32" s="906"/>
      <c r="R32" s="906"/>
      <c r="S32" s="906"/>
      <c r="T32" s="906"/>
      <c r="U32" s="906"/>
      <c r="V32" s="906"/>
      <c r="W32" s="907"/>
      <c r="X32" s="905"/>
      <c r="Y32" s="906"/>
      <c r="Z32" s="906"/>
      <c r="AA32" s="906"/>
      <c r="AB32" s="906"/>
      <c r="AC32" s="906"/>
      <c r="AD32" s="906"/>
      <c r="AE32" s="906"/>
      <c r="AF32" s="906"/>
      <c r="AG32" s="907"/>
      <c r="AH32" s="905"/>
      <c r="AI32" s="906"/>
      <c r="AJ32" s="906"/>
      <c r="AK32" s="906"/>
      <c r="AL32" s="906"/>
      <c r="AM32" s="906"/>
      <c r="AN32" s="906"/>
      <c r="AO32" s="906"/>
      <c r="AP32" s="906"/>
      <c r="AQ32" s="907"/>
      <c r="BB32" s="905"/>
      <c r="BC32" s="906"/>
      <c r="BD32" s="906"/>
      <c r="BE32" s="906"/>
      <c r="BF32" s="906"/>
      <c r="BG32" s="906"/>
      <c r="BH32" s="906"/>
      <c r="BI32" s="906"/>
      <c r="BJ32" s="906"/>
      <c r="BK32" s="907"/>
      <c r="BL32" s="905"/>
      <c r="BM32" s="906"/>
      <c r="BN32" s="906"/>
      <c r="BO32" s="906"/>
      <c r="BP32" s="906"/>
      <c r="BQ32" s="906"/>
      <c r="BR32" s="906"/>
      <c r="BS32" s="906"/>
      <c r="BT32" s="906"/>
      <c r="BU32" s="907"/>
      <c r="BV32" s="905"/>
      <c r="BW32" s="906"/>
      <c r="BX32" s="906"/>
      <c r="BY32" s="906"/>
      <c r="BZ32" s="906"/>
      <c r="CA32" s="906"/>
      <c r="CB32" s="906"/>
      <c r="CC32" s="906"/>
      <c r="CD32" s="906"/>
      <c r="CE32" s="907"/>
      <c r="CF32" s="905"/>
      <c r="CG32" s="906"/>
      <c r="CH32" s="906"/>
      <c r="CI32" s="906"/>
      <c r="CJ32" s="906"/>
      <c r="CK32" s="906"/>
      <c r="CL32" s="906"/>
      <c r="CM32" s="906"/>
      <c r="CN32" s="906"/>
      <c r="CO32" s="907"/>
    </row>
    <row r="33" spans="2:93">
      <c r="B33" s="723" t="s">
        <v>331</v>
      </c>
      <c r="C33" s="735"/>
      <c r="D33" s="735"/>
      <c r="E33" s="735"/>
      <c r="F33" s="735"/>
      <c r="G33" s="735"/>
      <c r="H33" s="735"/>
      <c r="I33" s="735"/>
      <c r="J33" s="735"/>
      <c r="K33" s="735"/>
      <c r="L33" s="735"/>
      <c r="N33" s="905"/>
      <c r="O33" s="906"/>
      <c r="P33" s="906"/>
      <c r="Q33" s="906"/>
      <c r="R33" s="906"/>
      <c r="S33" s="906"/>
      <c r="T33" s="906"/>
      <c r="U33" s="906"/>
      <c r="V33" s="906"/>
      <c r="W33" s="907"/>
      <c r="X33" s="905"/>
      <c r="Y33" s="906"/>
      <c r="Z33" s="906"/>
      <c r="AA33" s="906"/>
      <c r="AB33" s="906"/>
      <c r="AC33" s="906"/>
      <c r="AD33" s="906"/>
      <c r="AE33" s="906"/>
      <c r="AF33" s="906"/>
      <c r="AG33" s="907"/>
      <c r="AH33" s="905"/>
      <c r="AI33" s="906"/>
      <c r="AJ33" s="906"/>
      <c r="AK33" s="906"/>
      <c r="AL33" s="906"/>
      <c r="AM33" s="906"/>
      <c r="AN33" s="906"/>
      <c r="AO33" s="906"/>
      <c r="AP33" s="906"/>
      <c r="AQ33" s="907"/>
      <c r="BB33" s="905"/>
      <c r="BC33" s="906"/>
      <c r="BD33" s="906"/>
      <c r="BE33" s="906"/>
      <c r="BF33" s="906"/>
      <c r="BG33" s="906"/>
      <c r="BH33" s="906"/>
      <c r="BI33" s="906"/>
      <c r="BJ33" s="906"/>
      <c r="BK33" s="907"/>
      <c r="BL33" s="905"/>
      <c r="BM33" s="906"/>
      <c r="BN33" s="906"/>
      <c r="BO33" s="906"/>
      <c r="BP33" s="906"/>
      <c r="BQ33" s="906"/>
      <c r="BR33" s="906"/>
      <c r="BS33" s="906"/>
      <c r="BT33" s="906"/>
      <c r="BU33" s="907"/>
      <c r="BV33" s="905"/>
      <c r="BW33" s="906"/>
      <c r="BX33" s="906"/>
      <c r="BY33" s="906"/>
      <c r="BZ33" s="906"/>
      <c r="CA33" s="906"/>
      <c r="CB33" s="906"/>
      <c r="CC33" s="906"/>
      <c r="CD33" s="906"/>
      <c r="CE33" s="907"/>
      <c r="CF33" s="905"/>
      <c r="CG33" s="906"/>
      <c r="CH33" s="906"/>
      <c r="CI33" s="906"/>
      <c r="CJ33" s="906"/>
      <c r="CK33" s="906"/>
      <c r="CL33" s="906"/>
      <c r="CM33" s="906"/>
      <c r="CN33" s="906"/>
      <c r="CO33" s="907"/>
    </row>
    <row r="34" spans="2:93">
      <c r="B34" s="1221" t="s">
        <v>332</v>
      </c>
      <c r="C34" s="1222"/>
      <c r="D34" s="1222"/>
      <c r="E34" s="1222"/>
      <c r="F34" s="1222"/>
      <c r="G34" s="1222"/>
      <c r="H34" s="1222"/>
      <c r="I34" s="1222"/>
      <c r="J34" s="1222"/>
      <c r="K34" s="1222"/>
      <c r="L34" s="1223"/>
      <c r="N34" s="905"/>
      <c r="O34" s="906"/>
      <c r="P34" s="906"/>
      <c r="Q34" s="906"/>
      <c r="R34" s="906"/>
      <c r="S34" s="906"/>
      <c r="T34" s="906"/>
      <c r="U34" s="906"/>
      <c r="V34" s="906"/>
      <c r="W34" s="907"/>
      <c r="X34" s="905"/>
      <c r="Y34" s="906"/>
      <c r="Z34" s="906"/>
      <c r="AA34" s="906"/>
      <c r="AB34" s="906"/>
      <c r="AC34" s="906"/>
      <c r="AD34" s="906"/>
      <c r="AE34" s="906"/>
      <c r="AF34" s="906"/>
      <c r="AG34" s="907"/>
      <c r="AH34" s="905"/>
      <c r="AI34" s="906"/>
      <c r="AJ34" s="906"/>
      <c r="AK34" s="906"/>
      <c r="AL34" s="906"/>
      <c r="AM34" s="906"/>
      <c r="AN34" s="906"/>
      <c r="AO34" s="906"/>
      <c r="AP34" s="906"/>
      <c r="AQ34" s="907"/>
      <c r="BB34" s="905"/>
      <c r="BC34" s="906"/>
      <c r="BD34" s="906"/>
      <c r="BE34" s="906"/>
      <c r="BF34" s="906"/>
      <c r="BG34" s="906"/>
      <c r="BH34" s="906"/>
      <c r="BI34" s="906"/>
      <c r="BJ34" s="906"/>
      <c r="BK34" s="907"/>
      <c r="BL34" s="905"/>
      <c r="BM34" s="906"/>
      <c r="BN34" s="906"/>
      <c r="BO34" s="906"/>
      <c r="BP34" s="906"/>
      <c r="BQ34" s="906"/>
      <c r="BR34" s="906"/>
      <c r="BS34" s="906"/>
      <c r="BT34" s="906"/>
      <c r="BU34" s="907"/>
      <c r="BV34" s="905"/>
      <c r="BW34" s="906"/>
      <c r="BX34" s="906"/>
      <c r="BY34" s="906"/>
      <c r="BZ34" s="906"/>
      <c r="CA34" s="906"/>
      <c r="CB34" s="906"/>
      <c r="CC34" s="906"/>
      <c r="CD34" s="906"/>
      <c r="CE34" s="907"/>
      <c r="CF34" s="905"/>
      <c r="CG34" s="906"/>
      <c r="CH34" s="906"/>
      <c r="CI34" s="906"/>
      <c r="CJ34" s="906"/>
      <c r="CK34" s="906"/>
      <c r="CL34" s="906"/>
      <c r="CM34" s="906"/>
      <c r="CN34" s="906"/>
      <c r="CO34" s="907"/>
    </row>
    <row r="35" spans="2:93">
      <c r="B35" s="1204" t="s">
        <v>306</v>
      </c>
      <c r="C35" s="1204" t="s">
        <v>307</v>
      </c>
      <c r="D35" s="1204"/>
      <c r="E35" s="1204"/>
      <c r="F35" s="1204"/>
      <c r="G35" s="1204"/>
      <c r="H35" s="1204"/>
      <c r="I35" s="1204"/>
      <c r="J35" s="1204" t="s">
        <v>308</v>
      </c>
      <c r="K35" s="1204" t="s">
        <v>8</v>
      </c>
      <c r="L35" s="1204" t="s">
        <v>9</v>
      </c>
      <c r="N35" s="905"/>
      <c r="O35" s="906"/>
      <c r="P35" s="906"/>
      <c r="Q35" s="906"/>
      <c r="R35" s="906"/>
      <c r="S35" s="906"/>
      <c r="T35" s="906"/>
      <c r="U35" s="906"/>
      <c r="V35" s="906"/>
      <c r="W35" s="907"/>
      <c r="X35" s="905"/>
      <c r="Y35" s="906"/>
      <c r="Z35" s="906"/>
      <c r="AA35" s="906"/>
      <c r="AB35" s="906"/>
      <c r="AC35" s="906"/>
      <c r="AD35" s="906"/>
      <c r="AE35" s="906"/>
      <c r="AF35" s="906"/>
      <c r="AG35" s="907"/>
      <c r="AH35" s="905"/>
      <c r="AI35" s="906"/>
      <c r="AJ35" s="906"/>
      <c r="AK35" s="906"/>
      <c r="AL35" s="906"/>
      <c r="AM35" s="906"/>
      <c r="AN35" s="906"/>
      <c r="AO35" s="906"/>
      <c r="AP35" s="906"/>
      <c r="AQ35" s="907"/>
      <c r="BB35" s="905"/>
      <c r="BC35" s="906"/>
      <c r="BD35" s="906"/>
      <c r="BE35" s="906"/>
      <c r="BF35" s="906"/>
      <c r="BG35" s="906"/>
      <c r="BH35" s="906"/>
      <c r="BI35" s="906"/>
      <c r="BJ35" s="906"/>
      <c r="BK35" s="907"/>
      <c r="BL35" s="905"/>
      <c r="BM35" s="906"/>
      <c r="BN35" s="906"/>
      <c r="BO35" s="906"/>
      <c r="BP35" s="906"/>
      <c r="BQ35" s="906"/>
      <c r="BR35" s="906"/>
      <c r="BS35" s="906"/>
      <c r="BT35" s="906"/>
      <c r="BU35" s="907"/>
      <c r="BV35" s="905"/>
      <c r="BW35" s="906"/>
      <c r="BX35" s="906"/>
      <c r="BY35" s="906"/>
      <c r="BZ35" s="906"/>
      <c r="CA35" s="906"/>
      <c r="CB35" s="906"/>
      <c r="CC35" s="906"/>
      <c r="CD35" s="906"/>
      <c r="CE35" s="907"/>
      <c r="CF35" s="905"/>
      <c r="CG35" s="906"/>
      <c r="CH35" s="906"/>
      <c r="CI35" s="906"/>
      <c r="CJ35" s="906"/>
      <c r="CK35" s="906"/>
      <c r="CL35" s="906"/>
      <c r="CM35" s="906"/>
      <c r="CN35" s="906"/>
      <c r="CO35" s="907"/>
    </row>
    <row r="36" spans="2:93" ht="13.5" thickBot="1">
      <c r="B36" s="1204"/>
      <c r="C36" s="1204" t="s">
        <v>309</v>
      </c>
      <c r="D36" s="1204"/>
      <c r="E36" s="1204"/>
      <c r="F36" s="1204"/>
      <c r="G36" s="1204" t="s">
        <v>310</v>
      </c>
      <c r="H36" s="1204"/>
      <c r="I36" s="1204"/>
      <c r="J36" s="1204"/>
      <c r="K36" s="1204"/>
      <c r="L36" s="1204"/>
      <c r="N36" s="905"/>
      <c r="O36" s="906"/>
      <c r="P36" s="906"/>
      <c r="Q36" s="906"/>
      <c r="R36" s="906"/>
      <c r="S36" s="906"/>
      <c r="T36" s="906"/>
      <c r="U36" s="906"/>
      <c r="V36" s="906"/>
      <c r="W36" s="907"/>
      <c r="X36" s="905"/>
      <c r="Y36" s="906"/>
      <c r="Z36" s="906"/>
      <c r="AA36" s="906"/>
      <c r="AB36" s="906"/>
      <c r="AC36" s="906"/>
      <c r="AD36" s="906"/>
      <c r="AE36" s="906"/>
      <c r="AF36" s="906"/>
      <c r="AG36" s="907"/>
      <c r="AH36" s="905"/>
      <c r="AI36" s="906"/>
      <c r="AJ36" s="906"/>
      <c r="AK36" s="906"/>
      <c r="AL36" s="906"/>
      <c r="AM36" s="906"/>
      <c r="AN36" s="906"/>
      <c r="AO36" s="906"/>
      <c r="AP36" s="906"/>
      <c r="AQ36" s="907"/>
      <c r="BB36" s="905"/>
      <c r="BC36" s="906"/>
      <c r="BD36" s="906"/>
      <c r="BE36" s="906"/>
      <c r="BF36" s="906"/>
      <c r="BG36" s="906"/>
      <c r="BH36" s="906"/>
      <c r="BI36" s="906"/>
      <c r="BJ36" s="906"/>
      <c r="BK36" s="907"/>
      <c r="BL36" s="905"/>
      <c r="BM36" s="906"/>
      <c r="BN36" s="906"/>
      <c r="BO36" s="906"/>
      <c r="BP36" s="906"/>
      <c r="BQ36" s="906"/>
      <c r="BR36" s="906"/>
      <c r="BS36" s="906"/>
      <c r="BT36" s="906"/>
      <c r="BU36" s="907"/>
      <c r="BV36" s="905"/>
      <c r="BW36" s="906"/>
      <c r="BX36" s="906"/>
      <c r="BY36" s="906"/>
      <c r="BZ36" s="906"/>
      <c r="CA36" s="906"/>
      <c r="CB36" s="906"/>
      <c r="CC36" s="906"/>
      <c r="CD36" s="906"/>
      <c r="CE36" s="907"/>
      <c r="CF36" s="905"/>
      <c r="CG36" s="906"/>
      <c r="CH36" s="906"/>
      <c r="CI36" s="906"/>
      <c r="CJ36" s="906"/>
      <c r="CK36" s="906"/>
      <c r="CL36" s="906"/>
      <c r="CM36" s="906"/>
      <c r="CN36" s="906"/>
      <c r="CO36" s="907"/>
    </row>
    <row r="37" spans="2:93" ht="36.75" thickBot="1">
      <c r="B37" s="1204"/>
      <c r="C37" s="725" t="s">
        <v>311</v>
      </c>
      <c r="D37" s="725" t="s">
        <v>312</v>
      </c>
      <c r="E37" s="725" t="s">
        <v>313</v>
      </c>
      <c r="F37" s="725" t="s">
        <v>314</v>
      </c>
      <c r="G37" s="725" t="s">
        <v>315</v>
      </c>
      <c r="H37" s="725" t="s">
        <v>313</v>
      </c>
      <c r="I37" s="725" t="s">
        <v>314</v>
      </c>
      <c r="J37" s="1204"/>
      <c r="K37" s="1204"/>
      <c r="L37" s="1204"/>
      <c r="N37" s="743"/>
      <c r="O37" s="741"/>
      <c r="P37" s="741"/>
      <c r="Q37" s="741"/>
      <c r="R37" s="741"/>
      <c r="S37" s="741"/>
      <c r="T37" s="741"/>
      <c r="U37" s="741"/>
      <c r="V37" s="741"/>
      <c r="W37" s="742"/>
      <c r="X37" s="743"/>
      <c r="Y37" s="741"/>
      <c r="Z37" s="741"/>
      <c r="AA37" s="741"/>
      <c r="AB37" s="741"/>
      <c r="AC37" s="741"/>
      <c r="AD37" s="741"/>
      <c r="AE37" s="741"/>
      <c r="AF37" s="741"/>
      <c r="AG37" s="742"/>
      <c r="AH37" s="743"/>
      <c r="AI37" s="741"/>
      <c r="AJ37" s="741"/>
      <c r="AK37" s="741"/>
      <c r="AL37" s="741"/>
      <c r="AM37" s="741"/>
      <c r="AN37" s="741"/>
      <c r="AO37" s="741"/>
      <c r="AP37" s="741"/>
      <c r="AQ37" s="742"/>
      <c r="AR37" s="741"/>
      <c r="AS37" s="741"/>
      <c r="AT37" s="741"/>
      <c r="AU37" s="741"/>
      <c r="AV37" s="741"/>
      <c r="AW37" s="741"/>
      <c r="AX37" s="741"/>
      <c r="AY37" s="741"/>
      <c r="AZ37" s="741"/>
      <c r="BA37" s="741"/>
      <c r="BB37" s="743"/>
      <c r="BC37" s="741"/>
      <c r="BD37" s="741"/>
      <c r="BE37" s="741"/>
      <c r="BF37" s="741"/>
      <c r="BG37" s="741"/>
      <c r="BH37" s="741"/>
      <c r="BI37" s="741"/>
      <c r="BJ37" s="741"/>
      <c r="BK37" s="742"/>
      <c r="BL37" s="743"/>
      <c r="BM37" s="741"/>
      <c r="BN37" s="741"/>
      <c r="BO37" s="741"/>
      <c r="BP37" s="741"/>
      <c r="BQ37" s="741"/>
      <c r="BR37" s="741"/>
      <c r="BS37" s="741"/>
      <c r="BT37" s="741"/>
      <c r="BU37" s="742"/>
      <c r="BV37" s="743"/>
      <c r="BW37" s="741"/>
      <c r="BX37" s="741"/>
      <c r="BY37" s="741"/>
      <c r="BZ37" s="741"/>
      <c r="CA37" s="741"/>
      <c r="CB37" s="741"/>
      <c r="CC37" s="741"/>
      <c r="CD37" s="741"/>
      <c r="CE37" s="742"/>
      <c r="CF37" s="743"/>
      <c r="CG37" s="741"/>
      <c r="CH37" s="741"/>
      <c r="CI37" s="741"/>
      <c r="CJ37" s="741"/>
      <c r="CK37" s="741"/>
      <c r="CL37" s="741"/>
      <c r="CM37" s="741"/>
      <c r="CN37" s="741"/>
      <c r="CO37" s="742"/>
    </row>
    <row r="38" spans="2:93">
      <c r="B38" s="726" t="s">
        <v>317</v>
      </c>
      <c r="C38" s="736">
        <f t="shared" ref="C38:C42" si="45">CF38</f>
        <v>38549.821800000005</v>
      </c>
      <c r="D38" s="736">
        <f t="shared" ref="D38:D42" si="46">CG38</f>
        <v>20129.461800000001</v>
      </c>
      <c r="E38" s="736">
        <f t="shared" ref="E38:E42" si="47">CH38</f>
        <v>0</v>
      </c>
      <c r="F38" s="736">
        <f t="shared" ref="F38:F42" si="48">CI38</f>
        <v>0</v>
      </c>
      <c r="G38" s="736">
        <f t="shared" ref="G38:G42" si="49">CJ38</f>
        <v>0</v>
      </c>
      <c r="H38" s="736">
        <f t="shared" ref="H38:H42" si="50">CK38</f>
        <v>0</v>
      </c>
      <c r="I38" s="736">
        <f t="shared" ref="I38:I42" si="51">CL38</f>
        <v>0</v>
      </c>
      <c r="J38" s="736">
        <f t="shared" ref="J38:J42" si="52">CM38</f>
        <v>30091.940000000002</v>
      </c>
      <c r="K38" s="736">
        <f t="shared" ref="K38:K42" si="53">CN38</f>
        <v>0</v>
      </c>
      <c r="L38" s="736">
        <f t="shared" ref="L38:L42" si="54">CO38</f>
        <v>88771.223599999998</v>
      </c>
      <c r="N38" s="736">
        <v>9495.0300000000007</v>
      </c>
      <c r="O38" s="736">
        <v>0</v>
      </c>
      <c r="P38" s="736">
        <v>0</v>
      </c>
      <c r="Q38" s="736">
        <v>0</v>
      </c>
      <c r="R38" s="736">
        <v>0</v>
      </c>
      <c r="S38" s="736">
        <v>0</v>
      </c>
      <c r="T38" s="736">
        <v>0</v>
      </c>
      <c r="U38" s="736">
        <v>0</v>
      </c>
      <c r="V38" s="736">
        <v>0</v>
      </c>
      <c r="W38" s="736">
        <v>9495.0300000000007</v>
      </c>
      <c r="X38" s="910">
        <f>X59+X79</f>
        <v>9495.0300000000007</v>
      </c>
      <c r="Y38" s="911">
        <f t="shared" ref="Y38:AG38" si="55">Y59+Y79</f>
        <v>0</v>
      </c>
      <c r="Z38" s="911">
        <f t="shared" si="55"/>
        <v>0</v>
      </c>
      <c r="AA38" s="911">
        <f t="shared" si="55"/>
        <v>0</v>
      </c>
      <c r="AB38" s="911">
        <f t="shared" si="55"/>
        <v>0</v>
      </c>
      <c r="AC38" s="911">
        <f t="shared" si="55"/>
        <v>0</v>
      </c>
      <c r="AD38" s="911">
        <f t="shared" si="55"/>
        <v>0</v>
      </c>
      <c r="AE38" s="911">
        <f t="shared" si="55"/>
        <v>0</v>
      </c>
      <c r="AF38" s="911">
        <f t="shared" si="55"/>
        <v>0</v>
      </c>
      <c r="AG38" s="912">
        <f t="shared" si="55"/>
        <v>9495.0300000000007</v>
      </c>
      <c r="AH38" s="905">
        <v>9495.0300000000007</v>
      </c>
      <c r="AI38" s="906">
        <v>0</v>
      </c>
      <c r="AJ38" s="906">
        <v>0</v>
      </c>
      <c r="AK38" s="906">
        <v>0</v>
      </c>
      <c r="AL38" s="906">
        <v>0</v>
      </c>
      <c r="AM38" s="906">
        <v>0</v>
      </c>
      <c r="AN38" s="906">
        <v>0</v>
      </c>
      <c r="AO38" s="906">
        <v>0</v>
      </c>
      <c r="AP38" s="906">
        <v>0</v>
      </c>
      <c r="AQ38" s="907">
        <v>9495.0300000000007</v>
      </c>
      <c r="AR38" s="738">
        <v>10064.731800000001</v>
      </c>
      <c r="AS38" s="738">
        <v>0</v>
      </c>
      <c r="AT38" s="738">
        <v>0</v>
      </c>
      <c r="AU38" s="738">
        <v>0</v>
      </c>
      <c r="AV38" s="738">
        <v>0</v>
      </c>
      <c r="AW38" s="738">
        <v>0</v>
      </c>
      <c r="AX38" s="738">
        <v>0</v>
      </c>
      <c r="AY38" s="738">
        <v>0</v>
      </c>
      <c r="AZ38" s="738">
        <v>0</v>
      </c>
      <c r="BA38" s="738">
        <v>10064.731800000001</v>
      </c>
      <c r="BB38" s="905">
        <v>0</v>
      </c>
      <c r="BC38" s="906">
        <v>0</v>
      </c>
      <c r="BD38" s="906">
        <v>0</v>
      </c>
      <c r="BE38" s="906">
        <v>0</v>
      </c>
      <c r="BF38" s="906">
        <v>0</v>
      </c>
      <c r="BG38" s="906">
        <v>0</v>
      </c>
      <c r="BH38" s="906">
        <v>0</v>
      </c>
      <c r="BI38" s="906">
        <v>14607.74</v>
      </c>
      <c r="BJ38" s="906">
        <v>0</v>
      </c>
      <c r="BK38" s="907">
        <v>14607.74</v>
      </c>
      <c r="BL38" s="905">
        <v>0</v>
      </c>
      <c r="BM38" s="906">
        <v>10064.731800000001</v>
      </c>
      <c r="BN38" s="906">
        <v>0</v>
      </c>
      <c r="BO38" s="906">
        <v>0</v>
      </c>
      <c r="BP38" s="906">
        <v>0</v>
      </c>
      <c r="BQ38" s="906">
        <v>0</v>
      </c>
      <c r="BR38" s="906">
        <v>0</v>
      </c>
      <c r="BS38" s="906">
        <v>0</v>
      </c>
      <c r="BT38" s="906">
        <v>0</v>
      </c>
      <c r="BU38" s="907">
        <v>10064.731800000001</v>
      </c>
      <c r="BV38" s="905">
        <v>0</v>
      </c>
      <c r="BW38" s="906">
        <v>10064.73</v>
      </c>
      <c r="BX38" s="906">
        <v>0</v>
      </c>
      <c r="BY38" s="906">
        <v>0</v>
      </c>
      <c r="BZ38" s="906">
        <v>0</v>
      </c>
      <c r="CA38" s="906">
        <v>0</v>
      </c>
      <c r="CB38" s="906">
        <v>0</v>
      </c>
      <c r="CC38" s="906">
        <v>15484.2</v>
      </c>
      <c r="CD38" s="906">
        <v>0</v>
      </c>
      <c r="CE38" s="907">
        <v>25548.93</v>
      </c>
      <c r="CF38" s="905">
        <f t="shared" ref="CF38:CF43" si="56">N38+X38+AH38+AR38+BB38+BL38+BV38</f>
        <v>38549.821800000005</v>
      </c>
      <c r="CG38" s="906">
        <f t="shared" ref="CG38:CG43" si="57">O38+Y38+AI38+AS38+BC38+BM38+BW38</f>
        <v>20129.461800000001</v>
      </c>
      <c r="CH38" s="906">
        <f t="shared" ref="CH38:CH43" si="58">P38+Z38+AJ38+AT38+BD38+BN38+BX38</f>
        <v>0</v>
      </c>
      <c r="CI38" s="906">
        <f t="shared" ref="CI38:CI43" si="59">Q38+AA38+AK38+AU38+BE38+BO38+BY38</f>
        <v>0</v>
      </c>
      <c r="CJ38" s="906">
        <f t="shared" ref="CJ38:CJ43" si="60">R38+AB38+AL38+AV38+BF38+BP38+BZ38</f>
        <v>0</v>
      </c>
      <c r="CK38" s="906">
        <f t="shared" ref="CK38:CK43" si="61">S38+AC38+AM38+AW38+BG38+BQ38+CA38</f>
        <v>0</v>
      </c>
      <c r="CL38" s="906">
        <f t="shared" ref="CL38:CL43" si="62">T38+AD38+AN38+AX38+BH38+BR38+CB38</f>
        <v>0</v>
      </c>
      <c r="CM38" s="906">
        <f t="shared" ref="CM38:CM43" si="63">U38+AE38+AO38+AY38+BI38+BS38+CC38</f>
        <v>30091.940000000002</v>
      </c>
      <c r="CN38" s="906">
        <f t="shared" ref="CN38:CN43" si="64">V38+AF38+AP38+AZ38+BJ38+BT38+CD38</f>
        <v>0</v>
      </c>
      <c r="CO38" s="907">
        <f t="shared" ref="CO38:CO43" si="65">W38+AG38+AQ38+BA38+BK38+BU38+CE38</f>
        <v>88771.223599999998</v>
      </c>
    </row>
    <row r="39" spans="2:93">
      <c r="B39" s="726" t="s">
        <v>318</v>
      </c>
      <c r="C39" s="736">
        <f t="shared" si="45"/>
        <v>8417907.0263999999</v>
      </c>
      <c r="D39" s="736">
        <f t="shared" si="46"/>
        <v>1234231.6032</v>
      </c>
      <c r="E39" s="736">
        <f t="shared" si="47"/>
        <v>60895.710599999999</v>
      </c>
      <c r="F39" s="736">
        <f t="shared" si="48"/>
        <v>0</v>
      </c>
      <c r="G39" s="736">
        <f t="shared" si="49"/>
        <v>67288.08</v>
      </c>
      <c r="H39" s="736">
        <f t="shared" si="50"/>
        <v>110857.1106</v>
      </c>
      <c r="I39" s="736">
        <f t="shared" si="51"/>
        <v>8411.01</v>
      </c>
      <c r="J39" s="736">
        <f t="shared" si="52"/>
        <v>1292707.9944000002</v>
      </c>
      <c r="K39" s="736">
        <f t="shared" si="53"/>
        <v>0</v>
      </c>
      <c r="L39" s="736">
        <f t="shared" si="54"/>
        <v>11192298.535200002</v>
      </c>
      <c r="N39" s="736">
        <v>1581269.8800000001</v>
      </c>
      <c r="O39" s="736">
        <v>496249.59</v>
      </c>
      <c r="P39" s="736">
        <v>8411.01</v>
      </c>
      <c r="Q39" s="736">
        <v>0</v>
      </c>
      <c r="R39" s="736">
        <v>8411.01</v>
      </c>
      <c r="S39" s="736">
        <v>25233.03</v>
      </c>
      <c r="T39" s="736">
        <v>8411.01</v>
      </c>
      <c r="U39" s="736">
        <v>349380.54000000004</v>
      </c>
      <c r="V39" s="736">
        <v>0</v>
      </c>
      <c r="W39" s="736">
        <v>2477366.0699999998</v>
      </c>
      <c r="X39" s="910">
        <f t="shared" ref="X39:AG43" si="66">X60+X80</f>
        <v>1261651.5</v>
      </c>
      <c r="Y39" s="911">
        <f t="shared" si="66"/>
        <v>142987.16999999998</v>
      </c>
      <c r="Z39" s="911">
        <f t="shared" si="66"/>
        <v>0</v>
      </c>
      <c r="AA39" s="911">
        <f t="shared" si="66"/>
        <v>0</v>
      </c>
      <c r="AB39" s="911">
        <f t="shared" si="66"/>
        <v>0</v>
      </c>
      <c r="AC39" s="911">
        <f t="shared" si="66"/>
        <v>0</v>
      </c>
      <c r="AD39" s="911">
        <f t="shared" si="66"/>
        <v>0</v>
      </c>
      <c r="AE39" s="911">
        <f t="shared" si="66"/>
        <v>336440.52</v>
      </c>
      <c r="AF39" s="911">
        <f t="shared" si="66"/>
        <v>0</v>
      </c>
      <c r="AG39" s="912">
        <f t="shared" si="66"/>
        <v>1741079.19</v>
      </c>
      <c r="AH39" s="905">
        <v>1951354.32</v>
      </c>
      <c r="AI39" s="906">
        <v>193453.23</v>
      </c>
      <c r="AJ39" s="906">
        <v>0</v>
      </c>
      <c r="AK39" s="906">
        <v>0</v>
      </c>
      <c r="AL39" s="906">
        <v>8411.01</v>
      </c>
      <c r="AM39" s="906">
        <v>8411.01</v>
      </c>
      <c r="AN39" s="906">
        <v>0</v>
      </c>
      <c r="AO39" s="906">
        <v>181160.28</v>
      </c>
      <c r="AP39" s="906">
        <v>0</v>
      </c>
      <c r="AQ39" s="907">
        <v>2342789.8499999996</v>
      </c>
      <c r="AR39" s="738">
        <v>2237833.3206000002</v>
      </c>
      <c r="AS39" s="738">
        <v>0</v>
      </c>
      <c r="AT39" s="738">
        <v>0</v>
      </c>
      <c r="AU39" s="738">
        <v>0</v>
      </c>
      <c r="AV39" s="738">
        <v>0</v>
      </c>
      <c r="AW39" s="738">
        <v>0</v>
      </c>
      <c r="AX39" s="738">
        <v>0</v>
      </c>
      <c r="AY39" s="738">
        <v>27432.842400000001</v>
      </c>
      <c r="AZ39" s="738">
        <v>0</v>
      </c>
      <c r="BA39" s="738">
        <v>2265266.1630000002</v>
      </c>
      <c r="BB39" s="905">
        <v>975677.16</v>
      </c>
      <c r="BC39" s="906">
        <v>142987.17000000001</v>
      </c>
      <c r="BD39" s="906">
        <v>16822.02</v>
      </c>
      <c r="BE39" s="906">
        <v>0</v>
      </c>
      <c r="BF39" s="906">
        <v>50466.06</v>
      </c>
      <c r="BG39" s="906">
        <v>50466.06</v>
      </c>
      <c r="BH39" s="906">
        <v>0</v>
      </c>
      <c r="BI39" s="906">
        <v>219980.34</v>
      </c>
      <c r="BJ39" s="906">
        <v>0</v>
      </c>
      <c r="BK39" s="907">
        <v>1456398.8100000003</v>
      </c>
      <c r="BL39" s="905">
        <v>383373.83580000006</v>
      </c>
      <c r="BM39" s="906">
        <v>196144.75320000004</v>
      </c>
      <c r="BN39" s="906">
        <v>8915.6706000000013</v>
      </c>
      <c r="BO39" s="906">
        <v>0</v>
      </c>
      <c r="BP39" s="906">
        <v>0</v>
      </c>
      <c r="BQ39" s="906">
        <v>8915.6706000000013</v>
      </c>
      <c r="BR39" s="906">
        <v>0</v>
      </c>
      <c r="BS39" s="906">
        <v>137164.212</v>
      </c>
      <c r="BT39" s="906">
        <v>0</v>
      </c>
      <c r="BU39" s="907">
        <v>734514.14220000012</v>
      </c>
      <c r="BV39" s="905">
        <v>26747.010000000002</v>
      </c>
      <c r="BW39" s="906">
        <v>62409.69</v>
      </c>
      <c r="BX39" s="906">
        <v>26747.010000000002</v>
      </c>
      <c r="BY39" s="906">
        <v>0</v>
      </c>
      <c r="BZ39" s="906">
        <v>0</v>
      </c>
      <c r="CA39" s="906">
        <v>17831.34</v>
      </c>
      <c r="CB39" s="906">
        <v>0</v>
      </c>
      <c r="CC39" s="906">
        <v>41149.26</v>
      </c>
      <c r="CD39" s="906">
        <v>0</v>
      </c>
      <c r="CE39" s="907">
        <v>174884.31000000003</v>
      </c>
      <c r="CF39" s="905">
        <f t="shared" si="56"/>
        <v>8417907.0263999999</v>
      </c>
      <c r="CG39" s="906">
        <f t="shared" si="57"/>
        <v>1234231.6032</v>
      </c>
      <c r="CH39" s="906">
        <f t="shared" si="58"/>
        <v>60895.710599999999</v>
      </c>
      <c r="CI39" s="906">
        <f t="shared" si="59"/>
        <v>0</v>
      </c>
      <c r="CJ39" s="906">
        <f t="shared" si="60"/>
        <v>67288.08</v>
      </c>
      <c r="CK39" s="906">
        <f t="shared" si="61"/>
        <v>110857.1106</v>
      </c>
      <c r="CL39" s="906">
        <f t="shared" si="62"/>
        <v>8411.01</v>
      </c>
      <c r="CM39" s="906">
        <f t="shared" si="63"/>
        <v>1292707.9944000002</v>
      </c>
      <c r="CN39" s="906">
        <f t="shared" si="64"/>
        <v>0</v>
      </c>
      <c r="CO39" s="907">
        <f t="shared" si="65"/>
        <v>11192298.535200002</v>
      </c>
    </row>
    <row r="40" spans="2:93">
      <c r="B40" s="726" t="s">
        <v>319</v>
      </c>
      <c r="C40" s="736">
        <f t="shared" si="45"/>
        <v>2714793.3429999999</v>
      </c>
      <c r="D40" s="736">
        <f t="shared" si="46"/>
        <v>561130.28760000004</v>
      </c>
      <c r="E40" s="736">
        <f t="shared" si="47"/>
        <v>53123.8822</v>
      </c>
      <c r="F40" s="736">
        <f t="shared" si="48"/>
        <v>0</v>
      </c>
      <c r="G40" s="736">
        <f t="shared" si="49"/>
        <v>7398.87</v>
      </c>
      <c r="H40" s="736">
        <f t="shared" si="50"/>
        <v>119713.71220000001</v>
      </c>
      <c r="I40" s="736">
        <f t="shared" si="51"/>
        <v>7842.8022000000001</v>
      </c>
      <c r="J40" s="736">
        <f t="shared" si="52"/>
        <v>817063.12359999993</v>
      </c>
      <c r="K40" s="736">
        <f t="shared" si="53"/>
        <v>12065.85</v>
      </c>
      <c r="L40" s="736">
        <f t="shared" si="54"/>
        <v>4293131.8707999997</v>
      </c>
      <c r="N40" s="736">
        <v>451331.07</v>
      </c>
      <c r="O40" s="736">
        <v>125780.79</v>
      </c>
      <c r="P40" s="736">
        <v>14797.74</v>
      </c>
      <c r="Q40" s="736">
        <v>0</v>
      </c>
      <c r="R40" s="736">
        <v>0</v>
      </c>
      <c r="S40" s="736">
        <v>36994.35</v>
      </c>
      <c r="T40" s="736">
        <v>0</v>
      </c>
      <c r="U40" s="736">
        <v>295954.88</v>
      </c>
      <c r="V40" s="736">
        <v>0</v>
      </c>
      <c r="W40" s="736">
        <v>924858.83</v>
      </c>
      <c r="X40" s="910">
        <f t="shared" si="66"/>
        <v>451331.07</v>
      </c>
      <c r="Y40" s="911">
        <f t="shared" si="66"/>
        <v>170174.00999999998</v>
      </c>
      <c r="Z40" s="911">
        <f t="shared" si="66"/>
        <v>14797.74</v>
      </c>
      <c r="AA40" s="911">
        <f t="shared" si="66"/>
        <v>0</v>
      </c>
      <c r="AB40" s="911">
        <f t="shared" si="66"/>
        <v>0</v>
      </c>
      <c r="AC40" s="911">
        <f t="shared" si="66"/>
        <v>22196.61</v>
      </c>
      <c r="AD40" s="911">
        <f t="shared" si="66"/>
        <v>0</v>
      </c>
      <c r="AE40" s="911">
        <f t="shared" si="66"/>
        <v>216274.71999999997</v>
      </c>
      <c r="AF40" s="911">
        <f t="shared" si="66"/>
        <v>0</v>
      </c>
      <c r="AG40" s="912">
        <f t="shared" si="66"/>
        <v>874774.14999999991</v>
      </c>
      <c r="AH40" s="905">
        <v>584510.73</v>
      </c>
      <c r="AI40" s="906">
        <v>59190.96</v>
      </c>
      <c r="AJ40" s="906">
        <v>0</v>
      </c>
      <c r="AK40" s="906">
        <v>0</v>
      </c>
      <c r="AL40" s="906">
        <v>7398.87</v>
      </c>
      <c r="AM40" s="906">
        <v>7398.87</v>
      </c>
      <c r="AN40" s="906">
        <v>0</v>
      </c>
      <c r="AO40" s="906">
        <v>34148.639999999999</v>
      </c>
      <c r="AP40" s="906">
        <v>0</v>
      </c>
      <c r="AQ40" s="907">
        <v>692648.07</v>
      </c>
      <c r="AR40" s="738">
        <v>509782.14299999998</v>
      </c>
      <c r="AS40" s="738">
        <v>0</v>
      </c>
      <c r="AT40" s="738">
        <v>0</v>
      </c>
      <c r="AU40" s="738">
        <v>0</v>
      </c>
      <c r="AV40" s="738">
        <v>0</v>
      </c>
      <c r="AW40" s="738">
        <v>0</v>
      </c>
      <c r="AX40" s="738">
        <v>0</v>
      </c>
      <c r="AY40" s="738">
        <v>36197.558400000002</v>
      </c>
      <c r="AZ40" s="738">
        <v>0</v>
      </c>
      <c r="BA40" s="738">
        <v>545979.70140000002</v>
      </c>
      <c r="BB40" s="905">
        <v>192370.62</v>
      </c>
      <c r="BC40" s="906">
        <v>96185.31</v>
      </c>
      <c r="BD40" s="906">
        <v>0</v>
      </c>
      <c r="BE40" s="906">
        <v>0</v>
      </c>
      <c r="BF40" s="906">
        <v>0</v>
      </c>
      <c r="BG40" s="906">
        <v>29595.48</v>
      </c>
      <c r="BH40" s="906">
        <v>0</v>
      </c>
      <c r="BI40" s="906">
        <v>113828.79999999999</v>
      </c>
      <c r="BJ40" s="906">
        <v>0</v>
      </c>
      <c r="BK40" s="907">
        <v>431980.20999999996</v>
      </c>
      <c r="BL40" s="905">
        <v>392140.11</v>
      </c>
      <c r="BM40" s="906">
        <v>62742.417600000001</v>
      </c>
      <c r="BN40" s="906">
        <v>7842.8022000000001</v>
      </c>
      <c r="BO40" s="906">
        <v>0</v>
      </c>
      <c r="BP40" s="906">
        <v>0</v>
      </c>
      <c r="BQ40" s="906">
        <v>7842.8022000000001</v>
      </c>
      <c r="BR40" s="906">
        <v>7842.8022000000001</v>
      </c>
      <c r="BS40" s="906">
        <v>108592.6752</v>
      </c>
      <c r="BT40" s="906">
        <v>0</v>
      </c>
      <c r="BU40" s="907">
        <v>587003.60939999996</v>
      </c>
      <c r="BV40" s="905">
        <v>133327.6</v>
      </c>
      <c r="BW40" s="906">
        <v>47056.800000000003</v>
      </c>
      <c r="BX40" s="906">
        <v>15685.6</v>
      </c>
      <c r="BY40" s="906">
        <v>0</v>
      </c>
      <c r="BZ40" s="906">
        <v>0</v>
      </c>
      <c r="CA40" s="906">
        <v>15685.6</v>
      </c>
      <c r="CB40" s="906">
        <v>0</v>
      </c>
      <c r="CC40" s="906">
        <v>12065.85</v>
      </c>
      <c r="CD40" s="906">
        <v>12065.85</v>
      </c>
      <c r="CE40" s="907">
        <v>235887.30000000005</v>
      </c>
      <c r="CF40" s="905">
        <f t="shared" si="56"/>
        <v>2714793.3429999999</v>
      </c>
      <c r="CG40" s="906">
        <f t="shared" si="57"/>
        <v>561130.28760000004</v>
      </c>
      <c r="CH40" s="906">
        <f t="shared" si="58"/>
        <v>53123.8822</v>
      </c>
      <c r="CI40" s="906">
        <f t="shared" si="59"/>
        <v>0</v>
      </c>
      <c r="CJ40" s="906">
        <f t="shared" si="60"/>
        <v>7398.87</v>
      </c>
      <c r="CK40" s="906">
        <f t="shared" si="61"/>
        <v>119713.71220000001</v>
      </c>
      <c r="CL40" s="906">
        <f t="shared" si="62"/>
        <v>7842.8022000000001</v>
      </c>
      <c r="CM40" s="906">
        <f t="shared" si="63"/>
        <v>817063.12359999993</v>
      </c>
      <c r="CN40" s="906">
        <f t="shared" si="64"/>
        <v>12065.85</v>
      </c>
      <c r="CO40" s="907">
        <f t="shared" si="65"/>
        <v>4293131.8707999997</v>
      </c>
    </row>
    <row r="41" spans="2:93">
      <c r="B41" s="726" t="s">
        <v>320</v>
      </c>
      <c r="C41" s="736">
        <f t="shared" si="45"/>
        <v>3978902.8075999999</v>
      </c>
      <c r="D41" s="736">
        <f t="shared" si="46"/>
        <v>488616.14760000003</v>
      </c>
      <c r="E41" s="736">
        <f t="shared" si="47"/>
        <v>36664.182800000002</v>
      </c>
      <c r="F41" s="736">
        <f t="shared" si="48"/>
        <v>0</v>
      </c>
      <c r="G41" s="736">
        <f t="shared" si="49"/>
        <v>0</v>
      </c>
      <c r="H41" s="736">
        <f t="shared" si="50"/>
        <v>60268.252800000002</v>
      </c>
      <c r="I41" s="736">
        <f t="shared" si="51"/>
        <v>5990.88</v>
      </c>
      <c r="J41" s="736">
        <f t="shared" si="52"/>
        <v>638351.38599999994</v>
      </c>
      <c r="K41" s="736">
        <f t="shared" si="53"/>
        <v>19539.488799999999</v>
      </c>
      <c r="L41" s="736">
        <f t="shared" si="54"/>
        <v>5228333.1455999995</v>
      </c>
      <c r="N41" s="736">
        <v>509224.8</v>
      </c>
      <c r="O41" s="736">
        <v>53917.919999999998</v>
      </c>
      <c r="P41" s="736">
        <v>17972.64</v>
      </c>
      <c r="Q41" s="736">
        <v>0</v>
      </c>
      <c r="R41" s="736">
        <v>0</v>
      </c>
      <c r="S41" s="736">
        <v>29954.400000000001</v>
      </c>
      <c r="T41" s="736">
        <v>0</v>
      </c>
      <c r="U41" s="736">
        <v>193551.54</v>
      </c>
      <c r="V41" s="736">
        <v>0</v>
      </c>
      <c r="W41" s="736">
        <v>804621.3</v>
      </c>
      <c r="X41" s="910">
        <f t="shared" si="66"/>
        <v>563142.72</v>
      </c>
      <c r="Y41" s="911">
        <f t="shared" si="66"/>
        <v>89863.200000000012</v>
      </c>
      <c r="Z41" s="911">
        <f t="shared" si="66"/>
        <v>0</v>
      </c>
      <c r="AA41" s="911">
        <f t="shared" si="66"/>
        <v>0</v>
      </c>
      <c r="AB41" s="911">
        <f t="shared" si="66"/>
        <v>0</v>
      </c>
      <c r="AC41" s="911">
        <f t="shared" si="66"/>
        <v>11981.76</v>
      </c>
      <c r="AD41" s="911">
        <f t="shared" si="66"/>
        <v>0</v>
      </c>
      <c r="AE41" s="911">
        <f t="shared" si="66"/>
        <v>110600.88</v>
      </c>
      <c r="AF41" s="911">
        <f t="shared" si="66"/>
        <v>0</v>
      </c>
      <c r="AG41" s="912">
        <f t="shared" si="66"/>
        <v>775588.56</v>
      </c>
      <c r="AH41" s="905">
        <v>1132276.32</v>
      </c>
      <c r="AI41" s="906">
        <v>65899.680000000008</v>
      </c>
      <c r="AJ41" s="906">
        <v>0</v>
      </c>
      <c r="AK41" s="906">
        <v>0</v>
      </c>
      <c r="AL41" s="906">
        <v>0</v>
      </c>
      <c r="AM41" s="906">
        <v>0</v>
      </c>
      <c r="AN41" s="906">
        <v>0</v>
      </c>
      <c r="AO41" s="906">
        <v>18433.48</v>
      </c>
      <c r="AP41" s="906">
        <v>0</v>
      </c>
      <c r="AQ41" s="907">
        <v>1216609.48</v>
      </c>
      <c r="AR41" s="738">
        <v>1155760.5696</v>
      </c>
      <c r="AS41" s="738">
        <v>0</v>
      </c>
      <c r="AT41" s="738">
        <v>0</v>
      </c>
      <c r="AU41" s="738">
        <v>0</v>
      </c>
      <c r="AV41" s="738">
        <v>0</v>
      </c>
      <c r="AW41" s="738">
        <v>0</v>
      </c>
      <c r="AX41" s="738">
        <v>0</v>
      </c>
      <c r="AY41" s="738">
        <v>19539.488799999999</v>
      </c>
      <c r="AZ41" s="738">
        <v>0</v>
      </c>
      <c r="BA41" s="738">
        <v>1175300.0584</v>
      </c>
      <c r="BB41" s="905">
        <v>275580.48</v>
      </c>
      <c r="BC41" s="906">
        <v>113826.72</v>
      </c>
      <c r="BD41" s="906">
        <v>5990.88</v>
      </c>
      <c r="BE41" s="906">
        <v>0</v>
      </c>
      <c r="BF41" s="906">
        <v>0</v>
      </c>
      <c r="BG41" s="906">
        <v>11981.76</v>
      </c>
      <c r="BH41" s="906">
        <v>5990.88</v>
      </c>
      <c r="BI41" s="906">
        <v>110600.88</v>
      </c>
      <c r="BJ41" s="906">
        <v>0</v>
      </c>
      <c r="BK41" s="907">
        <v>523971.6</v>
      </c>
      <c r="BL41" s="905">
        <v>222261.64800000002</v>
      </c>
      <c r="BM41" s="906">
        <v>107955.65760000001</v>
      </c>
      <c r="BN41" s="906">
        <v>6350.3328000000001</v>
      </c>
      <c r="BO41" s="906">
        <v>0</v>
      </c>
      <c r="BP41" s="906">
        <v>0</v>
      </c>
      <c r="BQ41" s="906">
        <v>6350.3328000000001</v>
      </c>
      <c r="BR41" s="906">
        <v>0</v>
      </c>
      <c r="BS41" s="906">
        <v>127006.67719999999</v>
      </c>
      <c r="BT41" s="906">
        <v>19539.488799999999</v>
      </c>
      <c r="BU41" s="907">
        <v>489464.13719999994</v>
      </c>
      <c r="BV41" s="905">
        <v>120656.27</v>
      </c>
      <c r="BW41" s="906">
        <v>57152.97</v>
      </c>
      <c r="BX41" s="906">
        <v>6350.33</v>
      </c>
      <c r="BY41" s="906">
        <v>0</v>
      </c>
      <c r="BZ41" s="906">
        <v>0</v>
      </c>
      <c r="CA41" s="906">
        <v>0</v>
      </c>
      <c r="CB41" s="906">
        <v>0</v>
      </c>
      <c r="CC41" s="906">
        <v>58618.44</v>
      </c>
      <c r="CD41" s="906">
        <v>0</v>
      </c>
      <c r="CE41" s="907">
        <v>242778.00999999998</v>
      </c>
      <c r="CF41" s="905">
        <f t="shared" si="56"/>
        <v>3978902.8075999999</v>
      </c>
      <c r="CG41" s="906">
        <f t="shared" si="57"/>
        <v>488616.14760000003</v>
      </c>
      <c r="CH41" s="906">
        <f t="shared" si="58"/>
        <v>36664.182800000002</v>
      </c>
      <c r="CI41" s="906">
        <f t="shared" si="59"/>
        <v>0</v>
      </c>
      <c r="CJ41" s="906">
        <f t="shared" si="60"/>
        <v>0</v>
      </c>
      <c r="CK41" s="906">
        <f t="shared" si="61"/>
        <v>60268.252800000002</v>
      </c>
      <c r="CL41" s="906">
        <f t="shared" si="62"/>
        <v>5990.88</v>
      </c>
      <c r="CM41" s="906">
        <f t="shared" si="63"/>
        <v>638351.38599999994</v>
      </c>
      <c r="CN41" s="906">
        <f t="shared" si="64"/>
        <v>19539.488799999999</v>
      </c>
      <c r="CO41" s="907">
        <f t="shared" si="65"/>
        <v>5228333.1455999995</v>
      </c>
    </row>
    <row r="42" spans="2:93">
      <c r="B42" s="763" t="s">
        <v>333</v>
      </c>
      <c r="C42" s="767">
        <f t="shared" si="45"/>
        <v>15150152.998800002</v>
      </c>
      <c r="D42" s="767">
        <f t="shared" si="46"/>
        <v>2304107.5002000001</v>
      </c>
      <c r="E42" s="767">
        <f t="shared" si="47"/>
        <v>150683.77559999999</v>
      </c>
      <c r="F42" s="767">
        <f t="shared" si="48"/>
        <v>0</v>
      </c>
      <c r="G42" s="767">
        <f t="shared" si="49"/>
        <v>74686.95</v>
      </c>
      <c r="H42" s="767">
        <f t="shared" si="50"/>
        <v>290839.07559999998</v>
      </c>
      <c r="I42" s="767">
        <f t="shared" si="51"/>
        <v>22244.692199999998</v>
      </c>
      <c r="J42" s="764">
        <f t="shared" si="52"/>
        <v>2778214.4439999997</v>
      </c>
      <c r="K42" s="764">
        <f t="shared" si="53"/>
        <v>31605.338799999998</v>
      </c>
      <c r="L42" s="766">
        <f t="shared" si="54"/>
        <v>20802534.775200002</v>
      </c>
      <c r="N42" s="877">
        <v>2551320.7800000003</v>
      </c>
      <c r="O42" s="877">
        <v>675948.3</v>
      </c>
      <c r="P42" s="877">
        <v>41181.39</v>
      </c>
      <c r="Q42" s="877">
        <v>0</v>
      </c>
      <c r="R42" s="877">
        <v>8411.01</v>
      </c>
      <c r="S42" s="877">
        <v>92181.78</v>
      </c>
      <c r="T42" s="877">
        <v>8411.01</v>
      </c>
      <c r="U42" s="736">
        <v>838886.96000000008</v>
      </c>
      <c r="V42" s="736">
        <v>0</v>
      </c>
      <c r="W42" s="919">
        <v>4216341.2299999995</v>
      </c>
      <c r="X42" s="910">
        <f t="shared" si="66"/>
        <v>2285620.3200000003</v>
      </c>
      <c r="Y42" s="911">
        <f t="shared" si="66"/>
        <v>403024.38</v>
      </c>
      <c r="Z42" s="911">
        <f t="shared" si="66"/>
        <v>14797.74</v>
      </c>
      <c r="AA42" s="911">
        <f t="shared" si="66"/>
        <v>0</v>
      </c>
      <c r="AB42" s="911">
        <f t="shared" si="66"/>
        <v>0</v>
      </c>
      <c r="AC42" s="911">
        <f t="shared" si="66"/>
        <v>34178.370000000003</v>
      </c>
      <c r="AD42" s="911">
        <f t="shared" si="66"/>
        <v>0</v>
      </c>
      <c r="AE42" s="911">
        <f t="shared" si="66"/>
        <v>663316.12</v>
      </c>
      <c r="AF42" s="911">
        <f t="shared" si="66"/>
        <v>0</v>
      </c>
      <c r="AG42" s="912">
        <f t="shared" si="66"/>
        <v>3400936.9299999997</v>
      </c>
      <c r="AH42" s="905">
        <v>3677636.4000000004</v>
      </c>
      <c r="AI42" s="906">
        <v>318543.87</v>
      </c>
      <c r="AJ42" s="906">
        <v>0</v>
      </c>
      <c r="AK42" s="906">
        <v>0</v>
      </c>
      <c r="AL42" s="906">
        <v>15809.880000000001</v>
      </c>
      <c r="AM42" s="906">
        <v>15809.880000000001</v>
      </c>
      <c r="AN42" s="906">
        <v>0</v>
      </c>
      <c r="AO42" s="906">
        <v>233742.4</v>
      </c>
      <c r="AP42" s="906">
        <v>0</v>
      </c>
      <c r="AQ42" s="907">
        <v>4261542.43</v>
      </c>
      <c r="AR42" s="738">
        <v>3913440.7650000006</v>
      </c>
      <c r="AS42" s="738">
        <v>0</v>
      </c>
      <c r="AT42" s="738">
        <v>0</v>
      </c>
      <c r="AU42" s="738">
        <v>0</v>
      </c>
      <c r="AV42" s="738">
        <v>0</v>
      </c>
      <c r="AW42" s="738">
        <v>0</v>
      </c>
      <c r="AX42" s="738">
        <v>0</v>
      </c>
      <c r="AY42" s="738">
        <v>83169.889599999995</v>
      </c>
      <c r="AZ42" s="738">
        <v>0</v>
      </c>
      <c r="BA42" s="738">
        <v>3996610.6546000005</v>
      </c>
      <c r="BB42" s="905">
        <v>1443628.26</v>
      </c>
      <c r="BC42" s="906">
        <v>352999.2</v>
      </c>
      <c r="BD42" s="906">
        <v>22812.9</v>
      </c>
      <c r="BE42" s="906">
        <v>0</v>
      </c>
      <c r="BF42" s="906">
        <v>50466.06</v>
      </c>
      <c r="BG42" s="906">
        <v>92043.299999999988</v>
      </c>
      <c r="BH42" s="906">
        <v>5990.88</v>
      </c>
      <c r="BI42" s="906">
        <v>459017.76</v>
      </c>
      <c r="BJ42" s="906">
        <v>0</v>
      </c>
      <c r="BK42" s="907">
        <v>2426958.3600000003</v>
      </c>
      <c r="BL42" s="905">
        <v>997775.59380000015</v>
      </c>
      <c r="BM42" s="906">
        <v>376907.56020000007</v>
      </c>
      <c r="BN42" s="906">
        <v>23108.805600000003</v>
      </c>
      <c r="BO42" s="906">
        <v>0</v>
      </c>
      <c r="BP42" s="906">
        <v>0</v>
      </c>
      <c r="BQ42" s="906">
        <v>23108.805600000003</v>
      </c>
      <c r="BR42" s="906">
        <v>7842.8022000000001</v>
      </c>
      <c r="BS42" s="906">
        <v>372763.56439999997</v>
      </c>
      <c r="BT42" s="906">
        <v>19539.488799999999</v>
      </c>
      <c r="BU42" s="907">
        <v>1821046.6206</v>
      </c>
      <c r="BV42" s="905">
        <v>280730.88</v>
      </c>
      <c r="BW42" s="906">
        <v>176684.19</v>
      </c>
      <c r="BX42" s="906">
        <v>48782.94</v>
      </c>
      <c r="BY42" s="906">
        <v>0</v>
      </c>
      <c r="BZ42" s="906">
        <v>0</v>
      </c>
      <c r="CA42" s="906">
        <v>33516.94</v>
      </c>
      <c r="CB42" s="906">
        <v>0</v>
      </c>
      <c r="CC42" s="906">
        <v>127317.75000000001</v>
      </c>
      <c r="CD42" s="906">
        <v>12065.85</v>
      </c>
      <c r="CE42" s="907">
        <v>679098.55</v>
      </c>
      <c r="CF42" s="905">
        <f t="shared" si="56"/>
        <v>15150152.998800002</v>
      </c>
      <c r="CG42" s="906">
        <f t="shared" si="57"/>
        <v>2304107.5002000001</v>
      </c>
      <c r="CH42" s="906">
        <f t="shared" si="58"/>
        <v>150683.77559999999</v>
      </c>
      <c r="CI42" s="906">
        <f t="shared" si="59"/>
        <v>0</v>
      </c>
      <c r="CJ42" s="906">
        <f t="shared" si="60"/>
        <v>74686.95</v>
      </c>
      <c r="CK42" s="906">
        <f t="shared" si="61"/>
        <v>290839.07559999998</v>
      </c>
      <c r="CL42" s="906">
        <f t="shared" si="62"/>
        <v>22244.692199999998</v>
      </c>
      <c r="CM42" s="906">
        <f t="shared" si="63"/>
        <v>2778214.4439999997</v>
      </c>
      <c r="CN42" s="906">
        <f t="shared" si="64"/>
        <v>31605.338799999998</v>
      </c>
      <c r="CO42" s="907">
        <f t="shared" si="65"/>
        <v>20802534.775200002</v>
      </c>
    </row>
    <row r="43" spans="2:93" ht="13.5" thickBot="1">
      <c r="B43" s="1214" t="s">
        <v>334</v>
      </c>
      <c r="C43" s="1215"/>
      <c r="D43" s="1215"/>
      <c r="E43" s="1215"/>
      <c r="F43" s="1215"/>
      <c r="G43" s="1215"/>
      <c r="H43" s="1215"/>
      <c r="I43" s="1215"/>
      <c r="J43" s="1215"/>
      <c r="K43" s="1216"/>
      <c r="L43" s="766">
        <f>CO43</f>
        <v>24733055.232399996</v>
      </c>
      <c r="N43" s="905"/>
      <c r="O43" s="906"/>
      <c r="P43" s="906"/>
      <c r="Q43" s="906"/>
      <c r="R43" s="906"/>
      <c r="S43" s="906"/>
      <c r="T43" s="906"/>
      <c r="U43" s="906"/>
      <c r="V43" s="906"/>
      <c r="W43" s="919">
        <v>5067203.6900000004</v>
      </c>
      <c r="X43" s="910">
        <f t="shared" si="66"/>
        <v>0</v>
      </c>
      <c r="Y43" s="911">
        <f t="shared" si="66"/>
        <v>0</v>
      </c>
      <c r="Z43" s="911">
        <f t="shared" si="66"/>
        <v>0</v>
      </c>
      <c r="AA43" s="911">
        <f t="shared" si="66"/>
        <v>0</v>
      </c>
      <c r="AB43" s="911">
        <f t="shared" si="66"/>
        <v>0</v>
      </c>
      <c r="AC43" s="911">
        <f t="shared" si="66"/>
        <v>0</v>
      </c>
      <c r="AD43" s="911">
        <f t="shared" si="66"/>
        <v>0</v>
      </c>
      <c r="AE43" s="911">
        <f t="shared" si="66"/>
        <v>0</v>
      </c>
      <c r="AF43" s="911">
        <f t="shared" si="66"/>
        <v>0</v>
      </c>
      <c r="AG43" s="912">
        <f t="shared" si="66"/>
        <v>3972056.76</v>
      </c>
      <c r="AH43" s="905"/>
      <c r="AI43" s="906"/>
      <c r="AJ43" s="906"/>
      <c r="AK43" s="906"/>
      <c r="AL43" s="906"/>
      <c r="AM43" s="906"/>
      <c r="AN43" s="906"/>
      <c r="AO43" s="906"/>
      <c r="AP43" s="906"/>
      <c r="AQ43" s="915">
        <v>5357273.22</v>
      </c>
      <c r="BA43" s="738">
        <v>4654561.8024000004</v>
      </c>
      <c r="BB43" s="905"/>
      <c r="BC43" s="906"/>
      <c r="BD43" s="906"/>
      <c r="BE43" s="906"/>
      <c r="BF43" s="906"/>
      <c r="BG43" s="906"/>
      <c r="BH43" s="906"/>
      <c r="BI43" s="906"/>
      <c r="BJ43" s="906"/>
      <c r="BK43" s="908">
        <v>2840785.4</v>
      </c>
      <c r="BL43" s="905"/>
      <c r="BM43" s="906"/>
      <c r="BN43" s="906"/>
      <c r="BO43" s="906"/>
      <c r="BP43" s="906"/>
      <c r="BQ43" s="906"/>
      <c r="BR43" s="906"/>
      <c r="BS43" s="906"/>
      <c r="BT43" s="906"/>
      <c r="BU43" s="907">
        <v>2075229.48</v>
      </c>
      <c r="BV43" s="905"/>
      <c r="BW43" s="906"/>
      <c r="BX43" s="906"/>
      <c r="BY43" s="906"/>
      <c r="BZ43" s="906"/>
      <c r="CA43" s="906"/>
      <c r="CB43" s="906"/>
      <c r="CC43" s="906"/>
      <c r="CD43" s="906"/>
      <c r="CE43" s="907">
        <v>765944.88</v>
      </c>
      <c r="CF43" s="905">
        <f t="shared" si="56"/>
        <v>0</v>
      </c>
      <c r="CG43" s="906">
        <f t="shared" si="57"/>
        <v>0</v>
      </c>
      <c r="CH43" s="906">
        <f t="shared" si="58"/>
        <v>0</v>
      </c>
      <c r="CI43" s="906">
        <f t="shared" si="59"/>
        <v>0</v>
      </c>
      <c r="CJ43" s="906">
        <f t="shared" si="60"/>
        <v>0</v>
      </c>
      <c r="CK43" s="906">
        <f t="shared" si="61"/>
        <v>0</v>
      </c>
      <c r="CL43" s="906">
        <f t="shared" si="62"/>
        <v>0</v>
      </c>
      <c r="CM43" s="906">
        <f t="shared" si="63"/>
        <v>0</v>
      </c>
      <c r="CN43" s="906">
        <f t="shared" si="64"/>
        <v>0</v>
      </c>
      <c r="CO43" s="907">
        <f t="shared" si="65"/>
        <v>24733055.232399996</v>
      </c>
    </row>
    <row r="44" spans="2:93" ht="13.5" thickBot="1">
      <c r="C44" s="737"/>
      <c r="N44" s="743"/>
      <c r="O44" s="741"/>
      <c r="P44" s="741"/>
      <c r="Q44" s="741"/>
      <c r="R44" s="741"/>
      <c r="S44" s="741"/>
      <c r="T44" s="741"/>
      <c r="U44" s="741"/>
      <c r="V44" s="741"/>
      <c r="W44" s="742"/>
      <c r="X44" s="913"/>
      <c r="Y44" s="878"/>
      <c r="Z44" s="878"/>
      <c r="AA44" s="878"/>
      <c r="AB44" s="878"/>
      <c r="AC44" s="878"/>
      <c r="AD44" s="878"/>
      <c r="AE44" s="878"/>
      <c r="AF44" s="878"/>
      <c r="AG44" s="914"/>
      <c r="AH44" s="743"/>
      <c r="AI44" s="741"/>
      <c r="AJ44" s="741"/>
      <c r="AK44" s="741"/>
      <c r="AL44" s="741"/>
      <c r="AM44" s="741"/>
      <c r="AN44" s="741"/>
      <c r="AO44" s="741"/>
      <c r="AP44" s="741"/>
      <c r="AQ44" s="742"/>
      <c r="AR44" s="741"/>
      <c r="AS44" s="741"/>
      <c r="AT44" s="741"/>
      <c r="AU44" s="741"/>
      <c r="AV44" s="741"/>
      <c r="AW44" s="741"/>
      <c r="AX44" s="741"/>
      <c r="AY44" s="741"/>
      <c r="AZ44" s="741"/>
      <c r="BA44" s="741"/>
      <c r="BB44" s="743"/>
      <c r="BC44" s="741"/>
      <c r="BD44" s="741"/>
      <c r="BE44" s="741"/>
      <c r="BF44" s="741"/>
      <c r="BG44" s="741"/>
      <c r="BH44" s="741"/>
      <c r="BI44" s="741"/>
      <c r="BJ44" s="741"/>
      <c r="BK44" s="742"/>
      <c r="BL44" s="743"/>
      <c r="BM44" s="741"/>
      <c r="BN44" s="741"/>
      <c r="BO44" s="741"/>
      <c r="BP44" s="741"/>
      <c r="BQ44" s="741"/>
      <c r="BR44" s="741"/>
      <c r="BS44" s="741"/>
      <c r="BT44" s="741"/>
      <c r="BU44" s="742"/>
      <c r="BV44" s="743"/>
      <c r="BW44" s="741"/>
      <c r="BX44" s="741"/>
      <c r="BY44" s="741"/>
      <c r="BZ44" s="741"/>
      <c r="CA44" s="741"/>
      <c r="CB44" s="741"/>
      <c r="CC44" s="741"/>
      <c r="CD44" s="741"/>
      <c r="CE44" s="742"/>
      <c r="CF44" s="743"/>
      <c r="CG44" s="741"/>
      <c r="CH44" s="741"/>
      <c r="CI44" s="741"/>
      <c r="CJ44" s="741"/>
      <c r="CK44" s="741"/>
      <c r="CL44" s="741"/>
      <c r="CM44" s="741"/>
      <c r="CN44" s="741"/>
      <c r="CO44" s="742"/>
    </row>
    <row r="45" spans="2:93">
      <c r="C45" s="737"/>
    </row>
    <row r="46" spans="2:93">
      <c r="C46" s="737"/>
      <c r="W46" s="744" t="s">
        <v>342</v>
      </c>
      <c r="X46" s="747">
        <v>1</v>
      </c>
      <c r="Y46" s="747">
        <v>0</v>
      </c>
      <c r="Z46" s="747">
        <v>0</v>
      </c>
      <c r="AA46" s="747">
        <v>0</v>
      </c>
      <c r="AB46" s="747">
        <v>0</v>
      </c>
      <c r="AC46" s="747">
        <v>0</v>
      </c>
      <c r="AD46" s="747">
        <v>0</v>
      </c>
      <c r="AE46" s="747">
        <v>0</v>
      </c>
      <c r="AF46" s="747">
        <v>0</v>
      </c>
      <c r="AG46" s="747">
        <v>1</v>
      </c>
    </row>
    <row r="47" spans="2:93">
      <c r="C47" s="737"/>
      <c r="X47" s="747">
        <v>22</v>
      </c>
      <c r="Y47" s="747">
        <v>11</v>
      </c>
      <c r="Z47" s="747">
        <v>0</v>
      </c>
      <c r="AA47" s="747">
        <v>0</v>
      </c>
      <c r="AB47" s="747">
        <v>0</v>
      </c>
      <c r="AC47" s="747">
        <v>0</v>
      </c>
      <c r="AD47" s="747">
        <v>0</v>
      </c>
      <c r="AE47" s="747">
        <v>14</v>
      </c>
      <c r="AF47" s="747">
        <v>0</v>
      </c>
      <c r="AG47" s="747">
        <v>47</v>
      </c>
    </row>
    <row r="48" spans="2:93">
      <c r="C48" s="737"/>
      <c r="X48" s="747">
        <v>52</v>
      </c>
      <c r="Y48" s="747">
        <v>22</v>
      </c>
      <c r="Z48" s="747">
        <v>2</v>
      </c>
      <c r="AA48" s="747">
        <v>0</v>
      </c>
      <c r="AB48" s="747">
        <v>0</v>
      </c>
      <c r="AC48" s="747">
        <v>3</v>
      </c>
      <c r="AD48" s="747">
        <v>0</v>
      </c>
      <c r="AE48" s="747">
        <v>19</v>
      </c>
      <c r="AF48" s="747">
        <v>0</v>
      </c>
      <c r="AG48" s="747">
        <v>98</v>
      </c>
    </row>
    <row r="49" spans="24:33">
      <c r="X49" s="747">
        <v>35</v>
      </c>
      <c r="Y49" s="747">
        <v>14</v>
      </c>
      <c r="Z49" s="747">
        <v>0</v>
      </c>
      <c r="AA49" s="747">
        <v>0</v>
      </c>
      <c r="AB49" s="747">
        <v>0</v>
      </c>
      <c r="AC49" s="747">
        <v>1</v>
      </c>
      <c r="AD49" s="747">
        <v>0</v>
      </c>
      <c r="AE49" s="747">
        <v>12</v>
      </c>
      <c r="AF49" s="747">
        <v>3</v>
      </c>
      <c r="AG49" s="747">
        <v>65</v>
      </c>
    </row>
    <row r="50" spans="24:33">
      <c r="X50" s="754">
        <v>110</v>
      </c>
      <c r="Y50" s="754">
        <v>47</v>
      </c>
      <c r="Z50" s="754">
        <v>2</v>
      </c>
      <c r="AA50" s="754">
        <v>0</v>
      </c>
      <c r="AB50" s="754">
        <v>0</v>
      </c>
      <c r="AC50" s="754">
        <v>4</v>
      </c>
      <c r="AD50" s="754">
        <v>0</v>
      </c>
      <c r="AE50" s="747">
        <v>45</v>
      </c>
      <c r="AF50" s="747">
        <v>0</v>
      </c>
      <c r="AG50" s="755">
        <v>211</v>
      </c>
    </row>
    <row r="51" spans="24:33">
      <c r="X51" s="747">
        <v>82</v>
      </c>
      <c r="Y51" s="747">
        <v>36</v>
      </c>
      <c r="Z51" s="756">
        <v>0</v>
      </c>
      <c r="AA51" s="747">
        <v>0</v>
      </c>
      <c r="AB51" s="747">
        <v>0</v>
      </c>
      <c r="AC51" s="756">
        <v>4</v>
      </c>
      <c r="AD51" s="747">
        <v>0</v>
      </c>
      <c r="AE51" s="757"/>
      <c r="AF51" s="747">
        <v>2</v>
      </c>
      <c r="AG51" s="747">
        <v>124</v>
      </c>
    </row>
    <row r="52" spans="24:33">
      <c r="X52" s="747">
        <v>228</v>
      </c>
      <c r="Y52" s="747">
        <v>75</v>
      </c>
      <c r="Z52" s="747">
        <v>0</v>
      </c>
      <c r="AA52" s="747">
        <v>0</v>
      </c>
      <c r="AB52" s="747">
        <v>0</v>
      </c>
      <c r="AC52" s="747">
        <v>7</v>
      </c>
      <c r="AD52" s="747">
        <v>0</v>
      </c>
      <c r="AE52" s="757"/>
      <c r="AF52" s="747">
        <v>11</v>
      </c>
      <c r="AG52" s="747">
        <v>321</v>
      </c>
    </row>
    <row r="53" spans="24:33">
      <c r="X53" s="747">
        <v>157</v>
      </c>
      <c r="Y53" s="747">
        <v>51</v>
      </c>
      <c r="Z53" s="747">
        <v>0</v>
      </c>
      <c r="AA53" s="747">
        <v>0</v>
      </c>
      <c r="AB53" s="747">
        <v>0</v>
      </c>
      <c r="AC53" s="747">
        <v>3</v>
      </c>
      <c r="AD53" s="747">
        <v>0</v>
      </c>
      <c r="AE53" s="757"/>
      <c r="AF53" s="747">
        <v>16</v>
      </c>
      <c r="AG53" s="747">
        <v>227</v>
      </c>
    </row>
    <row r="54" spans="24:33">
      <c r="X54" s="747">
        <v>111</v>
      </c>
      <c r="Y54" s="747">
        <v>29</v>
      </c>
      <c r="Z54" s="747">
        <v>1</v>
      </c>
      <c r="AA54" s="747">
        <v>0</v>
      </c>
      <c r="AB54" s="747">
        <v>0</v>
      </c>
      <c r="AC54" s="747">
        <v>5</v>
      </c>
      <c r="AD54" s="747">
        <v>0</v>
      </c>
      <c r="AE54" s="757"/>
      <c r="AF54" s="747">
        <v>20</v>
      </c>
      <c r="AG54" s="747">
        <v>166</v>
      </c>
    </row>
    <row r="55" spans="24:33">
      <c r="X55" s="747">
        <v>83</v>
      </c>
      <c r="Y55" s="747">
        <v>28</v>
      </c>
      <c r="Z55" s="747">
        <v>0</v>
      </c>
      <c r="AA55" s="747">
        <v>0</v>
      </c>
      <c r="AB55" s="747">
        <v>0</v>
      </c>
      <c r="AC55" s="747">
        <v>15</v>
      </c>
      <c r="AD55" s="747">
        <v>0</v>
      </c>
      <c r="AE55" s="757"/>
      <c r="AF55" s="747">
        <v>31</v>
      </c>
      <c r="AG55" s="747">
        <v>157</v>
      </c>
    </row>
    <row r="56" spans="24:33">
      <c r="X56" s="747">
        <v>55</v>
      </c>
      <c r="Y56" s="747">
        <v>13</v>
      </c>
      <c r="Z56" s="747">
        <v>0</v>
      </c>
      <c r="AA56" s="747">
        <v>0</v>
      </c>
      <c r="AB56" s="747">
        <v>0</v>
      </c>
      <c r="AC56" s="747">
        <v>33</v>
      </c>
      <c r="AD56" s="747">
        <v>0</v>
      </c>
      <c r="AE56" s="757"/>
      <c r="AF56" s="747">
        <v>3</v>
      </c>
      <c r="AG56" s="747">
        <v>104</v>
      </c>
    </row>
    <row r="57" spans="24:33">
      <c r="X57" s="758">
        <v>716</v>
      </c>
      <c r="Y57" s="758">
        <v>232</v>
      </c>
      <c r="Z57" s="758">
        <v>1</v>
      </c>
      <c r="AA57" s="758">
        <v>0</v>
      </c>
      <c r="AB57" s="758">
        <v>0</v>
      </c>
      <c r="AC57" s="758">
        <v>67</v>
      </c>
      <c r="AD57" s="758">
        <v>0</v>
      </c>
      <c r="AE57" s="759"/>
      <c r="AF57" s="758">
        <v>83</v>
      </c>
      <c r="AG57" s="758">
        <v>1099</v>
      </c>
    </row>
    <row r="58" spans="24:33">
      <c r="X58" s="762">
        <v>826</v>
      </c>
      <c r="Y58" s="762">
        <v>279</v>
      </c>
      <c r="Z58" s="762">
        <v>3</v>
      </c>
      <c r="AA58" s="762">
        <v>0</v>
      </c>
      <c r="AB58" s="762">
        <v>0</v>
      </c>
      <c r="AC58" s="762">
        <v>71</v>
      </c>
      <c r="AD58" s="762">
        <v>0</v>
      </c>
      <c r="AE58" s="762">
        <v>45</v>
      </c>
      <c r="AF58" s="762">
        <v>83</v>
      </c>
      <c r="AG58" s="762">
        <v>1310</v>
      </c>
    </row>
    <row r="59" spans="24:33">
      <c r="X59" s="760">
        <v>9495.0300000000007</v>
      </c>
      <c r="Y59" s="760">
        <v>0</v>
      </c>
      <c r="Z59" s="760">
        <v>0</v>
      </c>
      <c r="AA59" s="760">
        <v>0</v>
      </c>
      <c r="AB59" s="760">
        <v>0</v>
      </c>
      <c r="AC59" s="760">
        <v>0</v>
      </c>
      <c r="AD59" s="760">
        <v>0</v>
      </c>
      <c r="AE59" s="760">
        <v>0</v>
      </c>
      <c r="AF59" s="760">
        <v>0</v>
      </c>
      <c r="AG59" s="760">
        <v>9495.0300000000007</v>
      </c>
    </row>
    <row r="60" spans="24:33">
      <c r="X60" s="760">
        <v>185042.22</v>
      </c>
      <c r="Y60" s="760">
        <v>92521.11</v>
      </c>
      <c r="Z60" s="760">
        <v>0</v>
      </c>
      <c r="AA60" s="760">
        <v>0</v>
      </c>
      <c r="AB60" s="760">
        <v>0</v>
      </c>
      <c r="AC60" s="760">
        <v>0</v>
      </c>
      <c r="AD60" s="760">
        <v>0</v>
      </c>
      <c r="AE60" s="760">
        <v>181160.28</v>
      </c>
      <c r="AF60" s="760">
        <v>0</v>
      </c>
      <c r="AG60" s="760">
        <v>458723.61</v>
      </c>
    </row>
    <row r="61" spans="24:33">
      <c r="X61" s="760">
        <v>384741.24</v>
      </c>
      <c r="Y61" s="760">
        <v>162775.13999999998</v>
      </c>
      <c r="Z61" s="760">
        <v>14797.74</v>
      </c>
      <c r="AA61" s="760">
        <v>0</v>
      </c>
      <c r="AB61" s="760">
        <v>0</v>
      </c>
      <c r="AC61" s="760">
        <v>22196.61</v>
      </c>
      <c r="AD61" s="760">
        <v>0</v>
      </c>
      <c r="AE61" s="760">
        <v>216274.71999999997</v>
      </c>
      <c r="AF61" s="760">
        <v>0</v>
      </c>
      <c r="AG61" s="760">
        <v>800785.45</v>
      </c>
    </row>
    <row r="62" spans="24:33">
      <c r="X62" s="760">
        <v>209680.80000000002</v>
      </c>
      <c r="Y62" s="760">
        <v>83872.320000000007</v>
      </c>
      <c r="Z62" s="760">
        <v>0</v>
      </c>
      <c r="AA62" s="760">
        <v>0</v>
      </c>
      <c r="AB62" s="760">
        <v>0</v>
      </c>
      <c r="AC62" s="760">
        <v>5990.88</v>
      </c>
      <c r="AD62" s="760">
        <v>0</v>
      </c>
      <c r="AE62" s="760">
        <v>110600.88</v>
      </c>
      <c r="AF62" s="760">
        <v>0</v>
      </c>
      <c r="AG62" s="760">
        <v>410144.88</v>
      </c>
    </row>
    <row r="63" spans="24:33">
      <c r="X63" s="761">
        <v>788959.29</v>
      </c>
      <c r="Y63" s="761">
        <v>339168.57</v>
      </c>
      <c r="Z63" s="761">
        <v>14797.74</v>
      </c>
      <c r="AA63" s="761">
        <v>0</v>
      </c>
      <c r="AB63" s="761">
        <v>0</v>
      </c>
      <c r="AC63" s="761">
        <v>28187.49</v>
      </c>
      <c r="AD63" s="761">
        <v>0</v>
      </c>
      <c r="AE63" s="760">
        <v>508035.88</v>
      </c>
      <c r="AF63" s="760">
        <v>0</v>
      </c>
      <c r="AG63" s="745">
        <v>1679148.9699999997</v>
      </c>
    </row>
    <row r="64" spans="24:33">
      <c r="AG64" s="745">
        <v>1917224.96</v>
      </c>
    </row>
    <row r="66" spans="23:33">
      <c r="W66" s="744" t="s">
        <v>343</v>
      </c>
      <c r="X66" s="746">
        <v>0</v>
      </c>
      <c r="Y66" s="746">
        <v>0</v>
      </c>
      <c r="Z66" s="746">
        <v>0</v>
      </c>
      <c r="AA66" s="746">
        <v>0</v>
      </c>
      <c r="AB66" s="746">
        <v>0</v>
      </c>
      <c r="AC66" s="746">
        <v>0</v>
      </c>
      <c r="AD66" s="746">
        <v>0</v>
      </c>
      <c r="AE66" s="746">
        <v>0</v>
      </c>
      <c r="AF66" s="746">
        <v>0</v>
      </c>
      <c r="AG66" s="746">
        <v>0</v>
      </c>
    </row>
    <row r="67" spans="23:33">
      <c r="X67" s="746">
        <v>128</v>
      </c>
      <c r="Y67" s="746">
        <v>6</v>
      </c>
      <c r="Z67" s="746">
        <v>0</v>
      </c>
      <c r="AA67" s="746">
        <v>0</v>
      </c>
      <c r="AB67" s="746">
        <v>0</v>
      </c>
      <c r="AC67" s="746">
        <v>0</v>
      </c>
      <c r="AD67" s="746">
        <v>0</v>
      </c>
      <c r="AE67" s="746">
        <v>12</v>
      </c>
      <c r="AF67" s="746">
        <v>0</v>
      </c>
      <c r="AG67" s="746">
        <v>146</v>
      </c>
    </row>
    <row r="68" spans="23:33">
      <c r="X68" s="746">
        <v>9</v>
      </c>
      <c r="Y68" s="746">
        <v>1</v>
      </c>
      <c r="Z68" s="746">
        <v>0</v>
      </c>
      <c r="AA68" s="746">
        <v>0</v>
      </c>
      <c r="AB68" s="746">
        <v>0</v>
      </c>
      <c r="AC68" s="746">
        <v>0</v>
      </c>
      <c r="AD68" s="746">
        <v>0</v>
      </c>
      <c r="AE68" s="746">
        <v>0</v>
      </c>
      <c r="AF68" s="746">
        <v>0</v>
      </c>
      <c r="AG68" s="746">
        <v>10</v>
      </c>
    </row>
    <row r="69" spans="23:33">
      <c r="X69" s="746">
        <v>59</v>
      </c>
      <c r="Y69" s="746">
        <v>1</v>
      </c>
      <c r="Z69" s="746">
        <v>0</v>
      </c>
      <c r="AA69" s="746">
        <v>0</v>
      </c>
      <c r="AB69" s="746">
        <v>0</v>
      </c>
      <c r="AC69" s="746">
        <v>1</v>
      </c>
      <c r="AD69" s="746">
        <v>0</v>
      </c>
      <c r="AE69" s="746">
        <v>0</v>
      </c>
      <c r="AF69" s="746">
        <v>1</v>
      </c>
      <c r="AG69" s="746">
        <v>62</v>
      </c>
    </row>
    <row r="70" spans="23:33">
      <c r="X70" s="902">
        <v>196</v>
      </c>
      <c r="Y70" s="902">
        <v>8</v>
      </c>
      <c r="Z70" s="902">
        <v>0</v>
      </c>
      <c r="AA70" s="902">
        <v>0</v>
      </c>
      <c r="AB70" s="902">
        <v>0</v>
      </c>
      <c r="AC70" s="902">
        <v>1</v>
      </c>
      <c r="AD70" s="902">
        <v>0</v>
      </c>
      <c r="AE70" s="896">
        <v>12</v>
      </c>
      <c r="AF70" s="896">
        <v>1</v>
      </c>
      <c r="AG70" s="903">
        <v>218</v>
      </c>
    </row>
    <row r="71" spans="23:33">
      <c r="W71" s="718"/>
      <c r="X71" s="746">
        <v>54</v>
      </c>
      <c r="Y71" s="746">
        <v>3</v>
      </c>
      <c r="Z71" s="746">
        <v>0</v>
      </c>
      <c r="AA71" s="746">
        <v>0</v>
      </c>
      <c r="AB71" s="746">
        <v>0</v>
      </c>
      <c r="AC71" s="746">
        <v>0</v>
      </c>
      <c r="AD71" s="746">
        <v>0</v>
      </c>
      <c r="AE71" s="748"/>
      <c r="AF71" s="746">
        <v>1</v>
      </c>
      <c r="AG71" s="746">
        <v>58</v>
      </c>
    </row>
    <row r="72" spans="23:33">
      <c r="X72" s="746">
        <v>608</v>
      </c>
      <c r="Y72" s="746">
        <v>24</v>
      </c>
      <c r="Z72" s="746">
        <v>0</v>
      </c>
      <c r="AA72" s="746">
        <v>0</v>
      </c>
      <c r="AB72" s="746">
        <v>0</v>
      </c>
      <c r="AC72" s="746">
        <v>3</v>
      </c>
      <c r="AD72" s="746">
        <v>0</v>
      </c>
      <c r="AE72" s="748"/>
      <c r="AF72" s="746">
        <v>5</v>
      </c>
      <c r="AG72" s="746">
        <v>640</v>
      </c>
    </row>
    <row r="73" spans="23:33">
      <c r="X73" s="746">
        <v>512</v>
      </c>
      <c r="Y73" s="746">
        <v>20</v>
      </c>
      <c r="Z73" s="746">
        <v>1</v>
      </c>
      <c r="AA73" s="746">
        <v>0</v>
      </c>
      <c r="AB73" s="746">
        <v>1</v>
      </c>
      <c r="AC73" s="746">
        <v>5</v>
      </c>
      <c r="AD73" s="746">
        <v>0</v>
      </c>
      <c r="AE73" s="748"/>
      <c r="AF73" s="746">
        <v>13</v>
      </c>
      <c r="AG73" s="746">
        <v>552</v>
      </c>
    </row>
    <row r="74" spans="23:33">
      <c r="X74" s="746">
        <v>199</v>
      </c>
      <c r="Y74" s="746">
        <v>16</v>
      </c>
      <c r="Z74" s="746">
        <v>0</v>
      </c>
      <c r="AA74" s="746">
        <v>0</v>
      </c>
      <c r="AB74" s="746">
        <v>0</v>
      </c>
      <c r="AC74" s="746">
        <v>4</v>
      </c>
      <c r="AD74" s="746">
        <v>0</v>
      </c>
      <c r="AE74" s="748"/>
      <c r="AF74" s="746">
        <v>8</v>
      </c>
      <c r="AG74" s="746">
        <v>227</v>
      </c>
    </row>
    <row r="75" spans="23:33">
      <c r="X75" s="746">
        <v>148</v>
      </c>
      <c r="Y75" s="746">
        <v>7</v>
      </c>
      <c r="Z75" s="746">
        <v>0</v>
      </c>
      <c r="AA75" s="746">
        <v>0</v>
      </c>
      <c r="AB75" s="746">
        <v>0</v>
      </c>
      <c r="AC75" s="746">
        <v>11</v>
      </c>
      <c r="AD75" s="746">
        <v>0</v>
      </c>
      <c r="AE75" s="748"/>
      <c r="AF75" s="746">
        <v>10</v>
      </c>
      <c r="AG75" s="746">
        <v>176</v>
      </c>
    </row>
    <row r="76" spans="23:33">
      <c r="X76" s="746">
        <v>31</v>
      </c>
      <c r="Y76" s="746">
        <v>4</v>
      </c>
      <c r="Z76" s="746">
        <v>0</v>
      </c>
      <c r="AA76" s="746">
        <v>0</v>
      </c>
      <c r="AB76" s="746">
        <v>0</v>
      </c>
      <c r="AC76" s="746">
        <v>0</v>
      </c>
      <c r="AD76" s="746">
        <v>0</v>
      </c>
      <c r="AE76" s="748"/>
      <c r="AF76" s="746">
        <v>1</v>
      </c>
      <c r="AG76" s="746">
        <v>36</v>
      </c>
    </row>
    <row r="77" spans="23:33">
      <c r="X77" s="746">
        <v>1552</v>
      </c>
      <c r="Y77" s="746">
        <v>74</v>
      </c>
      <c r="Z77" s="746">
        <v>1</v>
      </c>
      <c r="AA77" s="746">
        <v>0</v>
      </c>
      <c r="AB77" s="746">
        <v>1</v>
      </c>
      <c r="AC77" s="746">
        <v>23</v>
      </c>
      <c r="AD77" s="746">
        <v>0</v>
      </c>
      <c r="AE77" s="749"/>
      <c r="AF77" s="746">
        <v>38</v>
      </c>
      <c r="AG77" s="746">
        <v>1689</v>
      </c>
    </row>
    <row r="78" spans="23:33">
      <c r="X78" s="904">
        <v>1748</v>
      </c>
      <c r="Y78" s="904">
        <v>82</v>
      </c>
      <c r="Z78" s="904">
        <v>1</v>
      </c>
      <c r="AA78" s="904">
        <v>0</v>
      </c>
      <c r="AB78" s="904">
        <v>1</v>
      </c>
      <c r="AC78" s="904">
        <v>24</v>
      </c>
      <c r="AD78" s="904">
        <v>0</v>
      </c>
      <c r="AE78" s="904">
        <v>12</v>
      </c>
      <c r="AF78" s="904">
        <v>39</v>
      </c>
      <c r="AG78" s="904">
        <v>1907</v>
      </c>
    </row>
    <row r="79" spans="23:33">
      <c r="X79" s="750">
        <v>0</v>
      </c>
      <c r="Y79" s="750">
        <v>0</v>
      </c>
      <c r="Z79" s="750">
        <v>0</v>
      </c>
      <c r="AA79" s="750">
        <v>0</v>
      </c>
      <c r="AB79" s="750">
        <v>0</v>
      </c>
      <c r="AC79" s="750">
        <v>0</v>
      </c>
      <c r="AD79" s="750">
        <v>0</v>
      </c>
      <c r="AE79" s="750">
        <v>0</v>
      </c>
      <c r="AF79" s="750">
        <v>0</v>
      </c>
      <c r="AG79" s="750">
        <v>0</v>
      </c>
    </row>
    <row r="80" spans="23:33">
      <c r="X80" s="750">
        <v>1076609.28</v>
      </c>
      <c r="Y80" s="750">
        <v>50466.06</v>
      </c>
      <c r="Z80" s="750">
        <v>0</v>
      </c>
      <c r="AA80" s="750">
        <v>0</v>
      </c>
      <c r="AB80" s="750">
        <v>0</v>
      </c>
      <c r="AC80" s="750">
        <v>0</v>
      </c>
      <c r="AD80" s="750">
        <v>0</v>
      </c>
      <c r="AE80" s="750">
        <v>155280.24</v>
      </c>
      <c r="AF80" s="750">
        <v>0</v>
      </c>
      <c r="AG80" s="750">
        <v>1282355.58</v>
      </c>
    </row>
    <row r="81" spans="24:33">
      <c r="X81" s="750">
        <v>66589.83</v>
      </c>
      <c r="Y81" s="750">
        <v>7398.87</v>
      </c>
      <c r="Z81" s="750">
        <v>0</v>
      </c>
      <c r="AA81" s="750">
        <v>0</v>
      </c>
      <c r="AB81" s="750">
        <v>0</v>
      </c>
      <c r="AC81" s="750">
        <v>0</v>
      </c>
      <c r="AD81" s="750">
        <v>0</v>
      </c>
      <c r="AE81" s="750">
        <v>0</v>
      </c>
      <c r="AF81" s="750">
        <v>0</v>
      </c>
      <c r="AG81" s="750">
        <v>73988.7</v>
      </c>
    </row>
    <row r="82" spans="24:33">
      <c r="X82" s="750">
        <v>353461.92</v>
      </c>
      <c r="Y82" s="750">
        <v>5990.88</v>
      </c>
      <c r="Z82" s="750">
        <v>0</v>
      </c>
      <c r="AA82" s="750">
        <v>0</v>
      </c>
      <c r="AB82" s="750">
        <v>0</v>
      </c>
      <c r="AC82" s="750">
        <v>5990.88</v>
      </c>
      <c r="AD82" s="750">
        <v>0</v>
      </c>
      <c r="AE82" s="750">
        <v>0</v>
      </c>
      <c r="AF82" s="750">
        <v>0</v>
      </c>
      <c r="AG82" s="750">
        <v>365443.68</v>
      </c>
    </row>
    <row r="83" spans="24:33">
      <c r="X83" s="751">
        <v>1496661.03</v>
      </c>
      <c r="Y83" s="751">
        <v>63855.81</v>
      </c>
      <c r="Z83" s="751">
        <v>0</v>
      </c>
      <c r="AA83" s="751">
        <v>0</v>
      </c>
      <c r="AB83" s="751">
        <v>0</v>
      </c>
      <c r="AC83" s="751">
        <v>5990.88</v>
      </c>
      <c r="AD83" s="751">
        <v>0</v>
      </c>
      <c r="AE83" s="752">
        <v>155280.24</v>
      </c>
      <c r="AF83" s="752">
        <v>0</v>
      </c>
      <c r="AG83" s="753">
        <v>1721787.96</v>
      </c>
    </row>
    <row r="84" spans="24:33">
      <c r="AG84" s="753">
        <v>2054831.8</v>
      </c>
    </row>
  </sheetData>
  <mergeCells count="29">
    <mergeCell ref="BL15:BU15"/>
    <mergeCell ref="BV15:CE15"/>
    <mergeCell ref="CF15:CO15"/>
    <mergeCell ref="K11:L11"/>
    <mergeCell ref="B43:K43"/>
    <mergeCell ref="N15:W15"/>
    <mergeCell ref="X15:AG15"/>
    <mergeCell ref="AH15:AQ15"/>
    <mergeCell ref="AR15:BA15"/>
    <mergeCell ref="BB15:BK15"/>
    <mergeCell ref="B15:L15"/>
    <mergeCell ref="B21:L21"/>
    <mergeCell ref="B34:L34"/>
    <mergeCell ref="B35:B37"/>
    <mergeCell ref="C35:I35"/>
    <mergeCell ref="J35:J37"/>
    <mergeCell ref="K35:K37"/>
    <mergeCell ref="L35:L37"/>
    <mergeCell ref="C36:F36"/>
    <mergeCell ref="G36:I36"/>
    <mergeCell ref="E8:I8"/>
    <mergeCell ref="B9:L9"/>
    <mergeCell ref="B12:B14"/>
    <mergeCell ref="C12:I12"/>
    <mergeCell ref="J12:J14"/>
    <mergeCell ref="K12:K14"/>
    <mergeCell ref="L12:L14"/>
    <mergeCell ref="C13:F13"/>
    <mergeCell ref="G13:I13"/>
  </mergeCells>
  <pageMargins left="0.78740157499999996" right="0.78740157499999996" top="0.984251969" bottom="0.984251969" header="0.49212598499999999" footer="0.49212598499999999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N52"/>
  <sheetViews>
    <sheetView showGridLines="0" workbookViewId="0">
      <selection activeCell="H37" sqref="H37:H49"/>
    </sheetView>
  </sheetViews>
  <sheetFormatPr defaultRowHeight="15"/>
  <cols>
    <col min="1" max="1" width="11.140625" style="347" customWidth="1"/>
    <col min="2" max="2" width="11.85546875" style="347" customWidth="1"/>
    <col min="3" max="3" width="12.140625" style="300" customWidth="1"/>
    <col min="4" max="4" width="18" style="300" customWidth="1"/>
    <col min="5" max="5" width="14.28515625" style="300" customWidth="1"/>
    <col min="6" max="6" width="13.42578125" style="300" customWidth="1"/>
    <col min="7" max="7" width="14.85546875" style="348" customWidth="1"/>
    <col min="8" max="8" width="13.85546875" style="349" customWidth="1"/>
    <col min="9" max="9" width="13.85546875" style="300" customWidth="1"/>
    <col min="10" max="10" width="14.7109375" style="300" customWidth="1"/>
    <col min="11" max="11" width="14.28515625" style="300" customWidth="1"/>
    <col min="12" max="12" width="14.42578125" style="300" customWidth="1"/>
    <col min="13" max="13" width="18.5703125" style="300" customWidth="1"/>
    <col min="14" max="14" width="9.140625" style="300"/>
    <col min="15" max="16384" width="9.140625" style="301"/>
  </cols>
  <sheetData>
    <row r="1" spans="1:14" ht="12.75" customHeight="1">
      <c r="A1" s="997" t="s">
        <v>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</row>
    <row r="2" spans="1:14" ht="12.75" customHeight="1">
      <c r="A2" s="997" t="s">
        <v>1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</row>
    <row r="3" spans="1:14" ht="12.7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4" ht="12.75" customHeight="1">
      <c r="A4" s="998" t="s">
        <v>223</v>
      </c>
      <c r="B4" s="998"/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  <c r="N4" s="303"/>
    </row>
    <row r="5" spans="1:14" ht="12.75" customHeight="1" thickBot="1">
      <c r="A5" s="304"/>
      <c r="B5" s="304"/>
      <c r="C5" s="304"/>
      <c r="D5" s="304"/>
      <c r="E5" s="304"/>
      <c r="F5" s="304"/>
      <c r="G5" s="304"/>
      <c r="H5" s="305"/>
      <c r="I5" s="304"/>
      <c r="J5" s="306"/>
      <c r="K5" s="306"/>
      <c r="L5" s="999" t="s">
        <v>224</v>
      </c>
      <c r="M5" s="999"/>
      <c r="N5" s="306"/>
    </row>
    <row r="6" spans="1:14" ht="12.75" customHeight="1" thickTop="1">
      <c r="A6" s="1000" t="s">
        <v>3</v>
      </c>
      <c r="B6" s="1001"/>
      <c r="C6" s="1001"/>
      <c r="D6" s="1002"/>
      <c r="E6" s="1000" t="s">
        <v>4</v>
      </c>
      <c r="F6" s="1001"/>
      <c r="G6" s="1001"/>
      <c r="H6" s="1001"/>
      <c r="I6" s="1002"/>
      <c r="J6" s="1006" t="s">
        <v>5</v>
      </c>
      <c r="K6" s="1007"/>
      <c r="L6" s="1008"/>
      <c r="M6" s="1009" t="s">
        <v>6</v>
      </c>
    </row>
    <row r="7" spans="1:14" ht="21" customHeight="1">
      <c r="A7" s="1003"/>
      <c r="B7" s="1004"/>
      <c r="C7" s="1004"/>
      <c r="D7" s="1005"/>
      <c r="E7" s="1011" t="s">
        <v>7</v>
      </c>
      <c r="F7" s="1012"/>
      <c r="G7" s="1012"/>
      <c r="H7" s="1012" t="s">
        <v>8</v>
      </c>
      <c r="I7" s="1013" t="s">
        <v>9</v>
      </c>
      <c r="J7" s="1011" t="s">
        <v>10</v>
      </c>
      <c r="K7" s="1012" t="s">
        <v>11</v>
      </c>
      <c r="L7" s="1014" t="s">
        <v>9</v>
      </c>
      <c r="M7" s="1010"/>
    </row>
    <row r="8" spans="1:14" ht="44.45" customHeight="1" thickBot="1">
      <c r="A8" s="307" t="s">
        <v>156</v>
      </c>
      <c r="B8" s="308" t="s">
        <v>157</v>
      </c>
      <c r="C8" s="308" t="s">
        <v>12</v>
      </c>
      <c r="D8" s="309" t="s">
        <v>13</v>
      </c>
      <c r="E8" s="310" t="s">
        <v>14</v>
      </c>
      <c r="F8" s="311" t="s">
        <v>15</v>
      </c>
      <c r="G8" s="312" t="s">
        <v>16</v>
      </c>
      <c r="H8" s="1012"/>
      <c r="I8" s="1013"/>
      <c r="J8" s="1011"/>
      <c r="K8" s="1012"/>
      <c r="L8" s="1014"/>
      <c r="M8" s="1010"/>
    </row>
    <row r="9" spans="1:14" ht="12.75" customHeight="1">
      <c r="A9" s="988" t="s">
        <v>151</v>
      </c>
      <c r="B9" s="990" t="s">
        <v>155</v>
      </c>
      <c r="C9" s="992" t="s">
        <v>152</v>
      </c>
      <c r="D9" s="174">
        <v>13</v>
      </c>
      <c r="E9" s="313">
        <v>190</v>
      </c>
      <c r="F9" s="314"/>
      <c r="G9" s="315">
        <f>E9+F9</f>
        <v>190</v>
      </c>
      <c r="H9" s="510">
        <v>25</v>
      </c>
      <c r="I9" s="316">
        <f>G9+H9</f>
        <v>215</v>
      </c>
      <c r="J9" s="317">
        <v>150</v>
      </c>
      <c r="K9" s="318">
        <v>7</v>
      </c>
      <c r="L9" s="315">
        <f>J9+K9</f>
        <v>157</v>
      </c>
      <c r="M9" s="319">
        <v>7</v>
      </c>
      <c r="N9" s="320"/>
    </row>
    <row r="10" spans="1:14" ht="12.75" customHeight="1">
      <c r="A10" s="989"/>
      <c r="B10" s="991"/>
      <c r="C10" s="993"/>
      <c r="D10" s="177">
        <v>12</v>
      </c>
      <c r="E10" s="321">
        <v>1</v>
      </c>
      <c r="F10" s="314"/>
      <c r="G10" s="315">
        <f t="shared" ref="G10:G21" si="0">E10+F10</f>
        <v>1</v>
      </c>
      <c r="H10" s="511"/>
      <c r="I10" s="322">
        <f t="shared" ref="I10:I49" si="1">G10+H10</f>
        <v>1</v>
      </c>
      <c r="J10" s="317"/>
      <c r="K10" s="318"/>
      <c r="L10" s="315">
        <f t="shared" ref="L10:L21" si="2">J10+K10</f>
        <v>0</v>
      </c>
      <c r="M10" s="319"/>
      <c r="N10" s="320"/>
    </row>
    <row r="11" spans="1:14" ht="12.75" customHeight="1">
      <c r="A11" s="989"/>
      <c r="B11" s="991"/>
      <c r="C11" s="994"/>
      <c r="D11" s="180">
        <v>11</v>
      </c>
      <c r="E11" s="321">
        <v>1</v>
      </c>
      <c r="F11" s="314"/>
      <c r="G11" s="315">
        <f t="shared" si="0"/>
        <v>1</v>
      </c>
      <c r="H11" s="511"/>
      <c r="I11" s="323">
        <f t="shared" si="1"/>
        <v>1</v>
      </c>
      <c r="J11" s="317"/>
      <c r="K11" s="318"/>
      <c r="L11" s="315">
        <f t="shared" si="2"/>
        <v>0</v>
      </c>
      <c r="M11" s="319"/>
      <c r="N11" s="320"/>
    </row>
    <row r="12" spans="1:14" ht="12.75" customHeight="1">
      <c r="A12" s="989"/>
      <c r="B12" s="991"/>
      <c r="C12" s="995" t="s">
        <v>153</v>
      </c>
      <c r="D12" s="174">
        <v>10</v>
      </c>
      <c r="E12" s="321">
        <v>2</v>
      </c>
      <c r="F12" s="314"/>
      <c r="G12" s="315">
        <f t="shared" si="0"/>
        <v>2</v>
      </c>
      <c r="H12" s="511"/>
      <c r="I12" s="316">
        <f t="shared" si="1"/>
        <v>2</v>
      </c>
      <c r="J12" s="317">
        <v>1</v>
      </c>
      <c r="K12" s="318"/>
      <c r="L12" s="315">
        <f t="shared" si="2"/>
        <v>1</v>
      </c>
      <c r="M12" s="319"/>
      <c r="N12" s="320"/>
    </row>
    <row r="13" spans="1:14" ht="12.75" customHeight="1">
      <c r="A13" s="989"/>
      <c r="B13" s="991"/>
      <c r="C13" s="993"/>
      <c r="D13" s="177">
        <v>9</v>
      </c>
      <c r="E13" s="321">
        <v>3</v>
      </c>
      <c r="F13" s="314"/>
      <c r="G13" s="315">
        <f t="shared" si="0"/>
        <v>3</v>
      </c>
      <c r="H13" s="511"/>
      <c r="I13" s="322">
        <f t="shared" si="1"/>
        <v>3</v>
      </c>
      <c r="J13" s="317"/>
      <c r="K13" s="318"/>
      <c r="L13" s="315">
        <f t="shared" si="2"/>
        <v>0</v>
      </c>
      <c r="M13" s="319"/>
      <c r="N13" s="320"/>
    </row>
    <row r="14" spans="1:14" ht="12.75" customHeight="1">
      <c r="A14" s="989"/>
      <c r="B14" s="991"/>
      <c r="C14" s="993"/>
      <c r="D14" s="177">
        <v>8</v>
      </c>
      <c r="E14" s="321">
        <v>8</v>
      </c>
      <c r="F14" s="314"/>
      <c r="G14" s="315">
        <f t="shared" si="0"/>
        <v>8</v>
      </c>
      <c r="H14" s="511"/>
      <c r="I14" s="322">
        <f t="shared" si="1"/>
        <v>8</v>
      </c>
      <c r="J14" s="317"/>
      <c r="K14" s="318"/>
      <c r="L14" s="315">
        <f t="shared" si="2"/>
        <v>0</v>
      </c>
      <c r="M14" s="319"/>
      <c r="N14" s="320"/>
    </row>
    <row r="15" spans="1:14" ht="12.75" customHeight="1">
      <c r="A15" s="989"/>
      <c r="B15" s="991"/>
      <c r="C15" s="993"/>
      <c r="D15" s="183">
        <v>7</v>
      </c>
      <c r="E15" s="321">
        <v>24</v>
      </c>
      <c r="F15" s="314"/>
      <c r="G15" s="315">
        <f t="shared" si="0"/>
        <v>24</v>
      </c>
      <c r="H15" s="511"/>
      <c r="I15" s="324">
        <f t="shared" si="1"/>
        <v>24</v>
      </c>
      <c r="J15" s="317"/>
      <c r="K15" s="318"/>
      <c r="L15" s="315">
        <f t="shared" si="2"/>
        <v>0</v>
      </c>
      <c r="M15" s="319"/>
      <c r="N15" s="320"/>
    </row>
    <row r="16" spans="1:14" ht="12.75" customHeight="1">
      <c r="A16" s="989"/>
      <c r="B16" s="991"/>
      <c r="C16" s="994"/>
      <c r="D16" s="180">
        <v>6</v>
      </c>
      <c r="E16" s="321">
        <v>10</v>
      </c>
      <c r="F16" s="314"/>
      <c r="G16" s="315">
        <f t="shared" si="0"/>
        <v>10</v>
      </c>
      <c r="H16" s="511"/>
      <c r="I16" s="323">
        <f t="shared" si="1"/>
        <v>10</v>
      </c>
      <c r="J16" s="317">
        <v>1</v>
      </c>
      <c r="K16" s="318"/>
      <c r="L16" s="315">
        <f t="shared" si="2"/>
        <v>1</v>
      </c>
      <c r="M16" s="319"/>
      <c r="N16" s="320"/>
    </row>
    <row r="17" spans="1:14" ht="12.75" customHeight="1">
      <c r="A17" s="989"/>
      <c r="B17" s="991"/>
      <c r="C17" s="995" t="s">
        <v>154</v>
      </c>
      <c r="D17" s="174">
        <v>5</v>
      </c>
      <c r="E17" s="321">
        <v>15</v>
      </c>
      <c r="F17" s="314"/>
      <c r="G17" s="315">
        <f t="shared" si="0"/>
        <v>15</v>
      </c>
      <c r="H17" s="511"/>
      <c r="I17" s="316">
        <f t="shared" si="1"/>
        <v>15</v>
      </c>
      <c r="J17" s="317"/>
      <c r="K17" s="318">
        <v>1</v>
      </c>
      <c r="L17" s="315">
        <f t="shared" si="2"/>
        <v>1</v>
      </c>
      <c r="M17" s="319">
        <v>1</v>
      </c>
      <c r="N17" s="320"/>
    </row>
    <row r="18" spans="1:14" ht="12.75" customHeight="1">
      <c r="A18" s="989"/>
      <c r="B18" s="991"/>
      <c r="C18" s="993"/>
      <c r="D18" s="177">
        <v>4</v>
      </c>
      <c r="E18" s="321">
        <v>4</v>
      </c>
      <c r="F18" s="314"/>
      <c r="G18" s="315">
        <f t="shared" si="0"/>
        <v>4</v>
      </c>
      <c r="H18" s="511"/>
      <c r="I18" s="322">
        <f t="shared" si="1"/>
        <v>4</v>
      </c>
      <c r="J18" s="317"/>
      <c r="K18" s="318"/>
      <c r="L18" s="315">
        <f t="shared" si="2"/>
        <v>0</v>
      </c>
      <c r="M18" s="319"/>
      <c r="N18" s="320"/>
    </row>
    <row r="19" spans="1:14" ht="12.75" customHeight="1">
      <c r="A19" s="989"/>
      <c r="B19" s="991"/>
      <c r="C19" s="993"/>
      <c r="D19" s="177">
        <v>3</v>
      </c>
      <c r="E19" s="314"/>
      <c r="F19" s="325">
        <v>16</v>
      </c>
      <c r="G19" s="315">
        <f t="shared" si="0"/>
        <v>16</v>
      </c>
      <c r="H19" s="511"/>
      <c r="I19" s="322">
        <f t="shared" si="1"/>
        <v>16</v>
      </c>
      <c r="J19" s="317"/>
      <c r="K19" s="318"/>
      <c r="L19" s="315">
        <f t="shared" si="2"/>
        <v>0</v>
      </c>
      <c r="M19" s="319"/>
      <c r="N19" s="320"/>
    </row>
    <row r="20" spans="1:14" ht="12.75" customHeight="1">
      <c r="A20" s="989"/>
      <c r="B20" s="991"/>
      <c r="C20" s="993"/>
      <c r="D20" s="177">
        <v>2</v>
      </c>
      <c r="E20" s="314"/>
      <c r="F20" s="325">
        <v>32</v>
      </c>
      <c r="G20" s="315">
        <f t="shared" si="0"/>
        <v>32</v>
      </c>
      <c r="H20" s="511"/>
      <c r="I20" s="324">
        <f t="shared" si="1"/>
        <v>32</v>
      </c>
      <c r="J20" s="317"/>
      <c r="K20" s="318"/>
      <c r="L20" s="315">
        <f t="shared" si="2"/>
        <v>0</v>
      </c>
      <c r="M20" s="319"/>
      <c r="N20" s="320"/>
    </row>
    <row r="21" spans="1:14" ht="12.75" customHeight="1">
      <c r="A21" s="989"/>
      <c r="B21" s="991"/>
      <c r="C21" s="993"/>
      <c r="D21" s="183">
        <v>1</v>
      </c>
      <c r="E21" s="314"/>
      <c r="F21" s="325">
        <v>2</v>
      </c>
      <c r="G21" s="315">
        <f t="shared" si="0"/>
        <v>2</v>
      </c>
      <c r="H21" s="512"/>
      <c r="I21" s="326">
        <f t="shared" si="1"/>
        <v>2</v>
      </c>
      <c r="J21" s="317"/>
      <c r="K21" s="318"/>
      <c r="L21" s="315">
        <f t="shared" si="2"/>
        <v>0</v>
      </c>
      <c r="M21" s="319"/>
      <c r="N21" s="320"/>
    </row>
    <row r="22" spans="1:14" ht="12.75" customHeight="1">
      <c r="A22" s="327"/>
      <c r="B22" s="328"/>
      <c r="C22" s="329"/>
      <c r="D22" s="330" t="s">
        <v>194</v>
      </c>
      <c r="E22" s="331">
        <f>SUM(E9:E21)</f>
        <v>258</v>
      </c>
      <c r="F22" s="331">
        <f>SUM(F9:F21)</f>
        <v>50</v>
      </c>
      <c r="G22" s="331">
        <f t="shared" ref="G22:M22" si="3">SUM(G9:G21)</f>
        <v>308</v>
      </c>
      <c r="H22" s="331">
        <f t="shared" si="3"/>
        <v>25</v>
      </c>
      <c r="I22" s="331">
        <f t="shared" si="3"/>
        <v>333</v>
      </c>
      <c r="J22" s="331">
        <f t="shared" si="3"/>
        <v>152</v>
      </c>
      <c r="K22" s="331">
        <f t="shared" si="3"/>
        <v>8</v>
      </c>
      <c r="L22" s="331">
        <f t="shared" si="3"/>
        <v>160</v>
      </c>
      <c r="M22" s="331">
        <f t="shared" si="3"/>
        <v>8</v>
      </c>
      <c r="N22" s="332"/>
    </row>
    <row r="23" spans="1:14" ht="12.75" customHeight="1">
      <c r="A23" s="988" t="s">
        <v>168</v>
      </c>
      <c r="B23" s="990" t="s">
        <v>169</v>
      </c>
      <c r="C23" s="992" t="s">
        <v>152</v>
      </c>
      <c r="D23" s="174">
        <v>13</v>
      </c>
      <c r="E23" s="333">
        <v>537</v>
      </c>
      <c r="F23" s="314"/>
      <c r="G23" s="315">
        <f>E23+F23</f>
        <v>537</v>
      </c>
      <c r="H23" s="510">
        <v>67</v>
      </c>
      <c r="I23" s="334">
        <f t="shared" si="1"/>
        <v>604</v>
      </c>
      <c r="J23" s="317">
        <v>171</v>
      </c>
      <c r="K23" s="318">
        <v>13</v>
      </c>
      <c r="L23" s="315">
        <f>J23+K23</f>
        <v>184</v>
      </c>
      <c r="M23" s="319">
        <v>17</v>
      </c>
      <c r="N23" s="320"/>
    </row>
    <row r="24" spans="1:14" ht="12.75" customHeight="1">
      <c r="A24" s="989"/>
      <c r="B24" s="991"/>
      <c r="C24" s="993"/>
      <c r="D24" s="177">
        <v>12</v>
      </c>
      <c r="E24" s="335">
        <v>0</v>
      </c>
      <c r="F24" s="314"/>
      <c r="G24" s="315">
        <f t="shared" ref="G24:G35" si="4">E24+F24</f>
        <v>0</v>
      </c>
      <c r="H24" s="511"/>
      <c r="I24" s="336">
        <f t="shared" si="1"/>
        <v>0</v>
      </c>
      <c r="J24" s="317"/>
      <c r="K24" s="318"/>
      <c r="L24" s="315">
        <f t="shared" ref="L24:L35" si="5">J24+K24</f>
        <v>0</v>
      </c>
      <c r="M24" s="319"/>
      <c r="N24" s="320"/>
    </row>
    <row r="25" spans="1:14" ht="12.75" customHeight="1">
      <c r="A25" s="989"/>
      <c r="B25" s="991"/>
      <c r="C25" s="994"/>
      <c r="D25" s="180">
        <v>11</v>
      </c>
      <c r="E25" s="335">
        <v>5</v>
      </c>
      <c r="F25" s="314"/>
      <c r="G25" s="315">
        <f t="shared" si="4"/>
        <v>5</v>
      </c>
      <c r="H25" s="511"/>
      <c r="I25" s="326">
        <f t="shared" si="1"/>
        <v>5</v>
      </c>
      <c r="J25" s="317"/>
      <c r="K25" s="318"/>
      <c r="L25" s="315">
        <f t="shared" si="5"/>
        <v>0</v>
      </c>
      <c r="M25" s="319"/>
      <c r="N25" s="320"/>
    </row>
    <row r="26" spans="1:14" ht="12.75" customHeight="1">
      <c r="A26" s="989"/>
      <c r="B26" s="991"/>
      <c r="C26" s="995" t="s">
        <v>153</v>
      </c>
      <c r="D26" s="174">
        <v>10</v>
      </c>
      <c r="E26" s="335">
        <v>2</v>
      </c>
      <c r="F26" s="314"/>
      <c r="G26" s="315">
        <f t="shared" si="4"/>
        <v>2</v>
      </c>
      <c r="H26" s="511"/>
      <c r="I26" s="334">
        <f t="shared" si="1"/>
        <v>2</v>
      </c>
      <c r="J26" s="317"/>
      <c r="K26" s="318"/>
      <c r="L26" s="315">
        <f t="shared" si="5"/>
        <v>0</v>
      </c>
      <c r="M26" s="319"/>
      <c r="N26" s="320"/>
    </row>
    <row r="27" spans="1:14" ht="12.75" customHeight="1">
      <c r="A27" s="989"/>
      <c r="B27" s="991"/>
      <c r="C27" s="993"/>
      <c r="D27" s="177">
        <v>9</v>
      </c>
      <c r="E27" s="335">
        <v>4</v>
      </c>
      <c r="F27" s="314"/>
      <c r="G27" s="315">
        <f t="shared" si="4"/>
        <v>4</v>
      </c>
      <c r="H27" s="511"/>
      <c r="I27" s="336">
        <f t="shared" si="1"/>
        <v>4</v>
      </c>
      <c r="J27" s="317"/>
      <c r="K27" s="318"/>
      <c r="L27" s="315">
        <f t="shared" si="5"/>
        <v>0</v>
      </c>
      <c r="M27" s="319"/>
      <c r="N27" s="320"/>
    </row>
    <row r="28" spans="1:14" ht="12.75" customHeight="1">
      <c r="A28" s="989"/>
      <c r="B28" s="991"/>
      <c r="C28" s="993"/>
      <c r="D28" s="177">
        <v>8</v>
      </c>
      <c r="E28" s="335">
        <v>6</v>
      </c>
      <c r="F28" s="314"/>
      <c r="G28" s="315">
        <f t="shared" si="4"/>
        <v>6</v>
      </c>
      <c r="H28" s="511"/>
      <c r="I28" s="336">
        <f t="shared" si="1"/>
        <v>6</v>
      </c>
      <c r="J28" s="317"/>
      <c r="K28" s="318">
        <v>1</v>
      </c>
      <c r="L28" s="315">
        <f t="shared" si="5"/>
        <v>1</v>
      </c>
      <c r="M28" s="319"/>
      <c r="N28" s="320"/>
    </row>
    <row r="29" spans="1:14" ht="12.75" customHeight="1">
      <c r="A29" s="989"/>
      <c r="B29" s="991"/>
      <c r="C29" s="993"/>
      <c r="D29" s="177">
        <v>7</v>
      </c>
      <c r="E29" s="335">
        <v>9</v>
      </c>
      <c r="F29" s="314"/>
      <c r="G29" s="315">
        <f t="shared" si="4"/>
        <v>9</v>
      </c>
      <c r="H29" s="511"/>
      <c r="I29" s="336">
        <f t="shared" si="1"/>
        <v>9</v>
      </c>
      <c r="J29" s="317"/>
      <c r="K29" s="318"/>
      <c r="L29" s="315">
        <f t="shared" si="5"/>
        <v>0</v>
      </c>
      <c r="M29" s="319"/>
      <c r="N29" s="320"/>
    </row>
    <row r="30" spans="1:14" ht="12.75" customHeight="1">
      <c r="A30" s="989"/>
      <c r="B30" s="991"/>
      <c r="C30" s="994"/>
      <c r="D30" s="180">
        <v>6</v>
      </c>
      <c r="E30" s="335">
        <v>9</v>
      </c>
      <c r="F30" s="314"/>
      <c r="G30" s="315">
        <f t="shared" si="4"/>
        <v>9</v>
      </c>
      <c r="H30" s="511"/>
      <c r="I30" s="326">
        <f t="shared" si="1"/>
        <v>9</v>
      </c>
      <c r="J30" s="317">
        <v>1</v>
      </c>
      <c r="K30" s="318"/>
      <c r="L30" s="315">
        <f t="shared" si="5"/>
        <v>1</v>
      </c>
      <c r="M30" s="319"/>
      <c r="N30" s="320"/>
    </row>
    <row r="31" spans="1:14" ht="12.75" customHeight="1">
      <c r="A31" s="989"/>
      <c r="B31" s="991"/>
      <c r="C31" s="995" t="s">
        <v>154</v>
      </c>
      <c r="D31" s="174">
        <v>5</v>
      </c>
      <c r="E31" s="335">
        <v>15</v>
      </c>
      <c r="F31" s="314"/>
      <c r="G31" s="315">
        <f t="shared" si="4"/>
        <v>15</v>
      </c>
      <c r="H31" s="511"/>
      <c r="I31" s="334">
        <f t="shared" si="1"/>
        <v>15</v>
      </c>
      <c r="J31" s="317"/>
      <c r="K31" s="318"/>
      <c r="L31" s="315">
        <f t="shared" si="5"/>
        <v>0</v>
      </c>
      <c r="M31" s="319"/>
      <c r="N31" s="320"/>
    </row>
    <row r="32" spans="1:14" ht="12.75" customHeight="1">
      <c r="A32" s="989"/>
      <c r="B32" s="991"/>
      <c r="C32" s="993"/>
      <c r="D32" s="177">
        <v>4</v>
      </c>
      <c r="E32" s="335">
        <v>8</v>
      </c>
      <c r="F32" s="314"/>
      <c r="G32" s="315">
        <f t="shared" si="4"/>
        <v>8</v>
      </c>
      <c r="H32" s="511"/>
      <c r="I32" s="336">
        <f t="shared" si="1"/>
        <v>8</v>
      </c>
      <c r="J32" s="317"/>
      <c r="K32" s="318"/>
      <c r="L32" s="315">
        <f t="shared" si="5"/>
        <v>0</v>
      </c>
      <c r="M32" s="319"/>
      <c r="N32" s="320"/>
    </row>
    <row r="33" spans="1:14" ht="12.75" customHeight="1">
      <c r="A33" s="989"/>
      <c r="B33" s="991"/>
      <c r="C33" s="993"/>
      <c r="D33" s="177">
        <v>3</v>
      </c>
      <c r="E33" s="314"/>
      <c r="F33" s="325">
        <v>13</v>
      </c>
      <c r="G33" s="315">
        <f t="shared" si="4"/>
        <v>13</v>
      </c>
      <c r="H33" s="511"/>
      <c r="I33" s="336">
        <f t="shared" si="1"/>
        <v>13</v>
      </c>
      <c r="J33" s="317"/>
      <c r="K33" s="318"/>
      <c r="L33" s="315">
        <f t="shared" si="5"/>
        <v>0</v>
      </c>
      <c r="M33" s="319"/>
      <c r="N33" s="320"/>
    </row>
    <row r="34" spans="1:14" ht="12.75" customHeight="1">
      <c r="A34" s="989"/>
      <c r="B34" s="991"/>
      <c r="C34" s="993"/>
      <c r="D34" s="177">
        <v>2</v>
      </c>
      <c r="E34" s="314"/>
      <c r="F34" s="325">
        <v>24</v>
      </c>
      <c r="G34" s="315">
        <f t="shared" si="4"/>
        <v>24</v>
      </c>
      <c r="H34" s="511"/>
      <c r="I34" s="337">
        <f t="shared" si="1"/>
        <v>24</v>
      </c>
      <c r="J34" s="317"/>
      <c r="K34" s="318"/>
      <c r="L34" s="315">
        <f t="shared" si="5"/>
        <v>0</v>
      </c>
      <c r="M34" s="319"/>
      <c r="N34" s="320"/>
    </row>
    <row r="35" spans="1:14" ht="12.75" customHeight="1">
      <c r="A35" s="989"/>
      <c r="B35" s="991"/>
      <c r="C35" s="996"/>
      <c r="D35" s="180">
        <v>1</v>
      </c>
      <c r="E35" s="314"/>
      <c r="F35" s="325">
        <v>6</v>
      </c>
      <c r="G35" s="315">
        <f t="shared" si="4"/>
        <v>6</v>
      </c>
      <c r="H35" s="512"/>
      <c r="I35" s="326">
        <f t="shared" si="1"/>
        <v>6</v>
      </c>
      <c r="J35" s="317"/>
      <c r="K35" s="318"/>
      <c r="L35" s="315">
        <f t="shared" si="5"/>
        <v>0</v>
      </c>
      <c r="M35" s="319"/>
      <c r="N35" s="320"/>
    </row>
    <row r="36" spans="1:14" ht="12.75" customHeight="1">
      <c r="A36" s="327"/>
      <c r="B36" s="328"/>
      <c r="C36" s="329"/>
      <c r="D36" s="330" t="s">
        <v>194</v>
      </c>
      <c r="E36" s="331">
        <f>SUM(E23:E35)</f>
        <v>595</v>
      </c>
      <c r="F36" s="331">
        <f>SUM(F23:F35)</f>
        <v>43</v>
      </c>
      <c r="G36" s="331">
        <f t="shared" ref="G36:M36" si="6">SUM(G23:G35)</f>
        <v>638</v>
      </c>
      <c r="H36" s="331">
        <f t="shared" si="6"/>
        <v>67</v>
      </c>
      <c r="I36" s="331">
        <f t="shared" si="6"/>
        <v>705</v>
      </c>
      <c r="J36" s="331">
        <f t="shared" si="6"/>
        <v>172</v>
      </c>
      <c r="K36" s="331">
        <f t="shared" si="6"/>
        <v>14</v>
      </c>
      <c r="L36" s="331">
        <f t="shared" si="6"/>
        <v>186</v>
      </c>
      <c r="M36" s="331">
        <f t="shared" si="6"/>
        <v>17</v>
      </c>
      <c r="N36" s="332"/>
    </row>
    <row r="37" spans="1:14" ht="12.75" customHeight="1">
      <c r="A37" s="988" t="s">
        <v>170</v>
      </c>
      <c r="B37" s="990" t="s">
        <v>171</v>
      </c>
      <c r="C37" s="992" t="s">
        <v>152</v>
      </c>
      <c r="D37" s="174">
        <v>13</v>
      </c>
      <c r="E37" s="325">
        <v>16</v>
      </c>
      <c r="F37" s="314"/>
      <c r="G37" s="315">
        <f>E37+F37</f>
        <v>16</v>
      </c>
      <c r="H37" s="513">
        <v>0</v>
      </c>
      <c r="I37" s="334">
        <f t="shared" si="1"/>
        <v>16</v>
      </c>
      <c r="J37" s="317"/>
      <c r="K37" s="318"/>
      <c r="L37" s="318">
        <v>0</v>
      </c>
      <c r="M37" s="319"/>
      <c r="N37" s="320"/>
    </row>
    <row r="38" spans="1:14" ht="12.75" customHeight="1">
      <c r="A38" s="989"/>
      <c r="B38" s="991"/>
      <c r="C38" s="993"/>
      <c r="D38" s="177">
        <v>12</v>
      </c>
      <c r="E38" s="325">
        <v>2</v>
      </c>
      <c r="F38" s="314"/>
      <c r="G38" s="315">
        <f t="shared" ref="G38:G49" si="7">E38+F38</f>
        <v>2</v>
      </c>
      <c r="H38" s="514"/>
      <c r="I38" s="334">
        <f t="shared" si="1"/>
        <v>2</v>
      </c>
      <c r="J38" s="317"/>
      <c r="K38" s="318"/>
      <c r="L38" s="318">
        <v>0</v>
      </c>
      <c r="M38" s="319"/>
      <c r="N38" s="320"/>
    </row>
    <row r="39" spans="1:14" ht="12.75" customHeight="1">
      <c r="A39" s="989"/>
      <c r="B39" s="991"/>
      <c r="C39" s="994"/>
      <c r="D39" s="180">
        <v>11</v>
      </c>
      <c r="E39" s="325">
        <v>1</v>
      </c>
      <c r="F39" s="314"/>
      <c r="G39" s="315">
        <f t="shared" si="7"/>
        <v>1</v>
      </c>
      <c r="H39" s="514"/>
      <c r="I39" s="334">
        <f t="shared" si="1"/>
        <v>1</v>
      </c>
      <c r="J39" s="317"/>
      <c r="K39" s="318"/>
      <c r="L39" s="318">
        <v>0</v>
      </c>
      <c r="M39" s="319"/>
      <c r="N39" s="320"/>
    </row>
    <row r="40" spans="1:14" ht="12.75" customHeight="1">
      <c r="A40" s="989"/>
      <c r="B40" s="991"/>
      <c r="C40" s="995" t="s">
        <v>153</v>
      </c>
      <c r="D40" s="174">
        <v>10</v>
      </c>
      <c r="E40" s="338"/>
      <c r="F40" s="325"/>
      <c r="G40" s="315">
        <f t="shared" si="7"/>
        <v>0</v>
      </c>
      <c r="H40" s="514"/>
      <c r="I40" s="334">
        <f t="shared" si="1"/>
        <v>0</v>
      </c>
      <c r="J40" s="317"/>
      <c r="K40" s="318"/>
      <c r="L40" s="318">
        <v>0</v>
      </c>
      <c r="M40" s="319"/>
      <c r="N40" s="320"/>
    </row>
    <row r="41" spans="1:14" ht="12.75" customHeight="1">
      <c r="A41" s="989"/>
      <c r="B41" s="991"/>
      <c r="C41" s="993"/>
      <c r="D41" s="177">
        <v>9</v>
      </c>
      <c r="E41" s="338"/>
      <c r="F41" s="325"/>
      <c r="G41" s="315">
        <f t="shared" si="7"/>
        <v>0</v>
      </c>
      <c r="H41" s="514"/>
      <c r="I41" s="334">
        <f t="shared" si="1"/>
        <v>0</v>
      </c>
      <c r="J41" s="317"/>
      <c r="K41" s="318"/>
      <c r="L41" s="318">
        <v>0</v>
      </c>
      <c r="M41" s="319"/>
      <c r="N41" s="320"/>
    </row>
    <row r="42" spans="1:14" ht="12.75" customHeight="1">
      <c r="A42" s="989"/>
      <c r="B42" s="991"/>
      <c r="C42" s="993"/>
      <c r="D42" s="177">
        <v>8</v>
      </c>
      <c r="E42" s="338"/>
      <c r="F42" s="325"/>
      <c r="G42" s="315">
        <f t="shared" si="7"/>
        <v>0</v>
      </c>
      <c r="H42" s="514"/>
      <c r="I42" s="334">
        <f t="shared" si="1"/>
        <v>0</v>
      </c>
      <c r="J42" s="317"/>
      <c r="K42" s="318"/>
      <c r="L42" s="318">
        <v>0</v>
      </c>
      <c r="M42" s="319"/>
      <c r="N42" s="320"/>
    </row>
    <row r="43" spans="1:14" ht="12.75" customHeight="1">
      <c r="A43" s="989"/>
      <c r="B43" s="991"/>
      <c r="C43" s="993"/>
      <c r="D43" s="177">
        <v>7</v>
      </c>
      <c r="E43" s="338"/>
      <c r="F43" s="325"/>
      <c r="G43" s="315">
        <f t="shared" si="7"/>
        <v>0</v>
      </c>
      <c r="H43" s="514"/>
      <c r="I43" s="334">
        <f t="shared" si="1"/>
        <v>0</v>
      </c>
      <c r="J43" s="317"/>
      <c r="K43" s="318"/>
      <c r="L43" s="318">
        <v>0</v>
      </c>
      <c r="M43" s="319"/>
      <c r="N43" s="320"/>
    </row>
    <row r="44" spans="1:14" ht="12.75" customHeight="1">
      <c r="A44" s="989"/>
      <c r="B44" s="991"/>
      <c r="C44" s="994"/>
      <c r="D44" s="180">
        <v>6</v>
      </c>
      <c r="E44" s="325"/>
      <c r="F44" s="325"/>
      <c r="G44" s="315">
        <f t="shared" si="7"/>
        <v>0</v>
      </c>
      <c r="H44" s="514"/>
      <c r="I44" s="334">
        <f t="shared" si="1"/>
        <v>0</v>
      </c>
      <c r="J44" s="317"/>
      <c r="K44" s="318"/>
      <c r="L44" s="318">
        <v>0</v>
      </c>
      <c r="M44" s="319"/>
      <c r="N44" s="320"/>
    </row>
    <row r="45" spans="1:14" ht="12.75" customHeight="1">
      <c r="A45" s="989"/>
      <c r="B45" s="991"/>
      <c r="C45" s="995" t="s">
        <v>154</v>
      </c>
      <c r="D45" s="174">
        <v>5</v>
      </c>
      <c r="E45" s="325"/>
      <c r="F45" s="325"/>
      <c r="G45" s="315">
        <f t="shared" si="7"/>
        <v>0</v>
      </c>
      <c r="H45" s="514"/>
      <c r="I45" s="334">
        <f t="shared" si="1"/>
        <v>0</v>
      </c>
      <c r="J45" s="317"/>
      <c r="K45" s="318"/>
      <c r="L45" s="318">
        <v>0</v>
      </c>
      <c r="M45" s="319"/>
      <c r="N45" s="320"/>
    </row>
    <row r="46" spans="1:14" ht="12.75" customHeight="1">
      <c r="A46" s="989"/>
      <c r="B46" s="991"/>
      <c r="C46" s="993"/>
      <c r="D46" s="177">
        <v>4</v>
      </c>
      <c r="E46" s="325"/>
      <c r="F46" s="325"/>
      <c r="G46" s="315">
        <f t="shared" si="7"/>
        <v>0</v>
      </c>
      <c r="H46" s="514"/>
      <c r="I46" s="334">
        <f t="shared" si="1"/>
        <v>0</v>
      </c>
      <c r="J46" s="317"/>
      <c r="K46" s="318"/>
      <c r="L46" s="318">
        <v>0</v>
      </c>
      <c r="M46" s="319"/>
      <c r="N46" s="320"/>
    </row>
    <row r="47" spans="1:14" ht="12.75" customHeight="1">
      <c r="A47" s="989"/>
      <c r="B47" s="991"/>
      <c r="C47" s="993"/>
      <c r="D47" s="177">
        <v>3</v>
      </c>
      <c r="E47" s="325"/>
      <c r="F47" s="325"/>
      <c r="G47" s="315">
        <f t="shared" si="7"/>
        <v>0</v>
      </c>
      <c r="H47" s="514"/>
      <c r="I47" s="334">
        <f t="shared" si="1"/>
        <v>0</v>
      </c>
      <c r="J47" s="317"/>
      <c r="K47" s="318"/>
      <c r="L47" s="318">
        <v>0</v>
      </c>
      <c r="M47" s="319"/>
      <c r="N47" s="320"/>
    </row>
    <row r="48" spans="1:14" ht="12.75" customHeight="1">
      <c r="A48" s="989"/>
      <c r="B48" s="991"/>
      <c r="C48" s="993"/>
      <c r="D48" s="177">
        <v>2</v>
      </c>
      <c r="E48" s="325"/>
      <c r="F48" s="325"/>
      <c r="G48" s="315">
        <f t="shared" si="7"/>
        <v>0</v>
      </c>
      <c r="H48" s="514"/>
      <c r="I48" s="334">
        <f t="shared" si="1"/>
        <v>0</v>
      </c>
      <c r="J48" s="317"/>
      <c r="K48" s="318"/>
      <c r="L48" s="318">
        <v>0</v>
      </c>
      <c r="M48" s="319"/>
      <c r="N48" s="320"/>
    </row>
    <row r="49" spans="1:14" ht="12.75" customHeight="1">
      <c r="A49" s="989"/>
      <c r="B49" s="991"/>
      <c r="C49" s="996"/>
      <c r="D49" s="180">
        <v>1</v>
      </c>
      <c r="E49" s="325"/>
      <c r="F49" s="325"/>
      <c r="G49" s="315">
        <f t="shared" si="7"/>
        <v>0</v>
      </c>
      <c r="H49" s="515"/>
      <c r="I49" s="334">
        <f t="shared" si="1"/>
        <v>0</v>
      </c>
      <c r="J49" s="339"/>
      <c r="K49" s="340"/>
      <c r="L49" s="340">
        <v>0</v>
      </c>
      <c r="M49" s="341"/>
      <c r="N49" s="320"/>
    </row>
    <row r="50" spans="1:14" ht="12.75" customHeight="1">
      <c r="A50" s="342"/>
      <c r="B50" s="328"/>
      <c r="C50" s="329"/>
      <c r="D50" s="343" t="s">
        <v>194</v>
      </c>
      <c r="E50" s="344">
        <f>SUM(E37:E49)</f>
        <v>19</v>
      </c>
      <c r="F50" s="344">
        <f>SUM(F37:F49)</f>
        <v>0</v>
      </c>
      <c r="G50" s="344">
        <f t="shared" ref="G50:M50" si="8">SUM(G37:G49)</f>
        <v>19</v>
      </c>
      <c r="H50" s="344">
        <f t="shared" si="8"/>
        <v>0</v>
      </c>
      <c r="I50" s="344">
        <f t="shared" si="8"/>
        <v>19</v>
      </c>
      <c r="J50" s="344">
        <f t="shared" si="8"/>
        <v>0</v>
      </c>
      <c r="K50" s="344">
        <f t="shared" si="8"/>
        <v>0</v>
      </c>
      <c r="L50" s="344">
        <f t="shared" si="8"/>
        <v>0</v>
      </c>
      <c r="M50" s="344">
        <f t="shared" si="8"/>
        <v>0</v>
      </c>
      <c r="N50" s="332"/>
    </row>
    <row r="51" spans="1:14" ht="12.75" customHeight="1" thickBot="1">
      <c r="A51" s="345"/>
      <c r="B51" s="986" t="s">
        <v>17</v>
      </c>
      <c r="C51" s="986"/>
      <c r="D51" s="987"/>
      <c r="E51" s="299">
        <f>SUM(E22+E36+E50)</f>
        <v>872</v>
      </c>
      <c r="F51" s="299">
        <f>SUM(F22+F36+F50)</f>
        <v>93</v>
      </c>
      <c r="G51" s="299">
        <f t="shared" ref="G51:M51" si="9">SUM(G22+G36+G50)</f>
        <v>965</v>
      </c>
      <c r="H51" s="299">
        <f t="shared" si="9"/>
        <v>92</v>
      </c>
      <c r="I51" s="299">
        <f t="shared" si="9"/>
        <v>1057</v>
      </c>
      <c r="J51" s="299">
        <f t="shared" si="9"/>
        <v>324</v>
      </c>
      <c r="K51" s="299">
        <f t="shared" si="9"/>
        <v>22</v>
      </c>
      <c r="L51" s="299">
        <f t="shared" si="9"/>
        <v>346</v>
      </c>
      <c r="M51" s="299">
        <f t="shared" si="9"/>
        <v>25</v>
      </c>
      <c r="N51" s="332"/>
    </row>
    <row r="52" spans="1:14" ht="15.75" thickTop="1">
      <c r="A52" s="346"/>
    </row>
  </sheetData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A23:A35"/>
    <mergeCell ref="B23:B35"/>
    <mergeCell ref="C23:C25"/>
    <mergeCell ref="C26:C30"/>
    <mergeCell ref="C31:C35"/>
    <mergeCell ref="B51:D51"/>
    <mergeCell ref="A37:A49"/>
    <mergeCell ref="B37:B49"/>
    <mergeCell ref="C37:C39"/>
    <mergeCell ref="C40:C44"/>
    <mergeCell ref="C45:C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10"/>
  <sheetViews>
    <sheetView showGridLines="0" view="pageBreakPreview" zoomScale="150" zoomScaleNormal="100" zoomScaleSheetLayoutView="150" workbookViewId="0">
      <selection activeCell="F46" sqref="F46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956" t="s">
        <v>112</v>
      </c>
      <c r="B1" s="956"/>
    </row>
    <row r="2" spans="1:2">
      <c r="A2" s="956" t="s">
        <v>1</v>
      </c>
      <c r="B2" s="956"/>
    </row>
    <row r="3" spans="1:2">
      <c r="A3" s="102"/>
      <c r="B3" s="103"/>
    </row>
    <row r="4" spans="1:2" ht="12.75" customHeight="1">
      <c r="A4" s="1224" t="str">
        <f>'ANEXO I - TAB 2'!A4:H4</f>
        <v>PODER/ÓRGÃO/UNIDADE: JUSTIÇA FEDERAL</v>
      </c>
      <c r="B4" s="1224"/>
    </row>
    <row r="5" spans="1:2">
      <c r="A5" s="208"/>
      <c r="B5" s="278" t="str">
        <f>'ANEXO I - TAB 1'!L5</f>
        <v>POSIÇÃO: DEZEMBRO/2023</v>
      </c>
    </row>
    <row r="6" spans="1:2">
      <c r="A6" s="206" t="s">
        <v>113</v>
      </c>
      <c r="B6" s="207" t="s">
        <v>101</v>
      </c>
    </row>
    <row r="7" spans="1:2" ht="33.6" customHeight="1">
      <c r="A7" s="276" t="s">
        <v>192</v>
      </c>
      <c r="B7" s="221">
        <v>0</v>
      </c>
    </row>
    <row r="8" spans="1:2" ht="34.15" customHeight="1">
      <c r="A8" s="277" t="s">
        <v>114</v>
      </c>
      <c r="B8" s="221">
        <v>0</v>
      </c>
    </row>
    <row r="9" spans="1:2">
      <c r="A9" s="213" t="s">
        <v>115</v>
      </c>
      <c r="B9" s="119">
        <f>SUM(B7:B8)</f>
        <v>0</v>
      </c>
    </row>
    <row r="10" spans="1:2">
      <c r="A10" s="216" t="str">
        <f>'ANEXO III - TAB 1'!A40</f>
        <v>Fonte: Tribunais Regionais Federais e Secretaria do Conselho da Justiça Federal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Q69"/>
  <sheetViews>
    <sheetView showGridLines="0" tabSelected="1" view="pageBreakPreview" zoomScale="140" zoomScaleNormal="100" zoomScaleSheetLayoutView="140" workbookViewId="0">
      <selection activeCell="F5" sqref="F5:I5"/>
    </sheetView>
  </sheetViews>
  <sheetFormatPr defaultColWidth="9.140625" defaultRowHeight="12.75" outlineLevelRow="3" outlineLevelCol="1"/>
  <cols>
    <col min="1" max="1" width="9.5703125" style="16" customWidth="1"/>
    <col min="2" max="2" width="46.42578125" style="16" customWidth="1"/>
    <col min="3" max="3" width="14.85546875" style="16" customWidth="1"/>
    <col min="4" max="4" width="14.5703125" style="16" customWidth="1"/>
    <col min="5" max="5" width="14.28515625" style="16" customWidth="1"/>
    <col min="6" max="6" width="13.85546875" style="16" customWidth="1"/>
    <col min="7" max="7" width="11.5703125" style="7" customWidth="1"/>
    <col min="8" max="8" width="14.85546875" style="7" customWidth="1"/>
    <col min="9" max="9" width="8.28515625" style="7" customWidth="1"/>
    <col min="10" max="10" width="4.85546875" style="16" hidden="1" customWidth="1"/>
    <col min="11" max="11" width="6.42578125" style="288" hidden="1" customWidth="1" outlineLevel="1"/>
    <col min="12" max="12" width="5.42578125" style="7" hidden="1" customWidth="1" outlineLevel="1"/>
    <col min="13" max="14" width="5" style="7" hidden="1" customWidth="1" outlineLevel="1"/>
    <col min="15" max="16" width="6.28515625" style="7" hidden="1" customWidth="1" outlineLevel="1"/>
    <col min="17" max="17" width="9.140625" style="7" collapsed="1"/>
    <col min="18" max="16384" width="9.140625" style="7"/>
  </cols>
  <sheetData>
    <row r="1" spans="1:16" s="224" customFormat="1" ht="12.75" customHeight="1">
      <c r="A1" s="1203" t="s">
        <v>148</v>
      </c>
      <c r="B1" s="1203"/>
      <c r="C1" s="1203"/>
      <c r="D1" s="1203"/>
      <c r="E1" s="1203"/>
      <c r="F1" s="1203"/>
      <c r="G1" s="1203"/>
      <c r="H1" s="1203"/>
      <c r="I1" s="1203"/>
      <c r="J1" s="223"/>
      <c r="K1" s="284"/>
    </row>
    <row r="2" spans="1:16" s="224" customFormat="1">
      <c r="A2" s="1203" t="s">
        <v>63</v>
      </c>
      <c r="B2" s="1203"/>
      <c r="C2" s="1203"/>
      <c r="D2" s="1203"/>
      <c r="E2" s="1203"/>
      <c r="F2" s="1203"/>
      <c r="G2" s="1203"/>
      <c r="H2" s="1203"/>
      <c r="I2" s="1203"/>
      <c r="J2" s="223"/>
      <c r="K2" s="284"/>
    </row>
    <row r="3" spans="1:16" s="224" customFormat="1">
      <c r="A3" s="225"/>
      <c r="B3" s="225"/>
      <c r="C3" s="225"/>
      <c r="G3" s="226"/>
      <c r="H3" s="226"/>
      <c r="I3" s="226"/>
      <c r="J3" s="223"/>
      <c r="K3" s="284"/>
    </row>
    <row r="4" spans="1:16" s="220" customFormat="1" ht="12.75" customHeight="1">
      <c r="A4" s="1224" t="str">
        <f>'ANEXO I - TAB 1'!A4:M4</f>
        <v>PODER/ÓRGÃO/UNIDADE: JUSTIÇA FEDERAL</v>
      </c>
      <c r="B4" s="1224"/>
      <c r="C4" s="1224"/>
      <c r="D4" s="1224"/>
      <c r="E4" s="1224"/>
      <c r="F4" s="1224"/>
      <c r="G4" s="1224"/>
      <c r="H4" s="1224"/>
      <c r="I4" s="1224"/>
      <c r="K4" s="285"/>
    </row>
    <row r="5" spans="1:16" s="224" customFormat="1" ht="12.75" customHeight="1">
      <c r="A5" s="227"/>
      <c r="B5" s="227"/>
      <c r="C5" s="227"/>
      <c r="D5" s="227"/>
      <c r="E5" s="227"/>
      <c r="F5" s="1034" t="str">
        <f>'ANEXO I - TAB 1'!L5</f>
        <v>POSIÇÃO: DEZEMBRO/2023</v>
      </c>
      <c r="G5" s="1034"/>
      <c r="H5" s="1034"/>
      <c r="I5" s="1034"/>
      <c r="J5" s="223"/>
      <c r="K5" s="284"/>
    </row>
    <row r="6" spans="1:16" s="224" customFormat="1">
      <c r="A6" s="1237" t="s">
        <v>117</v>
      </c>
      <c r="B6" s="1238"/>
      <c r="C6" s="1238" t="s">
        <v>101</v>
      </c>
      <c r="D6" s="1238"/>
      <c r="E6" s="1238"/>
      <c r="F6" s="1238"/>
      <c r="G6" s="1238"/>
      <c r="H6" s="1238"/>
      <c r="I6" s="1238"/>
      <c r="J6" s="223"/>
      <c r="K6" s="284"/>
    </row>
    <row r="7" spans="1:16" s="224" customFormat="1">
      <c r="A7" s="1237"/>
      <c r="B7" s="1238"/>
      <c r="C7" s="1238" t="s">
        <v>118</v>
      </c>
      <c r="D7" s="1238" t="s">
        <v>119</v>
      </c>
      <c r="E7" s="1238" t="s">
        <v>120</v>
      </c>
      <c r="F7" s="1238" t="s">
        <v>121</v>
      </c>
      <c r="G7" s="1238" t="s">
        <v>122</v>
      </c>
      <c r="H7" s="1238"/>
      <c r="I7" s="1238"/>
      <c r="J7" s="223"/>
      <c r="K7" s="284"/>
    </row>
    <row r="8" spans="1:16" s="224" customFormat="1">
      <c r="A8" s="228" t="s">
        <v>123</v>
      </c>
      <c r="B8" s="229" t="s">
        <v>26</v>
      </c>
      <c r="C8" s="1238"/>
      <c r="D8" s="1238"/>
      <c r="E8" s="1238"/>
      <c r="F8" s="1238"/>
      <c r="G8" s="229" t="s">
        <v>124</v>
      </c>
      <c r="H8" s="229" t="s">
        <v>125</v>
      </c>
      <c r="I8" s="229" t="s">
        <v>9</v>
      </c>
      <c r="J8" s="223"/>
      <c r="K8" s="286"/>
    </row>
    <row r="9" spans="1:16" s="224" customFormat="1" ht="12.75" customHeight="1">
      <c r="A9" s="222" t="s">
        <v>193</v>
      </c>
      <c r="B9" s="233" t="s">
        <v>202</v>
      </c>
      <c r="C9" s="217">
        <f>K17</f>
        <v>23488</v>
      </c>
      <c r="D9" s="217">
        <f t="shared" ref="D9:H9" si="0">L17</f>
        <v>4566</v>
      </c>
      <c r="E9" s="217">
        <f t="shared" si="0"/>
        <v>1943</v>
      </c>
      <c r="F9" s="217">
        <f t="shared" si="0"/>
        <v>328</v>
      </c>
      <c r="G9" s="217">
        <f t="shared" si="0"/>
        <v>25312</v>
      </c>
      <c r="H9" s="217">
        <f t="shared" si="0"/>
        <v>35585</v>
      </c>
      <c r="I9" s="167">
        <f t="shared" ref="I9" si="1">G9+H9</f>
        <v>60897</v>
      </c>
      <c r="J9" s="223"/>
      <c r="K9" s="286"/>
    </row>
    <row r="10" spans="1:16" s="224" customFormat="1">
      <c r="A10" s="230" t="s">
        <v>203</v>
      </c>
      <c r="B10" s="233" t="s">
        <v>204</v>
      </c>
      <c r="C10" s="624">
        <v>1373</v>
      </c>
      <c r="D10" s="624">
        <v>184</v>
      </c>
      <c r="E10" s="624">
        <v>66</v>
      </c>
      <c r="F10" s="624">
        <v>31</v>
      </c>
      <c r="G10" s="685">
        <v>1558</v>
      </c>
      <c r="H10" s="685">
        <v>2266</v>
      </c>
      <c r="I10" s="875">
        <v>3824</v>
      </c>
      <c r="J10" s="223"/>
      <c r="K10" s="624">
        <v>5523</v>
      </c>
      <c r="L10" s="624">
        <v>1279</v>
      </c>
      <c r="M10" s="624">
        <v>116</v>
      </c>
      <c r="N10" s="624">
        <v>111</v>
      </c>
      <c r="O10" s="685">
        <v>5657</v>
      </c>
      <c r="P10" s="685">
        <v>8820</v>
      </c>
    </row>
    <row r="11" spans="1:16" s="224" customFormat="1">
      <c r="A11" s="230" t="s">
        <v>205</v>
      </c>
      <c r="B11" s="231" t="s">
        <v>206</v>
      </c>
      <c r="C11" s="217">
        <v>1233</v>
      </c>
      <c r="D11" s="217">
        <v>169</v>
      </c>
      <c r="E11" s="217">
        <v>504</v>
      </c>
      <c r="F11" s="217">
        <v>14</v>
      </c>
      <c r="G11" s="217">
        <v>1540</v>
      </c>
      <c r="H11" s="217">
        <v>1378</v>
      </c>
      <c r="I11" s="167">
        <v>2918</v>
      </c>
      <c r="J11" s="223"/>
      <c r="K11" s="624">
        <v>3571</v>
      </c>
      <c r="L11" s="624">
        <v>589</v>
      </c>
      <c r="M11" s="624">
        <v>871</v>
      </c>
      <c r="N11" s="624">
        <v>98</v>
      </c>
      <c r="O11" s="625">
        <v>4151</v>
      </c>
      <c r="P11" s="625">
        <v>4381</v>
      </c>
    </row>
    <row r="12" spans="1:16" s="224" customFormat="1">
      <c r="A12" s="230" t="s">
        <v>207</v>
      </c>
      <c r="B12" s="231" t="s">
        <v>208</v>
      </c>
      <c r="C12" s="630">
        <v>1819</v>
      </c>
      <c r="D12" s="630">
        <v>231</v>
      </c>
      <c r="E12" s="630">
        <v>473</v>
      </c>
      <c r="F12" s="630"/>
      <c r="G12" s="622">
        <v>2347</v>
      </c>
      <c r="H12" s="622">
        <v>1841</v>
      </c>
      <c r="I12" s="167">
        <v>4188</v>
      </c>
      <c r="J12" s="223"/>
      <c r="K12" s="624">
        <v>4329</v>
      </c>
      <c r="L12" s="624">
        <v>644</v>
      </c>
      <c r="M12" s="624">
        <v>539</v>
      </c>
      <c r="N12" s="624"/>
      <c r="O12" s="625">
        <v>5108</v>
      </c>
      <c r="P12" s="625">
        <v>4968</v>
      </c>
    </row>
    <row r="13" spans="1:16" s="224" customFormat="1">
      <c r="A13" s="230" t="s">
        <v>209</v>
      </c>
      <c r="B13" s="231" t="s">
        <v>210</v>
      </c>
      <c r="C13" s="630">
        <v>992</v>
      </c>
      <c r="D13" s="630">
        <v>119</v>
      </c>
      <c r="E13" s="630">
        <v>56</v>
      </c>
      <c r="F13" s="630">
        <v>112</v>
      </c>
      <c r="G13" s="622">
        <v>1413</v>
      </c>
      <c r="H13" s="622">
        <v>1364</v>
      </c>
      <c r="I13" s="167">
        <v>2777</v>
      </c>
      <c r="J13" s="223"/>
      <c r="K13" s="624">
        <v>4620</v>
      </c>
      <c r="L13" s="624">
        <v>874</v>
      </c>
      <c r="M13" s="624">
        <v>79</v>
      </c>
      <c r="N13" s="624">
        <v>89</v>
      </c>
      <c r="O13" s="625">
        <v>5393</v>
      </c>
      <c r="P13" s="625">
        <v>7149</v>
      </c>
    </row>
    <row r="14" spans="1:16" s="224" customFormat="1">
      <c r="A14" s="230" t="s">
        <v>211</v>
      </c>
      <c r="B14" s="231" t="s">
        <v>212</v>
      </c>
      <c r="C14" s="630">
        <v>671</v>
      </c>
      <c r="D14" s="630">
        <v>61</v>
      </c>
      <c r="E14" s="630">
        <v>37</v>
      </c>
      <c r="F14" s="630"/>
      <c r="G14" s="684">
        <v>834</v>
      </c>
      <c r="H14" s="684">
        <v>1592</v>
      </c>
      <c r="I14" s="167">
        <v>2426</v>
      </c>
      <c r="J14" s="223"/>
      <c r="K14" s="624">
        <v>3450</v>
      </c>
      <c r="L14" s="624">
        <v>800</v>
      </c>
      <c r="M14" s="624">
        <v>249</v>
      </c>
      <c r="N14" s="624"/>
      <c r="O14" s="685">
        <v>2868</v>
      </c>
      <c r="P14" s="685">
        <v>7348</v>
      </c>
    </row>
    <row r="15" spans="1:16" s="224" customFormat="1">
      <c r="A15" s="230" t="s">
        <v>344</v>
      </c>
      <c r="B15" s="231" t="s">
        <v>304</v>
      </c>
      <c r="C15" s="630">
        <v>412</v>
      </c>
      <c r="D15" s="630">
        <v>56</v>
      </c>
      <c r="E15" s="630">
        <v>11</v>
      </c>
      <c r="F15" s="630">
        <v>5</v>
      </c>
      <c r="G15" s="622">
        <v>341</v>
      </c>
      <c r="H15" s="622">
        <v>448</v>
      </c>
      <c r="I15" s="167">
        <v>789</v>
      </c>
      <c r="J15" s="223"/>
      <c r="K15" s="624">
        <v>1778</v>
      </c>
      <c r="L15" s="624">
        <v>329</v>
      </c>
      <c r="M15" s="624">
        <v>19</v>
      </c>
      <c r="N15" s="624">
        <v>13</v>
      </c>
      <c r="O15" s="625">
        <v>1848</v>
      </c>
      <c r="P15" s="625">
        <v>2505</v>
      </c>
    </row>
    <row r="16" spans="1:16" s="224" customFormat="1">
      <c r="A16" s="1232" t="s">
        <v>9</v>
      </c>
      <c r="B16" s="1233"/>
      <c r="C16" s="123">
        <f>SUM(C9:C15)</f>
        <v>29988</v>
      </c>
      <c r="D16" s="123">
        <f t="shared" ref="D16:I16" si="2">SUM(D9:D15)</f>
        <v>5386</v>
      </c>
      <c r="E16" s="123">
        <f t="shared" si="2"/>
        <v>3090</v>
      </c>
      <c r="F16" s="123">
        <f t="shared" si="2"/>
        <v>490</v>
      </c>
      <c r="G16" s="123">
        <f t="shared" si="2"/>
        <v>33345</v>
      </c>
      <c r="H16" s="123">
        <f t="shared" si="2"/>
        <v>44474</v>
      </c>
      <c r="I16" s="123">
        <f t="shared" si="2"/>
        <v>77819</v>
      </c>
      <c r="J16" s="223" t="s">
        <v>200</v>
      </c>
      <c r="K16" s="624">
        <v>217</v>
      </c>
      <c r="L16" s="624">
        <v>51</v>
      </c>
      <c r="M16" s="624">
        <v>70</v>
      </c>
      <c r="N16" s="624">
        <v>17</v>
      </c>
      <c r="O16" s="625">
        <v>287</v>
      </c>
      <c r="P16" s="625">
        <v>414</v>
      </c>
    </row>
    <row r="17" spans="1:16" s="224" customFormat="1" ht="13.5" customHeight="1">
      <c r="A17" s="1234" t="str">
        <f>'ANEXO V - TAB 1'!A10</f>
        <v>Fonte: Tribunais Regionais Federais e Secretaria do Conselho da Justiça Federal</v>
      </c>
      <c r="B17" s="1234"/>
      <c r="C17" s="1234"/>
      <c r="D17" s="1234"/>
      <c r="E17" s="1234"/>
      <c r="F17" s="1234"/>
      <c r="G17" s="1234"/>
      <c r="H17" s="1234"/>
      <c r="I17" s="1234"/>
      <c r="J17" s="223"/>
      <c r="K17" s="623">
        <f>SUM(K10:K16)</f>
        <v>23488</v>
      </c>
      <c r="L17" s="584">
        <f t="shared" ref="L17:P17" si="3">SUM(L10:L16)</f>
        <v>4566</v>
      </c>
      <c r="M17" s="584">
        <f t="shared" si="3"/>
        <v>1943</v>
      </c>
      <c r="N17" s="584">
        <f t="shared" si="3"/>
        <v>328</v>
      </c>
      <c r="O17" s="584">
        <f t="shared" si="3"/>
        <v>25312</v>
      </c>
      <c r="P17" s="584">
        <f t="shared" si="3"/>
        <v>35585</v>
      </c>
    </row>
    <row r="18" spans="1:16" s="224" customFormat="1" ht="12.75" customHeight="1">
      <c r="A18" s="1235" t="s">
        <v>69</v>
      </c>
      <c r="B18" s="1235"/>
      <c r="C18" s="1235"/>
      <c r="D18" s="1235"/>
      <c r="E18" s="1235"/>
      <c r="F18" s="1235"/>
      <c r="G18" s="1235"/>
      <c r="H18" s="1235"/>
      <c r="I18" s="1235"/>
      <c r="J18" s="223"/>
      <c r="K18" s="284"/>
    </row>
    <row r="19" spans="1:16" s="224" customFormat="1" ht="12.75" customHeight="1">
      <c r="A19" s="1236" t="s">
        <v>139</v>
      </c>
      <c r="B19" s="1236"/>
      <c r="C19" s="1236"/>
      <c r="D19" s="1236"/>
      <c r="E19" s="1236"/>
      <c r="F19" s="1236"/>
      <c r="G19" s="1236"/>
      <c r="H19" s="1236"/>
      <c r="I19" s="1236"/>
      <c r="K19" s="287"/>
      <c r="N19" s="223"/>
    </row>
    <row r="20" spans="1:16" s="224" customFormat="1" ht="31.5">
      <c r="A20" s="1230" t="s">
        <v>126</v>
      </c>
      <c r="B20" s="1231"/>
      <c r="C20" s="232" t="s">
        <v>127</v>
      </c>
      <c r="D20" s="1231" t="s">
        <v>128</v>
      </c>
      <c r="E20" s="1231"/>
      <c r="F20" s="1231"/>
      <c r="G20" s="1231"/>
      <c r="H20" s="1231"/>
      <c r="I20" s="1231"/>
      <c r="K20" s="287"/>
      <c r="N20" s="223"/>
    </row>
    <row r="21" spans="1:16" s="224" customFormat="1" ht="24" customHeight="1">
      <c r="A21" s="1225" t="s">
        <v>129</v>
      </c>
      <c r="B21" s="1226"/>
      <c r="C21" s="602">
        <v>1182.74</v>
      </c>
      <c r="D21" s="1229" t="s">
        <v>346</v>
      </c>
      <c r="E21" s="1229"/>
      <c r="F21" s="1229"/>
      <c r="G21" s="1229"/>
      <c r="H21" s="1229"/>
      <c r="I21" s="1229"/>
      <c r="K21" s="287"/>
      <c r="N21" s="223"/>
    </row>
    <row r="22" spans="1:16" s="224" customFormat="1" ht="27.75" customHeight="1">
      <c r="A22" s="1225" t="s">
        <v>130</v>
      </c>
      <c r="B22" s="1226"/>
      <c r="C22" s="602">
        <v>935.22</v>
      </c>
      <c r="D22" s="1229" t="s">
        <v>346</v>
      </c>
      <c r="E22" s="1229"/>
      <c r="F22" s="1229"/>
      <c r="G22" s="1229"/>
      <c r="H22" s="1229"/>
      <c r="I22" s="1229"/>
      <c r="K22" s="287"/>
      <c r="N22" s="223"/>
    </row>
    <row r="23" spans="1:16" s="224" customFormat="1" ht="25.5" customHeight="1">
      <c r="A23" s="1225" t="s">
        <v>131</v>
      </c>
      <c r="B23" s="1226"/>
      <c r="C23" s="295" t="s">
        <v>222</v>
      </c>
      <c r="D23" s="1227" t="s">
        <v>213</v>
      </c>
      <c r="E23" s="1228"/>
      <c r="F23" s="1228"/>
      <c r="G23" s="1228"/>
      <c r="H23" s="1228"/>
      <c r="I23" s="1228"/>
      <c r="K23" s="287"/>
      <c r="N23" s="223"/>
    </row>
    <row r="24" spans="1:16" s="224" customFormat="1" ht="12.75" customHeight="1">
      <c r="A24" s="1225" t="s">
        <v>132</v>
      </c>
      <c r="B24" s="1226"/>
      <c r="C24" s="289" t="s">
        <v>214</v>
      </c>
      <c r="D24" s="1227" t="s">
        <v>347</v>
      </c>
      <c r="E24" s="1228"/>
      <c r="F24" s="1228"/>
      <c r="G24" s="1228"/>
      <c r="H24" s="1228"/>
      <c r="I24" s="1228"/>
      <c r="K24" s="287"/>
      <c r="N24" s="223"/>
    </row>
    <row r="25" spans="1:16" s="224" customFormat="1" ht="13.5" customHeight="1">
      <c r="A25" s="1225" t="s">
        <v>133</v>
      </c>
      <c r="B25" s="1226"/>
      <c r="C25" s="289" t="s">
        <v>345</v>
      </c>
      <c r="D25" s="1227" t="s">
        <v>348</v>
      </c>
      <c r="E25" s="1228"/>
      <c r="F25" s="1228"/>
      <c r="G25" s="1228"/>
      <c r="H25" s="1228"/>
      <c r="I25" s="1228"/>
      <c r="K25" s="287"/>
      <c r="N25" s="223"/>
    </row>
    <row r="26" spans="1:16" s="224" customFormat="1">
      <c r="A26" s="279"/>
      <c r="B26" s="279"/>
      <c r="C26" s="279"/>
      <c r="D26" s="279"/>
      <c r="E26" s="279"/>
      <c r="F26" s="279"/>
      <c r="G26" s="280"/>
      <c r="H26" s="280"/>
      <c r="I26" s="280"/>
      <c r="J26" s="223"/>
      <c r="K26" s="284"/>
    </row>
    <row r="27" spans="1:16" s="224" customFormat="1" hidden="1" outlineLevel="1">
      <c r="A27" s="16" t="s">
        <v>220</v>
      </c>
      <c r="B27" s="279"/>
      <c r="C27" s="279">
        <v>1131</v>
      </c>
      <c r="D27" s="279">
        <v>136</v>
      </c>
      <c r="E27" s="279">
        <v>56</v>
      </c>
      <c r="F27" s="279">
        <v>33</v>
      </c>
      <c r="G27" s="279">
        <v>1565</v>
      </c>
      <c r="H27" s="279">
        <v>2107</v>
      </c>
      <c r="I27" s="280"/>
      <c r="J27" s="223"/>
      <c r="K27" s="284"/>
    </row>
    <row r="28" spans="1:16" s="224" customFormat="1" hidden="1" outlineLevel="1">
      <c r="A28" s="16" t="s">
        <v>219</v>
      </c>
      <c r="B28" s="279"/>
      <c r="C28" s="279">
        <v>1196</v>
      </c>
      <c r="D28" s="279">
        <v>148</v>
      </c>
      <c r="E28" s="279">
        <v>493</v>
      </c>
      <c r="F28" s="279"/>
      <c r="G28" s="279">
        <v>1386</v>
      </c>
      <c r="H28" s="279">
        <v>1318</v>
      </c>
      <c r="I28" s="280"/>
      <c r="J28" s="223"/>
      <c r="K28" s="284"/>
    </row>
    <row r="29" spans="1:16" s="224" customFormat="1" hidden="1" outlineLevel="1">
      <c r="A29" s="16" t="s">
        <v>218</v>
      </c>
      <c r="B29" s="279"/>
      <c r="C29" s="279">
        <v>1749</v>
      </c>
      <c r="D29" s="279">
        <v>218</v>
      </c>
      <c r="E29" s="279">
        <v>529</v>
      </c>
      <c r="F29" s="279">
        <v>0</v>
      </c>
      <c r="G29" s="279">
        <v>2491</v>
      </c>
      <c r="H29" s="279">
        <v>2218</v>
      </c>
      <c r="I29" s="280"/>
      <c r="J29" s="223"/>
      <c r="K29" s="284"/>
    </row>
    <row r="30" spans="1:16" s="224" customFormat="1" hidden="1" outlineLevel="1">
      <c r="A30" s="223" t="s">
        <v>217</v>
      </c>
      <c r="B30" s="279"/>
      <c r="C30" s="279">
        <v>924</v>
      </c>
      <c r="D30" s="279">
        <v>134</v>
      </c>
      <c r="E30" s="279">
        <v>55</v>
      </c>
      <c r="F30" s="279">
        <v>183</v>
      </c>
      <c r="G30" s="279">
        <v>1280</v>
      </c>
      <c r="H30" s="279">
        <v>1464</v>
      </c>
      <c r="I30" s="280"/>
      <c r="J30" s="223"/>
      <c r="K30" s="284"/>
    </row>
    <row r="31" spans="1:16" s="224" customFormat="1" hidden="1" outlineLevel="1">
      <c r="A31" s="223" t="s">
        <v>216</v>
      </c>
      <c r="B31" s="279"/>
      <c r="C31" s="279">
        <v>633</v>
      </c>
      <c r="D31" s="279">
        <v>65</v>
      </c>
      <c r="E31" s="279">
        <v>52</v>
      </c>
      <c r="F31" s="279">
        <v>0</v>
      </c>
      <c r="G31" s="279">
        <v>680</v>
      </c>
      <c r="H31" s="279">
        <v>1028</v>
      </c>
      <c r="I31" s="280"/>
      <c r="J31" s="223"/>
      <c r="K31" s="284"/>
    </row>
    <row r="32" spans="1:16" s="224" customFormat="1" hidden="1" outlineLevel="1">
      <c r="A32" s="223"/>
      <c r="B32" s="279"/>
      <c r="C32" s="279"/>
      <c r="D32" s="279"/>
      <c r="E32" s="279"/>
      <c r="F32" s="279"/>
      <c r="G32" s="279"/>
      <c r="H32" s="279"/>
      <c r="I32" s="280"/>
      <c r="J32" s="223"/>
      <c r="K32" s="284"/>
    </row>
    <row r="33" spans="1:11" s="224" customFormat="1" hidden="1" outlineLevel="1">
      <c r="A33" s="223" t="s">
        <v>9</v>
      </c>
      <c r="B33" s="223"/>
      <c r="C33" s="217">
        <f>SUM(C27:C32)</f>
        <v>5633</v>
      </c>
      <c r="D33" s="217">
        <f t="shared" ref="D33:H33" si="4">SUM(D27:D32)</f>
        <v>701</v>
      </c>
      <c r="E33" s="217">
        <f t="shared" si="4"/>
        <v>1185</v>
      </c>
      <c r="F33" s="217">
        <f t="shared" si="4"/>
        <v>216</v>
      </c>
      <c r="G33" s="217">
        <f t="shared" si="4"/>
        <v>7402</v>
      </c>
      <c r="H33" s="217">
        <f t="shared" si="4"/>
        <v>8135</v>
      </c>
      <c r="J33" s="223"/>
      <c r="K33" s="284"/>
    </row>
    <row r="34" spans="1:11" s="224" customFormat="1" hidden="1" outlineLevel="1">
      <c r="A34" s="223"/>
      <c r="B34" s="223"/>
      <c r="C34" s="294"/>
      <c r="D34" s="294"/>
      <c r="E34" s="294"/>
      <c r="F34" s="294"/>
      <c r="G34" s="294"/>
      <c r="H34" s="294"/>
      <c r="J34" s="223"/>
      <c r="K34" s="284"/>
    </row>
    <row r="35" spans="1:11" s="224" customFormat="1" hidden="1" outlineLevel="1">
      <c r="A35" s="223">
        <v>12101</v>
      </c>
      <c r="B35" s="223"/>
      <c r="C35" s="223"/>
      <c r="D35" s="223"/>
      <c r="E35" s="223"/>
      <c r="F35" s="223"/>
      <c r="J35" s="223"/>
      <c r="K35" s="284"/>
    </row>
    <row r="36" spans="1:11" s="224" customFormat="1" hidden="1" outlineLevel="1">
      <c r="A36" s="223" t="s">
        <v>200</v>
      </c>
      <c r="B36" s="223"/>
      <c r="C36" s="290">
        <f>'[14]ANEXO VI - TAB 1'!C10</f>
        <v>199</v>
      </c>
      <c r="D36" s="290">
        <f>'[14]ANEXO VI - TAB 1'!D10</f>
        <v>42</v>
      </c>
      <c r="E36" s="290">
        <f>'[14]ANEXO VI - TAB 1'!E10</f>
        <v>64</v>
      </c>
      <c r="F36" s="290">
        <f>'[14]ANEXO VI - TAB 1'!F10</f>
        <v>15</v>
      </c>
      <c r="G36" s="290">
        <f>'[14]ANEXO VI - TAB 1'!G10</f>
        <v>245</v>
      </c>
      <c r="H36" s="290">
        <f>'[14]ANEXO VI - TAB 1'!H10</f>
        <v>408</v>
      </c>
      <c r="I36" s="290">
        <f>'[14]ANEXO VI - TAB 1'!I10</f>
        <v>653</v>
      </c>
      <c r="J36" s="223"/>
      <c r="K36" s="284"/>
    </row>
    <row r="37" spans="1:11" s="224" customFormat="1" hidden="1" outlineLevel="1">
      <c r="A37" s="223" t="s">
        <v>216</v>
      </c>
      <c r="B37" s="223"/>
      <c r="C37" s="290">
        <v>3495</v>
      </c>
      <c r="D37" s="290">
        <v>982</v>
      </c>
      <c r="E37" s="290">
        <v>588</v>
      </c>
      <c r="F37" s="290">
        <v>0</v>
      </c>
      <c r="G37" s="290">
        <v>3427</v>
      </c>
      <c r="H37" s="290">
        <v>5085</v>
      </c>
      <c r="I37" s="290">
        <f>'[13]ANEXO VI - TAB 1'!I10</f>
        <v>8512</v>
      </c>
      <c r="J37" s="223"/>
      <c r="K37" s="284"/>
    </row>
    <row r="38" spans="1:11" s="224" customFormat="1" hidden="1" outlineLevel="1">
      <c r="A38" s="223" t="s">
        <v>217</v>
      </c>
      <c r="B38" s="223"/>
      <c r="C38" s="290">
        <f>'[12]ANEXO VI - TAB 1'!C10</f>
        <v>4619</v>
      </c>
      <c r="D38" s="290">
        <f>'[12]ANEXO VI - TAB 1'!D10</f>
        <v>1096</v>
      </c>
      <c r="E38" s="290">
        <f>'[12]ANEXO VI - TAB 1'!E10</f>
        <v>96</v>
      </c>
      <c r="F38" s="290">
        <f>'[12]ANEXO VI - TAB 1'!F10</f>
        <v>315</v>
      </c>
      <c r="G38" s="290">
        <f>'[12]ANEXO VI - TAB 1'!G10</f>
        <v>5161</v>
      </c>
      <c r="H38" s="290">
        <f>'[12]ANEXO VI - TAB 1'!H10</f>
        <v>7218</v>
      </c>
      <c r="I38" s="290">
        <f>'[12]ANEXO VI - TAB 1'!I10</f>
        <v>12379</v>
      </c>
      <c r="J38" s="223"/>
      <c r="K38" s="284"/>
    </row>
    <row r="39" spans="1:11" hidden="1" outlineLevel="1">
      <c r="A39" s="16" t="s">
        <v>218</v>
      </c>
      <c r="C39" s="290">
        <v>4770</v>
      </c>
      <c r="D39" s="290">
        <v>855</v>
      </c>
      <c r="E39" s="290">
        <v>718</v>
      </c>
      <c r="F39" s="290">
        <v>0</v>
      </c>
      <c r="G39" s="290">
        <v>6162</v>
      </c>
      <c r="H39" s="290">
        <v>6684</v>
      </c>
      <c r="I39" s="290">
        <f>'[11]ANEXO VI - TAB 1'!I10</f>
        <v>12846</v>
      </c>
    </row>
    <row r="40" spans="1:11" hidden="1" outlineLevel="1">
      <c r="A40" s="16" t="s">
        <v>219</v>
      </c>
      <c r="C40" s="290">
        <v>3612</v>
      </c>
      <c r="D40" s="290">
        <v>636</v>
      </c>
      <c r="E40" s="290">
        <v>995</v>
      </c>
      <c r="F40" s="290">
        <v>0</v>
      </c>
      <c r="G40" s="290">
        <v>3898</v>
      </c>
      <c r="H40" s="290">
        <v>4025</v>
      </c>
      <c r="I40" s="290">
        <v>7923</v>
      </c>
    </row>
    <row r="41" spans="1:11" hidden="1" outlineLevel="1">
      <c r="A41" s="16" t="s">
        <v>220</v>
      </c>
      <c r="C41" s="563">
        <v>7625</v>
      </c>
      <c r="D41" s="563">
        <v>1914</v>
      </c>
      <c r="E41" s="563">
        <v>657</v>
      </c>
      <c r="F41" s="564">
        <v>151</v>
      </c>
      <c r="G41" s="565">
        <v>9457</v>
      </c>
      <c r="H41" s="565">
        <v>13383</v>
      </c>
      <c r="I41" s="290">
        <f>'[9]ANEXO VI - TAB 1'!I10</f>
        <v>22840</v>
      </c>
    </row>
    <row r="42" spans="1:11" hidden="1" outlineLevel="1">
      <c r="C42" s="290">
        <f>SUM(C36:C41)</f>
        <v>24320</v>
      </c>
      <c r="D42" s="290">
        <f t="shared" ref="D42:H42" si="5">SUM(D36:D41)</f>
        <v>5525</v>
      </c>
      <c r="E42" s="290">
        <f t="shared" si="5"/>
        <v>3118</v>
      </c>
      <c r="F42" s="290">
        <f t="shared" si="5"/>
        <v>481</v>
      </c>
      <c r="G42" s="290">
        <f t="shared" si="5"/>
        <v>28350</v>
      </c>
      <c r="H42" s="290">
        <f t="shared" si="5"/>
        <v>36803</v>
      </c>
      <c r="I42" s="290">
        <f t="shared" ref="I42" si="6">SUM(I36:I41)</f>
        <v>65153</v>
      </c>
    </row>
    <row r="43" spans="1:11" hidden="1" outlineLevel="1">
      <c r="C43" s="293"/>
      <c r="D43" s="293"/>
      <c r="E43" s="293"/>
      <c r="F43" s="293"/>
      <c r="G43" s="293"/>
      <c r="H43" s="293"/>
      <c r="I43" s="293">
        <f t="shared" ref="I43" si="7">+I42-I9</f>
        <v>4256</v>
      </c>
    </row>
    <row r="44" spans="1:11" collapsed="1"/>
    <row r="46" spans="1:11" hidden="1" outlineLevel="3"/>
    <row r="47" spans="1:11" hidden="1" outlineLevel="3">
      <c r="B47" s="16" t="s">
        <v>299</v>
      </c>
    </row>
    <row r="48" spans="1:11" hidden="1" outlineLevel="3">
      <c r="A48" s="16">
        <v>1</v>
      </c>
      <c r="B48" s="16">
        <v>7605</v>
      </c>
      <c r="C48" s="16">
        <v>1950</v>
      </c>
      <c r="D48" s="16">
        <v>415</v>
      </c>
      <c r="E48" s="16">
        <v>69</v>
      </c>
      <c r="F48" s="16">
        <v>9481</v>
      </c>
      <c r="G48" s="7">
        <v>13402</v>
      </c>
      <c r="H48" s="7">
        <v>22883</v>
      </c>
    </row>
    <row r="49" spans="1:8" hidden="1" outlineLevel="3">
      <c r="A49" s="16">
        <v>2</v>
      </c>
      <c r="B49" s="597">
        <v>3579</v>
      </c>
      <c r="C49" s="597">
        <v>658</v>
      </c>
      <c r="D49" s="597">
        <v>907</v>
      </c>
      <c r="E49" s="597">
        <v>696</v>
      </c>
      <c r="F49" s="597">
        <v>3900</v>
      </c>
      <c r="G49" s="597">
        <v>4060</v>
      </c>
      <c r="H49" s="597">
        <v>7960</v>
      </c>
    </row>
    <row r="50" spans="1:8" hidden="1" outlineLevel="3">
      <c r="A50" s="16">
        <v>3</v>
      </c>
      <c r="B50" s="16">
        <v>1742</v>
      </c>
      <c r="C50" s="16">
        <v>236</v>
      </c>
      <c r="D50" s="16">
        <v>526</v>
      </c>
      <c r="E50" s="16">
        <v>0</v>
      </c>
      <c r="F50" s="16">
        <v>2519</v>
      </c>
      <c r="G50" s="7">
        <v>2218</v>
      </c>
      <c r="H50" s="7">
        <v>4737</v>
      </c>
    </row>
    <row r="51" spans="1:8" hidden="1" outlineLevel="3">
      <c r="A51" s="16">
        <v>4</v>
      </c>
      <c r="B51" s="16">
        <v>4574</v>
      </c>
      <c r="C51" s="16">
        <v>1125</v>
      </c>
      <c r="D51" s="16">
        <v>94</v>
      </c>
      <c r="E51" s="16">
        <v>281</v>
      </c>
      <c r="F51" s="16">
        <v>5162</v>
      </c>
      <c r="G51" s="7">
        <v>7247</v>
      </c>
      <c r="H51" s="7">
        <v>12409</v>
      </c>
    </row>
    <row r="52" spans="1:8" hidden="1" outlineLevel="3">
      <c r="A52" s="16">
        <v>5</v>
      </c>
      <c r="B52" s="598">
        <v>3478</v>
      </c>
      <c r="C52" s="598">
        <v>962</v>
      </c>
      <c r="D52" s="598">
        <v>474</v>
      </c>
      <c r="E52" s="598">
        <v>0</v>
      </c>
      <c r="F52" s="598">
        <v>3441</v>
      </c>
      <c r="G52" s="598">
        <v>5106</v>
      </c>
      <c r="H52" s="599">
        <v>8547</v>
      </c>
    </row>
    <row r="53" spans="1:8" hidden="1" outlineLevel="3">
      <c r="A53" s="16" t="s">
        <v>297</v>
      </c>
      <c r="B53" s="16">
        <v>207</v>
      </c>
      <c r="C53" s="16">
        <v>49</v>
      </c>
      <c r="D53" s="16">
        <v>69</v>
      </c>
      <c r="E53" s="16">
        <v>19</v>
      </c>
      <c r="F53" s="16">
        <v>256</v>
      </c>
      <c r="G53" s="7">
        <v>418</v>
      </c>
      <c r="H53" s="7">
        <v>674</v>
      </c>
    </row>
    <row r="54" spans="1:8" hidden="1" outlineLevel="3"/>
    <row r="55" spans="1:8" hidden="1" outlineLevel="3"/>
    <row r="56" spans="1:8" hidden="1" outlineLevel="3"/>
    <row r="57" spans="1:8" hidden="1" outlineLevel="3">
      <c r="B57" s="16" t="s">
        <v>300</v>
      </c>
    </row>
    <row r="58" spans="1:8" hidden="1" outlineLevel="3">
      <c r="A58" s="16">
        <v>1</v>
      </c>
      <c r="B58" s="587">
        <v>1140</v>
      </c>
      <c r="C58" s="587">
        <v>146</v>
      </c>
      <c r="D58" s="587">
        <v>59</v>
      </c>
      <c r="E58" s="588">
        <v>66</v>
      </c>
      <c r="F58" s="595">
        <v>1565</v>
      </c>
      <c r="G58" s="595">
        <v>2110</v>
      </c>
      <c r="H58" s="596">
        <f>F58+G58</f>
        <v>3675</v>
      </c>
    </row>
    <row r="59" spans="1:8" hidden="1" outlineLevel="3">
      <c r="A59" s="16">
        <v>2</v>
      </c>
      <c r="B59" s="16">
        <v>1182</v>
      </c>
      <c r="C59" s="16">
        <v>152</v>
      </c>
      <c r="D59" s="16">
        <v>485</v>
      </c>
      <c r="E59" s="16">
        <v>63</v>
      </c>
      <c r="F59" s="16">
        <v>1398</v>
      </c>
      <c r="G59" s="7">
        <v>1322</v>
      </c>
      <c r="H59" s="7">
        <v>2720</v>
      </c>
    </row>
    <row r="60" spans="1:8" hidden="1" outlineLevel="3">
      <c r="A60" s="16">
        <v>3</v>
      </c>
      <c r="B60" s="16">
        <v>4809</v>
      </c>
      <c r="C60" s="16">
        <v>889</v>
      </c>
      <c r="D60" s="16">
        <v>728</v>
      </c>
      <c r="E60" s="16">
        <v>0</v>
      </c>
      <c r="F60" s="16">
        <v>6210</v>
      </c>
      <c r="G60" s="7">
        <v>6691</v>
      </c>
      <c r="H60" s="7">
        <v>12901</v>
      </c>
    </row>
    <row r="61" spans="1:8" hidden="1" outlineLevel="3">
      <c r="A61" s="16">
        <v>4</v>
      </c>
      <c r="B61" s="16">
        <v>918</v>
      </c>
      <c r="C61" s="16">
        <v>140</v>
      </c>
      <c r="D61" s="16">
        <v>52</v>
      </c>
      <c r="E61" s="16">
        <v>116</v>
      </c>
      <c r="F61" s="16">
        <v>1284</v>
      </c>
      <c r="G61" s="7">
        <v>1449</v>
      </c>
      <c r="H61" s="7">
        <v>2733</v>
      </c>
    </row>
    <row r="62" spans="1:8" hidden="1" outlineLevel="3">
      <c r="A62" s="16">
        <v>5</v>
      </c>
      <c r="B62" s="598">
        <v>631</v>
      </c>
      <c r="C62" s="598">
        <v>64</v>
      </c>
      <c r="D62" s="598">
        <v>27</v>
      </c>
      <c r="E62" s="598">
        <v>0</v>
      </c>
      <c r="F62" s="598">
        <v>678</v>
      </c>
      <c r="G62" s="598">
        <v>1018</v>
      </c>
      <c r="H62" s="599">
        <v>1696</v>
      </c>
    </row>
    <row r="63" spans="1:8" hidden="1" outlineLevel="3">
      <c r="A63" s="16" t="s">
        <v>297</v>
      </c>
    </row>
    <row r="64" spans="1:8" hidden="1" outlineLevel="3">
      <c r="B64" s="293">
        <f>B48+B49+B50+B51+B52+B53</f>
        <v>21185</v>
      </c>
      <c r="C64" s="293">
        <f t="shared" ref="C64:H64" si="8">C48+C49+C50+C51+C52+C53</f>
        <v>4980</v>
      </c>
      <c r="D64" s="293">
        <f t="shared" si="8"/>
        <v>2485</v>
      </c>
      <c r="E64" s="293">
        <f t="shared" si="8"/>
        <v>1065</v>
      </c>
      <c r="F64" s="293">
        <f t="shared" si="8"/>
        <v>24759</v>
      </c>
      <c r="G64" s="293">
        <f t="shared" si="8"/>
        <v>32451</v>
      </c>
      <c r="H64" s="293">
        <f t="shared" si="8"/>
        <v>57210</v>
      </c>
    </row>
    <row r="65" spans="2:8" hidden="1" outlineLevel="3">
      <c r="B65" s="293">
        <f>B58+B59+B60+B61+B62</f>
        <v>8680</v>
      </c>
      <c r="C65" s="293">
        <f t="shared" ref="C65:H65" si="9">C58+C59+C60+C61+C62</f>
        <v>1391</v>
      </c>
      <c r="D65" s="293">
        <f t="shared" si="9"/>
        <v>1351</v>
      </c>
      <c r="E65" s="293">
        <f t="shared" si="9"/>
        <v>245</v>
      </c>
      <c r="F65" s="293">
        <f t="shared" si="9"/>
        <v>11135</v>
      </c>
      <c r="G65" s="293">
        <f t="shared" si="9"/>
        <v>12590</v>
      </c>
      <c r="H65" s="293">
        <f t="shared" si="9"/>
        <v>23725</v>
      </c>
    </row>
    <row r="66" spans="2:8" hidden="1" outlineLevel="3">
      <c r="B66" s="293">
        <f>B64+B65</f>
        <v>29865</v>
      </c>
      <c r="C66" s="293">
        <f t="shared" ref="C66:H66" si="10">C64+C65</f>
        <v>6371</v>
      </c>
      <c r="D66" s="293">
        <f t="shared" si="10"/>
        <v>3836</v>
      </c>
      <c r="E66" s="293">
        <f t="shared" si="10"/>
        <v>1310</v>
      </c>
      <c r="F66" s="293">
        <f t="shared" si="10"/>
        <v>35894</v>
      </c>
      <c r="G66" s="293">
        <f t="shared" si="10"/>
        <v>45041</v>
      </c>
      <c r="H66" s="293">
        <f t="shared" si="10"/>
        <v>80935</v>
      </c>
    </row>
    <row r="67" spans="2:8" hidden="1" outlineLevel="3">
      <c r="B67" s="293">
        <f>B66-C16</f>
        <v>-123</v>
      </c>
      <c r="C67" s="293">
        <f t="shared" ref="C67:H67" si="11">C66-D16</f>
        <v>985</v>
      </c>
      <c r="D67" s="293">
        <f t="shared" si="11"/>
        <v>746</v>
      </c>
      <c r="E67" s="293">
        <f t="shared" si="11"/>
        <v>820</v>
      </c>
      <c r="F67" s="293">
        <f t="shared" si="11"/>
        <v>2549</v>
      </c>
      <c r="G67" s="293">
        <f t="shared" si="11"/>
        <v>567</v>
      </c>
      <c r="H67" s="293">
        <f t="shared" si="11"/>
        <v>3116</v>
      </c>
    </row>
    <row r="68" spans="2:8" hidden="1" outlineLevel="3"/>
    <row r="69" spans="2:8" collapsed="1"/>
  </sheetData>
  <sortState xmlns:xlrd2="http://schemas.microsoft.com/office/spreadsheetml/2017/richdata2" ref="A27:A31">
    <sortCondition ref="A27"/>
  </sortState>
  <mergeCells count="27">
    <mergeCell ref="A4:I4"/>
    <mergeCell ref="A1:I1"/>
    <mergeCell ref="A2:I2"/>
    <mergeCell ref="F5:I5"/>
    <mergeCell ref="A6:B7"/>
    <mergeCell ref="C6:I6"/>
    <mergeCell ref="C7:C8"/>
    <mergeCell ref="D7:D8"/>
    <mergeCell ref="E7:E8"/>
    <mergeCell ref="F7:F8"/>
    <mergeCell ref="G7:I7"/>
    <mergeCell ref="A20:B20"/>
    <mergeCell ref="D20:I20"/>
    <mergeCell ref="A21:B21"/>
    <mergeCell ref="D21:I21"/>
    <mergeCell ref="A16:B16"/>
    <mergeCell ref="A17:I17"/>
    <mergeCell ref="A18:I18"/>
    <mergeCell ref="A19:I19"/>
    <mergeCell ref="A24:B24"/>
    <mergeCell ref="D24:I24"/>
    <mergeCell ref="A25:B25"/>
    <mergeCell ref="D25:I25"/>
    <mergeCell ref="A22:B22"/>
    <mergeCell ref="D22:I22"/>
    <mergeCell ref="A23:B23"/>
    <mergeCell ref="D23:I23"/>
  </mergeCells>
  <phoneticPr fontId="0" type="noConversion"/>
  <pageMargins left="0.78749999999999998" right="0.39374999999999999" top="0.59027777777777779" bottom="0.59027777777777779" header="0.51180555555555551" footer="0.51180555555555551"/>
  <pageSetup paperSize="9" scale="92" firstPageNumber="0" orientation="landscape" r:id="rId1"/>
  <headerFooter alignWithMargins="0"/>
  <ignoredErrors>
    <ignoredError sqref="C9:H9 F5" unlockedFormula="1"/>
    <ignoredError sqref="C25 A9:A1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956" t="s">
        <v>148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</row>
    <row r="2" spans="1:14" ht="12.75" customHeight="1">
      <c r="A2" s="956" t="s">
        <v>134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</row>
    <row r="3" spans="1:14" ht="12.75" customHeight="1">
      <c r="A3" s="1183" t="s">
        <v>149</v>
      </c>
      <c r="B3" s="1183"/>
      <c r="C3" s="1183"/>
      <c r="D3" s="1183"/>
      <c r="E3" s="1183"/>
      <c r="F3" s="1183"/>
      <c r="G3" s="1183"/>
      <c r="H3" s="1183"/>
      <c r="I3" s="1183"/>
      <c r="J3" s="1183"/>
      <c r="K3" s="1183"/>
      <c r="L3" s="1183"/>
      <c r="M3" s="1183"/>
      <c r="N3" s="2"/>
    </row>
    <row r="4" spans="1:14" ht="12.75" customHeight="1">
      <c r="A4" s="105"/>
      <c r="B4" s="105"/>
      <c r="C4" s="105"/>
      <c r="D4" s="105"/>
      <c r="E4" s="105"/>
      <c r="G4" s="22"/>
      <c r="H4" s="22"/>
      <c r="I4" s="22"/>
      <c r="J4" s="22"/>
      <c r="L4" s="1102" t="s">
        <v>2</v>
      </c>
      <c r="M4" s="1102"/>
    </row>
    <row r="5" spans="1:14" s="13" customFormat="1">
      <c r="A5" s="1093" t="s">
        <v>117</v>
      </c>
      <c r="B5" s="1090"/>
      <c r="C5" s="1090" t="s">
        <v>140</v>
      </c>
      <c r="D5" s="1090"/>
      <c r="E5" s="1090"/>
      <c r="F5" s="1090"/>
      <c r="G5" s="1090"/>
      <c r="H5" s="1090"/>
      <c r="I5" s="1090"/>
      <c r="J5" s="1090"/>
      <c r="K5" s="1090"/>
      <c r="L5" s="1090"/>
      <c r="M5" s="1094"/>
      <c r="N5" s="22"/>
    </row>
    <row r="6" spans="1:14" s="13" customFormat="1" ht="13.15" customHeight="1">
      <c r="A6" s="1093"/>
      <c r="B6" s="1090"/>
      <c r="C6" s="1250" t="s">
        <v>118</v>
      </c>
      <c r="D6" s="1090" t="s">
        <v>119</v>
      </c>
      <c r="E6" s="1090" t="s">
        <v>120</v>
      </c>
      <c r="F6" s="1090" t="s">
        <v>121</v>
      </c>
      <c r="G6" s="1090" t="s">
        <v>122</v>
      </c>
      <c r="H6" s="1090"/>
      <c r="I6" s="1090"/>
      <c r="J6" s="1090"/>
      <c r="K6" s="1090"/>
      <c r="L6" s="1090"/>
      <c r="M6" s="1094"/>
      <c r="N6" s="22"/>
    </row>
    <row r="7" spans="1:14" s="13" customFormat="1">
      <c r="A7" s="1093"/>
      <c r="B7" s="1090"/>
      <c r="C7" s="1251"/>
      <c r="D7" s="1090"/>
      <c r="E7" s="1090"/>
      <c r="F7" s="1090"/>
      <c r="G7" s="1248" t="s">
        <v>141</v>
      </c>
      <c r="H7" s="1248"/>
      <c r="I7" s="1248"/>
      <c r="J7" s="1249"/>
      <c r="K7" s="1089" t="s">
        <v>142</v>
      </c>
      <c r="L7" s="1090"/>
      <c r="M7" s="1094"/>
      <c r="N7" s="22"/>
    </row>
    <row r="8" spans="1:14" s="13" customFormat="1" ht="25.5">
      <c r="A8" s="116" t="s">
        <v>123</v>
      </c>
      <c r="B8" s="118" t="s">
        <v>26</v>
      </c>
      <c r="C8" s="118" t="s">
        <v>135</v>
      </c>
      <c r="D8" s="1090"/>
      <c r="E8" s="1090"/>
      <c r="F8" s="1090"/>
      <c r="G8" s="118" t="s">
        <v>124</v>
      </c>
      <c r="H8" s="118" t="s">
        <v>125</v>
      </c>
      <c r="I8" s="118" t="s">
        <v>150</v>
      </c>
      <c r="J8" s="117" t="s">
        <v>9</v>
      </c>
      <c r="K8" s="127" t="s">
        <v>124</v>
      </c>
      <c r="L8" s="118" t="s">
        <v>125</v>
      </c>
      <c r="M8" s="117" t="s">
        <v>9</v>
      </c>
      <c r="N8" s="22"/>
    </row>
    <row r="9" spans="1:14" s="7" customFormat="1" ht="12.75" customHeight="1">
      <c r="A9" s="121"/>
      <c r="B9" s="104"/>
      <c r="C9" s="104"/>
      <c r="D9" s="104"/>
      <c r="E9" s="104"/>
      <c r="F9" s="104"/>
      <c r="G9" s="9"/>
      <c r="H9" s="9"/>
      <c r="I9" s="9"/>
      <c r="J9" s="12">
        <f>SUM(G9:I9)</f>
        <v>0</v>
      </c>
      <c r="K9" s="8"/>
      <c r="L9" s="9"/>
      <c r="M9" s="125">
        <f>K9+L9</f>
        <v>0</v>
      </c>
      <c r="N9" s="16"/>
    </row>
    <row r="10" spans="1:14" s="7" customFormat="1" ht="12.75" customHeight="1">
      <c r="A10" s="121"/>
      <c r="B10" s="104"/>
      <c r="C10" s="104"/>
      <c r="D10" s="104"/>
      <c r="E10" s="104"/>
      <c r="F10" s="104"/>
      <c r="G10" s="9"/>
      <c r="H10" s="9"/>
      <c r="I10" s="9"/>
      <c r="J10" s="12">
        <f t="shared" ref="J10:J20" si="0">G10+H10</f>
        <v>0</v>
      </c>
      <c r="K10" s="8"/>
      <c r="L10" s="9"/>
      <c r="M10" s="126">
        <f>K10+L10</f>
        <v>0</v>
      </c>
      <c r="N10" s="16"/>
    </row>
    <row r="11" spans="1:14" s="7" customFormat="1" ht="12.75" customHeight="1">
      <c r="A11" s="121"/>
      <c r="B11" s="104"/>
      <c r="C11" s="104"/>
      <c r="D11" s="104"/>
      <c r="E11" s="104"/>
      <c r="F11" s="104"/>
      <c r="G11" s="9"/>
      <c r="H11" s="9"/>
      <c r="I11" s="9"/>
      <c r="J11" s="12">
        <f t="shared" si="0"/>
        <v>0</v>
      </c>
      <c r="K11" s="8"/>
      <c r="L11" s="9"/>
      <c r="M11" s="126">
        <f t="shared" ref="M11:M20" si="1">K11+L11</f>
        <v>0</v>
      </c>
      <c r="N11" s="16"/>
    </row>
    <row r="12" spans="1:14" s="7" customFormat="1" ht="12.75" customHeight="1">
      <c r="A12" s="121"/>
      <c r="B12" s="104"/>
      <c r="C12" s="104"/>
      <c r="D12" s="104"/>
      <c r="E12" s="104"/>
      <c r="F12" s="104"/>
      <c r="G12" s="9"/>
      <c r="H12" s="9"/>
      <c r="I12" s="9"/>
      <c r="J12" s="12">
        <f t="shared" si="0"/>
        <v>0</v>
      </c>
      <c r="K12" s="8"/>
      <c r="L12" s="9"/>
      <c r="M12" s="126">
        <f t="shared" si="1"/>
        <v>0</v>
      </c>
      <c r="N12" s="16"/>
    </row>
    <row r="13" spans="1:14" s="7" customFormat="1" ht="12.75" customHeight="1">
      <c r="A13" s="121"/>
      <c r="B13" s="104"/>
      <c r="C13" s="104"/>
      <c r="D13" s="104"/>
      <c r="E13" s="104"/>
      <c r="F13" s="104"/>
      <c r="G13" s="9"/>
      <c r="H13" s="9"/>
      <c r="I13" s="9"/>
      <c r="J13" s="12">
        <f t="shared" si="0"/>
        <v>0</v>
      </c>
      <c r="K13" s="8"/>
      <c r="L13" s="9"/>
      <c r="M13" s="126">
        <f t="shared" si="1"/>
        <v>0</v>
      </c>
      <c r="N13" s="16"/>
    </row>
    <row r="14" spans="1:14" s="7" customFormat="1" ht="12.75" customHeight="1">
      <c r="A14" s="121"/>
      <c r="B14" s="104"/>
      <c r="C14" s="104"/>
      <c r="D14" s="104"/>
      <c r="E14" s="104"/>
      <c r="F14" s="104"/>
      <c r="G14" s="9"/>
      <c r="H14" s="9"/>
      <c r="I14" s="9"/>
      <c r="J14" s="12">
        <f t="shared" si="0"/>
        <v>0</v>
      </c>
      <c r="K14" s="8"/>
      <c r="L14" s="9"/>
      <c r="M14" s="126">
        <f t="shared" si="1"/>
        <v>0</v>
      </c>
      <c r="N14" s="16"/>
    </row>
    <row r="15" spans="1:14" s="7" customFormat="1" ht="12.75" customHeight="1">
      <c r="A15" s="121"/>
      <c r="B15" s="104"/>
      <c r="C15" s="104"/>
      <c r="D15" s="104"/>
      <c r="E15" s="104"/>
      <c r="F15" s="104"/>
      <c r="G15" s="9"/>
      <c r="H15" s="9"/>
      <c r="I15" s="9"/>
      <c r="J15" s="12">
        <f t="shared" si="0"/>
        <v>0</v>
      </c>
      <c r="K15" s="8"/>
      <c r="L15" s="9"/>
      <c r="M15" s="126">
        <f t="shared" si="1"/>
        <v>0</v>
      </c>
      <c r="N15" s="16"/>
    </row>
    <row r="16" spans="1:14" s="7" customFormat="1" ht="12.75" customHeight="1">
      <c r="A16" s="121"/>
      <c r="B16" s="104"/>
      <c r="C16" s="104"/>
      <c r="D16" s="104"/>
      <c r="E16" s="104"/>
      <c r="F16" s="104"/>
      <c r="G16" s="9"/>
      <c r="H16" s="9"/>
      <c r="I16" s="9"/>
      <c r="J16" s="12">
        <f t="shared" si="0"/>
        <v>0</v>
      </c>
      <c r="K16" s="8"/>
      <c r="L16" s="9"/>
      <c r="M16" s="126">
        <f t="shared" si="1"/>
        <v>0</v>
      </c>
      <c r="N16" s="16"/>
    </row>
    <row r="17" spans="1:14" s="7" customFormat="1" ht="12.75" customHeight="1">
      <c r="A17" s="121"/>
      <c r="B17" s="104"/>
      <c r="C17" s="104"/>
      <c r="D17" s="104"/>
      <c r="E17" s="104"/>
      <c r="F17" s="104"/>
      <c r="G17" s="9"/>
      <c r="H17" s="9"/>
      <c r="I17" s="9"/>
      <c r="J17" s="12">
        <f t="shared" si="0"/>
        <v>0</v>
      </c>
      <c r="K17" s="8"/>
      <c r="L17" s="9"/>
      <c r="M17" s="126">
        <f t="shared" si="1"/>
        <v>0</v>
      </c>
      <c r="N17" s="16"/>
    </row>
    <row r="18" spans="1:14" s="7" customFormat="1" ht="12.75" customHeight="1">
      <c r="A18" s="121"/>
      <c r="B18" s="104"/>
      <c r="C18" s="104"/>
      <c r="D18" s="104"/>
      <c r="E18" s="104"/>
      <c r="F18" s="104"/>
      <c r="G18" s="9"/>
      <c r="H18" s="9"/>
      <c r="I18" s="9"/>
      <c r="J18" s="12">
        <f t="shared" si="0"/>
        <v>0</v>
      </c>
      <c r="K18" s="8"/>
      <c r="L18" s="9"/>
      <c r="M18" s="126">
        <f t="shared" si="1"/>
        <v>0</v>
      </c>
      <c r="N18" s="16"/>
    </row>
    <row r="19" spans="1:14" s="7" customFormat="1">
      <c r="A19" s="122"/>
      <c r="B19" s="104"/>
      <c r="C19" s="104"/>
      <c r="D19" s="104"/>
      <c r="E19" s="104"/>
      <c r="F19" s="104"/>
      <c r="G19" s="9"/>
      <c r="H19" s="9"/>
      <c r="I19" s="9"/>
      <c r="J19" s="12">
        <f t="shared" si="0"/>
        <v>0</v>
      </c>
      <c r="K19" s="8"/>
      <c r="L19" s="9"/>
      <c r="M19" s="126">
        <f t="shared" si="1"/>
        <v>0</v>
      </c>
      <c r="N19" s="16"/>
    </row>
    <row r="20" spans="1:14" s="7" customFormat="1">
      <c r="A20" s="122"/>
      <c r="B20" s="104"/>
      <c r="C20" s="104"/>
      <c r="D20" s="104"/>
      <c r="E20" s="104"/>
      <c r="F20" s="104"/>
      <c r="G20" s="9"/>
      <c r="H20" s="9"/>
      <c r="I20" s="9"/>
      <c r="J20" s="12">
        <f t="shared" si="0"/>
        <v>0</v>
      </c>
      <c r="K20" s="8"/>
      <c r="L20" s="9"/>
      <c r="M20" s="126">
        <f t="shared" si="1"/>
        <v>0</v>
      </c>
      <c r="N20" s="16"/>
    </row>
    <row r="21" spans="1:14" s="7" customFormat="1">
      <c r="A21" s="1093" t="s">
        <v>9</v>
      </c>
      <c r="B21" s="1090"/>
      <c r="C21" s="123">
        <f t="shared" ref="C21:H21" si="2">SUM(C9:C20)</f>
        <v>0</v>
      </c>
      <c r="D21" s="123">
        <f t="shared" si="2"/>
        <v>0</v>
      </c>
      <c r="E21" s="123">
        <f t="shared" si="2"/>
        <v>0</v>
      </c>
      <c r="F21" s="123">
        <f t="shared" si="2"/>
        <v>0</v>
      </c>
      <c r="G21" s="123">
        <f t="shared" si="2"/>
        <v>0</v>
      </c>
      <c r="H21" s="123">
        <f t="shared" si="2"/>
        <v>0</v>
      </c>
      <c r="I21" s="123"/>
      <c r="J21" s="124">
        <f>SUM(J9:J20)</f>
        <v>0</v>
      </c>
      <c r="K21" s="128">
        <f>SUM(K9:K20)</f>
        <v>0</v>
      </c>
      <c r="L21" s="123">
        <f>SUM(L9:L20)</f>
        <v>0</v>
      </c>
      <c r="M21" s="124">
        <f>SUM(M9:M20)</f>
        <v>0</v>
      </c>
      <c r="N21" s="16"/>
    </row>
    <row r="22" spans="1:14" s="7" customFormat="1">
      <c r="A22" s="1242" t="s">
        <v>116</v>
      </c>
      <c r="B22" s="1242"/>
      <c r="C22" s="1242"/>
      <c r="D22" s="1242"/>
      <c r="E22" s="1242"/>
      <c r="F22" s="1242"/>
      <c r="G22" s="1242"/>
      <c r="H22" s="1242"/>
      <c r="I22" s="108"/>
      <c r="J22" s="16"/>
    </row>
    <row r="23" spans="1:14" s="7" customFormat="1" ht="12.75" customHeight="1">
      <c r="A23" s="1243" t="s">
        <v>69</v>
      </c>
      <c r="B23" s="1243"/>
      <c r="C23" s="1243"/>
      <c r="D23" s="1243"/>
      <c r="E23" s="1243"/>
      <c r="F23" s="1243"/>
      <c r="G23" s="1243"/>
      <c r="H23" s="1243"/>
      <c r="I23" s="109"/>
      <c r="J23" s="16"/>
    </row>
    <row r="24" spans="1:14" s="7" customFormat="1">
      <c r="A24" s="1244" t="s">
        <v>143</v>
      </c>
      <c r="B24" s="1244"/>
      <c r="C24" s="1244"/>
      <c r="D24" s="1244"/>
      <c r="E24" s="1244"/>
      <c r="F24" s="1244"/>
      <c r="G24" s="1244"/>
      <c r="H24" s="1244"/>
      <c r="I24" s="114"/>
      <c r="K24" s="16"/>
      <c r="N24" s="16"/>
    </row>
    <row r="25" spans="1:14" s="7" customFormat="1">
      <c r="A25" s="1245" t="s">
        <v>126</v>
      </c>
      <c r="B25" s="1246"/>
      <c r="C25" s="1246"/>
      <c r="D25" s="1246" t="s">
        <v>128</v>
      </c>
      <c r="E25" s="1246"/>
      <c r="F25" s="1246"/>
      <c r="G25" s="1246"/>
      <c r="H25" s="1246"/>
      <c r="I25" s="1246"/>
      <c r="J25" s="1246"/>
      <c r="K25" s="1246"/>
      <c r="L25" s="1246"/>
      <c r="M25" s="1247"/>
      <c r="N25" s="16"/>
    </row>
    <row r="26" spans="1:14" s="7" customFormat="1" ht="13.5" customHeight="1">
      <c r="A26" s="1239" t="s">
        <v>136</v>
      </c>
      <c r="B26" s="1240"/>
      <c r="C26" s="1240"/>
      <c r="D26" s="1240"/>
      <c r="E26" s="1240"/>
      <c r="F26" s="1240"/>
      <c r="G26" s="1240"/>
      <c r="H26" s="1240"/>
      <c r="I26" s="1240"/>
      <c r="J26" s="1240"/>
      <c r="K26" s="1240"/>
      <c r="L26" s="1240"/>
      <c r="M26" s="1241"/>
      <c r="N26" s="16"/>
    </row>
    <row r="27" spans="1:14" s="7" customFormat="1" ht="13.5" customHeight="1">
      <c r="A27" s="1239" t="s">
        <v>137</v>
      </c>
      <c r="B27" s="1240"/>
      <c r="C27" s="1240"/>
      <c r="D27" s="1240"/>
      <c r="E27" s="1240"/>
      <c r="F27" s="1240"/>
      <c r="G27" s="1240"/>
      <c r="H27" s="1240"/>
      <c r="I27" s="1240"/>
      <c r="J27" s="1240"/>
      <c r="K27" s="1240"/>
      <c r="L27" s="1240"/>
      <c r="M27" s="1241"/>
      <c r="N27" s="16"/>
    </row>
    <row r="28" spans="1:14" s="7" customFormat="1" ht="12.75" customHeight="1">
      <c r="A28" s="1239" t="s">
        <v>130</v>
      </c>
      <c r="B28" s="1240"/>
      <c r="C28" s="1240"/>
      <c r="D28" s="1240"/>
      <c r="E28" s="1240"/>
      <c r="F28" s="1240"/>
      <c r="G28" s="1240"/>
      <c r="H28" s="1240"/>
      <c r="I28" s="1240"/>
      <c r="J28" s="1240"/>
      <c r="K28" s="1240"/>
      <c r="L28" s="1240"/>
      <c r="M28" s="1241"/>
      <c r="N28" s="16"/>
    </row>
    <row r="29" spans="1:14" s="7" customFormat="1" ht="12.75" customHeight="1">
      <c r="A29" s="1239" t="s">
        <v>131</v>
      </c>
      <c r="B29" s="1240"/>
      <c r="C29" s="1240"/>
      <c r="D29" s="1240"/>
      <c r="E29" s="1240"/>
      <c r="F29" s="1240"/>
      <c r="G29" s="1240"/>
      <c r="H29" s="1240"/>
      <c r="I29" s="1240"/>
      <c r="J29" s="1240"/>
      <c r="K29" s="1240"/>
      <c r="L29" s="1240"/>
      <c r="M29" s="1241"/>
      <c r="N29" s="16"/>
    </row>
    <row r="30" spans="1:14" s="7" customFormat="1" ht="12.75" customHeight="1">
      <c r="A30" s="1239" t="s">
        <v>132</v>
      </c>
      <c r="B30" s="1240"/>
      <c r="C30" s="1240"/>
      <c r="D30" s="1240"/>
      <c r="E30" s="1240"/>
      <c r="F30" s="1240"/>
      <c r="G30" s="1240"/>
      <c r="H30" s="1240"/>
      <c r="I30" s="1240"/>
      <c r="J30" s="1240"/>
      <c r="K30" s="1240"/>
      <c r="L30" s="1240"/>
      <c r="M30" s="1241"/>
      <c r="N30" s="16"/>
    </row>
    <row r="31" spans="1:14" s="7" customFormat="1" ht="12.75" customHeight="1">
      <c r="A31" s="1239" t="s">
        <v>133</v>
      </c>
      <c r="B31" s="1240"/>
      <c r="C31" s="1240"/>
      <c r="D31" s="1240"/>
      <c r="E31" s="1240"/>
      <c r="F31" s="1240"/>
      <c r="G31" s="1240"/>
      <c r="H31" s="1240"/>
      <c r="I31" s="1240"/>
      <c r="J31" s="1240"/>
      <c r="K31" s="1240"/>
      <c r="L31" s="1240"/>
      <c r="M31" s="1241"/>
      <c r="N31" s="16"/>
    </row>
    <row r="32" spans="1:14" s="7" customFormat="1" ht="13.5" customHeight="1">
      <c r="A32" s="1239" t="s">
        <v>138</v>
      </c>
      <c r="B32" s="1240"/>
      <c r="C32" s="1240"/>
      <c r="D32" s="1240"/>
      <c r="E32" s="1240"/>
      <c r="F32" s="1240"/>
      <c r="G32" s="1240"/>
      <c r="H32" s="1240"/>
      <c r="I32" s="1240"/>
      <c r="J32" s="1240"/>
      <c r="K32" s="1240"/>
      <c r="L32" s="1240"/>
      <c r="M32" s="1241"/>
      <c r="N32" s="16"/>
    </row>
    <row r="33" spans="1:14" s="7" customFormat="1" ht="13.5" customHeight="1">
      <c r="A33" s="114"/>
      <c r="B33" s="114"/>
      <c r="C33" s="114"/>
      <c r="D33" s="115"/>
      <c r="E33" s="115"/>
      <c r="F33" s="115"/>
      <c r="G33" s="115"/>
      <c r="H33" s="115"/>
      <c r="I33" s="115"/>
      <c r="J33" s="115"/>
      <c r="K33" s="16"/>
      <c r="N33" s="16"/>
    </row>
    <row r="34" spans="1:14" s="7" customFormat="1">
      <c r="A34" s="74"/>
      <c r="B34" s="74"/>
      <c r="D34" s="74"/>
      <c r="E34" s="74"/>
      <c r="F34" s="74"/>
    </row>
  </sheetData>
  <sheetProtection selectLockedCells="1" selectUnlockedCells="1"/>
  <mergeCells count="33">
    <mergeCell ref="D6:D8"/>
    <mergeCell ref="A27:C27"/>
    <mergeCell ref="D27:M27"/>
    <mergeCell ref="A25:C25"/>
    <mergeCell ref="D25:M25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6:M26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52"/>
  <sheetViews>
    <sheetView showGridLines="0" topLeftCell="A4" workbookViewId="0">
      <selection activeCell="H37" sqref="H37:H49"/>
    </sheetView>
  </sheetViews>
  <sheetFormatPr defaultRowHeight="15"/>
  <cols>
    <col min="1" max="1" width="11.140625" style="347" customWidth="1"/>
    <col min="2" max="2" width="11.85546875" style="347" customWidth="1"/>
    <col min="3" max="3" width="12.140625" style="300" customWidth="1"/>
    <col min="4" max="4" width="18" style="300" customWidth="1"/>
    <col min="5" max="5" width="14.28515625" style="300" customWidth="1"/>
    <col min="6" max="6" width="13.42578125" style="300" customWidth="1"/>
    <col min="7" max="7" width="14.85546875" style="348" customWidth="1"/>
    <col min="8" max="9" width="13.85546875" style="300" customWidth="1"/>
    <col min="10" max="10" width="14.7109375" style="300" customWidth="1"/>
    <col min="11" max="11" width="14.28515625" style="300" customWidth="1"/>
    <col min="12" max="12" width="14.42578125" style="300" customWidth="1"/>
    <col min="13" max="13" width="18.5703125" style="300" customWidth="1"/>
    <col min="14" max="16384" width="9.140625" style="301"/>
  </cols>
  <sheetData>
    <row r="1" spans="1:13" ht="12.75" customHeight="1">
      <c r="A1" s="997" t="s">
        <v>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</row>
    <row r="2" spans="1:13" ht="12.75" customHeight="1">
      <c r="A2" s="997" t="s">
        <v>1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</row>
    <row r="3" spans="1:13" ht="12.7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2.75" customHeight="1">
      <c r="A4" s="998" t="s">
        <v>281</v>
      </c>
      <c r="B4" s="998"/>
      <c r="C4" s="998"/>
      <c r="D4" s="998"/>
      <c r="E4" s="998"/>
      <c r="F4" s="998"/>
      <c r="G4" s="998"/>
      <c r="H4" s="998"/>
      <c r="I4" s="998"/>
      <c r="J4" s="998"/>
      <c r="K4" s="998"/>
      <c r="L4" s="998"/>
      <c r="M4" s="998"/>
    </row>
    <row r="5" spans="1:13" ht="12.75" customHeight="1" thickBot="1">
      <c r="A5" s="304"/>
      <c r="B5" s="304"/>
      <c r="C5" s="304"/>
      <c r="D5" s="304"/>
      <c r="E5" s="304"/>
      <c r="F5" s="304"/>
      <c r="G5" s="304"/>
      <c r="H5" s="304"/>
      <c r="I5" s="304"/>
      <c r="J5" s="306"/>
      <c r="K5" s="306"/>
      <c r="L5" s="999" t="s">
        <v>224</v>
      </c>
      <c r="M5" s="999"/>
    </row>
    <row r="6" spans="1:13" ht="12.75" customHeight="1" thickTop="1">
      <c r="A6" s="1000" t="s">
        <v>3</v>
      </c>
      <c r="B6" s="1001"/>
      <c r="C6" s="1001"/>
      <c r="D6" s="1002"/>
      <c r="E6" s="1000" t="s">
        <v>4</v>
      </c>
      <c r="F6" s="1001"/>
      <c r="G6" s="1001"/>
      <c r="H6" s="1001"/>
      <c r="I6" s="1002"/>
      <c r="J6" s="1015" t="s">
        <v>5</v>
      </c>
      <c r="K6" s="1007"/>
      <c r="L6" s="1008"/>
      <c r="M6" s="1009" t="s">
        <v>6</v>
      </c>
    </row>
    <row r="7" spans="1:13" ht="21" customHeight="1">
      <c r="A7" s="1003"/>
      <c r="B7" s="1004"/>
      <c r="C7" s="1004"/>
      <c r="D7" s="1005"/>
      <c r="E7" s="1011" t="s">
        <v>7</v>
      </c>
      <c r="F7" s="1012"/>
      <c r="G7" s="1012"/>
      <c r="H7" s="1012" t="s">
        <v>8</v>
      </c>
      <c r="I7" s="1013" t="s">
        <v>9</v>
      </c>
      <c r="J7" s="1016" t="s">
        <v>10</v>
      </c>
      <c r="K7" s="1012" t="s">
        <v>11</v>
      </c>
      <c r="L7" s="1014" t="s">
        <v>9</v>
      </c>
      <c r="M7" s="1010"/>
    </row>
    <row r="8" spans="1:13" ht="44.45" customHeight="1">
      <c r="A8" s="307" t="s">
        <v>156</v>
      </c>
      <c r="B8" s="308" t="s">
        <v>157</v>
      </c>
      <c r="C8" s="308" t="s">
        <v>12</v>
      </c>
      <c r="D8" s="309" t="s">
        <v>13</v>
      </c>
      <c r="E8" s="307" t="s">
        <v>14</v>
      </c>
      <c r="F8" s="308" t="s">
        <v>15</v>
      </c>
      <c r="G8" s="312" t="s">
        <v>16</v>
      </c>
      <c r="H8" s="1012"/>
      <c r="I8" s="1013"/>
      <c r="J8" s="1016"/>
      <c r="K8" s="1012"/>
      <c r="L8" s="1014"/>
      <c r="M8" s="1010"/>
    </row>
    <row r="9" spans="1:13" ht="12.75" customHeight="1">
      <c r="A9" s="988" t="s">
        <v>151</v>
      </c>
      <c r="B9" s="990" t="s">
        <v>155</v>
      </c>
      <c r="C9" s="992" t="s">
        <v>152</v>
      </c>
      <c r="D9" s="192">
        <v>13</v>
      </c>
      <c r="E9" s="516">
        <v>1473</v>
      </c>
      <c r="F9" s="516">
        <v>0</v>
      </c>
      <c r="G9" s="517">
        <f>E9+F9</f>
        <v>1473</v>
      </c>
      <c r="H9" s="516">
        <v>1</v>
      </c>
      <c r="I9" s="336">
        <f>G9+H9</f>
        <v>1474</v>
      </c>
      <c r="J9" s="516">
        <v>625</v>
      </c>
      <c r="K9" s="516">
        <v>125</v>
      </c>
      <c r="L9" s="518">
        <f>J9+K9</f>
        <v>750</v>
      </c>
      <c r="M9" s="516">
        <v>151</v>
      </c>
    </row>
    <row r="10" spans="1:13" ht="12.75" customHeight="1">
      <c r="A10" s="989"/>
      <c r="B10" s="991"/>
      <c r="C10" s="993"/>
      <c r="D10" s="193">
        <v>12</v>
      </c>
      <c r="E10" s="516">
        <v>57</v>
      </c>
      <c r="F10" s="516">
        <v>0</v>
      </c>
      <c r="G10" s="517">
        <f t="shared" ref="G10:G21" si="0">E10+F10</f>
        <v>57</v>
      </c>
      <c r="H10" s="516">
        <v>0</v>
      </c>
      <c r="I10" s="336">
        <f t="shared" ref="I10:I49" si="1">G10+H10</f>
        <v>57</v>
      </c>
      <c r="J10" s="516">
        <v>1</v>
      </c>
      <c r="K10" s="516">
        <v>1</v>
      </c>
      <c r="L10" s="519">
        <f t="shared" ref="L10:L49" si="2">J10+K10</f>
        <v>2</v>
      </c>
      <c r="M10" s="516">
        <v>1</v>
      </c>
    </row>
    <row r="11" spans="1:13" ht="12.75" customHeight="1">
      <c r="A11" s="989"/>
      <c r="B11" s="991"/>
      <c r="C11" s="994"/>
      <c r="D11" s="194">
        <v>11</v>
      </c>
      <c r="E11" s="516">
        <v>32</v>
      </c>
      <c r="F11" s="516">
        <v>0</v>
      </c>
      <c r="G11" s="517">
        <f t="shared" si="0"/>
        <v>32</v>
      </c>
      <c r="H11" s="516">
        <v>0</v>
      </c>
      <c r="I11" s="336">
        <f t="shared" si="1"/>
        <v>32</v>
      </c>
      <c r="J11" s="516">
        <v>2</v>
      </c>
      <c r="K11" s="516"/>
      <c r="L11" s="520">
        <f t="shared" si="2"/>
        <v>2</v>
      </c>
      <c r="M11" s="516">
        <v>0</v>
      </c>
    </row>
    <row r="12" spans="1:13" ht="12.75" customHeight="1">
      <c r="A12" s="989"/>
      <c r="B12" s="991"/>
      <c r="C12" s="995" t="s">
        <v>153</v>
      </c>
      <c r="D12" s="192">
        <v>10</v>
      </c>
      <c r="E12" s="516">
        <v>40</v>
      </c>
      <c r="F12" s="516">
        <v>0</v>
      </c>
      <c r="G12" s="517">
        <f t="shared" si="0"/>
        <v>40</v>
      </c>
      <c r="H12" s="516">
        <v>0</v>
      </c>
      <c r="I12" s="336">
        <f t="shared" si="1"/>
        <v>40</v>
      </c>
      <c r="J12" s="516">
        <v>0</v>
      </c>
      <c r="K12" s="516">
        <v>0</v>
      </c>
      <c r="L12" s="518">
        <f t="shared" si="2"/>
        <v>0</v>
      </c>
      <c r="M12" s="516">
        <v>0</v>
      </c>
    </row>
    <row r="13" spans="1:13" ht="12.75" customHeight="1">
      <c r="A13" s="989"/>
      <c r="B13" s="991"/>
      <c r="C13" s="993"/>
      <c r="D13" s="193">
        <v>9</v>
      </c>
      <c r="E13" s="516">
        <v>190</v>
      </c>
      <c r="F13" s="516">
        <v>0</v>
      </c>
      <c r="G13" s="517">
        <f t="shared" si="0"/>
        <v>190</v>
      </c>
      <c r="H13" s="516">
        <v>0</v>
      </c>
      <c r="I13" s="336">
        <f t="shared" si="1"/>
        <v>190</v>
      </c>
      <c r="J13" s="516">
        <v>1</v>
      </c>
      <c r="K13" s="516">
        <v>2</v>
      </c>
      <c r="L13" s="519">
        <f t="shared" si="2"/>
        <v>3</v>
      </c>
      <c r="M13" s="516">
        <v>1</v>
      </c>
    </row>
    <row r="14" spans="1:13" ht="12.75" customHeight="1">
      <c r="A14" s="989"/>
      <c r="B14" s="991"/>
      <c r="C14" s="993"/>
      <c r="D14" s="193">
        <v>8</v>
      </c>
      <c r="E14" s="516">
        <v>178</v>
      </c>
      <c r="F14" s="516">
        <v>0</v>
      </c>
      <c r="G14" s="517">
        <f t="shared" si="0"/>
        <v>178</v>
      </c>
      <c r="H14" s="516">
        <v>0</v>
      </c>
      <c r="I14" s="336">
        <f t="shared" si="1"/>
        <v>178</v>
      </c>
      <c r="J14" s="516">
        <v>0</v>
      </c>
      <c r="K14" s="516">
        <v>3</v>
      </c>
      <c r="L14" s="519">
        <f t="shared" si="2"/>
        <v>3</v>
      </c>
      <c r="M14" s="516">
        <v>5</v>
      </c>
    </row>
    <row r="15" spans="1:13" ht="12.75" customHeight="1">
      <c r="A15" s="989"/>
      <c r="B15" s="991"/>
      <c r="C15" s="993"/>
      <c r="D15" s="521">
        <v>7</v>
      </c>
      <c r="E15" s="516">
        <v>143</v>
      </c>
      <c r="F15" s="516">
        <v>0</v>
      </c>
      <c r="G15" s="517">
        <f t="shared" si="0"/>
        <v>143</v>
      </c>
      <c r="H15" s="516">
        <v>0</v>
      </c>
      <c r="I15" s="336">
        <f t="shared" si="1"/>
        <v>143</v>
      </c>
      <c r="J15" s="516"/>
      <c r="K15" s="516">
        <v>1</v>
      </c>
      <c r="L15" s="522">
        <f t="shared" si="2"/>
        <v>1</v>
      </c>
      <c r="M15" s="516">
        <v>1</v>
      </c>
    </row>
    <row r="16" spans="1:13" ht="12.75" customHeight="1">
      <c r="A16" s="989"/>
      <c r="B16" s="991"/>
      <c r="C16" s="994"/>
      <c r="D16" s="194">
        <v>6</v>
      </c>
      <c r="E16" s="516">
        <v>223</v>
      </c>
      <c r="F16" s="516">
        <v>0</v>
      </c>
      <c r="G16" s="517">
        <f t="shared" si="0"/>
        <v>223</v>
      </c>
      <c r="H16" s="516">
        <v>0</v>
      </c>
      <c r="I16" s="336">
        <f t="shared" si="1"/>
        <v>223</v>
      </c>
      <c r="J16" s="516">
        <v>2</v>
      </c>
      <c r="K16" s="516">
        <v>1</v>
      </c>
      <c r="L16" s="520">
        <f t="shared" si="2"/>
        <v>3</v>
      </c>
      <c r="M16" s="516">
        <v>5</v>
      </c>
    </row>
    <row r="17" spans="1:13" ht="12.75" customHeight="1">
      <c r="A17" s="989"/>
      <c r="B17" s="991"/>
      <c r="C17" s="995" t="s">
        <v>154</v>
      </c>
      <c r="D17" s="192">
        <v>5</v>
      </c>
      <c r="E17" s="516">
        <v>184</v>
      </c>
      <c r="F17" s="516">
        <v>0</v>
      </c>
      <c r="G17" s="517">
        <f t="shared" si="0"/>
        <v>184</v>
      </c>
      <c r="H17" s="516">
        <v>0</v>
      </c>
      <c r="I17" s="336">
        <f t="shared" si="1"/>
        <v>184</v>
      </c>
      <c r="J17" s="516">
        <v>0</v>
      </c>
      <c r="K17" s="516">
        <v>0</v>
      </c>
      <c r="L17" s="518">
        <f t="shared" si="2"/>
        <v>0</v>
      </c>
      <c r="M17" s="516">
        <v>0</v>
      </c>
    </row>
    <row r="18" spans="1:13" ht="12.75" customHeight="1">
      <c r="A18" s="989"/>
      <c r="B18" s="991"/>
      <c r="C18" s="993"/>
      <c r="D18" s="193">
        <v>4</v>
      </c>
      <c r="E18" s="516">
        <v>24</v>
      </c>
      <c r="F18" s="516">
        <v>0</v>
      </c>
      <c r="G18" s="517">
        <f t="shared" si="0"/>
        <v>24</v>
      </c>
      <c r="H18" s="516">
        <v>0</v>
      </c>
      <c r="I18" s="336">
        <f t="shared" si="1"/>
        <v>24</v>
      </c>
      <c r="J18" s="516">
        <v>0</v>
      </c>
      <c r="K18" s="516">
        <v>0</v>
      </c>
      <c r="L18" s="519">
        <f t="shared" si="2"/>
        <v>0</v>
      </c>
      <c r="M18" s="516">
        <v>0</v>
      </c>
    </row>
    <row r="19" spans="1:13" ht="12.75" customHeight="1">
      <c r="A19" s="989"/>
      <c r="B19" s="991"/>
      <c r="C19" s="993"/>
      <c r="D19" s="193">
        <v>3</v>
      </c>
      <c r="E19" s="516">
        <v>0</v>
      </c>
      <c r="F19" s="516">
        <v>57</v>
      </c>
      <c r="G19" s="517">
        <f t="shared" si="0"/>
        <v>57</v>
      </c>
      <c r="H19" s="516">
        <v>0</v>
      </c>
      <c r="I19" s="336">
        <f t="shared" si="1"/>
        <v>57</v>
      </c>
      <c r="J19" s="516">
        <v>0</v>
      </c>
      <c r="K19" s="516">
        <v>0</v>
      </c>
      <c r="L19" s="519">
        <f t="shared" si="2"/>
        <v>0</v>
      </c>
      <c r="M19" s="516">
        <v>0</v>
      </c>
    </row>
    <row r="20" spans="1:13" ht="12.75" customHeight="1">
      <c r="A20" s="989"/>
      <c r="B20" s="991"/>
      <c r="C20" s="993"/>
      <c r="D20" s="193">
        <v>2</v>
      </c>
      <c r="E20" s="516">
        <v>0</v>
      </c>
      <c r="F20" s="516">
        <v>64</v>
      </c>
      <c r="G20" s="517">
        <f t="shared" si="0"/>
        <v>64</v>
      </c>
      <c r="H20" s="516">
        <v>0</v>
      </c>
      <c r="I20" s="336">
        <f t="shared" si="1"/>
        <v>64</v>
      </c>
      <c r="J20" s="516">
        <v>0</v>
      </c>
      <c r="K20" s="516">
        <v>0</v>
      </c>
      <c r="L20" s="522">
        <f t="shared" si="2"/>
        <v>0</v>
      </c>
      <c r="M20" s="516">
        <v>0</v>
      </c>
    </row>
    <row r="21" spans="1:13" ht="12.75" customHeight="1">
      <c r="A21" s="989"/>
      <c r="B21" s="991"/>
      <c r="C21" s="993"/>
      <c r="D21" s="521">
        <v>1</v>
      </c>
      <c r="E21" s="516">
        <v>0</v>
      </c>
      <c r="F21" s="516">
        <v>64</v>
      </c>
      <c r="G21" s="517">
        <f t="shared" si="0"/>
        <v>64</v>
      </c>
      <c r="H21" s="516">
        <v>115</v>
      </c>
      <c r="I21" s="336">
        <f t="shared" si="1"/>
        <v>179</v>
      </c>
      <c r="J21" s="516">
        <v>0</v>
      </c>
      <c r="K21" s="516">
        <v>0</v>
      </c>
      <c r="L21" s="523">
        <f t="shared" si="2"/>
        <v>0</v>
      </c>
      <c r="M21" s="516">
        <v>0</v>
      </c>
    </row>
    <row r="22" spans="1:13" ht="12.75" customHeight="1">
      <c r="A22" s="327"/>
      <c r="B22" s="328"/>
      <c r="C22" s="329"/>
      <c r="D22" s="524" t="s">
        <v>194</v>
      </c>
      <c r="E22" s="525">
        <f>SUM(E9:E21)</f>
        <v>2544</v>
      </c>
      <c r="F22" s="525">
        <f t="shared" ref="F22:M22" si="3">SUM(F9:F21)</f>
        <v>185</v>
      </c>
      <c r="G22" s="525">
        <f t="shared" si="3"/>
        <v>2729</v>
      </c>
      <c r="H22" s="525">
        <f t="shared" si="3"/>
        <v>116</v>
      </c>
      <c r="I22" s="525">
        <f t="shared" si="3"/>
        <v>2845</v>
      </c>
      <c r="J22" s="525">
        <f t="shared" si="3"/>
        <v>631</v>
      </c>
      <c r="K22" s="525">
        <f t="shared" si="3"/>
        <v>133</v>
      </c>
      <c r="L22" s="525">
        <f t="shared" si="3"/>
        <v>764</v>
      </c>
      <c r="M22" s="525">
        <f t="shared" si="3"/>
        <v>164</v>
      </c>
    </row>
    <row r="23" spans="1:13" ht="12.75" customHeight="1">
      <c r="A23" s="988" t="s">
        <v>168</v>
      </c>
      <c r="B23" s="990" t="s">
        <v>169</v>
      </c>
      <c r="C23" s="992" t="s">
        <v>152</v>
      </c>
      <c r="D23" s="192">
        <v>13</v>
      </c>
      <c r="E23" s="516">
        <v>2064</v>
      </c>
      <c r="F23" s="516">
        <v>0</v>
      </c>
      <c r="G23" s="526">
        <f t="shared" ref="G23:G49" si="4">E23+F23</f>
        <v>2064</v>
      </c>
      <c r="H23" s="516">
        <v>2</v>
      </c>
      <c r="I23" s="336">
        <f t="shared" si="1"/>
        <v>2066</v>
      </c>
      <c r="J23" s="516">
        <v>594</v>
      </c>
      <c r="K23" s="516">
        <v>118</v>
      </c>
      <c r="L23" s="527">
        <f t="shared" si="2"/>
        <v>712</v>
      </c>
      <c r="M23" s="516">
        <v>153</v>
      </c>
    </row>
    <row r="24" spans="1:13" ht="12.75" customHeight="1">
      <c r="A24" s="989"/>
      <c r="B24" s="991"/>
      <c r="C24" s="993"/>
      <c r="D24" s="193">
        <v>12</v>
      </c>
      <c r="E24" s="516">
        <v>145</v>
      </c>
      <c r="F24" s="516">
        <v>0</v>
      </c>
      <c r="G24" s="528">
        <f t="shared" si="4"/>
        <v>145</v>
      </c>
      <c r="H24" s="516">
        <v>0</v>
      </c>
      <c r="I24" s="336">
        <f t="shared" si="1"/>
        <v>145</v>
      </c>
      <c r="J24" s="516">
        <v>1</v>
      </c>
      <c r="K24" s="516">
        <v>2</v>
      </c>
      <c r="L24" s="529">
        <f t="shared" si="2"/>
        <v>3</v>
      </c>
      <c r="M24" s="516">
        <v>1</v>
      </c>
    </row>
    <row r="25" spans="1:13" ht="12.75" customHeight="1">
      <c r="A25" s="989"/>
      <c r="B25" s="991"/>
      <c r="C25" s="994"/>
      <c r="D25" s="194">
        <v>11</v>
      </c>
      <c r="E25" s="516">
        <v>54</v>
      </c>
      <c r="F25" s="516">
        <v>0</v>
      </c>
      <c r="G25" s="530">
        <f t="shared" si="4"/>
        <v>54</v>
      </c>
      <c r="H25" s="516">
        <v>0</v>
      </c>
      <c r="I25" s="336">
        <f t="shared" si="1"/>
        <v>54</v>
      </c>
      <c r="J25" s="516">
        <v>2</v>
      </c>
      <c r="K25" s="516">
        <v>0</v>
      </c>
      <c r="L25" s="523">
        <f t="shared" si="2"/>
        <v>2</v>
      </c>
      <c r="M25" s="516">
        <v>0</v>
      </c>
    </row>
    <row r="26" spans="1:13" ht="12.75" customHeight="1">
      <c r="A26" s="989"/>
      <c r="B26" s="991"/>
      <c r="C26" s="995" t="s">
        <v>153</v>
      </c>
      <c r="D26" s="192">
        <v>10</v>
      </c>
      <c r="E26" s="516">
        <v>74</v>
      </c>
      <c r="F26" s="516">
        <v>0</v>
      </c>
      <c r="G26" s="526">
        <f t="shared" si="4"/>
        <v>74</v>
      </c>
      <c r="H26" s="516">
        <v>0</v>
      </c>
      <c r="I26" s="336">
        <f t="shared" si="1"/>
        <v>74</v>
      </c>
      <c r="J26" s="516">
        <v>3</v>
      </c>
      <c r="K26" s="516">
        <v>1</v>
      </c>
      <c r="L26" s="527">
        <f t="shared" si="2"/>
        <v>4</v>
      </c>
      <c r="M26" s="516">
        <v>0</v>
      </c>
    </row>
    <row r="27" spans="1:13" ht="12.75" customHeight="1">
      <c r="A27" s="989"/>
      <c r="B27" s="991"/>
      <c r="C27" s="993"/>
      <c r="D27" s="193">
        <v>9</v>
      </c>
      <c r="E27" s="516">
        <v>248</v>
      </c>
      <c r="F27" s="516">
        <v>0</v>
      </c>
      <c r="G27" s="528">
        <f t="shared" si="4"/>
        <v>248</v>
      </c>
      <c r="H27" s="516">
        <v>0</v>
      </c>
      <c r="I27" s="336">
        <f t="shared" si="1"/>
        <v>248</v>
      </c>
      <c r="J27" s="516">
        <v>1</v>
      </c>
      <c r="K27" s="516">
        <v>1</v>
      </c>
      <c r="L27" s="529">
        <f t="shared" si="2"/>
        <v>2</v>
      </c>
      <c r="M27" s="516">
        <v>4</v>
      </c>
    </row>
    <row r="28" spans="1:13" ht="12.75" customHeight="1">
      <c r="A28" s="989"/>
      <c r="B28" s="991"/>
      <c r="C28" s="993"/>
      <c r="D28" s="193">
        <v>8</v>
      </c>
      <c r="E28" s="516">
        <v>234</v>
      </c>
      <c r="F28" s="516">
        <v>0</v>
      </c>
      <c r="G28" s="528">
        <f t="shared" si="4"/>
        <v>234</v>
      </c>
      <c r="H28" s="516">
        <v>0</v>
      </c>
      <c r="I28" s="336">
        <f t="shared" si="1"/>
        <v>234</v>
      </c>
      <c r="J28" s="516">
        <v>3</v>
      </c>
      <c r="K28" s="516">
        <v>0</v>
      </c>
      <c r="L28" s="529">
        <f t="shared" si="2"/>
        <v>3</v>
      </c>
      <c r="M28" s="516">
        <v>0</v>
      </c>
    </row>
    <row r="29" spans="1:13" ht="12.75" customHeight="1">
      <c r="A29" s="989"/>
      <c r="B29" s="991"/>
      <c r="C29" s="993"/>
      <c r="D29" s="193">
        <v>7</v>
      </c>
      <c r="E29" s="516">
        <v>199</v>
      </c>
      <c r="F29" s="516">
        <v>0</v>
      </c>
      <c r="G29" s="528">
        <f t="shared" si="4"/>
        <v>199</v>
      </c>
      <c r="H29" s="516">
        <v>0</v>
      </c>
      <c r="I29" s="336">
        <f t="shared" si="1"/>
        <v>199</v>
      </c>
      <c r="J29" s="516">
        <v>1</v>
      </c>
      <c r="K29" s="516">
        <v>0</v>
      </c>
      <c r="L29" s="529">
        <f t="shared" si="2"/>
        <v>1</v>
      </c>
      <c r="M29" s="516">
        <v>0</v>
      </c>
    </row>
    <row r="30" spans="1:13" ht="12.75" customHeight="1">
      <c r="A30" s="989"/>
      <c r="B30" s="991"/>
      <c r="C30" s="994"/>
      <c r="D30" s="194">
        <v>6</v>
      </c>
      <c r="E30" s="516">
        <v>305</v>
      </c>
      <c r="F30" s="516">
        <v>0</v>
      </c>
      <c r="G30" s="530">
        <f t="shared" si="4"/>
        <v>305</v>
      </c>
      <c r="H30" s="516">
        <v>0</v>
      </c>
      <c r="I30" s="336">
        <f t="shared" si="1"/>
        <v>305</v>
      </c>
      <c r="J30" s="516">
        <v>1</v>
      </c>
      <c r="K30" s="516">
        <v>0</v>
      </c>
      <c r="L30" s="523">
        <f t="shared" si="2"/>
        <v>1</v>
      </c>
      <c r="M30" s="516">
        <v>0</v>
      </c>
    </row>
    <row r="31" spans="1:13" ht="12.75" customHeight="1">
      <c r="A31" s="989"/>
      <c r="B31" s="991"/>
      <c r="C31" s="995" t="s">
        <v>154</v>
      </c>
      <c r="D31" s="192">
        <v>5</v>
      </c>
      <c r="E31" s="516">
        <v>255</v>
      </c>
      <c r="F31" s="516">
        <v>0</v>
      </c>
      <c r="G31" s="526">
        <f t="shared" si="4"/>
        <v>255</v>
      </c>
      <c r="H31" s="516">
        <v>1</v>
      </c>
      <c r="I31" s="336">
        <f t="shared" si="1"/>
        <v>256</v>
      </c>
      <c r="J31" s="516">
        <v>1</v>
      </c>
      <c r="K31" s="516">
        <v>1</v>
      </c>
      <c r="L31" s="527">
        <f t="shared" si="2"/>
        <v>2</v>
      </c>
      <c r="M31" s="516">
        <v>0</v>
      </c>
    </row>
    <row r="32" spans="1:13" ht="12.75" customHeight="1">
      <c r="A32" s="989"/>
      <c r="B32" s="991"/>
      <c r="C32" s="993"/>
      <c r="D32" s="193">
        <v>4</v>
      </c>
      <c r="E32" s="516">
        <v>104</v>
      </c>
      <c r="F32" s="516">
        <v>0</v>
      </c>
      <c r="G32" s="528">
        <f t="shared" si="4"/>
        <v>104</v>
      </c>
      <c r="H32" s="516">
        <v>0</v>
      </c>
      <c r="I32" s="336">
        <f t="shared" si="1"/>
        <v>104</v>
      </c>
      <c r="J32" s="516">
        <v>3</v>
      </c>
      <c r="K32" s="516">
        <v>0</v>
      </c>
      <c r="L32" s="529">
        <f t="shared" si="2"/>
        <v>3</v>
      </c>
      <c r="M32" s="516">
        <v>0</v>
      </c>
    </row>
    <row r="33" spans="1:15" ht="12.75" customHeight="1">
      <c r="A33" s="989"/>
      <c r="B33" s="991"/>
      <c r="C33" s="993"/>
      <c r="D33" s="193">
        <v>3</v>
      </c>
      <c r="E33" s="516">
        <v>0</v>
      </c>
      <c r="F33" s="516">
        <v>39</v>
      </c>
      <c r="G33" s="528">
        <f t="shared" si="4"/>
        <v>39</v>
      </c>
      <c r="H33" s="516">
        <v>0</v>
      </c>
      <c r="I33" s="336">
        <f t="shared" si="1"/>
        <v>39</v>
      </c>
      <c r="J33" s="516">
        <v>0</v>
      </c>
      <c r="K33" s="516">
        <v>1</v>
      </c>
      <c r="L33" s="529">
        <f t="shared" si="2"/>
        <v>1</v>
      </c>
      <c r="M33" s="516">
        <v>1</v>
      </c>
    </row>
    <row r="34" spans="1:15" ht="12.75" customHeight="1">
      <c r="A34" s="989"/>
      <c r="B34" s="991"/>
      <c r="C34" s="993"/>
      <c r="D34" s="193">
        <v>2</v>
      </c>
      <c r="E34" s="516">
        <v>0</v>
      </c>
      <c r="F34" s="516">
        <v>59</v>
      </c>
      <c r="G34" s="531">
        <f t="shared" si="4"/>
        <v>59</v>
      </c>
      <c r="H34" s="516">
        <v>0</v>
      </c>
      <c r="I34" s="336">
        <f t="shared" si="1"/>
        <v>59</v>
      </c>
      <c r="J34" s="516">
        <v>0</v>
      </c>
      <c r="K34" s="516">
        <v>1</v>
      </c>
      <c r="L34" s="532">
        <f t="shared" si="2"/>
        <v>1</v>
      </c>
      <c r="M34" s="516">
        <v>1</v>
      </c>
    </row>
    <row r="35" spans="1:15" ht="12.75" customHeight="1">
      <c r="A35" s="989"/>
      <c r="B35" s="991"/>
      <c r="C35" s="996"/>
      <c r="D35" s="194">
        <v>1</v>
      </c>
      <c r="E35" s="516">
        <v>0</v>
      </c>
      <c r="F35" s="516">
        <v>79</v>
      </c>
      <c r="G35" s="530">
        <f t="shared" si="4"/>
        <v>79</v>
      </c>
      <c r="H35" s="516">
        <v>186</v>
      </c>
      <c r="I35" s="336">
        <f t="shared" si="1"/>
        <v>265</v>
      </c>
      <c r="J35" s="516">
        <v>1</v>
      </c>
      <c r="K35" s="516">
        <v>0</v>
      </c>
      <c r="L35" s="523">
        <f t="shared" si="2"/>
        <v>1</v>
      </c>
      <c r="M35" s="516">
        <v>0</v>
      </c>
    </row>
    <row r="36" spans="1:15" ht="12.75" customHeight="1">
      <c r="A36" s="327"/>
      <c r="B36" s="328"/>
      <c r="C36" s="329"/>
      <c r="D36" s="524" t="s">
        <v>194</v>
      </c>
      <c r="E36" s="525">
        <f>SUM(E23:E35)</f>
        <v>3682</v>
      </c>
      <c r="F36" s="525">
        <f t="shared" ref="F36:M36" si="5">SUM(F23:F35)</f>
        <v>177</v>
      </c>
      <c r="G36" s="525">
        <f t="shared" si="5"/>
        <v>3859</v>
      </c>
      <c r="H36" s="525">
        <f t="shared" si="5"/>
        <v>189</v>
      </c>
      <c r="I36" s="525">
        <f t="shared" si="5"/>
        <v>4048</v>
      </c>
      <c r="J36" s="525">
        <f t="shared" si="5"/>
        <v>611</v>
      </c>
      <c r="K36" s="525">
        <f t="shared" si="5"/>
        <v>125</v>
      </c>
      <c r="L36" s="525">
        <f t="shared" si="5"/>
        <v>736</v>
      </c>
      <c r="M36" s="525">
        <f t="shared" si="5"/>
        <v>160</v>
      </c>
      <c r="O36" s="562">
        <f>E36+'PORT. 5 - SEÇÕES - IV-A'!F40</f>
        <v>5561</v>
      </c>
    </row>
    <row r="37" spans="1:15" ht="12.75" customHeight="1">
      <c r="A37" s="988" t="s">
        <v>170</v>
      </c>
      <c r="B37" s="990" t="s">
        <v>171</v>
      </c>
      <c r="C37" s="992" t="s">
        <v>152</v>
      </c>
      <c r="D37" s="192">
        <v>13</v>
      </c>
      <c r="E37" s="516">
        <v>19</v>
      </c>
      <c r="F37" s="516">
        <v>0</v>
      </c>
      <c r="G37" s="517">
        <f t="shared" si="4"/>
        <v>19</v>
      </c>
      <c r="H37" s="516">
        <v>0</v>
      </c>
      <c r="I37" s="336">
        <f t="shared" si="1"/>
        <v>19</v>
      </c>
      <c r="J37" s="516">
        <v>2</v>
      </c>
      <c r="K37" s="516">
        <v>0</v>
      </c>
      <c r="L37" s="518">
        <f t="shared" si="2"/>
        <v>2</v>
      </c>
      <c r="M37" s="516"/>
    </row>
    <row r="38" spans="1:15" ht="12.75" customHeight="1">
      <c r="A38" s="989"/>
      <c r="B38" s="991"/>
      <c r="C38" s="993"/>
      <c r="D38" s="193">
        <v>12</v>
      </c>
      <c r="E38" s="516">
        <v>1</v>
      </c>
      <c r="F38" s="516">
        <v>0</v>
      </c>
      <c r="G38" s="533">
        <f t="shared" si="4"/>
        <v>1</v>
      </c>
      <c r="H38" s="516">
        <v>0</v>
      </c>
      <c r="I38" s="336">
        <f t="shared" si="1"/>
        <v>1</v>
      </c>
      <c r="J38" s="516">
        <v>0</v>
      </c>
      <c r="K38" s="516">
        <v>0</v>
      </c>
      <c r="L38" s="519">
        <f t="shared" si="2"/>
        <v>0</v>
      </c>
      <c r="M38" s="516"/>
    </row>
    <row r="39" spans="1:15" ht="12.75" customHeight="1">
      <c r="A39" s="989"/>
      <c r="B39" s="991"/>
      <c r="C39" s="994"/>
      <c r="D39" s="194">
        <v>11</v>
      </c>
      <c r="E39" s="516">
        <v>0</v>
      </c>
      <c r="F39" s="516">
        <v>0</v>
      </c>
      <c r="G39" s="534">
        <f t="shared" si="4"/>
        <v>0</v>
      </c>
      <c r="H39" s="516">
        <v>0</v>
      </c>
      <c r="I39" s="336">
        <f t="shared" si="1"/>
        <v>0</v>
      </c>
      <c r="J39" s="516">
        <v>0</v>
      </c>
      <c r="K39" s="516">
        <v>0</v>
      </c>
      <c r="L39" s="520">
        <f t="shared" si="2"/>
        <v>0</v>
      </c>
      <c r="M39" s="516">
        <v>0</v>
      </c>
    </row>
    <row r="40" spans="1:15" ht="12.75" customHeight="1">
      <c r="A40" s="989"/>
      <c r="B40" s="991"/>
      <c r="C40" s="995" t="s">
        <v>153</v>
      </c>
      <c r="D40" s="192">
        <v>10</v>
      </c>
      <c r="E40" s="516">
        <v>0</v>
      </c>
      <c r="F40" s="516">
        <v>0</v>
      </c>
      <c r="G40" s="517">
        <f t="shared" si="4"/>
        <v>0</v>
      </c>
      <c r="H40" s="516">
        <v>0</v>
      </c>
      <c r="I40" s="336">
        <f t="shared" si="1"/>
        <v>0</v>
      </c>
      <c r="J40" s="516">
        <v>0</v>
      </c>
      <c r="K40" s="516">
        <v>0</v>
      </c>
      <c r="L40" s="518">
        <f t="shared" si="2"/>
        <v>0</v>
      </c>
      <c r="M40" s="516">
        <v>0</v>
      </c>
    </row>
    <row r="41" spans="1:15" ht="12.75" customHeight="1">
      <c r="A41" s="989"/>
      <c r="B41" s="991"/>
      <c r="C41" s="993"/>
      <c r="D41" s="193">
        <v>9</v>
      </c>
      <c r="E41" s="516">
        <v>0</v>
      </c>
      <c r="F41" s="516">
        <v>0</v>
      </c>
      <c r="G41" s="533">
        <f t="shared" si="4"/>
        <v>0</v>
      </c>
      <c r="H41" s="516">
        <v>0</v>
      </c>
      <c r="I41" s="336">
        <f t="shared" si="1"/>
        <v>0</v>
      </c>
      <c r="J41" s="516">
        <v>0</v>
      </c>
      <c r="K41" s="516">
        <v>0</v>
      </c>
      <c r="L41" s="519">
        <f t="shared" si="2"/>
        <v>0</v>
      </c>
      <c r="M41" s="516">
        <v>0</v>
      </c>
    </row>
    <row r="42" spans="1:15" ht="12.75" customHeight="1">
      <c r="A42" s="989"/>
      <c r="B42" s="991"/>
      <c r="C42" s="993"/>
      <c r="D42" s="193">
        <v>8</v>
      </c>
      <c r="E42" s="516">
        <v>0</v>
      </c>
      <c r="F42" s="516">
        <v>0</v>
      </c>
      <c r="G42" s="533">
        <f t="shared" si="4"/>
        <v>0</v>
      </c>
      <c r="H42" s="516">
        <v>0</v>
      </c>
      <c r="I42" s="336">
        <f t="shared" si="1"/>
        <v>0</v>
      </c>
      <c r="J42" s="516">
        <v>0</v>
      </c>
      <c r="K42" s="516">
        <v>0</v>
      </c>
      <c r="L42" s="519">
        <f t="shared" si="2"/>
        <v>0</v>
      </c>
      <c r="M42" s="516">
        <v>0</v>
      </c>
    </row>
    <row r="43" spans="1:15" ht="12.75" customHeight="1">
      <c r="A43" s="989"/>
      <c r="B43" s="991"/>
      <c r="C43" s="993"/>
      <c r="D43" s="193">
        <v>7</v>
      </c>
      <c r="E43" s="516">
        <v>0</v>
      </c>
      <c r="F43" s="516">
        <v>0</v>
      </c>
      <c r="G43" s="533">
        <f t="shared" si="4"/>
        <v>0</v>
      </c>
      <c r="H43" s="516">
        <v>0</v>
      </c>
      <c r="I43" s="336">
        <f t="shared" si="1"/>
        <v>0</v>
      </c>
      <c r="J43" s="516">
        <v>0</v>
      </c>
      <c r="K43" s="516">
        <v>0</v>
      </c>
      <c r="L43" s="519">
        <f t="shared" si="2"/>
        <v>0</v>
      </c>
      <c r="M43" s="516">
        <v>0</v>
      </c>
    </row>
    <row r="44" spans="1:15" ht="12.75" customHeight="1">
      <c r="A44" s="989"/>
      <c r="B44" s="991"/>
      <c r="C44" s="994"/>
      <c r="D44" s="194">
        <v>6</v>
      </c>
      <c r="E44" s="516">
        <v>0</v>
      </c>
      <c r="F44" s="516">
        <v>0</v>
      </c>
      <c r="G44" s="534">
        <f t="shared" si="4"/>
        <v>0</v>
      </c>
      <c r="H44" s="516">
        <v>0</v>
      </c>
      <c r="I44" s="336">
        <f t="shared" si="1"/>
        <v>0</v>
      </c>
      <c r="J44" s="516">
        <v>0</v>
      </c>
      <c r="K44" s="516">
        <v>0</v>
      </c>
      <c r="L44" s="520">
        <f t="shared" si="2"/>
        <v>0</v>
      </c>
      <c r="M44" s="516">
        <v>0</v>
      </c>
    </row>
    <row r="45" spans="1:15" ht="12.75" customHeight="1">
      <c r="A45" s="989"/>
      <c r="B45" s="991"/>
      <c r="C45" s="995" t="s">
        <v>154</v>
      </c>
      <c r="D45" s="192">
        <v>5</v>
      </c>
      <c r="E45" s="516">
        <v>0</v>
      </c>
      <c r="F45" s="516">
        <v>0</v>
      </c>
      <c r="G45" s="517">
        <f t="shared" si="4"/>
        <v>0</v>
      </c>
      <c r="H45" s="516">
        <v>0</v>
      </c>
      <c r="I45" s="336">
        <f t="shared" si="1"/>
        <v>0</v>
      </c>
      <c r="J45" s="516">
        <v>0</v>
      </c>
      <c r="K45" s="516">
        <v>0</v>
      </c>
      <c r="L45" s="518">
        <f t="shared" si="2"/>
        <v>0</v>
      </c>
      <c r="M45" s="516">
        <v>0</v>
      </c>
    </row>
    <row r="46" spans="1:15" ht="12.75" customHeight="1">
      <c r="A46" s="989"/>
      <c r="B46" s="991"/>
      <c r="C46" s="993"/>
      <c r="D46" s="193">
        <v>4</v>
      </c>
      <c r="E46" s="516">
        <v>0</v>
      </c>
      <c r="F46" s="516">
        <v>0</v>
      </c>
      <c r="G46" s="533">
        <f t="shared" si="4"/>
        <v>0</v>
      </c>
      <c r="H46" s="516">
        <v>0</v>
      </c>
      <c r="I46" s="336">
        <f t="shared" si="1"/>
        <v>0</v>
      </c>
      <c r="J46" s="516">
        <v>0</v>
      </c>
      <c r="K46" s="516">
        <v>0</v>
      </c>
      <c r="L46" s="519">
        <f t="shared" si="2"/>
        <v>0</v>
      </c>
      <c r="M46" s="516">
        <v>0</v>
      </c>
    </row>
    <row r="47" spans="1:15" ht="12.75" customHeight="1">
      <c r="A47" s="989"/>
      <c r="B47" s="991"/>
      <c r="C47" s="993"/>
      <c r="D47" s="193">
        <v>3</v>
      </c>
      <c r="E47" s="516">
        <v>0</v>
      </c>
      <c r="F47" s="516">
        <v>0</v>
      </c>
      <c r="G47" s="533">
        <f t="shared" si="4"/>
        <v>0</v>
      </c>
      <c r="H47" s="516">
        <v>0</v>
      </c>
      <c r="I47" s="336">
        <f t="shared" si="1"/>
        <v>0</v>
      </c>
      <c r="J47" s="516">
        <v>0</v>
      </c>
      <c r="K47" s="516">
        <v>0</v>
      </c>
      <c r="L47" s="519">
        <f t="shared" si="2"/>
        <v>0</v>
      </c>
      <c r="M47" s="516">
        <v>0</v>
      </c>
    </row>
    <row r="48" spans="1:15" ht="12.75" customHeight="1">
      <c r="A48" s="989"/>
      <c r="B48" s="991"/>
      <c r="C48" s="993"/>
      <c r="D48" s="193">
        <v>2</v>
      </c>
      <c r="E48" s="516">
        <v>0</v>
      </c>
      <c r="F48" s="516">
        <v>0</v>
      </c>
      <c r="G48" s="535">
        <f t="shared" si="4"/>
        <v>0</v>
      </c>
      <c r="H48" s="516">
        <v>0</v>
      </c>
      <c r="I48" s="336">
        <f t="shared" si="1"/>
        <v>0</v>
      </c>
      <c r="J48" s="516">
        <v>0</v>
      </c>
      <c r="K48" s="516">
        <v>0</v>
      </c>
      <c r="L48" s="522">
        <f t="shared" si="2"/>
        <v>0</v>
      </c>
      <c r="M48" s="516">
        <v>0</v>
      </c>
    </row>
    <row r="49" spans="1:13" ht="12.75" customHeight="1">
      <c r="A49" s="989"/>
      <c r="B49" s="991"/>
      <c r="C49" s="996"/>
      <c r="D49" s="194">
        <v>1</v>
      </c>
      <c r="E49" s="516">
        <v>0</v>
      </c>
      <c r="F49" s="516">
        <v>0</v>
      </c>
      <c r="G49" s="530">
        <f t="shared" si="4"/>
        <v>0</v>
      </c>
      <c r="H49" s="516">
        <v>10</v>
      </c>
      <c r="I49" s="336">
        <f t="shared" si="1"/>
        <v>10</v>
      </c>
      <c r="J49" s="516">
        <v>0</v>
      </c>
      <c r="K49" s="516">
        <v>0</v>
      </c>
      <c r="L49" s="523">
        <f t="shared" si="2"/>
        <v>0</v>
      </c>
      <c r="M49" s="516">
        <v>0</v>
      </c>
    </row>
    <row r="50" spans="1:13" ht="12.75" customHeight="1">
      <c r="A50" s="342"/>
      <c r="B50" s="328"/>
      <c r="C50" s="329"/>
      <c r="D50" s="343" t="s">
        <v>194</v>
      </c>
      <c r="E50" s="536">
        <f t="shared" ref="E50:M50" si="6">SUM(E37:E49)</f>
        <v>20</v>
      </c>
      <c r="F50" s="536">
        <f t="shared" si="6"/>
        <v>0</v>
      </c>
      <c r="G50" s="536">
        <f t="shared" si="6"/>
        <v>20</v>
      </c>
      <c r="H50" s="536">
        <f t="shared" si="6"/>
        <v>10</v>
      </c>
      <c r="I50" s="536">
        <f t="shared" si="6"/>
        <v>30</v>
      </c>
      <c r="J50" s="536">
        <f t="shared" si="6"/>
        <v>2</v>
      </c>
      <c r="K50" s="536">
        <f t="shared" si="6"/>
        <v>0</v>
      </c>
      <c r="L50" s="536">
        <f t="shared" si="6"/>
        <v>2</v>
      </c>
      <c r="M50" s="536">
        <f t="shared" si="6"/>
        <v>0</v>
      </c>
    </row>
    <row r="51" spans="1:13" ht="12.75" customHeight="1" thickBot="1">
      <c r="A51" s="345"/>
      <c r="B51" s="986" t="s">
        <v>17</v>
      </c>
      <c r="C51" s="986"/>
      <c r="D51" s="987"/>
      <c r="E51" s="537">
        <f>E22+E36+E50</f>
        <v>6246</v>
      </c>
      <c r="F51" s="537">
        <f t="shared" ref="F51:M51" si="7">F22+F36+F50</f>
        <v>362</v>
      </c>
      <c r="G51" s="537">
        <f t="shared" si="7"/>
        <v>6608</v>
      </c>
      <c r="H51" s="537">
        <f t="shared" si="7"/>
        <v>315</v>
      </c>
      <c r="I51" s="537">
        <f t="shared" si="7"/>
        <v>6923</v>
      </c>
      <c r="J51" s="537">
        <f t="shared" si="7"/>
        <v>1244</v>
      </c>
      <c r="K51" s="537">
        <f t="shared" si="7"/>
        <v>258</v>
      </c>
      <c r="L51" s="537">
        <f t="shared" si="7"/>
        <v>1502</v>
      </c>
      <c r="M51" s="537">
        <f t="shared" si="7"/>
        <v>324</v>
      </c>
    </row>
    <row r="52" spans="1:13" ht="15.75" thickTop="1">
      <c r="A52" s="346"/>
    </row>
  </sheetData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O75"/>
  <sheetViews>
    <sheetView zoomScaleNormal="100" zoomScaleSheetLayoutView="100" workbookViewId="0">
      <selection activeCell="H37" sqref="H37:H49"/>
    </sheetView>
  </sheetViews>
  <sheetFormatPr defaultColWidth="9.140625" defaultRowHeight="12.75"/>
  <cols>
    <col min="1" max="1" width="1.7109375" style="350" customWidth="1"/>
    <col min="2" max="2" width="4.42578125" style="350" customWidth="1"/>
    <col min="3" max="4" width="4.140625" style="350" customWidth="1"/>
    <col min="5" max="5" width="6.28515625" style="350" customWidth="1"/>
    <col min="6" max="14" width="10" style="350" customWidth="1"/>
    <col min="15" max="15" width="2.140625" style="350" customWidth="1"/>
    <col min="16" max="16384" width="9.140625" style="350"/>
  </cols>
  <sheetData>
    <row r="1" spans="1:14">
      <c r="B1" s="351" t="s">
        <v>225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>
      <c r="B2" s="351" t="s">
        <v>226</v>
      </c>
      <c r="C2" s="352"/>
      <c r="D2" s="352"/>
      <c r="E2" s="352"/>
      <c r="F2" s="353" t="s">
        <v>227</v>
      </c>
      <c r="G2" s="353"/>
      <c r="H2" s="353"/>
      <c r="I2" s="352"/>
      <c r="J2" s="352"/>
      <c r="K2" s="352"/>
      <c r="L2" s="352"/>
      <c r="M2" s="352"/>
      <c r="N2" s="352"/>
    </row>
    <row r="3" spans="1:14">
      <c r="B3" s="351" t="s">
        <v>228</v>
      </c>
      <c r="C3" s="352"/>
      <c r="D3" s="352"/>
      <c r="E3" s="352"/>
      <c r="F3" s="354" t="s">
        <v>229</v>
      </c>
      <c r="G3" s="352"/>
      <c r="H3" s="352"/>
      <c r="I3" s="352"/>
      <c r="J3" s="352"/>
      <c r="K3" s="352"/>
      <c r="L3" s="352"/>
      <c r="M3" s="352"/>
      <c r="N3" s="352"/>
    </row>
    <row r="4" spans="1:14">
      <c r="B4" s="352" t="s">
        <v>230</v>
      </c>
      <c r="C4" s="352"/>
      <c r="D4" s="352"/>
      <c r="E4" s="352"/>
      <c r="F4" s="355">
        <v>43708</v>
      </c>
      <c r="G4" s="352"/>
      <c r="H4" s="352"/>
      <c r="I4" s="352"/>
      <c r="J4" s="352"/>
      <c r="K4" s="352"/>
      <c r="L4" s="352"/>
      <c r="M4" s="352"/>
      <c r="N4" s="352"/>
    </row>
    <row r="5" spans="1:14">
      <c r="B5" s="1025" t="s">
        <v>231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</row>
    <row r="6" spans="1:14">
      <c r="B6" s="1025" t="s">
        <v>232</v>
      </c>
      <c r="C6" s="1025"/>
      <c r="D6" s="1025"/>
      <c r="E6" s="1025"/>
      <c r="F6" s="1025"/>
      <c r="G6" s="1025"/>
      <c r="H6" s="1025"/>
      <c r="I6" s="1025"/>
      <c r="J6" s="1025"/>
      <c r="K6" s="1025"/>
      <c r="L6" s="1025"/>
      <c r="M6" s="1025"/>
      <c r="N6" s="1025"/>
    </row>
    <row r="7" spans="1:14">
      <c r="B7" s="1025" t="s">
        <v>233</v>
      </c>
      <c r="C7" s="1025"/>
      <c r="D7" s="1025"/>
      <c r="E7" s="1025"/>
      <c r="F7" s="1025"/>
      <c r="G7" s="1025"/>
      <c r="H7" s="1025"/>
      <c r="I7" s="1025"/>
      <c r="J7" s="1025"/>
      <c r="K7" s="1025"/>
      <c r="L7" s="1025"/>
      <c r="M7" s="1025"/>
      <c r="N7" s="1025"/>
    </row>
    <row r="8" spans="1:14"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</row>
    <row r="9" spans="1:14">
      <c r="B9" s="357" t="s">
        <v>234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</row>
    <row r="10" spans="1:14" ht="21" customHeight="1">
      <c r="B10" s="1021" t="s">
        <v>235</v>
      </c>
      <c r="C10" s="1021"/>
      <c r="D10" s="1021"/>
      <c r="E10" s="1021"/>
      <c r="F10" s="1021" t="s">
        <v>236</v>
      </c>
      <c r="G10" s="1021"/>
      <c r="H10" s="1021"/>
      <c r="I10" s="1021"/>
      <c r="J10" s="1021"/>
      <c r="K10" s="1021" t="s">
        <v>237</v>
      </c>
      <c r="L10" s="1021"/>
      <c r="M10" s="1021"/>
      <c r="N10" s="1021"/>
    </row>
    <row r="11" spans="1:14" ht="15.75" customHeight="1">
      <c r="B11" s="1021"/>
      <c r="C11" s="1021"/>
      <c r="D11" s="1021"/>
      <c r="E11" s="1021"/>
      <c r="F11" s="1021" t="s">
        <v>238</v>
      </c>
      <c r="G11" s="1021"/>
      <c r="H11" s="1021"/>
      <c r="I11" s="1021" t="s">
        <v>239</v>
      </c>
      <c r="J11" s="1021" t="s">
        <v>194</v>
      </c>
      <c r="K11" s="1021" t="s">
        <v>240</v>
      </c>
      <c r="L11" s="1021" t="s">
        <v>241</v>
      </c>
      <c r="M11" s="1021" t="s">
        <v>194</v>
      </c>
      <c r="N11" s="1021" t="s">
        <v>242</v>
      </c>
    </row>
    <row r="12" spans="1:14" ht="26.25" customHeight="1">
      <c r="B12" s="1021"/>
      <c r="C12" s="1021"/>
      <c r="D12" s="1021"/>
      <c r="E12" s="1021"/>
      <c r="F12" s="358" t="s">
        <v>243</v>
      </c>
      <c r="G12" s="358" t="s">
        <v>244</v>
      </c>
      <c r="H12" s="358" t="s">
        <v>245</v>
      </c>
      <c r="I12" s="1021"/>
      <c r="J12" s="1021"/>
      <c r="K12" s="1021"/>
      <c r="L12" s="1021"/>
      <c r="M12" s="1021"/>
      <c r="N12" s="1021"/>
    </row>
    <row r="13" spans="1:14">
      <c r="A13" s="359"/>
      <c r="B13" s="360"/>
      <c r="C13" s="361"/>
      <c r="D13" s="362"/>
      <c r="E13" s="363">
        <v>13</v>
      </c>
      <c r="F13" s="364">
        <v>223</v>
      </c>
      <c r="G13" s="365">
        <v>0</v>
      </c>
      <c r="H13" s="364">
        <v>223</v>
      </c>
      <c r="I13" s="364">
        <v>0</v>
      </c>
      <c r="J13" s="364">
        <v>223</v>
      </c>
      <c r="K13" s="366">
        <v>119</v>
      </c>
      <c r="L13" s="367">
        <v>10</v>
      </c>
      <c r="M13" s="368">
        <f>K13+L13</f>
        <v>129</v>
      </c>
      <c r="N13" s="369">
        <v>11</v>
      </c>
    </row>
    <row r="14" spans="1:14">
      <c r="A14" s="359"/>
      <c r="B14" s="370" t="s">
        <v>154</v>
      </c>
      <c r="C14" s="371" t="s">
        <v>152</v>
      </c>
      <c r="D14" s="362"/>
      <c r="E14" s="363">
        <v>12</v>
      </c>
      <c r="F14" s="364">
        <v>2</v>
      </c>
      <c r="G14" s="365">
        <v>0</v>
      </c>
      <c r="H14" s="364">
        <v>2</v>
      </c>
      <c r="I14" s="364">
        <v>0</v>
      </c>
      <c r="J14" s="364">
        <v>2</v>
      </c>
      <c r="K14" s="367">
        <v>0</v>
      </c>
      <c r="L14" s="367">
        <v>0</v>
      </c>
      <c r="M14" s="368">
        <f t="shared" ref="M14:M25" si="0">K14+L14</f>
        <v>0</v>
      </c>
      <c r="N14" s="369">
        <v>0</v>
      </c>
    </row>
    <row r="15" spans="1:14">
      <c r="A15" s="359"/>
      <c r="B15" s="370" t="s">
        <v>246</v>
      </c>
      <c r="C15" s="372"/>
      <c r="D15" s="373" t="s">
        <v>247</v>
      </c>
      <c r="E15" s="363">
        <v>11</v>
      </c>
      <c r="F15" s="364">
        <v>5</v>
      </c>
      <c r="G15" s="365">
        <v>0</v>
      </c>
      <c r="H15" s="364">
        <v>5</v>
      </c>
      <c r="I15" s="364">
        <v>0</v>
      </c>
      <c r="J15" s="364">
        <v>5</v>
      </c>
      <c r="K15" s="367">
        <v>0</v>
      </c>
      <c r="L15" s="367">
        <v>1</v>
      </c>
      <c r="M15" s="368">
        <f t="shared" si="0"/>
        <v>1</v>
      </c>
      <c r="N15" s="369">
        <v>1</v>
      </c>
    </row>
    <row r="16" spans="1:14">
      <c r="A16" s="359"/>
      <c r="B16" s="370" t="s">
        <v>154</v>
      </c>
      <c r="C16" s="371"/>
      <c r="D16" s="373" t="s">
        <v>248</v>
      </c>
      <c r="E16" s="363">
        <v>10</v>
      </c>
      <c r="F16" s="364">
        <v>5</v>
      </c>
      <c r="G16" s="365">
        <v>0</v>
      </c>
      <c r="H16" s="364">
        <v>5</v>
      </c>
      <c r="I16" s="364">
        <v>0</v>
      </c>
      <c r="J16" s="364">
        <v>5</v>
      </c>
      <c r="K16" s="367">
        <v>0</v>
      </c>
      <c r="L16" s="367">
        <v>0</v>
      </c>
      <c r="M16" s="368">
        <f t="shared" si="0"/>
        <v>0</v>
      </c>
      <c r="N16" s="369">
        <v>0</v>
      </c>
    </row>
    <row r="17" spans="1:14">
      <c r="A17" s="359"/>
      <c r="B17" s="370" t="s">
        <v>249</v>
      </c>
      <c r="C17" s="371"/>
      <c r="D17" s="373" t="s">
        <v>250</v>
      </c>
      <c r="E17" s="363">
        <v>9</v>
      </c>
      <c r="F17" s="364">
        <v>4</v>
      </c>
      <c r="G17" s="365">
        <v>0</v>
      </c>
      <c r="H17" s="364">
        <v>4</v>
      </c>
      <c r="I17" s="364">
        <v>0</v>
      </c>
      <c r="J17" s="364">
        <v>4</v>
      </c>
      <c r="K17" s="367">
        <v>0</v>
      </c>
      <c r="L17" s="367">
        <v>0</v>
      </c>
      <c r="M17" s="368">
        <f t="shared" si="0"/>
        <v>0</v>
      </c>
      <c r="N17" s="369">
        <v>0</v>
      </c>
    </row>
    <row r="18" spans="1:14">
      <c r="A18" s="359"/>
      <c r="B18" s="370" t="s">
        <v>251</v>
      </c>
      <c r="C18" s="371" t="s">
        <v>153</v>
      </c>
      <c r="D18" s="373" t="s">
        <v>232</v>
      </c>
      <c r="E18" s="363">
        <v>8</v>
      </c>
      <c r="F18" s="364">
        <v>5</v>
      </c>
      <c r="G18" s="365">
        <v>0</v>
      </c>
      <c r="H18" s="364">
        <v>5</v>
      </c>
      <c r="I18" s="364">
        <v>0</v>
      </c>
      <c r="J18" s="364">
        <v>5</v>
      </c>
      <c r="K18" s="367">
        <v>0</v>
      </c>
      <c r="L18" s="367">
        <v>0</v>
      </c>
      <c r="M18" s="368">
        <f t="shared" si="0"/>
        <v>0</v>
      </c>
      <c r="N18" s="369">
        <v>0</v>
      </c>
    </row>
    <row r="19" spans="1:14">
      <c r="A19" s="359"/>
      <c r="B19" s="370" t="s">
        <v>247</v>
      </c>
      <c r="C19" s="371"/>
      <c r="D19" s="373" t="s">
        <v>252</v>
      </c>
      <c r="E19" s="363">
        <v>7</v>
      </c>
      <c r="F19" s="364">
        <v>12</v>
      </c>
      <c r="G19" s="365">
        <v>0</v>
      </c>
      <c r="H19" s="364">
        <v>12</v>
      </c>
      <c r="I19" s="364">
        <v>0</v>
      </c>
      <c r="J19" s="364">
        <v>12</v>
      </c>
      <c r="K19" s="367">
        <v>1</v>
      </c>
      <c r="L19" s="367">
        <v>0</v>
      </c>
      <c r="M19" s="368">
        <f t="shared" si="0"/>
        <v>1</v>
      </c>
      <c r="N19" s="369">
        <v>0</v>
      </c>
    </row>
    <row r="20" spans="1:14">
      <c r="A20" s="359"/>
      <c r="B20" s="370" t="s">
        <v>253</v>
      </c>
      <c r="C20" s="372"/>
      <c r="D20" s="373" t="s">
        <v>251</v>
      </c>
      <c r="E20" s="363">
        <v>6</v>
      </c>
      <c r="F20" s="364">
        <v>8</v>
      </c>
      <c r="G20" s="365">
        <v>0</v>
      </c>
      <c r="H20" s="364">
        <v>8</v>
      </c>
      <c r="I20" s="364">
        <v>0</v>
      </c>
      <c r="J20" s="364">
        <v>8</v>
      </c>
      <c r="K20" s="367">
        <v>0</v>
      </c>
      <c r="L20" s="367">
        <v>0</v>
      </c>
      <c r="M20" s="368">
        <f t="shared" si="0"/>
        <v>0</v>
      </c>
      <c r="N20" s="369">
        <v>0</v>
      </c>
    </row>
    <row r="21" spans="1:14">
      <c r="A21" s="359"/>
      <c r="B21" s="370" t="s">
        <v>154</v>
      </c>
      <c r="C21" s="371"/>
      <c r="D21" s="373" t="s">
        <v>254</v>
      </c>
      <c r="E21" s="363">
        <v>5</v>
      </c>
      <c r="F21" s="364">
        <v>9</v>
      </c>
      <c r="G21" s="365">
        <v>0</v>
      </c>
      <c r="H21" s="364">
        <v>9</v>
      </c>
      <c r="I21" s="364">
        <v>0</v>
      </c>
      <c r="J21" s="364">
        <v>9</v>
      </c>
      <c r="K21" s="367">
        <v>0</v>
      </c>
      <c r="L21" s="367">
        <v>0</v>
      </c>
      <c r="M21" s="368">
        <f t="shared" si="0"/>
        <v>0</v>
      </c>
      <c r="N21" s="369">
        <v>0</v>
      </c>
    </row>
    <row r="22" spans="1:14">
      <c r="A22" s="359"/>
      <c r="B22" s="370"/>
      <c r="C22" s="371"/>
      <c r="D22" s="373" t="s">
        <v>252</v>
      </c>
      <c r="E22" s="363">
        <v>4</v>
      </c>
      <c r="F22" s="364">
        <v>13</v>
      </c>
      <c r="G22" s="365">
        <v>0</v>
      </c>
      <c r="H22" s="364">
        <v>13</v>
      </c>
      <c r="I22" s="364">
        <v>0</v>
      </c>
      <c r="J22" s="364">
        <v>13</v>
      </c>
      <c r="K22" s="367">
        <v>2</v>
      </c>
      <c r="L22" s="367">
        <v>0</v>
      </c>
      <c r="M22" s="368">
        <f t="shared" si="0"/>
        <v>2</v>
      </c>
      <c r="N22" s="369">
        <v>0</v>
      </c>
    </row>
    <row r="23" spans="1:14">
      <c r="A23" s="359"/>
      <c r="B23" s="370"/>
      <c r="C23" s="371" t="s">
        <v>154</v>
      </c>
      <c r="D23" s="362"/>
      <c r="E23" s="363">
        <v>3</v>
      </c>
      <c r="F23" s="364">
        <v>1</v>
      </c>
      <c r="G23" s="365">
        <v>0</v>
      </c>
      <c r="H23" s="364">
        <v>1</v>
      </c>
      <c r="I23" s="364">
        <v>0</v>
      </c>
      <c r="J23" s="364">
        <v>1</v>
      </c>
      <c r="K23" s="367">
        <v>1</v>
      </c>
      <c r="L23" s="367">
        <v>0</v>
      </c>
      <c r="M23" s="368">
        <f t="shared" si="0"/>
        <v>1</v>
      </c>
      <c r="N23" s="369">
        <v>0</v>
      </c>
    </row>
    <row r="24" spans="1:14">
      <c r="A24" s="359"/>
      <c r="B24" s="370"/>
      <c r="C24" s="371"/>
      <c r="D24" s="362"/>
      <c r="E24" s="363">
        <v>2</v>
      </c>
      <c r="F24" s="364">
        <v>0</v>
      </c>
      <c r="G24" s="365">
        <v>14</v>
      </c>
      <c r="H24" s="364">
        <v>14</v>
      </c>
      <c r="I24" s="364">
        <v>0</v>
      </c>
      <c r="J24" s="364">
        <v>14</v>
      </c>
      <c r="K24" s="367">
        <v>0</v>
      </c>
      <c r="L24" s="367">
        <v>0</v>
      </c>
      <c r="M24" s="368">
        <f t="shared" si="0"/>
        <v>0</v>
      </c>
      <c r="N24" s="369">
        <v>0</v>
      </c>
    </row>
    <row r="25" spans="1:14">
      <c r="A25" s="359"/>
      <c r="B25" s="374"/>
      <c r="C25" s="372"/>
      <c r="D25" s="362"/>
      <c r="E25" s="360">
        <v>1</v>
      </c>
      <c r="F25" s="364">
        <v>0</v>
      </c>
      <c r="G25" s="365">
        <v>8</v>
      </c>
      <c r="H25" s="364">
        <v>8</v>
      </c>
      <c r="I25" s="364">
        <v>8</v>
      </c>
      <c r="J25" s="364">
        <v>16</v>
      </c>
      <c r="K25" s="367">
        <v>0</v>
      </c>
      <c r="L25" s="367">
        <v>0</v>
      </c>
      <c r="M25" s="368">
        <f t="shared" si="0"/>
        <v>0</v>
      </c>
      <c r="N25" s="369">
        <v>0</v>
      </c>
    </row>
    <row r="26" spans="1:14">
      <c r="A26" s="359"/>
      <c r="B26" s="1022" t="s">
        <v>255</v>
      </c>
      <c r="C26" s="1023"/>
      <c r="D26" s="1023"/>
      <c r="E26" s="1024"/>
      <c r="F26" s="375">
        <f t="shared" ref="F26:N26" si="1">SUM(F13:F25)</f>
        <v>287</v>
      </c>
      <c r="G26" s="375">
        <f t="shared" si="1"/>
        <v>22</v>
      </c>
      <c r="H26" s="375">
        <f t="shared" si="1"/>
        <v>309</v>
      </c>
      <c r="I26" s="375">
        <f t="shared" si="1"/>
        <v>8</v>
      </c>
      <c r="J26" s="375">
        <f t="shared" si="1"/>
        <v>317</v>
      </c>
      <c r="K26" s="375">
        <f t="shared" si="1"/>
        <v>123</v>
      </c>
      <c r="L26" s="375">
        <f t="shared" si="1"/>
        <v>11</v>
      </c>
      <c r="M26" s="375">
        <f t="shared" si="1"/>
        <v>134</v>
      </c>
      <c r="N26" s="375">
        <f t="shared" si="1"/>
        <v>12</v>
      </c>
    </row>
    <row r="27" spans="1:14">
      <c r="A27" s="359"/>
      <c r="B27" s="370"/>
      <c r="C27" s="370"/>
      <c r="D27" s="376"/>
      <c r="E27" s="374">
        <v>13</v>
      </c>
      <c r="F27" s="364">
        <v>556</v>
      </c>
      <c r="G27" s="365">
        <v>0</v>
      </c>
      <c r="H27" s="364">
        <v>556</v>
      </c>
      <c r="I27" s="364">
        <v>0</v>
      </c>
      <c r="J27" s="364">
        <v>556</v>
      </c>
      <c r="K27" s="377">
        <v>189</v>
      </c>
      <c r="L27" s="378">
        <v>28</v>
      </c>
      <c r="M27" s="379">
        <f>K27+L27</f>
        <v>217</v>
      </c>
      <c r="N27" s="380">
        <v>39</v>
      </c>
    </row>
    <row r="28" spans="1:14">
      <c r="A28" s="359"/>
      <c r="B28" s="370"/>
      <c r="C28" s="370" t="s">
        <v>152</v>
      </c>
      <c r="D28" s="376"/>
      <c r="E28" s="363">
        <v>12</v>
      </c>
      <c r="F28" s="364">
        <v>11</v>
      </c>
      <c r="G28" s="365">
        <v>0</v>
      </c>
      <c r="H28" s="364">
        <v>11</v>
      </c>
      <c r="I28" s="364">
        <v>0</v>
      </c>
      <c r="J28" s="364">
        <v>11</v>
      </c>
      <c r="K28" s="377">
        <v>0</v>
      </c>
      <c r="L28" s="378">
        <v>0</v>
      </c>
      <c r="M28" s="377">
        <f t="shared" ref="M28:M39" si="2">K28+L28</f>
        <v>0</v>
      </c>
      <c r="N28" s="380">
        <v>0</v>
      </c>
    </row>
    <row r="29" spans="1:14">
      <c r="A29" s="359"/>
      <c r="B29" s="370" t="s">
        <v>253</v>
      </c>
      <c r="C29" s="374"/>
      <c r="D29" s="376"/>
      <c r="E29" s="363">
        <v>11</v>
      </c>
      <c r="F29" s="364">
        <v>6</v>
      </c>
      <c r="G29" s="365">
        <v>0</v>
      </c>
      <c r="H29" s="364">
        <v>6</v>
      </c>
      <c r="I29" s="364">
        <v>0</v>
      </c>
      <c r="J29" s="364">
        <v>6</v>
      </c>
      <c r="K29" s="377">
        <v>2</v>
      </c>
      <c r="L29" s="378">
        <v>0</v>
      </c>
      <c r="M29" s="377">
        <f t="shared" si="2"/>
        <v>2</v>
      </c>
      <c r="N29" s="380">
        <v>0</v>
      </c>
    </row>
    <row r="30" spans="1:14">
      <c r="A30" s="359"/>
      <c r="B30" s="370" t="s">
        <v>256</v>
      </c>
      <c r="C30" s="370"/>
      <c r="D30" s="376" t="s">
        <v>257</v>
      </c>
      <c r="E30" s="363">
        <v>10</v>
      </c>
      <c r="F30" s="364">
        <v>7</v>
      </c>
      <c r="G30" s="365">
        <v>0</v>
      </c>
      <c r="H30" s="364">
        <v>7</v>
      </c>
      <c r="I30" s="364">
        <v>0</v>
      </c>
      <c r="J30" s="364">
        <v>7</v>
      </c>
      <c r="K30" s="377">
        <v>0</v>
      </c>
      <c r="L30" s="378">
        <v>0</v>
      </c>
      <c r="M30" s="377">
        <f t="shared" si="2"/>
        <v>0</v>
      </c>
      <c r="N30" s="380">
        <v>0</v>
      </c>
    </row>
    <row r="31" spans="1:14">
      <c r="A31" s="359"/>
      <c r="B31" s="370" t="s">
        <v>152</v>
      </c>
      <c r="C31" s="370"/>
      <c r="D31" s="376" t="s">
        <v>256</v>
      </c>
      <c r="E31" s="363">
        <v>9</v>
      </c>
      <c r="F31" s="364">
        <v>12</v>
      </c>
      <c r="G31" s="365">
        <v>0</v>
      </c>
      <c r="H31" s="364">
        <v>12</v>
      </c>
      <c r="I31" s="364">
        <v>0</v>
      </c>
      <c r="J31" s="364">
        <v>12</v>
      </c>
      <c r="K31" s="377">
        <v>0</v>
      </c>
      <c r="L31" s="378">
        <v>0</v>
      </c>
      <c r="M31" s="377">
        <f t="shared" si="2"/>
        <v>0</v>
      </c>
      <c r="N31" s="380">
        <v>0</v>
      </c>
    </row>
    <row r="32" spans="1:14">
      <c r="A32" s="359"/>
      <c r="B32" s="370" t="s">
        <v>246</v>
      </c>
      <c r="C32" s="370" t="s">
        <v>153</v>
      </c>
      <c r="D32" s="376" t="s">
        <v>258</v>
      </c>
      <c r="E32" s="363">
        <v>8</v>
      </c>
      <c r="F32" s="364">
        <v>7</v>
      </c>
      <c r="G32" s="365">
        <v>0</v>
      </c>
      <c r="H32" s="364">
        <v>7</v>
      </c>
      <c r="I32" s="364">
        <v>0</v>
      </c>
      <c r="J32" s="364">
        <v>7</v>
      </c>
      <c r="K32" s="377">
        <v>0</v>
      </c>
      <c r="L32" s="378">
        <v>1</v>
      </c>
      <c r="M32" s="377">
        <f t="shared" si="2"/>
        <v>1</v>
      </c>
      <c r="N32" s="380">
        <v>1</v>
      </c>
    </row>
    <row r="33" spans="1:15">
      <c r="A33" s="359"/>
      <c r="B33" s="370" t="s">
        <v>251</v>
      </c>
      <c r="C33" s="370"/>
      <c r="D33" s="376" t="s">
        <v>251</v>
      </c>
      <c r="E33" s="363">
        <v>7</v>
      </c>
      <c r="F33" s="364">
        <v>18</v>
      </c>
      <c r="G33" s="365">
        <v>0</v>
      </c>
      <c r="H33" s="364">
        <v>18</v>
      </c>
      <c r="I33" s="364">
        <v>0</v>
      </c>
      <c r="J33" s="364">
        <v>18</v>
      </c>
      <c r="K33" s="377">
        <v>0</v>
      </c>
      <c r="L33" s="378">
        <v>1</v>
      </c>
      <c r="M33" s="377">
        <f t="shared" si="2"/>
        <v>1</v>
      </c>
      <c r="N33" s="380">
        <v>1</v>
      </c>
    </row>
    <row r="34" spans="1:15">
      <c r="A34" s="359"/>
      <c r="B34" s="370" t="s">
        <v>152</v>
      </c>
      <c r="C34" s="370"/>
      <c r="D34" s="376" t="s">
        <v>254</v>
      </c>
      <c r="E34" s="363">
        <v>6</v>
      </c>
      <c r="F34" s="364">
        <v>20</v>
      </c>
      <c r="G34" s="365">
        <v>0</v>
      </c>
      <c r="H34" s="364">
        <v>20</v>
      </c>
      <c r="I34" s="364">
        <v>0</v>
      </c>
      <c r="J34" s="364">
        <v>20</v>
      </c>
      <c r="K34" s="377">
        <v>0</v>
      </c>
      <c r="L34" s="378">
        <v>0</v>
      </c>
      <c r="M34" s="377">
        <f t="shared" si="2"/>
        <v>0</v>
      </c>
      <c r="N34" s="380">
        <v>0</v>
      </c>
    </row>
    <row r="35" spans="1:15">
      <c r="A35" s="359"/>
      <c r="B35" s="370" t="s">
        <v>254</v>
      </c>
      <c r="C35" s="360"/>
      <c r="D35" s="376"/>
      <c r="E35" s="363">
        <v>5</v>
      </c>
      <c r="F35" s="364">
        <v>23</v>
      </c>
      <c r="G35" s="365">
        <v>0</v>
      </c>
      <c r="H35" s="364">
        <v>23</v>
      </c>
      <c r="I35" s="364">
        <v>0</v>
      </c>
      <c r="J35" s="364">
        <v>23</v>
      </c>
      <c r="K35" s="377">
        <v>0</v>
      </c>
      <c r="L35" s="378">
        <v>0</v>
      </c>
      <c r="M35" s="377">
        <f t="shared" si="2"/>
        <v>0</v>
      </c>
      <c r="N35" s="380">
        <v>0</v>
      </c>
    </row>
    <row r="36" spans="1:15">
      <c r="A36" s="359"/>
      <c r="B36" s="370"/>
      <c r="C36" s="370"/>
      <c r="D36" s="376"/>
      <c r="E36" s="363">
        <v>4</v>
      </c>
      <c r="F36" s="364">
        <v>33</v>
      </c>
      <c r="G36" s="365">
        <v>0</v>
      </c>
      <c r="H36" s="364">
        <v>33</v>
      </c>
      <c r="I36" s="364">
        <v>0</v>
      </c>
      <c r="J36" s="364">
        <v>33</v>
      </c>
      <c r="K36" s="377">
        <v>0</v>
      </c>
      <c r="L36" s="378">
        <v>0</v>
      </c>
      <c r="M36" s="377">
        <f t="shared" si="2"/>
        <v>0</v>
      </c>
      <c r="N36" s="380">
        <v>0</v>
      </c>
    </row>
    <row r="37" spans="1:15">
      <c r="A37" s="359"/>
      <c r="B37" s="370"/>
      <c r="C37" s="370" t="s">
        <v>154</v>
      </c>
      <c r="D37" s="376"/>
      <c r="E37" s="363">
        <v>3</v>
      </c>
      <c r="F37" s="365">
        <v>2</v>
      </c>
      <c r="G37" s="365">
        <v>0</v>
      </c>
      <c r="H37" s="364">
        <v>2</v>
      </c>
      <c r="I37" s="364">
        <v>0</v>
      </c>
      <c r="J37" s="364">
        <v>2</v>
      </c>
      <c r="K37" s="377">
        <v>0</v>
      </c>
      <c r="L37" s="378">
        <v>0</v>
      </c>
      <c r="M37" s="377">
        <f t="shared" si="2"/>
        <v>0</v>
      </c>
      <c r="N37" s="380">
        <v>0</v>
      </c>
    </row>
    <row r="38" spans="1:15">
      <c r="A38" s="359"/>
      <c r="B38" s="370"/>
      <c r="C38" s="370"/>
      <c r="D38" s="376"/>
      <c r="E38" s="363">
        <v>2</v>
      </c>
      <c r="F38" s="364">
        <v>0</v>
      </c>
      <c r="G38" s="365">
        <v>22</v>
      </c>
      <c r="H38" s="364">
        <v>22</v>
      </c>
      <c r="I38" s="364">
        <v>0</v>
      </c>
      <c r="J38" s="364">
        <v>22</v>
      </c>
      <c r="K38" s="377">
        <v>0</v>
      </c>
      <c r="L38" s="378">
        <v>0</v>
      </c>
      <c r="M38" s="377">
        <f t="shared" si="2"/>
        <v>0</v>
      </c>
      <c r="N38" s="380">
        <v>0</v>
      </c>
    </row>
    <row r="39" spans="1:15">
      <c r="A39" s="359"/>
      <c r="B39" s="374"/>
      <c r="C39" s="374"/>
      <c r="D39" s="376"/>
      <c r="E39" s="360">
        <v>1</v>
      </c>
      <c r="F39" s="364">
        <v>0</v>
      </c>
      <c r="G39" s="365">
        <v>28</v>
      </c>
      <c r="H39" s="364">
        <v>28</v>
      </c>
      <c r="I39" s="364">
        <v>52</v>
      </c>
      <c r="J39" s="364">
        <v>80</v>
      </c>
      <c r="K39" s="377">
        <v>0</v>
      </c>
      <c r="L39" s="378">
        <v>0</v>
      </c>
      <c r="M39" s="377">
        <f t="shared" si="2"/>
        <v>0</v>
      </c>
      <c r="N39" s="380">
        <v>0</v>
      </c>
    </row>
    <row r="40" spans="1:15">
      <c r="A40" s="359"/>
      <c r="B40" s="1022" t="s">
        <v>259</v>
      </c>
      <c r="C40" s="1023"/>
      <c r="D40" s="1023"/>
      <c r="E40" s="1023"/>
      <c r="F40" s="381">
        <f t="shared" ref="F40:N40" si="3">SUM(F27:F39)</f>
        <v>695</v>
      </c>
      <c r="G40" s="381">
        <f t="shared" si="3"/>
        <v>50</v>
      </c>
      <c r="H40" s="381">
        <f t="shared" si="3"/>
        <v>745</v>
      </c>
      <c r="I40" s="381">
        <f t="shared" si="3"/>
        <v>52</v>
      </c>
      <c r="J40" s="381">
        <f t="shared" si="3"/>
        <v>797</v>
      </c>
      <c r="K40" s="381">
        <f t="shared" si="3"/>
        <v>191</v>
      </c>
      <c r="L40" s="381">
        <f t="shared" si="3"/>
        <v>30</v>
      </c>
      <c r="M40" s="381">
        <f t="shared" si="3"/>
        <v>221</v>
      </c>
      <c r="N40" s="381">
        <f t="shared" si="3"/>
        <v>41</v>
      </c>
      <c r="O40" s="382"/>
    </row>
    <row r="41" spans="1:15">
      <c r="A41" s="359"/>
      <c r="B41" s="360"/>
      <c r="C41" s="360"/>
      <c r="D41" s="383"/>
      <c r="E41" s="363">
        <v>13</v>
      </c>
      <c r="F41" s="364">
        <v>1</v>
      </c>
      <c r="G41" s="365">
        <v>0</v>
      </c>
      <c r="H41" s="364">
        <v>1</v>
      </c>
      <c r="I41" s="364">
        <v>0</v>
      </c>
      <c r="J41" s="364">
        <v>1</v>
      </c>
      <c r="K41" s="377">
        <v>0</v>
      </c>
      <c r="L41" s="378">
        <v>3</v>
      </c>
      <c r="M41" s="379">
        <f>K41+L41</f>
        <v>3</v>
      </c>
      <c r="N41" s="379">
        <v>3</v>
      </c>
    </row>
    <row r="42" spans="1:15">
      <c r="A42" s="359"/>
      <c r="B42" s="370" t="s">
        <v>154</v>
      </c>
      <c r="C42" s="370" t="s">
        <v>152</v>
      </c>
      <c r="D42" s="376" t="s">
        <v>260</v>
      </c>
      <c r="E42" s="363">
        <v>12</v>
      </c>
      <c r="F42" s="364">
        <v>1</v>
      </c>
      <c r="G42" s="365">
        <v>0</v>
      </c>
      <c r="H42" s="364">
        <v>1</v>
      </c>
      <c r="I42" s="364">
        <v>0</v>
      </c>
      <c r="J42" s="364">
        <v>1</v>
      </c>
      <c r="K42" s="377">
        <v>0</v>
      </c>
      <c r="L42" s="378">
        <v>0</v>
      </c>
      <c r="M42" s="379">
        <f t="shared" ref="M42:M53" si="4">K42+L42</f>
        <v>0</v>
      </c>
      <c r="N42" s="379">
        <v>0</v>
      </c>
    </row>
    <row r="43" spans="1:15">
      <c r="A43" s="359"/>
      <c r="B43" s="370" t="s">
        <v>248</v>
      </c>
      <c r="C43" s="370"/>
      <c r="D43" s="376" t="s">
        <v>248</v>
      </c>
      <c r="E43" s="363">
        <v>11</v>
      </c>
      <c r="F43" s="364">
        <v>1</v>
      </c>
      <c r="G43" s="365">
        <v>0</v>
      </c>
      <c r="H43" s="364">
        <v>1</v>
      </c>
      <c r="I43" s="364">
        <v>0</v>
      </c>
      <c r="J43" s="364">
        <v>1</v>
      </c>
      <c r="K43" s="377">
        <v>0</v>
      </c>
      <c r="L43" s="378">
        <v>0</v>
      </c>
      <c r="M43" s="379">
        <f t="shared" si="4"/>
        <v>0</v>
      </c>
      <c r="N43" s="379">
        <v>0</v>
      </c>
    </row>
    <row r="44" spans="1:15">
      <c r="A44" s="359"/>
      <c r="B44" s="370" t="s">
        <v>261</v>
      </c>
      <c r="C44" s="360"/>
      <c r="D44" s="376" t="s">
        <v>246</v>
      </c>
      <c r="E44" s="363">
        <v>10</v>
      </c>
      <c r="F44" s="364">
        <v>1</v>
      </c>
      <c r="G44" s="365">
        <v>0</v>
      </c>
      <c r="H44" s="364">
        <v>1</v>
      </c>
      <c r="I44" s="364">
        <v>0</v>
      </c>
      <c r="J44" s="364">
        <v>1</v>
      </c>
      <c r="K44" s="377">
        <v>0</v>
      </c>
      <c r="L44" s="378">
        <v>0</v>
      </c>
      <c r="M44" s="379">
        <f t="shared" si="4"/>
        <v>0</v>
      </c>
      <c r="N44" s="379">
        <v>0</v>
      </c>
    </row>
    <row r="45" spans="1:15">
      <c r="A45" s="359"/>
      <c r="B45" s="370" t="s">
        <v>251</v>
      </c>
      <c r="C45" s="370"/>
      <c r="D45" s="376" t="s">
        <v>258</v>
      </c>
      <c r="E45" s="363">
        <v>9</v>
      </c>
      <c r="F45" s="364">
        <v>2</v>
      </c>
      <c r="G45" s="365">
        <v>0</v>
      </c>
      <c r="H45" s="364">
        <v>2</v>
      </c>
      <c r="I45" s="364">
        <v>0</v>
      </c>
      <c r="J45" s="364">
        <v>2</v>
      </c>
      <c r="K45" s="377">
        <v>0</v>
      </c>
      <c r="L45" s="378">
        <v>0</v>
      </c>
      <c r="M45" s="379">
        <f t="shared" si="4"/>
        <v>0</v>
      </c>
      <c r="N45" s="379">
        <v>0</v>
      </c>
    </row>
    <row r="46" spans="1:15">
      <c r="A46" s="359"/>
      <c r="B46" s="370" t="s">
        <v>249</v>
      </c>
      <c r="C46" s="370" t="s">
        <v>153</v>
      </c>
      <c r="D46" s="376" t="s">
        <v>154</v>
      </c>
      <c r="E46" s="363">
        <v>8</v>
      </c>
      <c r="F46" s="364">
        <v>0</v>
      </c>
      <c r="G46" s="365">
        <v>0</v>
      </c>
      <c r="H46" s="364">
        <v>0</v>
      </c>
      <c r="I46" s="364">
        <v>0</v>
      </c>
      <c r="J46" s="364">
        <v>0</v>
      </c>
      <c r="K46" s="377">
        <v>0</v>
      </c>
      <c r="L46" s="378">
        <v>0</v>
      </c>
      <c r="M46" s="379">
        <f t="shared" si="4"/>
        <v>0</v>
      </c>
      <c r="N46" s="379">
        <v>0</v>
      </c>
    </row>
    <row r="47" spans="1:15">
      <c r="A47" s="359"/>
      <c r="B47" s="370" t="s">
        <v>251</v>
      </c>
      <c r="C47" s="370"/>
      <c r="D47" s="376" t="s">
        <v>257</v>
      </c>
      <c r="E47" s="363">
        <v>7</v>
      </c>
      <c r="F47" s="364">
        <v>0</v>
      </c>
      <c r="G47" s="365">
        <v>0</v>
      </c>
      <c r="H47" s="364">
        <v>0</v>
      </c>
      <c r="I47" s="364">
        <v>0</v>
      </c>
      <c r="J47" s="364">
        <v>0</v>
      </c>
      <c r="K47" s="377">
        <v>0</v>
      </c>
      <c r="L47" s="378">
        <v>0</v>
      </c>
      <c r="M47" s="379">
        <f t="shared" si="4"/>
        <v>0</v>
      </c>
      <c r="N47" s="379">
        <v>0</v>
      </c>
    </row>
    <row r="48" spans="1:15">
      <c r="A48" s="359"/>
      <c r="B48" s="370" t="s">
        <v>154</v>
      </c>
      <c r="C48" s="370"/>
      <c r="D48" s="376" t="s">
        <v>232</v>
      </c>
      <c r="E48" s="363">
        <v>6</v>
      </c>
      <c r="F48" s="364">
        <v>0</v>
      </c>
      <c r="G48" s="365">
        <v>0</v>
      </c>
      <c r="H48" s="364">
        <v>0</v>
      </c>
      <c r="I48" s="364">
        <v>0</v>
      </c>
      <c r="J48" s="364">
        <v>0</v>
      </c>
      <c r="K48" s="377">
        <v>0</v>
      </c>
      <c r="L48" s="378">
        <v>0</v>
      </c>
      <c r="M48" s="379">
        <f t="shared" si="4"/>
        <v>0</v>
      </c>
      <c r="N48" s="379">
        <v>0</v>
      </c>
    </row>
    <row r="49" spans="1:14">
      <c r="A49" s="359"/>
      <c r="B49" s="370" t="s">
        <v>252</v>
      </c>
      <c r="C49" s="360"/>
      <c r="D49" s="376" t="s">
        <v>246</v>
      </c>
      <c r="E49" s="363">
        <v>5</v>
      </c>
      <c r="F49" s="364">
        <v>0</v>
      </c>
      <c r="G49" s="365">
        <v>0</v>
      </c>
      <c r="H49" s="364">
        <v>0</v>
      </c>
      <c r="I49" s="364">
        <v>0</v>
      </c>
      <c r="J49" s="364">
        <v>0</v>
      </c>
      <c r="K49" s="377">
        <v>0</v>
      </c>
      <c r="L49" s="378">
        <v>0</v>
      </c>
      <c r="M49" s="379">
        <f t="shared" si="4"/>
        <v>0</v>
      </c>
      <c r="N49" s="379">
        <v>0</v>
      </c>
    </row>
    <row r="50" spans="1:14">
      <c r="A50" s="359"/>
      <c r="B50" s="370"/>
      <c r="C50" s="370"/>
      <c r="D50" s="376" t="s">
        <v>253</v>
      </c>
      <c r="E50" s="363">
        <v>4</v>
      </c>
      <c r="F50" s="364">
        <v>0</v>
      </c>
      <c r="G50" s="365">
        <v>0</v>
      </c>
      <c r="H50" s="364">
        <v>0</v>
      </c>
      <c r="I50" s="364">
        <v>0</v>
      </c>
      <c r="J50" s="364">
        <v>0</v>
      </c>
      <c r="K50" s="377">
        <v>0</v>
      </c>
      <c r="L50" s="378">
        <v>0</v>
      </c>
      <c r="M50" s="379">
        <f t="shared" si="4"/>
        <v>0</v>
      </c>
      <c r="N50" s="379">
        <v>0</v>
      </c>
    </row>
    <row r="51" spans="1:14">
      <c r="A51" s="359"/>
      <c r="B51" s="370"/>
      <c r="C51" s="370" t="s">
        <v>154</v>
      </c>
      <c r="D51" s="376" t="s">
        <v>154</v>
      </c>
      <c r="E51" s="363">
        <v>3</v>
      </c>
      <c r="F51" s="364">
        <v>0</v>
      </c>
      <c r="G51" s="365">
        <v>0</v>
      </c>
      <c r="H51" s="364">
        <v>0</v>
      </c>
      <c r="I51" s="364">
        <v>0</v>
      </c>
      <c r="J51" s="364">
        <v>0</v>
      </c>
      <c r="K51" s="377">
        <v>0</v>
      </c>
      <c r="L51" s="378">
        <v>0</v>
      </c>
      <c r="M51" s="379">
        <f t="shared" si="4"/>
        <v>0</v>
      </c>
      <c r="N51" s="379">
        <v>0</v>
      </c>
    </row>
    <row r="52" spans="1:14">
      <c r="A52" s="359"/>
      <c r="B52" s="370"/>
      <c r="C52" s="370"/>
      <c r="D52" s="376" t="s">
        <v>249</v>
      </c>
      <c r="E52" s="363">
        <v>2</v>
      </c>
      <c r="F52" s="364">
        <v>0</v>
      </c>
      <c r="G52" s="365">
        <v>0</v>
      </c>
      <c r="H52" s="364">
        <v>0</v>
      </c>
      <c r="I52" s="364">
        <v>0</v>
      </c>
      <c r="J52" s="364">
        <v>0</v>
      </c>
      <c r="K52" s="377">
        <v>0</v>
      </c>
      <c r="L52" s="378">
        <v>0</v>
      </c>
      <c r="M52" s="379">
        <f t="shared" si="4"/>
        <v>0</v>
      </c>
      <c r="N52" s="379">
        <v>0</v>
      </c>
    </row>
    <row r="53" spans="1:14">
      <c r="A53" s="359"/>
      <c r="B53" s="374"/>
      <c r="C53" s="376"/>
      <c r="D53" s="374"/>
      <c r="E53" s="360">
        <v>1</v>
      </c>
      <c r="F53" s="364">
        <v>0</v>
      </c>
      <c r="G53" s="384">
        <v>0</v>
      </c>
      <c r="H53" s="364">
        <v>0</v>
      </c>
      <c r="I53" s="385">
        <v>6</v>
      </c>
      <c r="J53" s="385">
        <v>6</v>
      </c>
      <c r="K53" s="386">
        <v>0</v>
      </c>
      <c r="L53" s="378">
        <v>0</v>
      </c>
      <c r="M53" s="387">
        <f t="shared" si="4"/>
        <v>0</v>
      </c>
      <c r="N53" s="387">
        <v>0</v>
      </c>
    </row>
    <row r="54" spans="1:14">
      <c r="B54" s="1020" t="s">
        <v>262</v>
      </c>
      <c r="C54" s="1020"/>
      <c r="D54" s="1020"/>
      <c r="E54" s="1020"/>
      <c r="F54" s="375">
        <f t="shared" ref="F54:N54" si="5">SUM(F41:F53)</f>
        <v>6</v>
      </c>
      <c r="G54" s="375">
        <f t="shared" si="5"/>
        <v>0</v>
      </c>
      <c r="H54" s="375">
        <f t="shared" si="5"/>
        <v>6</v>
      </c>
      <c r="I54" s="375">
        <f t="shared" si="5"/>
        <v>6</v>
      </c>
      <c r="J54" s="375">
        <f t="shared" si="5"/>
        <v>12</v>
      </c>
      <c r="K54" s="375">
        <f t="shared" si="5"/>
        <v>0</v>
      </c>
      <c r="L54" s="375">
        <f t="shared" si="5"/>
        <v>3</v>
      </c>
      <c r="M54" s="375">
        <f t="shared" si="5"/>
        <v>3</v>
      </c>
      <c r="N54" s="375">
        <f t="shared" si="5"/>
        <v>3</v>
      </c>
    </row>
    <row r="55" spans="1:14">
      <c r="B55" s="1017" t="s">
        <v>263</v>
      </c>
      <c r="C55" s="1018"/>
      <c r="D55" s="1018"/>
      <c r="E55" s="1019"/>
      <c r="F55" s="364"/>
      <c r="G55" s="364"/>
      <c r="H55" s="364"/>
      <c r="I55" s="364"/>
      <c r="J55" s="364"/>
      <c r="K55" s="364"/>
      <c r="L55" s="364"/>
      <c r="M55" s="364"/>
      <c r="N55" s="364"/>
    </row>
    <row r="56" spans="1:14">
      <c r="B56" s="1020" t="s">
        <v>17</v>
      </c>
      <c r="C56" s="1020"/>
      <c r="D56" s="1020"/>
      <c r="E56" s="1020"/>
      <c r="F56" s="388">
        <f t="shared" ref="F56:K56" si="6">+F26+F40+F54+F55</f>
        <v>988</v>
      </c>
      <c r="G56" s="388">
        <f t="shared" si="6"/>
        <v>72</v>
      </c>
      <c r="H56" s="388">
        <f t="shared" si="6"/>
        <v>1060</v>
      </c>
      <c r="I56" s="388">
        <f t="shared" si="6"/>
        <v>66</v>
      </c>
      <c r="J56" s="388">
        <f t="shared" si="6"/>
        <v>1126</v>
      </c>
      <c r="K56" s="388">
        <f t="shared" si="6"/>
        <v>314</v>
      </c>
      <c r="L56" s="388">
        <f t="shared" ref="L56:N56" si="7">+L26+L40+L54+L55</f>
        <v>44</v>
      </c>
      <c r="M56" s="388">
        <f t="shared" si="7"/>
        <v>358</v>
      </c>
      <c r="N56" s="388">
        <f t="shared" si="7"/>
        <v>56</v>
      </c>
    </row>
    <row r="57" spans="1:14"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</row>
    <row r="58" spans="1:14"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</row>
    <row r="59" spans="1:14">
      <c r="B59" s="389"/>
    </row>
    <row r="60" spans="1:14">
      <c r="B60" s="389"/>
    </row>
    <row r="61" spans="1:14">
      <c r="B61" s="389"/>
    </row>
    <row r="62" spans="1:14">
      <c r="B62" s="389"/>
    </row>
    <row r="63" spans="1:14">
      <c r="B63" s="389"/>
    </row>
    <row r="64" spans="1:14">
      <c r="B64" s="389"/>
    </row>
    <row r="65" spans="2:4">
      <c r="B65" s="389"/>
    </row>
    <row r="66" spans="2:4">
      <c r="B66" s="389"/>
    </row>
    <row r="67" spans="2:4">
      <c r="B67" s="390"/>
    </row>
    <row r="68" spans="2:4">
      <c r="C68" s="390"/>
      <c r="D68" s="390"/>
    </row>
    <row r="69" spans="2:4">
      <c r="C69" s="390"/>
      <c r="D69" s="390"/>
    </row>
    <row r="70" spans="2:4">
      <c r="C70" s="390"/>
      <c r="D70" s="390"/>
    </row>
    <row r="71" spans="2:4">
      <c r="C71" s="390"/>
      <c r="D71" s="390"/>
    </row>
    <row r="72" spans="2:4">
      <c r="C72" s="390"/>
      <c r="D72" s="390"/>
    </row>
    <row r="73" spans="2:4">
      <c r="C73" s="390"/>
      <c r="D73" s="390"/>
    </row>
    <row r="74" spans="2:4">
      <c r="C74" s="390"/>
    </row>
    <row r="75" spans="2:4">
      <c r="C75" s="390"/>
    </row>
  </sheetData>
  <mergeCells count="18"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  <mergeCell ref="B55:E55"/>
    <mergeCell ref="B56:E56"/>
    <mergeCell ref="L11:L12"/>
    <mergeCell ref="M11:M12"/>
    <mergeCell ref="N11:N12"/>
    <mergeCell ref="B26:E26"/>
    <mergeCell ref="B40:E40"/>
    <mergeCell ref="B54:E54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O75"/>
  <sheetViews>
    <sheetView showGridLines="0" topLeftCell="A12" zoomScale="90" zoomScaleNormal="90" workbookViewId="0">
      <selection activeCell="H37" sqref="H37:H49"/>
    </sheetView>
  </sheetViews>
  <sheetFormatPr defaultRowHeight="12.75"/>
  <cols>
    <col min="1" max="1" width="1.7109375" style="538" customWidth="1"/>
    <col min="2" max="2" width="4.42578125" style="538" customWidth="1"/>
    <col min="3" max="4" width="4.140625" style="538" customWidth="1"/>
    <col min="5" max="5" width="6.28515625" style="538" customWidth="1"/>
    <col min="6" max="6" width="11.140625" style="538" customWidth="1"/>
    <col min="7" max="10" width="10.7109375" style="538" customWidth="1"/>
    <col min="11" max="11" width="11.42578125" style="538" bestFit="1" customWidth="1"/>
    <col min="12" max="13" width="10.7109375" style="538" customWidth="1"/>
    <col min="14" max="14" width="11.42578125" style="538" customWidth="1"/>
    <col min="15" max="16384" width="9.140625" style="538"/>
  </cols>
  <sheetData>
    <row r="1" spans="1:14">
      <c r="B1" s="539" t="s">
        <v>225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</row>
    <row r="2" spans="1:14">
      <c r="B2" s="539" t="s">
        <v>226</v>
      </c>
      <c r="C2" s="540"/>
      <c r="D2" s="540"/>
      <c r="E2" s="540"/>
      <c r="F2" s="540" t="s">
        <v>282</v>
      </c>
      <c r="G2" s="540"/>
      <c r="H2" s="540"/>
      <c r="I2" s="540"/>
      <c r="J2" s="540"/>
      <c r="K2" s="540"/>
      <c r="L2" s="540"/>
      <c r="M2" s="540"/>
      <c r="N2" s="540"/>
    </row>
    <row r="3" spans="1:14">
      <c r="B3" s="539" t="s">
        <v>228</v>
      </c>
      <c r="C3" s="540"/>
      <c r="D3" s="540"/>
      <c r="E3" s="540"/>
      <c r="F3" s="540" t="s">
        <v>283</v>
      </c>
      <c r="G3" s="540"/>
      <c r="H3" s="540"/>
      <c r="I3" s="540"/>
      <c r="J3" s="540"/>
      <c r="K3" s="540"/>
      <c r="L3" s="540"/>
      <c r="M3" s="540"/>
      <c r="N3" s="540"/>
    </row>
    <row r="4" spans="1:14">
      <c r="B4" s="540" t="s">
        <v>230</v>
      </c>
      <c r="C4" s="540"/>
      <c r="D4" s="540"/>
      <c r="E4" s="540"/>
      <c r="F4" s="541">
        <v>43708</v>
      </c>
      <c r="G4" s="540"/>
      <c r="H4" s="540"/>
      <c r="I4" s="540"/>
      <c r="J4" s="540"/>
      <c r="K4" s="540"/>
      <c r="L4" s="540"/>
      <c r="M4" s="540"/>
      <c r="N4" s="540"/>
    </row>
    <row r="5" spans="1:14">
      <c r="B5" s="1025" t="s">
        <v>231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</row>
    <row r="6" spans="1:14">
      <c r="B6" s="1025" t="s">
        <v>232</v>
      </c>
      <c r="C6" s="1025"/>
      <c r="D6" s="1025"/>
      <c r="E6" s="1025"/>
      <c r="F6" s="1025"/>
      <c r="G6" s="1025"/>
      <c r="H6" s="1025"/>
      <c r="I6" s="1025"/>
      <c r="J6" s="1025"/>
      <c r="K6" s="1025"/>
      <c r="L6" s="1025"/>
      <c r="M6" s="1025"/>
      <c r="N6" s="1025"/>
    </row>
    <row r="7" spans="1:14">
      <c r="B7" s="1025" t="s">
        <v>233</v>
      </c>
      <c r="C7" s="1025"/>
      <c r="D7" s="1025"/>
      <c r="E7" s="1025"/>
      <c r="F7" s="1025"/>
      <c r="G7" s="1025"/>
      <c r="H7" s="1025"/>
      <c r="I7" s="1025"/>
      <c r="J7" s="1025"/>
      <c r="K7" s="1025"/>
      <c r="L7" s="1025"/>
      <c r="M7" s="1025"/>
      <c r="N7" s="1025"/>
    </row>
    <row r="8" spans="1:14"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</row>
    <row r="9" spans="1:14">
      <c r="B9" s="543" t="s">
        <v>234</v>
      </c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</row>
    <row r="10" spans="1:14" ht="21" customHeight="1">
      <c r="B10" s="1030" t="s">
        <v>235</v>
      </c>
      <c r="C10" s="1030"/>
      <c r="D10" s="1030"/>
      <c r="E10" s="1030"/>
      <c r="F10" s="1030" t="s">
        <v>236</v>
      </c>
      <c r="G10" s="1030"/>
      <c r="H10" s="1030"/>
      <c r="I10" s="1030"/>
      <c r="J10" s="1030"/>
      <c r="K10" s="1030" t="s">
        <v>237</v>
      </c>
      <c r="L10" s="1030"/>
      <c r="M10" s="1030"/>
      <c r="N10" s="1030"/>
    </row>
    <row r="11" spans="1:14" ht="15.75" customHeight="1">
      <c r="B11" s="1030"/>
      <c r="C11" s="1030"/>
      <c r="D11" s="1030"/>
      <c r="E11" s="1030"/>
      <c r="F11" s="1030" t="s">
        <v>238</v>
      </c>
      <c r="G11" s="1030"/>
      <c r="H11" s="1030"/>
      <c r="I11" s="1030" t="s">
        <v>239</v>
      </c>
      <c r="J11" s="1030" t="s">
        <v>194</v>
      </c>
      <c r="K11" s="1030" t="s">
        <v>240</v>
      </c>
      <c r="L11" s="1030" t="s">
        <v>241</v>
      </c>
      <c r="M11" s="1030" t="s">
        <v>194</v>
      </c>
      <c r="N11" s="1030" t="s">
        <v>242</v>
      </c>
    </row>
    <row r="12" spans="1:14" ht="26.25" customHeight="1">
      <c r="B12" s="1030"/>
      <c r="C12" s="1030"/>
      <c r="D12" s="1030"/>
      <c r="E12" s="1030"/>
      <c r="F12" s="544" t="s">
        <v>243</v>
      </c>
      <c r="G12" s="544" t="s">
        <v>244</v>
      </c>
      <c r="H12" s="544" t="s">
        <v>245</v>
      </c>
      <c r="I12" s="1030"/>
      <c r="J12" s="1030"/>
      <c r="K12" s="1030"/>
      <c r="L12" s="1030"/>
      <c r="M12" s="1030"/>
      <c r="N12" s="1030"/>
    </row>
    <row r="13" spans="1:14">
      <c r="A13" s="545"/>
      <c r="B13" s="546"/>
      <c r="C13" s="547"/>
      <c r="D13" s="548"/>
      <c r="E13" s="549">
        <v>13</v>
      </c>
      <c r="F13" s="550">
        <f>SUM('[5]102 - SJRJ - IV-A'!F13,'[5]102 -SJES IV-A'!F13)</f>
        <v>845</v>
      </c>
      <c r="G13" s="550" t="e">
        <f>SUM('[5]102 - SJRJ - IV-A'!G13,'[5]102 -SJES IV-A'!G13)</f>
        <v>#REF!</v>
      </c>
      <c r="H13" s="550">
        <f>SUM('[5]102 - SJRJ - IV-A'!H13,'[5]102 -SJES IV-A'!H13)</f>
        <v>845</v>
      </c>
      <c r="I13" s="550" t="e">
        <f>SUM('[5]102 - SJRJ - IV-A'!I13,'[5]102 -SJES IV-A'!I13)</f>
        <v>#REF!</v>
      </c>
      <c r="J13" s="550">
        <f>SUM('[5]102 - SJRJ - IV-A'!J13,'[5]102 -SJES IV-A'!J13)</f>
        <v>845</v>
      </c>
      <c r="K13" s="550">
        <f>SUM('[5]102 - SJRJ - IV-A'!K13,'[5]102 -SJES IV-A'!K13)</f>
        <v>371</v>
      </c>
      <c r="L13" s="550">
        <f>SUM('[5]102 - SJRJ - IV-A'!L13,'[5]102 -SJES IV-A'!L13)</f>
        <v>125</v>
      </c>
      <c r="M13" s="550">
        <f>SUM('[5]102 - SJRJ - IV-A'!M13,'[5]102 -SJES IV-A'!M13)</f>
        <v>496</v>
      </c>
      <c r="N13" s="550">
        <f>SUM('[5]102 - SJRJ - IV-A'!N13,'[5]102 -SJES IV-A'!N13)</f>
        <v>152</v>
      </c>
    </row>
    <row r="14" spans="1:14">
      <c r="A14" s="545"/>
      <c r="B14" s="551" t="s">
        <v>154</v>
      </c>
      <c r="C14" s="552" t="s">
        <v>152</v>
      </c>
      <c r="D14" s="548"/>
      <c r="E14" s="549">
        <v>12</v>
      </c>
      <c r="F14" s="550">
        <f>SUM('[5]102 - SJRJ - IV-A'!F14,'[5]102 -SJES IV-A'!F14)</f>
        <v>21</v>
      </c>
      <c r="G14" s="550" t="e">
        <f>SUM('[5]102 - SJRJ - IV-A'!G14,'[5]102 -SJES IV-A'!G14)</f>
        <v>#REF!</v>
      </c>
      <c r="H14" s="550">
        <f>SUM('[5]102 - SJRJ - IV-A'!H14,'[5]102 -SJES IV-A'!H14)</f>
        <v>21</v>
      </c>
      <c r="I14" s="550" t="e">
        <f>SUM('[5]102 - SJRJ - IV-A'!I14,'[5]102 -SJES IV-A'!I14)</f>
        <v>#REF!</v>
      </c>
      <c r="J14" s="550">
        <f>SUM('[5]102 - SJRJ - IV-A'!J14,'[5]102 -SJES IV-A'!J14)</f>
        <v>21</v>
      </c>
      <c r="K14" s="550">
        <f>SUM('[5]102 - SJRJ - IV-A'!K14,'[5]102 -SJES IV-A'!K14)</f>
        <v>3</v>
      </c>
      <c r="L14" s="550">
        <f>SUM('[5]102 - SJRJ - IV-A'!L14,'[5]102 -SJES IV-A'!L14)</f>
        <v>1</v>
      </c>
      <c r="M14" s="550">
        <f>SUM('[5]102 - SJRJ - IV-A'!M14,'[5]102 -SJES IV-A'!M14)</f>
        <v>4</v>
      </c>
      <c r="N14" s="550">
        <f>SUM('[5]102 - SJRJ - IV-A'!N14,'[5]102 -SJES IV-A'!N14)</f>
        <v>3</v>
      </c>
    </row>
    <row r="15" spans="1:14">
      <c r="A15" s="545"/>
      <c r="B15" s="551" t="s">
        <v>246</v>
      </c>
      <c r="C15" s="553"/>
      <c r="D15" s="554" t="s">
        <v>247</v>
      </c>
      <c r="E15" s="549">
        <v>11</v>
      </c>
      <c r="F15" s="550">
        <f>SUM('[5]102 - SJRJ - IV-A'!F15,'[5]102 -SJES IV-A'!F15)</f>
        <v>19</v>
      </c>
      <c r="G15" s="550" t="e">
        <f>SUM('[5]102 - SJRJ - IV-A'!G15,'[5]102 -SJES IV-A'!G15)</f>
        <v>#REF!</v>
      </c>
      <c r="H15" s="550">
        <f>SUM('[5]102 - SJRJ - IV-A'!H15,'[5]102 -SJES IV-A'!H15)</f>
        <v>19</v>
      </c>
      <c r="I15" s="550" t="e">
        <f>SUM('[5]102 - SJRJ - IV-A'!I15,'[5]102 -SJES IV-A'!I15)</f>
        <v>#REF!</v>
      </c>
      <c r="J15" s="550">
        <f>SUM('[5]102 - SJRJ - IV-A'!J15,'[5]102 -SJES IV-A'!J15)</f>
        <v>19</v>
      </c>
      <c r="K15" s="550">
        <f>SUM('[5]102 - SJRJ - IV-A'!K15,'[5]102 -SJES IV-A'!K15)</f>
        <v>2</v>
      </c>
      <c r="L15" s="550">
        <f>SUM('[5]102 - SJRJ - IV-A'!L15,'[5]102 -SJES IV-A'!L15)</f>
        <v>1</v>
      </c>
      <c r="M15" s="550">
        <f>SUM('[5]102 - SJRJ - IV-A'!M15,'[5]102 -SJES IV-A'!M15)</f>
        <v>3</v>
      </c>
      <c r="N15" s="550">
        <f>SUM('[5]102 - SJRJ - IV-A'!N15,'[5]102 -SJES IV-A'!N15)</f>
        <v>2</v>
      </c>
    </row>
    <row r="16" spans="1:14">
      <c r="A16" s="545"/>
      <c r="B16" s="551" t="s">
        <v>154</v>
      </c>
      <c r="C16" s="552"/>
      <c r="D16" s="554" t="s">
        <v>248</v>
      </c>
      <c r="E16" s="549">
        <v>10</v>
      </c>
      <c r="F16" s="550">
        <f>SUM('[5]102 - SJRJ - IV-A'!F16,'[5]102 -SJES IV-A'!F16)</f>
        <v>15</v>
      </c>
      <c r="G16" s="550" t="e">
        <f>SUM('[5]102 - SJRJ - IV-A'!G16,'[5]102 -SJES IV-A'!G16)</f>
        <v>#REF!</v>
      </c>
      <c r="H16" s="550">
        <f>SUM('[5]102 - SJRJ - IV-A'!H16,'[5]102 -SJES IV-A'!H16)</f>
        <v>15</v>
      </c>
      <c r="I16" s="550" t="e">
        <f>SUM('[5]102 - SJRJ - IV-A'!I16,'[5]102 -SJES IV-A'!I16)</f>
        <v>#REF!</v>
      </c>
      <c r="J16" s="550">
        <f>SUM('[5]102 - SJRJ - IV-A'!J16,'[5]102 -SJES IV-A'!J16)</f>
        <v>15</v>
      </c>
      <c r="K16" s="550">
        <f>SUM('[5]102 - SJRJ - IV-A'!K16,'[5]102 -SJES IV-A'!K16)</f>
        <v>3</v>
      </c>
      <c r="L16" s="550">
        <f>SUM('[5]102 - SJRJ - IV-A'!L16,'[5]102 -SJES IV-A'!L16)</f>
        <v>1</v>
      </c>
      <c r="M16" s="550">
        <f>SUM('[5]102 - SJRJ - IV-A'!M16,'[5]102 -SJES IV-A'!M16)</f>
        <v>4</v>
      </c>
      <c r="N16" s="550">
        <f>SUM('[5]102 - SJRJ - IV-A'!N16,'[5]102 -SJES IV-A'!N16)</f>
        <v>6</v>
      </c>
    </row>
    <row r="17" spans="1:14">
      <c r="A17" s="545"/>
      <c r="B17" s="551" t="s">
        <v>249</v>
      </c>
      <c r="C17" s="552"/>
      <c r="D17" s="554" t="s">
        <v>250</v>
      </c>
      <c r="E17" s="549">
        <v>9</v>
      </c>
      <c r="F17" s="550">
        <f>SUM('[5]102 - SJRJ - IV-A'!F17,'[5]102 -SJES IV-A'!F17)</f>
        <v>85</v>
      </c>
      <c r="G17" s="550" t="e">
        <f>SUM('[5]102 - SJRJ - IV-A'!G17,'[5]102 -SJES IV-A'!G17)</f>
        <v>#REF!</v>
      </c>
      <c r="H17" s="550">
        <f>SUM('[5]102 - SJRJ - IV-A'!H17,'[5]102 -SJES IV-A'!H17)</f>
        <v>85</v>
      </c>
      <c r="I17" s="550" t="e">
        <f>SUM('[5]102 - SJRJ - IV-A'!I17,'[5]102 -SJES IV-A'!I17)</f>
        <v>#REF!</v>
      </c>
      <c r="J17" s="550">
        <f>SUM('[5]102 - SJRJ - IV-A'!J17,'[5]102 -SJES IV-A'!J17)</f>
        <v>85</v>
      </c>
      <c r="K17" s="550">
        <f>SUM('[5]102 - SJRJ - IV-A'!K17,'[5]102 -SJES IV-A'!K17)</f>
        <v>5</v>
      </c>
      <c r="L17" s="550">
        <f>SUM('[5]102 - SJRJ - IV-A'!L17,'[5]102 -SJES IV-A'!L17)</f>
        <v>0</v>
      </c>
      <c r="M17" s="550">
        <f>SUM('[5]102 - SJRJ - IV-A'!M17,'[5]102 -SJES IV-A'!M17)</f>
        <v>5</v>
      </c>
      <c r="N17" s="550">
        <f>SUM('[5]102 - SJRJ - IV-A'!N17,'[5]102 -SJES IV-A'!N17)</f>
        <v>0</v>
      </c>
    </row>
    <row r="18" spans="1:14">
      <c r="A18" s="545"/>
      <c r="B18" s="551" t="s">
        <v>251</v>
      </c>
      <c r="C18" s="552" t="s">
        <v>153</v>
      </c>
      <c r="D18" s="554" t="s">
        <v>232</v>
      </c>
      <c r="E18" s="549">
        <v>8</v>
      </c>
      <c r="F18" s="550">
        <f>SUM('[5]102 - SJRJ - IV-A'!F18,'[5]102 -SJES IV-A'!F18)</f>
        <v>54</v>
      </c>
      <c r="G18" s="550" t="e">
        <f>SUM('[5]102 - SJRJ - IV-A'!G18,'[5]102 -SJES IV-A'!G18)</f>
        <v>#REF!</v>
      </c>
      <c r="H18" s="550">
        <f>SUM('[5]102 - SJRJ - IV-A'!H18,'[5]102 -SJES IV-A'!H18)</f>
        <v>54</v>
      </c>
      <c r="I18" s="550" t="e">
        <f>SUM('[5]102 - SJRJ - IV-A'!I18,'[5]102 -SJES IV-A'!I18)</f>
        <v>#REF!</v>
      </c>
      <c r="J18" s="550">
        <f>SUM('[5]102 - SJRJ - IV-A'!J18,'[5]102 -SJES IV-A'!J18)</f>
        <v>54</v>
      </c>
      <c r="K18" s="550">
        <f>SUM('[5]102 - SJRJ - IV-A'!K18,'[5]102 -SJES IV-A'!K18)</f>
        <v>5</v>
      </c>
      <c r="L18" s="550">
        <f>SUM('[5]102 - SJRJ - IV-A'!L18,'[5]102 -SJES IV-A'!L18)</f>
        <v>1</v>
      </c>
      <c r="M18" s="550">
        <f>SUM('[5]102 - SJRJ - IV-A'!M18,'[5]102 -SJES IV-A'!M18)</f>
        <v>6</v>
      </c>
      <c r="N18" s="550">
        <f>SUM('[5]102 - SJRJ - IV-A'!N18,'[5]102 -SJES IV-A'!N18)</f>
        <v>1</v>
      </c>
    </row>
    <row r="19" spans="1:14">
      <c r="A19" s="545"/>
      <c r="B19" s="551" t="s">
        <v>247</v>
      </c>
      <c r="C19" s="552"/>
      <c r="D19" s="554" t="s">
        <v>252</v>
      </c>
      <c r="E19" s="549">
        <v>7</v>
      </c>
      <c r="F19" s="550">
        <f>SUM('[5]102 - SJRJ - IV-A'!F19,'[5]102 -SJES IV-A'!F19)</f>
        <v>64</v>
      </c>
      <c r="G19" s="550" t="e">
        <f>SUM('[5]102 - SJRJ - IV-A'!G19,'[5]102 -SJES IV-A'!G19)</f>
        <v>#REF!</v>
      </c>
      <c r="H19" s="550">
        <f>SUM('[5]102 - SJRJ - IV-A'!H19,'[5]102 -SJES IV-A'!H19)</f>
        <v>64</v>
      </c>
      <c r="I19" s="550" t="e">
        <f>SUM('[5]102 - SJRJ - IV-A'!I19,'[5]102 -SJES IV-A'!I19)</f>
        <v>#REF!</v>
      </c>
      <c r="J19" s="550">
        <f>SUM('[5]102 - SJRJ - IV-A'!J19,'[5]102 -SJES IV-A'!J19)</f>
        <v>64</v>
      </c>
      <c r="K19" s="550">
        <f>SUM('[5]102 - SJRJ - IV-A'!K19,'[5]102 -SJES IV-A'!K19)</f>
        <v>5</v>
      </c>
      <c r="L19" s="550">
        <f>SUM('[5]102 - SJRJ - IV-A'!L19,'[5]102 -SJES IV-A'!L19)</f>
        <v>0</v>
      </c>
      <c r="M19" s="550">
        <f>SUM('[5]102 - SJRJ - IV-A'!M19,'[5]102 -SJES IV-A'!M19)</f>
        <v>5</v>
      </c>
      <c r="N19" s="550">
        <f>SUM('[5]102 - SJRJ - IV-A'!N19,'[5]102 -SJES IV-A'!N19)</f>
        <v>0</v>
      </c>
    </row>
    <row r="20" spans="1:14">
      <c r="A20" s="545"/>
      <c r="B20" s="551" t="s">
        <v>253</v>
      </c>
      <c r="C20" s="553"/>
      <c r="D20" s="554" t="s">
        <v>251</v>
      </c>
      <c r="E20" s="549">
        <v>6</v>
      </c>
      <c r="F20" s="550">
        <f>SUM('[5]102 - SJRJ - IV-A'!F20,'[5]102 -SJES IV-A'!F20)</f>
        <v>28</v>
      </c>
      <c r="G20" s="550" t="e">
        <f>SUM('[5]102 - SJRJ - IV-A'!G20,'[5]102 -SJES IV-A'!G20)</f>
        <v>#REF!</v>
      </c>
      <c r="H20" s="550">
        <f>SUM('[5]102 - SJRJ - IV-A'!H20,'[5]102 -SJES IV-A'!H20)</f>
        <v>28</v>
      </c>
      <c r="I20" s="550" t="e">
        <f>SUM('[5]102 - SJRJ - IV-A'!I20,'[5]102 -SJES IV-A'!I20)</f>
        <v>#REF!</v>
      </c>
      <c r="J20" s="550">
        <f>SUM('[5]102 - SJRJ - IV-A'!J20,'[5]102 -SJES IV-A'!J20)</f>
        <v>28</v>
      </c>
      <c r="K20" s="550">
        <f>SUM('[5]102 - SJRJ - IV-A'!K20,'[5]102 -SJES IV-A'!K20)</f>
        <v>1</v>
      </c>
      <c r="L20" s="550">
        <f>SUM('[5]102 - SJRJ - IV-A'!L20,'[5]102 -SJES IV-A'!L20)</f>
        <v>2</v>
      </c>
      <c r="M20" s="550">
        <f>SUM('[5]102 - SJRJ - IV-A'!M20,'[5]102 -SJES IV-A'!M20)</f>
        <v>3</v>
      </c>
      <c r="N20" s="550">
        <f>SUM('[5]102 - SJRJ - IV-A'!N20,'[5]102 -SJES IV-A'!N20)</f>
        <v>3</v>
      </c>
    </row>
    <row r="21" spans="1:14">
      <c r="A21" s="545"/>
      <c r="B21" s="551" t="s">
        <v>154</v>
      </c>
      <c r="C21" s="552"/>
      <c r="D21" s="554" t="s">
        <v>254</v>
      </c>
      <c r="E21" s="549">
        <v>5</v>
      </c>
      <c r="F21" s="550">
        <f>SUM('[5]102 - SJRJ - IV-A'!F21,'[5]102 -SJES IV-A'!F21)</f>
        <v>55</v>
      </c>
      <c r="G21" s="550" t="e">
        <f>SUM('[5]102 - SJRJ - IV-A'!G21,'[5]102 -SJES IV-A'!G21)</f>
        <v>#REF!</v>
      </c>
      <c r="H21" s="550">
        <f>SUM('[5]102 - SJRJ - IV-A'!H21,'[5]102 -SJES IV-A'!H21)</f>
        <v>55</v>
      </c>
      <c r="I21" s="550" t="e">
        <f>SUM('[5]102 - SJRJ - IV-A'!I21,'[5]102 -SJES IV-A'!I21)</f>
        <v>#REF!</v>
      </c>
      <c r="J21" s="550">
        <f>SUM('[5]102 - SJRJ - IV-A'!J21,'[5]102 -SJES IV-A'!J21)</f>
        <v>55</v>
      </c>
      <c r="K21" s="550">
        <f>SUM('[5]102 - SJRJ - IV-A'!K21,'[5]102 -SJES IV-A'!K21)</f>
        <v>1</v>
      </c>
      <c r="L21" s="550">
        <f>SUM('[5]102 - SJRJ - IV-A'!L21,'[5]102 -SJES IV-A'!L21)</f>
        <v>2</v>
      </c>
      <c r="M21" s="550">
        <f>SUM('[5]102 - SJRJ - IV-A'!M21,'[5]102 -SJES IV-A'!M21)</f>
        <v>3</v>
      </c>
      <c r="N21" s="550">
        <f>SUM('[5]102 - SJRJ - IV-A'!N21,'[5]102 -SJES IV-A'!N21)</f>
        <v>1</v>
      </c>
    </row>
    <row r="22" spans="1:14">
      <c r="A22" s="545"/>
      <c r="B22" s="551"/>
      <c r="C22" s="552"/>
      <c r="D22" s="554" t="s">
        <v>252</v>
      </c>
      <c r="E22" s="549">
        <v>4</v>
      </c>
      <c r="F22" s="550">
        <f>SUM('[5]102 - SJRJ - IV-A'!F22,'[5]102 -SJES IV-A'!F22)</f>
        <v>67</v>
      </c>
      <c r="G22" s="550" t="e">
        <f>SUM('[5]102 - SJRJ - IV-A'!G22,'[5]102 -SJES IV-A'!G22)</f>
        <v>#REF!</v>
      </c>
      <c r="H22" s="550">
        <f>SUM('[5]102 - SJRJ - IV-A'!H22,'[5]102 -SJES IV-A'!H22)</f>
        <v>67</v>
      </c>
      <c r="I22" s="550" t="e">
        <f>SUM('[5]102 - SJRJ - IV-A'!I22,'[5]102 -SJES IV-A'!I22)</f>
        <v>#REF!</v>
      </c>
      <c r="J22" s="550">
        <f>SUM('[5]102 - SJRJ - IV-A'!J22,'[5]102 -SJES IV-A'!J22)</f>
        <v>67</v>
      </c>
      <c r="K22" s="550">
        <f>SUM('[5]102 - SJRJ - IV-A'!K22,'[5]102 -SJES IV-A'!K22)</f>
        <v>1</v>
      </c>
      <c r="L22" s="550">
        <f>SUM('[5]102 - SJRJ - IV-A'!L22,'[5]102 -SJES IV-A'!L22)</f>
        <v>0</v>
      </c>
      <c r="M22" s="550">
        <f>SUM('[5]102 - SJRJ - IV-A'!M22,'[5]102 -SJES IV-A'!M22)</f>
        <v>1</v>
      </c>
      <c r="N22" s="550">
        <f>SUM('[5]102 - SJRJ - IV-A'!N22,'[5]102 -SJES IV-A'!N22)</f>
        <v>0</v>
      </c>
    </row>
    <row r="23" spans="1:14">
      <c r="A23" s="545"/>
      <c r="B23" s="551"/>
      <c r="C23" s="552" t="s">
        <v>154</v>
      </c>
      <c r="D23" s="548"/>
      <c r="E23" s="549">
        <v>3</v>
      </c>
      <c r="F23" s="550" t="e">
        <f>SUM('[5]102 - SJRJ - IV-A'!F23,'[5]102 -SJES IV-A'!F23)</f>
        <v>#REF!</v>
      </c>
      <c r="G23" s="550">
        <f>SUM('[5]102 - SJRJ - IV-A'!G23,'[5]102 -SJES IV-A'!G23)</f>
        <v>3</v>
      </c>
      <c r="H23" s="550">
        <f>SUM('[5]102 - SJRJ - IV-A'!H23,'[5]102 -SJES IV-A'!H23)</f>
        <v>3</v>
      </c>
      <c r="I23" s="550" t="e">
        <f>SUM('[5]102 - SJRJ - IV-A'!I23,'[5]102 -SJES IV-A'!I23)</f>
        <v>#REF!</v>
      </c>
      <c r="J23" s="550">
        <f>SUM('[5]102 - SJRJ - IV-A'!J23,'[5]102 -SJES IV-A'!J23)</f>
        <v>3</v>
      </c>
      <c r="K23" s="550">
        <f>SUM('[5]102 - SJRJ - IV-A'!K23,'[5]102 -SJES IV-A'!K23)</f>
        <v>1</v>
      </c>
      <c r="L23" s="550">
        <f>SUM('[5]102 - SJRJ - IV-A'!L23,'[5]102 -SJES IV-A'!L23)</f>
        <v>1</v>
      </c>
      <c r="M23" s="550">
        <f>SUM('[5]102 - SJRJ - IV-A'!M23,'[5]102 -SJES IV-A'!M23)</f>
        <v>2</v>
      </c>
      <c r="N23" s="550">
        <f>SUM('[5]102 - SJRJ - IV-A'!N23,'[5]102 -SJES IV-A'!N23)</f>
        <v>2</v>
      </c>
    </row>
    <row r="24" spans="1:14">
      <c r="A24" s="545"/>
      <c r="B24" s="551"/>
      <c r="C24" s="552"/>
      <c r="D24" s="548"/>
      <c r="E24" s="549">
        <v>2</v>
      </c>
      <c r="F24" s="550" t="e">
        <f>SUM('[5]102 - SJRJ - IV-A'!F24,'[5]102 -SJES IV-A'!F24)</f>
        <v>#REF!</v>
      </c>
      <c r="G24" s="550">
        <f>SUM('[5]102 - SJRJ - IV-A'!G24,'[5]102 -SJES IV-A'!G24)</f>
        <v>45</v>
      </c>
      <c r="H24" s="550">
        <f>SUM('[5]102 - SJRJ - IV-A'!H24,'[5]102 -SJES IV-A'!H24)</f>
        <v>45</v>
      </c>
      <c r="I24" s="550" t="e">
        <f>SUM('[5]102 - SJRJ - IV-A'!I24,'[5]102 -SJES IV-A'!I24)</f>
        <v>#REF!</v>
      </c>
      <c r="J24" s="550">
        <f>SUM('[5]102 - SJRJ - IV-A'!J24,'[5]102 -SJES IV-A'!J24)</f>
        <v>45</v>
      </c>
      <c r="K24" s="550">
        <f>SUM('[5]102 - SJRJ - IV-A'!K24,'[5]102 -SJES IV-A'!K24)</f>
        <v>1</v>
      </c>
      <c r="L24" s="550">
        <f>SUM('[5]102 - SJRJ - IV-A'!L24,'[5]102 -SJES IV-A'!L24)</f>
        <v>1</v>
      </c>
      <c r="M24" s="550">
        <f>SUM('[5]102 - SJRJ - IV-A'!M24,'[5]102 -SJES IV-A'!M24)</f>
        <v>2</v>
      </c>
      <c r="N24" s="550">
        <f>SUM('[5]102 - SJRJ - IV-A'!N24,'[5]102 -SJES IV-A'!N24)</f>
        <v>1</v>
      </c>
    </row>
    <row r="25" spans="1:14">
      <c r="A25" s="545"/>
      <c r="B25" s="555"/>
      <c r="C25" s="553"/>
      <c r="D25" s="548"/>
      <c r="E25" s="546">
        <v>1</v>
      </c>
      <c r="F25" s="550" t="e">
        <f>SUM('[5]102 - SJRJ - IV-A'!F25,'[5]102 -SJES IV-A'!F25)</f>
        <v>#REF!</v>
      </c>
      <c r="G25" s="550">
        <f>SUM('[5]102 - SJRJ - IV-A'!G25,'[5]102 -SJES IV-A'!G25)</f>
        <v>26</v>
      </c>
      <c r="H25" s="550">
        <f>SUM('[5]102 - SJRJ - IV-A'!H25,'[5]102 -SJES IV-A'!H25)</f>
        <v>26</v>
      </c>
      <c r="I25" s="550">
        <f>SUM('[5]102 - SJRJ - IV-A'!I25,'[5]102 -SJES IV-A'!I25)</f>
        <v>64</v>
      </c>
      <c r="J25" s="550">
        <f>SUM('[5]102 - SJRJ - IV-A'!J25,'[5]102 -SJES IV-A'!J25)</f>
        <v>90</v>
      </c>
      <c r="K25" s="550">
        <f>SUM('[5]102 - SJRJ - IV-A'!K25,'[5]102 -SJES IV-A'!K25)</f>
        <v>0</v>
      </c>
      <c r="L25" s="550">
        <f>SUM('[5]102 - SJRJ - IV-A'!L25,'[5]102 -SJES IV-A'!L25)</f>
        <v>1</v>
      </c>
      <c r="M25" s="550">
        <f>SUM('[5]102 - SJRJ - IV-A'!M25,'[5]102 -SJES IV-A'!M25)</f>
        <v>1</v>
      </c>
      <c r="N25" s="550">
        <f>SUM('[5]102 - SJRJ - IV-A'!N25,'[5]102 -SJES IV-A'!N25)</f>
        <v>1</v>
      </c>
    </row>
    <row r="26" spans="1:14">
      <c r="A26" s="545"/>
      <c r="B26" s="1031" t="s">
        <v>255</v>
      </c>
      <c r="C26" s="1032"/>
      <c r="D26" s="1032"/>
      <c r="E26" s="1033"/>
      <c r="F26" s="556">
        <f>SUM('[5]102 - SJRJ - IV-A'!F26,'[5]102 -SJES IV-A'!F26)</f>
        <v>1253</v>
      </c>
      <c r="G26" s="556">
        <f>SUM('[5]102 - SJRJ - IV-A'!G26,'[5]102 -SJES IV-A'!G26)</f>
        <v>74</v>
      </c>
      <c r="H26" s="556">
        <f>SUM('[5]102 - SJRJ - IV-A'!H26,'[5]102 -SJES IV-A'!H26)</f>
        <v>1327</v>
      </c>
      <c r="I26" s="556">
        <f>SUM('[5]102 - SJRJ - IV-A'!I26,'[5]102 -SJES IV-A'!I26)</f>
        <v>64</v>
      </c>
      <c r="J26" s="556">
        <f>SUM('[5]102 - SJRJ - IV-A'!J26,'[5]102 -SJES IV-A'!J26)</f>
        <v>1391</v>
      </c>
      <c r="K26" s="556">
        <f>SUM('[5]102 - SJRJ - IV-A'!K26,'[5]102 -SJES IV-A'!K26)</f>
        <v>399</v>
      </c>
      <c r="L26" s="556">
        <f>SUM('[5]102 - SJRJ - IV-A'!L26,'[5]102 -SJES IV-A'!L26)</f>
        <v>136</v>
      </c>
      <c r="M26" s="556">
        <f>SUM('[5]102 - SJRJ - IV-A'!M26,'[5]102 -SJES IV-A'!M26)</f>
        <v>535</v>
      </c>
      <c r="N26" s="556">
        <f>SUM('[5]102 - SJRJ - IV-A'!N26,'[5]102 -SJES IV-A'!N26)</f>
        <v>172</v>
      </c>
    </row>
    <row r="27" spans="1:14">
      <c r="A27" s="545"/>
      <c r="B27" s="551"/>
      <c r="C27" s="551"/>
      <c r="D27" s="557"/>
      <c r="E27" s="555">
        <v>13</v>
      </c>
      <c r="F27" s="550">
        <f>SUM('[5]102 - SJRJ - IV-A'!F27,'[5]102 -SJES IV-A'!F27)</f>
        <v>1295</v>
      </c>
      <c r="G27" s="550" t="e">
        <f>SUM('[5]102 - SJRJ - IV-A'!G27,'[5]102 -SJES IV-A'!G27)</f>
        <v>#REF!</v>
      </c>
      <c r="H27" s="550">
        <f>SUM('[5]102 - SJRJ - IV-A'!H27,'[5]102 -SJES IV-A'!H27)</f>
        <v>1295</v>
      </c>
      <c r="I27" s="550" t="e">
        <f>SUM('[5]102 - SJRJ - IV-A'!I27,'[5]102 -SJES IV-A'!I27)</f>
        <v>#REF!</v>
      </c>
      <c r="J27" s="550">
        <f>SUM('[5]102 - SJRJ - IV-A'!J27,'[5]102 -SJES IV-A'!J27)</f>
        <v>1295</v>
      </c>
      <c r="K27" s="550">
        <f>SUM('[5]102 - SJRJ - IV-A'!K27,'[5]102 -SJES IV-A'!K27)</f>
        <v>363</v>
      </c>
      <c r="L27" s="550">
        <f>SUM('[5]102 - SJRJ - IV-A'!L27,'[5]102 -SJES IV-A'!L27)</f>
        <v>78</v>
      </c>
      <c r="M27" s="550">
        <f>SUM('[5]102 - SJRJ - IV-A'!M27,'[5]102 -SJES IV-A'!M27)</f>
        <v>441</v>
      </c>
      <c r="N27" s="550">
        <f>SUM('[5]102 - SJRJ - IV-A'!N27,'[5]102 -SJES IV-A'!N27)</f>
        <v>91</v>
      </c>
    </row>
    <row r="28" spans="1:14">
      <c r="A28" s="545"/>
      <c r="B28" s="551"/>
      <c r="C28" s="551" t="s">
        <v>152</v>
      </c>
      <c r="D28" s="557"/>
      <c r="E28" s="549">
        <v>12</v>
      </c>
      <c r="F28" s="550">
        <f>SUM('[5]102 - SJRJ - IV-A'!F28,'[5]102 -SJES IV-A'!F28)</f>
        <v>35</v>
      </c>
      <c r="G28" s="550" t="e">
        <f>SUM('[5]102 - SJRJ - IV-A'!G28,'[5]102 -SJES IV-A'!G28)</f>
        <v>#REF!</v>
      </c>
      <c r="H28" s="550">
        <f>SUM('[5]102 - SJRJ - IV-A'!H28,'[5]102 -SJES IV-A'!H28)</f>
        <v>35</v>
      </c>
      <c r="I28" s="550" t="e">
        <f>SUM('[5]102 - SJRJ - IV-A'!I28,'[5]102 -SJES IV-A'!I28)</f>
        <v>#REF!</v>
      </c>
      <c r="J28" s="550">
        <f>SUM('[5]102 - SJRJ - IV-A'!J28,'[5]102 -SJES IV-A'!J28)</f>
        <v>35</v>
      </c>
      <c r="K28" s="550">
        <f>SUM('[5]102 - SJRJ - IV-A'!K28,'[5]102 -SJES IV-A'!K28)</f>
        <v>3</v>
      </c>
      <c r="L28" s="550">
        <f>SUM('[5]102 - SJRJ - IV-A'!L28,'[5]102 -SJES IV-A'!L28)</f>
        <v>0</v>
      </c>
      <c r="M28" s="550">
        <f>SUM('[5]102 - SJRJ - IV-A'!M28,'[5]102 -SJES IV-A'!M28)</f>
        <v>3</v>
      </c>
      <c r="N28" s="550">
        <f>SUM('[5]102 - SJRJ - IV-A'!N28,'[5]102 -SJES IV-A'!N28)</f>
        <v>0</v>
      </c>
    </row>
    <row r="29" spans="1:14">
      <c r="A29" s="545"/>
      <c r="B29" s="551" t="s">
        <v>253</v>
      </c>
      <c r="C29" s="555"/>
      <c r="D29" s="557"/>
      <c r="E29" s="549">
        <v>11</v>
      </c>
      <c r="F29" s="550">
        <f>SUM('[5]102 - SJRJ - IV-A'!F29,'[5]102 -SJES IV-A'!F29)</f>
        <v>19</v>
      </c>
      <c r="G29" s="550" t="e">
        <f>SUM('[5]102 - SJRJ - IV-A'!G29,'[5]102 -SJES IV-A'!G29)</f>
        <v>#REF!</v>
      </c>
      <c r="H29" s="550">
        <f>SUM('[5]102 - SJRJ - IV-A'!H29,'[5]102 -SJES IV-A'!H29)</f>
        <v>19</v>
      </c>
      <c r="I29" s="550" t="e">
        <f>SUM('[5]102 - SJRJ - IV-A'!I29,'[5]102 -SJES IV-A'!I29)</f>
        <v>#REF!</v>
      </c>
      <c r="J29" s="550">
        <f>SUM('[5]102 - SJRJ - IV-A'!J29,'[5]102 -SJES IV-A'!J29)</f>
        <v>19</v>
      </c>
      <c r="K29" s="550">
        <f>SUM('[5]102 - SJRJ - IV-A'!K29,'[5]102 -SJES IV-A'!K29)</f>
        <v>6</v>
      </c>
      <c r="L29" s="550">
        <f>SUM('[5]102 - SJRJ - IV-A'!L29,'[5]102 -SJES IV-A'!L29)</f>
        <v>0</v>
      </c>
      <c r="M29" s="550">
        <f>SUM('[5]102 - SJRJ - IV-A'!M29,'[5]102 -SJES IV-A'!M29)</f>
        <v>6</v>
      </c>
      <c r="N29" s="550">
        <f>SUM('[5]102 - SJRJ - IV-A'!N29,'[5]102 -SJES IV-A'!N29)</f>
        <v>0</v>
      </c>
    </row>
    <row r="30" spans="1:14">
      <c r="A30" s="545"/>
      <c r="B30" s="551" t="s">
        <v>256</v>
      </c>
      <c r="C30" s="551"/>
      <c r="D30" s="557" t="s">
        <v>257</v>
      </c>
      <c r="E30" s="549">
        <v>10</v>
      </c>
      <c r="F30" s="550">
        <f>SUM('[5]102 - SJRJ - IV-A'!F30,'[5]102 -SJES IV-A'!F30)</f>
        <v>25</v>
      </c>
      <c r="G30" s="550" t="e">
        <f>SUM('[5]102 - SJRJ - IV-A'!G30,'[5]102 -SJES IV-A'!G30)</f>
        <v>#REF!</v>
      </c>
      <c r="H30" s="550">
        <f>SUM('[5]102 - SJRJ - IV-A'!H30,'[5]102 -SJES IV-A'!H30)</f>
        <v>25</v>
      </c>
      <c r="I30" s="550" t="e">
        <f>SUM('[5]102 - SJRJ - IV-A'!I30,'[5]102 -SJES IV-A'!I30)</f>
        <v>#REF!</v>
      </c>
      <c r="J30" s="550">
        <f>SUM('[5]102 - SJRJ - IV-A'!J30,'[5]102 -SJES IV-A'!J30)</f>
        <v>25</v>
      </c>
      <c r="K30" s="550">
        <f>SUM('[5]102 - SJRJ - IV-A'!K30,'[5]102 -SJES IV-A'!K30)</f>
        <v>2</v>
      </c>
      <c r="L30" s="550">
        <f>SUM('[5]102 - SJRJ - IV-A'!L30,'[5]102 -SJES IV-A'!L30)</f>
        <v>1</v>
      </c>
      <c r="M30" s="550">
        <f>SUM('[5]102 - SJRJ - IV-A'!M30,'[5]102 -SJES IV-A'!M30)</f>
        <v>3</v>
      </c>
      <c r="N30" s="550">
        <f>SUM('[5]102 - SJRJ - IV-A'!N30,'[5]102 -SJES IV-A'!N30)</f>
        <v>1</v>
      </c>
    </row>
    <row r="31" spans="1:14">
      <c r="A31" s="545"/>
      <c r="B31" s="551" t="s">
        <v>152</v>
      </c>
      <c r="C31" s="551"/>
      <c r="D31" s="557" t="s">
        <v>256</v>
      </c>
      <c r="E31" s="549">
        <v>9</v>
      </c>
      <c r="F31" s="550">
        <f>SUM('[5]102 - SJRJ - IV-A'!F31,'[5]102 -SJES IV-A'!F31)</f>
        <v>93</v>
      </c>
      <c r="G31" s="550" t="e">
        <f>SUM('[5]102 - SJRJ - IV-A'!G31,'[5]102 -SJES IV-A'!G31)</f>
        <v>#REF!</v>
      </c>
      <c r="H31" s="550">
        <f>SUM('[5]102 - SJRJ - IV-A'!H31,'[5]102 -SJES IV-A'!H31)</f>
        <v>93</v>
      </c>
      <c r="I31" s="550" t="e">
        <f>SUM('[5]102 - SJRJ - IV-A'!I31,'[5]102 -SJES IV-A'!I31)</f>
        <v>#REF!</v>
      </c>
      <c r="J31" s="550">
        <f>SUM('[5]102 - SJRJ - IV-A'!J31,'[5]102 -SJES IV-A'!J31)</f>
        <v>93</v>
      </c>
      <c r="K31" s="550">
        <f>SUM('[5]102 - SJRJ - IV-A'!K31,'[5]102 -SJES IV-A'!K31)</f>
        <v>3</v>
      </c>
      <c r="L31" s="550">
        <f>SUM('[5]102 - SJRJ - IV-A'!L31,'[5]102 -SJES IV-A'!L31)</f>
        <v>0</v>
      </c>
      <c r="M31" s="550">
        <f>SUM('[5]102 - SJRJ - IV-A'!M31,'[5]102 -SJES IV-A'!M31)</f>
        <v>3</v>
      </c>
      <c r="N31" s="550">
        <f>SUM('[5]102 - SJRJ - IV-A'!N31,'[5]102 -SJES IV-A'!N31)</f>
        <v>0</v>
      </c>
    </row>
    <row r="32" spans="1:14">
      <c r="A32" s="545"/>
      <c r="B32" s="551" t="s">
        <v>246</v>
      </c>
      <c r="C32" s="551" t="s">
        <v>153</v>
      </c>
      <c r="D32" s="557" t="s">
        <v>258</v>
      </c>
      <c r="E32" s="549">
        <v>8</v>
      </c>
      <c r="F32" s="550">
        <f>SUM('[5]102 - SJRJ - IV-A'!F32,'[5]102 -SJES IV-A'!F32)</f>
        <v>83</v>
      </c>
      <c r="G32" s="550" t="e">
        <f>SUM('[5]102 - SJRJ - IV-A'!G32,'[5]102 -SJES IV-A'!G32)</f>
        <v>#REF!</v>
      </c>
      <c r="H32" s="550">
        <f>SUM('[5]102 - SJRJ - IV-A'!H32,'[5]102 -SJES IV-A'!H32)</f>
        <v>83</v>
      </c>
      <c r="I32" s="550" t="e">
        <f>SUM('[5]102 - SJRJ - IV-A'!I32,'[5]102 -SJES IV-A'!I32)</f>
        <v>#REF!</v>
      </c>
      <c r="J32" s="550">
        <f>SUM('[5]102 - SJRJ - IV-A'!J32,'[5]102 -SJES IV-A'!J32)</f>
        <v>83</v>
      </c>
      <c r="K32" s="550">
        <f>SUM('[5]102 - SJRJ - IV-A'!K32,'[5]102 -SJES IV-A'!K32)</f>
        <v>2</v>
      </c>
      <c r="L32" s="550">
        <f>SUM('[5]102 - SJRJ - IV-A'!L32,'[5]102 -SJES IV-A'!L32)</f>
        <v>2</v>
      </c>
      <c r="M32" s="550">
        <f>SUM('[5]102 - SJRJ - IV-A'!M32,'[5]102 -SJES IV-A'!M32)</f>
        <v>4</v>
      </c>
      <c r="N32" s="550">
        <f>SUM('[5]102 - SJRJ - IV-A'!N32,'[5]102 -SJES IV-A'!N32)</f>
        <v>5</v>
      </c>
    </row>
    <row r="33" spans="1:15">
      <c r="A33" s="545"/>
      <c r="B33" s="551" t="s">
        <v>251</v>
      </c>
      <c r="C33" s="551"/>
      <c r="D33" s="557" t="s">
        <v>251</v>
      </c>
      <c r="E33" s="549">
        <v>7</v>
      </c>
      <c r="F33" s="550">
        <f>SUM('[5]102 - SJRJ - IV-A'!F33,'[5]102 -SJES IV-A'!F33)</f>
        <v>94</v>
      </c>
      <c r="G33" s="550" t="e">
        <f>SUM('[5]102 - SJRJ - IV-A'!G33,'[5]102 -SJES IV-A'!G33)</f>
        <v>#REF!</v>
      </c>
      <c r="H33" s="550">
        <f>SUM('[5]102 - SJRJ - IV-A'!H33,'[5]102 -SJES IV-A'!H33)</f>
        <v>94</v>
      </c>
      <c r="I33" s="550" t="e">
        <f>SUM('[5]102 - SJRJ - IV-A'!I33,'[5]102 -SJES IV-A'!I33)</f>
        <v>#REF!</v>
      </c>
      <c r="J33" s="550">
        <f>SUM('[5]102 - SJRJ - IV-A'!J33,'[5]102 -SJES IV-A'!J33)</f>
        <v>94</v>
      </c>
      <c r="K33" s="550">
        <f>SUM('[5]102 - SJRJ - IV-A'!K33,'[5]102 -SJES IV-A'!K33)</f>
        <v>3</v>
      </c>
      <c r="L33" s="550">
        <f>SUM('[5]102 - SJRJ - IV-A'!L33,'[5]102 -SJES IV-A'!L33)</f>
        <v>0</v>
      </c>
      <c r="M33" s="550">
        <f>SUM('[5]102 - SJRJ - IV-A'!M33,'[5]102 -SJES IV-A'!M33)</f>
        <v>3</v>
      </c>
      <c r="N33" s="550">
        <f>SUM('[5]102 - SJRJ - IV-A'!N33,'[5]102 -SJES IV-A'!N33)</f>
        <v>0</v>
      </c>
    </row>
    <row r="34" spans="1:15">
      <c r="A34" s="545"/>
      <c r="B34" s="551" t="s">
        <v>152</v>
      </c>
      <c r="C34" s="551"/>
      <c r="D34" s="557" t="s">
        <v>254</v>
      </c>
      <c r="E34" s="549">
        <v>6</v>
      </c>
      <c r="F34" s="550">
        <f>SUM('[5]102 - SJRJ - IV-A'!F34,'[5]102 -SJES IV-A'!F34)</f>
        <v>64</v>
      </c>
      <c r="G34" s="550" t="e">
        <f>SUM('[5]102 - SJRJ - IV-A'!G34,'[5]102 -SJES IV-A'!G34)</f>
        <v>#REF!</v>
      </c>
      <c r="H34" s="550">
        <f>SUM('[5]102 - SJRJ - IV-A'!H34,'[5]102 -SJES IV-A'!H34)</f>
        <v>64</v>
      </c>
      <c r="I34" s="550" t="e">
        <f>SUM('[5]102 - SJRJ - IV-A'!I34,'[5]102 -SJES IV-A'!I34)</f>
        <v>#REF!</v>
      </c>
      <c r="J34" s="550">
        <f>SUM('[5]102 - SJRJ - IV-A'!J34,'[5]102 -SJES IV-A'!J34)</f>
        <v>64</v>
      </c>
      <c r="K34" s="550">
        <f>SUM('[5]102 - SJRJ - IV-A'!K34,'[5]102 -SJES IV-A'!K34)</f>
        <v>0</v>
      </c>
      <c r="L34" s="550">
        <f>SUM('[5]102 - SJRJ - IV-A'!L34,'[5]102 -SJES IV-A'!L34)</f>
        <v>1</v>
      </c>
      <c r="M34" s="550">
        <f>SUM('[5]102 - SJRJ - IV-A'!M34,'[5]102 -SJES IV-A'!M34)</f>
        <v>1</v>
      </c>
      <c r="N34" s="550">
        <f>SUM('[5]102 - SJRJ - IV-A'!N34,'[5]102 -SJES IV-A'!N34)</f>
        <v>1</v>
      </c>
    </row>
    <row r="35" spans="1:15">
      <c r="A35" s="545"/>
      <c r="B35" s="551" t="s">
        <v>254</v>
      </c>
      <c r="C35" s="546"/>
      <c r="D35" s="557"/>
      <c r="E35" s="549">
        <v>5</v>
      </c>
      <c r="F35" s="550">
        <f>SUM('[5]102 - SJRJ - IV-A'!F35,'[5]102 -SJES IV-A'!F35)</f>
        <v>89</v>
      </c>
      <c r="G35" s="550" t="e">
        <f>SUM('[5]102 - SJRJ - IV-A'!G35,'[5]102 -SJES IV-A'!G35)</f>
        <v>#REF!</v>
      </c>
      <c r="H35" s="550">
        <f>SUM('[5]102 - SJRJ - IV-A'!H35,'[5]102 -SJES IV-A'!H35)</f>
        <v>89</v>
      </c>
      <c r="I35" s="550" t="e">
        <f>SUM('[5]102 - SJRJ - IV-A'!I35,'[5]102 -SJES IV-A'!I35)</f>
        <v>#REF!</v>
      </c>
      <c r="J35" s="550">
        <f>SUM('[5]102 - SJRJ - IV-A'!J35,'[5]102 -SJES IV-A'!J35)</f>
        <v>89</v>
      </c>
      <c r="K35" s="550">
        <f>SUM('[5]102 - SJRJ - IV-A'!K35,'[5]102 -SJES IV-A'!K35)</f>
        <v>1</v>
      </c>
      <c r="L35" s="550">
        <f>SUM('[5]102 - SJRJ - IV-A'!L35,'[5]102 -SJES IV-A'!L35)</f>
        <v>0</v>
      </c>
      <c r="M35" s="550">
        <f>SUM('[5]102 - SJRJ - IV-A'!M35,'[5]102 -SJES IV-A'!M35)</f>
        <v>1</v>
      </c>
      <c r="N35" s="550">
        <f>SUM('[5]102 - SJRJ - IV-A'!N35,'[5]102 -SJES IV-A'!N35)</f>
        <v>0</v>
      </c>
    </row>
    <row r="36" spans="1:15">
      <c r="A36" s="545"/>
      <c r="B36" s="551"/>
      <c r="C36" s="551"/>
      <c r="D36" s="557"/>
      <c r="E36" s="549">
        <v>4</v>
      </c>
      <c r="F36" s="550">
        <f>SUM('[5]102 - SJRJ - IV-A'!F36,'[5]102 -SJES IV-A'!F36)</f>
        <v>82</v>
      </c>
      <c r="G36" s="550" t="e">
        <f>SUM('[5]102 - SJRJ - IV-A'!G36,'[5]102 -SJES IV-A'!G36)</f>
        <v>#REF!</v>
      </c>
      <c r="H36" s="550">
        <f>SUM('[5]102 - SJRJ - IV-A'!H36,'[5]102 -SJES IV-A'!H36)</f>
        <v>82</v>
      </c>
      <c r="I36" s="550" t="e">
        <f>SUM('[5]102 - SJRJ - IV-A'!I36,'[5]102 -SJES IV-A'!I36)</f>
        <v>#REF!</v>
      </c>
      <c r="J36" s="550">
        <f>SUM('[5]102 - SJRJ - IV-A'!J36,'[5]102 -SJES IV-A'!J36)</f>
        <v>82</v>
      </c>
      <c r="K36" s="550">
        <f>SUM('[5]102 - SJRJ - IV-A'!K36,'[5]102 -SJES IV-A'!K36)</f>
        <v>0</v>
      </c>
      <c r="L36" s="550">
        <f>SUM('[5]102 - SJRJ - IV-A'!L36,'[5]102 -SJES IV-A'!L36)</f>
        <v>1</v>
      </c>
      <c r="M36" s="550">
        <f>SUM('[5]102 - SJRJ - IV-A'!M36,'[5]102 -SJES IV-A'!M36)</f>
        <v>1</v>
      </c>
      <c r="N36" s="550">
        <f>SUM('[5]102 - SJRJ - IV-A'!N36,'[5]102 -SJES IV-A'!N36)</f>
        <v>2</v>
      </c>
    </row>
    <row r="37" spans="1:15">
      <c r="A37" s="545"/>
      <c r="B37" s="551"/>
      <c r="C37" s="551" t="s">
        <v>154</v>
      </c>
      <c r="D37" s="557"/>
      <c r="E37" s="549">
        <v>3</v>
      </c>
      <c r="F37" s="550" t="e">
        <f>SUM('[5]102 - SJRJ - IV-A'!F37,'[5]102 -SJES IV-A'!F37)</f>
        <v>#REF!</v>
      </c>
      <c r="G37" s="550">
        <f>SUM('[5]102 - SJRJ - IV-A'!G37,'[5]102 -SJES IV-A'!G37)</f>
        <v>11</v>
      </c>
      <c r="H37" s="550">
        <f>SUM('[5]102 - SJRJ - IV-A'!H37,'[5]102 -SJES IV-A'!H37)</f>
        <v>11</v>
      </c>
      <c r="I37" s="550" t="e">
        <f>SUM('[5]102 - SJRJ - IV-A'!I37,'[5]102 -SJES IV-A'!I37)</f>
        <v>#REF!</v>
      </c>
      <c r="J37" s="550">
        <f>SUM('[5]102 - SJRJ - IV-A'!J37,'[5]102 -SJES IV-A'!J37)</f>
        <v>11</v>
      </c>
      <c r="K37" s="550">
        <f>SUM('[5]102 - SJRJ - IV-A'!K37,'[5]102 -SJES IV-A'!K37)</f>
        <v>0</v>
      </c>
      <c r="L37" s="550">
        <f>SUM('[5]102 - SJRJ - IV-A'!L37,'[5]102 -SJES IV-A'!L37)</f>
        <v>0</v>
      </c>
      <c r="M37" s="550">
        <f>SUM('[5]102 - SJRJ - IV-A'!M37,'[5]102 -SJES IV-A'!M37)</f>
        <v>0</v>
      </c>
      <c r="N37" s="550">
        <f>SUM('[5]102 - SJRJ - IV-A'!N37,'[5]102 -SJES IV-A'!N37)</f>
        <v>0</v>
      </c>
    </row>
    <row r="38" spans="1:15">
      <c r="A38" s="545"/>
      <c r="B38" s="551"/>
      <c r="C38" s="551"/>
      <c r="D38" s="557"/>
      <c r="E38" s="549">
        <v>2</v>
      </c>
      <c r="F38" s="550" t="e">
        <f>SUM('[5]102 - SJRJ - IV-A'!F38,'[5]102 -SJES IV-A'!F38)</f>
        <v>#REF!</v>
      </c>
      <c r="G38" s="550">
        <f>SUM('[5]102 - SJRJ - IV-A'!G38,'[5]102 -SJES IV-A'!G38)</f>
        <v>48</v>
      </c>
      <c r="H38" s="550">
        <f>SUM('[5]102 - SJRJ - IV-A'!H38,'[5]102 -SJES IV-A'!H38)</f>
        <v>48</v>
      </c>
      <c r="I38" s="550" t="e">
        <f>SUM('[5]102 - SJRJ - IV-A'!I38,'[5]102 -SJES IV-A'!I38)</f>
        <v>#REF!</v>
      </c>
      <c r="J38" s="550">
        <f>SUM('[5]102 - SJRJ - IV-A'!J38,'[5]102 -SJES IV-A'!J38)</f>
        <v>48</v>
      </c>
      <c r="K38" s="550">
        <f>SUM('[5]102 - SJRJ - IV-A'!K38,'[5]102 -SJES IV-A'!K38)</f>
        <v>0</v>
      </c>
      <c r="L38" s="550">
        <f>SUM('[5]102 - SJRJ - IV-A'!L38,'[5]102 -SJES IV-A'!L38)</f>
        <v>0</v>
      </c>
      <c r="M38" s="550">
        <f>SUM('[5]102 - SJRJ - IV-A'!M38,'[5]102 -SJES IV-A'!M38)</f>
        <v>0</v>
      </c>
      <c r="N38" s="550">
        <f>SUM('[5]102 - SJRJ - IV-A'!N38,'[5]102 -SJES IV-A'!N38)</f>
        <v>0</v>
      </c>
    </row>
    <row r="39" spans="1:15">
      <c r="A39" s="545"/>
      <c r="B39" s="555"/>
      <c r="C39" s="555"/>
      <c r="D39" s="557"/>
      <c r="E39" s="546">
        <v>1</v>
      </c>
      <c r="F39" s="550" t="e">
        <f>SUM('[5]102 - SJRJ - IV-A'!F39,'[5]102 -SJES IV-A'!F39)</f>
        <v>#REF!</v>
      </c>
      <c r="G39" s="550">
        <f>SUM('[5]102 - SJRJ - IV-A'!G39,'[5]102 -SJES IV-A'!G39)</f>
        <v>41</v>
      </c>
      <c r="H39" s="550">
        <f>SUM('[5]102 - SJRJ - IV-A'!H39,'[5]102 -SJES IV-A'!H39)</f>
        <v>41</v>
      </c>
      <c r="I39" s="550">
        <f>SUM('[5]102 - SJRJ - IV-A'!I39,'[5]102 -SJES IV-A'!I39)</f>
        <v>100</v>
      </c>
      <c r="J39" s="550">
        <f>SUM('[5]102 - SJRJ - IV-A'!J39,'[5]102 -SJES IV-A'!J39)</f>
        <v>141</v>
      </c>
      <c r="K39" s="550">
        <f>SUM('[5]102 - SJRJ - IV-A'!K39,'[5]102 -SJES IV-A'!K39)</f>
        <v>2</v>
      </c>
      <c r="L39" s="550">
        <f>SUM('[5]102 - SJRJ - IV-A'!L39,'[5]102 -SJES IV-A'!L39)</f>
        <v>2</v>
      </c>
      <c r="M39" s="550">
        <f>SUM('[5]102 - SJRJ - IV-A'!M39,'[5]102 -SJES IV-A'!M39)</f>
        <v>4</v>
      </c>
      <c r="N39" s="550">
        <f>SUM('[5]102 - SJRJ - IV-A'!N39,'[5]102 -SJES IV-A'!N39)</f>
        <v>3</v>
      </c>
    </row>
    <row r="40" spans="1:15">
      <c r="A40" s="545"/>
      <c r="B40" s="1031" t="s">
        <v>259</v>
      </c>
      <c r="C40" s="1032"/>
      <c r="D40" s="1032"/>
      <c r="E40" s="1032"/>
      <c r="F40" s="556">
        <f>SUM('[5]102 - SJRJ - IV-A'!F40,'[5]102 -SJES IV-A'!F40)</f>
        <v>1879</v>
      </c>
      <c r="G40" s="556">
        <f>SUM('[5]102 - SJRJ - IV-A'!G40,'[5]102 -SJES IV-A'!G40)</f>
        <v>100</v>
      </c>
      <c r="H40" s="556">
        <f>SUM('[5]102 - SJRJ - IV-A'!H40,'[5]102 -SJES IV-A'!H40)</f>
        <v>1979</v>
      </c>
      <c r="I40" s="556">
        <f>SUM('[5]102 - SJRJ - IV-A'!I40,'[5]102 -SJES IV-A'!I40)</f>
        <v>100</v>
      </c>
      <c r="J40" s="556">
        <f>SUM('[5]102 - SJRJ - IV-A'!J40,'[5]102 -SJES IV-A'!J40)</f>
        <v>2079</v>
      </c>
      <c r="K40" s="556">
        <f>SUM('[5]102 - SJRJ - IV-A'!K40,'[5]102 -SJES IV-A'!K40)</f>
        <v>385</v>
      </c>
      <c r="L40" s="556">
        <f>SUM('[5]102 - SJRJ - IV-A'!L40,'[5]102 -SJES IV-A'!L40)</f>
        <v>85</v>
      </c>
      <c r="M40" s="556">
        <f>SUM('[5]102 - SJRJ - IV-A'!M40,'[5]102 -SJES IV-A'!M40)</f>
        <v>470</v>
      </c>
      <c r="N40" s="556">
        <f>SUM('[5]102 - SJRJ - IV-A'!N40,'[5]102 -SJES IV-A'!N40)</f>
        <v>103</v>
      </c>
      <c r="O40" s="558"/>
    </row>
    <row r="41" spans="1:15">
      <c r="A41" s="545"/>
      <c r="B41" s="546"/>
      <c r="C41" s="546"/>
      <c r="D41" s="559"/>
      <c r="E41" s="549">
        <v>13</v>
      </c>
      <c r="F41" s="550">
        <f>SUM('[5]102 - SJRJ - IV-A'!F41,'[5]102 -SJES IV-A'!F41)</f>
        <v>1</v>
      </c>
      <c r="G41" s="550" t="e">
        <f>SUM('[5]102 - SJRJ - IV-A'!G41,'[5]102 -SJES IV-A'!G41)</f>
        <v>#REF!</v>
      </c>
      <c r="H41" s="550">
        <f>SUM('[5]102 - SJRJ - IV-A'!H41,'[5]102 -SJES IV-A'!H41)</f>
        <v>1</v>
      </c>
      <c r="I41" s="550" t="e">
        <f>SUM('[5]102 - SJRJ - IV-A'!I41,'[5]102 -SJES IV-A'!I41)</f>
        <v>#REF!</v>
      </c>
      <c r="J41" s="550">
        <f>SUM('[5]102 - SJRJ - IV-A'!J41,'[5]102 -SJES IV-A'!J41)</f>
        <v>1</v>
      </c>
      <c r="K41" s="550">
        <f>SUM('[5]102 - SJRJ - IV-A'!K41,'[5]102 -SJES IV-A'!K41)</f>
        <v>1</v>
      </c>
      <c r="L41" s="550">
        <f>SUM('[5]102 - SJRJ - IV-A'!L41,'[5]102 -SJES IV-A'!L41)</f>
        <v>1</v>
      </c>
      <c r="M41" s="550">
        <f>SUM('[5]102 - SJRJ - IV-A'!M41,'[5]102 -SJES IV-A'!M41)</f>
        <v>2</v>
      </c>
      <c r="N41" s="550">
        <f>SUM('[5]102 - SJRJ - IV-A'!N41,'[5]102 -SJES IV-A'!N41)</f>
        <v>1</v>
      </c>
    </row>
    <row r="42" spans="1:15">
      <c r="A42" s="545"/>
      <c r="B42" s="551" t="s">
        <v>154</v>
      </c>
      <c r="C42" s="551" t="s">
        <v>152</v>
      </c>
      <c r="D42" s="557" t="s">
        <v>260</v>
      </c>
      <c r="E42" s="549">
        <v>12</v>
      </c>
      <c r="F42" s="550">
        <f>SUM('[5]102 - SJRJ - IV-A'!F42,'[5]102 -SJES IV-A'!F42)</f>
        <v>0</v>
      </c>
      <c r="G42" s="550" t="e">
        <f>SUM('[5]102 - SJRJ - IV-A'!G42,'[5]102 -SJES IV-A'!G42)</f>
        <v>#REF!</v>
      </c>
      <c r="H42" s="550">
        <f>SUM('[5]102 - SJRJ - IV-A'!H42,'[5]102 -SJES IV-A'!H42)</f>
        <v>0</v>
      </c>
      <c r="I42" s="550" t="e">
        <f>SUM('[5]102 - SJRJ - IV-A'!I42,'[5]102 -SJES IV-A'!I42)</f>
        <v>#REF!</v>
      </c>
      <c r="J42" s="550">
        <f>SUM('[5]102 - SJRJ - IV-A'!J42,'[5]102 -SJES IV-A'!J42)</f>
        <v>0</v>
      </c>
      <c r="K42" s="550">
        <f>SUM('[5]102 - SJRJ - IV-A'!K42,'[5]102 -SJES IV-A'!K42)</f>
        <v>0</v>
      </c>
      <c r="L42" s="550">
        <f>SUM('[5]102 - SJRJ - IV-A'!L42,'[5]102 -SJES IV-A'!L42)</f>
        <v>0</v>
      </c>
      <c r="M42" s="550">
        <f>SUM('[5]102 - SJRJ - IV-A'!M42,'[5]102 -SJES IV-A'!M42)</f>
        <v>0</v>
      </c>
      <c r="N42" s="550">
        <f>SUM('[5]102 - SJRJ - IV-A'!N42,'[5]102 -SJES IV-A'!N42)</f>
        <v>0</v>
      </c>
    </row>
    <row r="43" spans="1:15">
      <c r="A43" s="545"/>
      <c r="B43" s="551" t="s">
        <v>248</v>
      </c>
      <c r="C43" s="551"/>
      <c r="D43" s="557" t="s">
        <v>248</v>
      </c>
      <c r="E43" s="549">
        <v>11</v>
      </c>
      <c r="F43" s="550">
        <f>SUM('[5]102 - SJRJ - IV-A'!F43,'[5]102 -SJES IV-A'!F43)</f>
        <v>0</v>
      </c>
      <c r="G43" s="550" t="e">
        <f>SUM('[5]102 - SJRJ - IV-A'!G43,'[5]102 -SJES IV-A'!G43)</f>
        <v>#REF!</v>
      </c>
      <c r="H43" s="550">
        <f>SUM('[5]102 - SJRJ - IV-A'!H43,'[5]102 -SJES IV-A'!H43)</f>
        <v>0</v>
      </c>
      <c r="I43" s="550" t="e">
        <f>SUM('[5]102 - SJRJ - IV-A'!I43,'[5]102 -SJES IV-A'!I43)</f>
        <v>#REF!</v>
      </c>
      <c r="J43" s="550">
        <f>SUM('[5]102 - SJRJ - IV-A'!J43,'[5]102 -SJES IV-A'!J43)</f>
        <v>0</v>
      </c>
      <c r="K43" s="550">
        <f>SUM('[5]102 - SJRJ - IV-A'!K43,'[5]102 -SJES IV-A'!K43)</f>
        <v>0</v>
      </c>
      <c r="L43" s="550">
        <f>SUM('[5]102 - SJRJ - IV-A'!L43,'[5]102 -SJES IV-A'!L43)</f>
        <v>0</v>
      </c>
      <c r="M43" s="550">
        <f>SUM('[5]102 - SJRJ - IV-A'!M43,'[5]102 -SJES IV-A'!M43)</f>
        <v>0</v>
      </c>
      <c r="N43" s="550">
        <f>SUM('[5]102 - SJRJ - IV-A'!N43,'[5]102 -SJES IV-A'!N43)</f>
        <v>0</v>
      </c>
    </row>
    <row r="44" spans="1:15">
      <c r="A44" s="545"/>
      <c r="B44" s="551" t="s">
        <v>261</v>
      </c>
      <c r="C44" s="546"/>
      <c r="D44" s="557" t="s">
        <v>246</v>
      </c>
      <c r="E44" s="549">
        <v>10</v>
      </c>
      <c r="F44" s="550">
        <f>SUM('[5]102 - SJRJ - IV-A'!F44,'[5]102 -SJES IV-A'!F44)</f>
        <v>0</v>
      </c>
      <c r="G44" s="550" t="e">
        <f>SUM('[5]102 - SJRJ - IV-A'!G44,'[5]102 -SJES IV-A'!G44)</f>
        <v>#REF!</v>
      </c>
      <c r="H44" s="550">
        <f>SUM('[5]102 - SJRJ - IV-A'!H44,'[5]102 -SJES IV-A'!H44)</f>
        <v>0</v>
      </c>
      <c r="I44" s="550" t="e">
        <f>SUM('[5]102 - SJRJ - IV-A'!I44,'[5]102 -SJES IV-A'!I44)</f>
        <v>#REF!</v>
      </c>
      <c r="J44" s="550">
        <f>SUM('[5]102 - SJRJ - IV-A'!J44,'[5]102 -SJES IV-A'!J44)</f>
        <v>0</v>
      </c>
      <c r="K44" s="550">
        <f>SUM('[5]102 - SJRJ - IV-A'!K44,'[5]102 -SJES IV-A'!K44)</f>
        <v>0</v>
      </c>
      <c r="L44" s="550">
        <f>SUM('[5]102 - SJRJ - IV-A'!L44,'[5]102 -SJES IV-A'!L44)</f>
        <v>0</v>
      </c>
      <c r="M44" s="550">
        <f>SUM('[5]102 - SJRJ - IV-A'!M44,'[5]102 -SJES IV-A'!M44)</f>
        <v>0</v>
      </c>
      <c r="N44" s="550">
        <f>SUM('[5]102 - SJRJ - IV-A'!N44,'[5]102 -SJES IV-A'!N44)</f>
        <v>0</v>
      </c>
    </row>
    <row r="45" spans="1:15">
      <c r="A45" s="545"/>
      <c r="B45" s="551" t="s">
        <v>251</v>
      </c>
      <c r="C45" s="551"/>
      <c r="D45" s="557" t="s">
        <v>258</v>
      </c>
      <c r="E45" s="549">
        <v>9</v>
      </c>
      <c r="F45" s="550">
        <f>SUM('[5]102 - SJRJ - IV-A'!F45,'[5]102 -SJES IV-A'!F45)</f>
        <v>3</v>
      </c>
      <c r="G45" s="550" t="e">
        <f>SUM('[5]102 - SJRJ - IV-A'!G45,'[5]102 -SJES IV-A'!G45)</f>
        <v>#REF!</v>
      </c>
      <c r="H45" s="550">
        <f>SUM('[5]102 - SJRJ - IV-A'!H45,'[5]102 -SJES IV-A'!H45)</f>
        <v>3</v>
      </c>
      <c r="I45" s="550" t="e">
        <f>SUM('[5]102 - SJRJ - IV-A'!I45,'[5]102 -SJES IV-A'!I45)</f>
        <v>#REF!</v>
      </c>
      <c r="J45" s="550">
        <f>SUM('[5]102 - SJRJ - IV-A'!J45,'[5]102 -SJES IV-A'!J45)</f>
        <v>3</v>
      </c>
      <c r="K45" s="550">
        <f>SUM('[5]102 - SJRJ - IV-A'!K45,'[5]102 -SJES IV-A'!K45)</f>
        <v>0</v>
      </c>
      <c r="L45" s="550">
        <f>SUM('[5]102 - SJRJ - IV-A'!L45,'[5]102 -SJES IV-A'!L45)</f>
        <v>0</v>
      </c>
      <c r="M45" s="550">
        <f>SUM('[5]102 - SJRJ - IV-A'!M45,'[5]102 -SJES IV-A'!M45)</f>
        <v>0</v>
      </c>
      <c r="N45" s="550">
        <f>SUM('[5]102 - SJRJ - IV-A'!N45,'[5]102 -SJES IV-A'!N45)</f>
        <v>0</v>
      </c>
    </row>
    <row r="46" spans="1:15">
      <c r="A46" s="545"/>
      <c r="B46" s="551" t="s">
        <v>249</v>
      </c>
      <c r="C46" s="551" t="s">
        <v>153</v>
      </c>
      <c r="D46" s="557" t="s">
        <v>154</v>
      </c>
      <c r="E46" s="549">
        <v>8</v>
      </c>
      <c r="F46" s="550">
        <f>SUM('[5]102 - SJRJ - IV-A'!F46,'[5]102 -SJES IV-A'!F46)</f>
        <v>0</v>
      </c>
      <c r="G46" s="550" t="e">
        <f>SUM('[5]102 - SJRJ - IV-A'!G46,'[5]102 -SJES IV-A'!G46)</f>
        <v>#REF!</v>
      </c>
      <c r="H46" s="550">
        <f>SUM('[5]102 - SJRJ - IV-A'!H46,'[5]102 -SJES IV-A'!H46)</f>
        <v>0</v>
      </c>
      <c r="I46" s="550" t="e">
        <f>SUM('[5]102 - SJRJ - IV-A'!I46,'[5]102 -SJES IV-A'!I46)</f>
        <v>#REF!</v>
      </c>
      <c r="J46" s="550">
        <f>SUM('[5]102 - SJRJ - IV-A'!J46,'[5]102 -SJES IV-A'!J46)</f>
        <v>0</v>
      </c>
      <c r="K46" s="550">
        <f>SUM('[5]102 - SJRJ - IV-A'!K46,'[5]102 -SJES IV-A'!K46)</f>
        <v>1</v>
      </c>
      <c r="L46" s="550">
        <f>SUM('[5]102 - SJRJ - IV-A'!L46,'[5]102 -SJES IV-A'!L46)</f>
        <v>0</v>
      </c>
      <c r="M46" s="550">
        <f>SUM('[5]102 - SJRJ - IV-A'!M46,'[5]102 -SJES IV-A'!M46)</f>
        <v>1</v>
      </c>
      <c r="N46" s="550">
        <f>SUM('[5]102 - SJRJ - IV-A'!N46,'[5]102 -SJES IV-A'!N46)</f>
        <v>0</v>
      </c>
    </row>
    <row r="47" spans="1:15">
      <c r="A47" s="545"/>
      <c r="B47" s="551" t="s">
        <v>251</v>
      </c>
      <c r="C47" s="551"/>
      <c r="D47" s="557" t="s">
        <v>257</v>
      </c>
      <c r="E47" s="549">
        <v>7</v>
      </c>
      <c r="F47" s="550">
        <f>SUM('[5]102 - SJRJ - IV-A'!F47,'[5]102 -SJES IV-A'!F47)</f>
        <v>0</v>
      </c>
      <c r="G47" s="550" t="e">
        <f>SUM('[5]102 - SJRJ - IV-A'!G47,'[5]102 -SJES IV-A'!G47)</f>
        <v>#REF!</v>
      </c>
      <c r="H47" s="550">
        <f>SUM('[5]102 - SJRJ - IV-A'!H47,'[5]102 -SJES IV-A'!H47)</f>
        <v>0</v>
      </c>
      <c r="I47" s="550" t="e">
        <f>SUM('[5]102 - SJRJ - IV-A'!I47,'[5]102 -SJES IV-A'!I47)</f>
        <v>#REF!</v>
      </c>
      <c r="J47" s="550">
        <f>SUM('[5]102 - SJRJ - IV-A'!J47,'[5]102 -SJES IV-A'!J47)</f>
        <v>0</v>
      </c>
      <c r="K47" s="550">
        <f>SUM('[5]102 - SJRJ - IV-A'!K47,'[5]102 -SJES IV-A'!K47)</f>
        <v>0</v>
      </c>
      <c r="L47" s="550">
        <f>SUM('[5]102 - SJRJ - IV-A'!L47,'[5]102 -SJES IV-A'!L47)</f>
        <v>0</v>
      </c>
      <c r="M47" s="550">
        <f>SUM('[5]102 - SJRJ - IV-A'!M47,'[5]102 -SJES IV-A'!M47)</f>
        <v>0</v>
      </c>
      <c r="N47" s="550">
        <f>SUM('[5]102 - SJRJ - IV-A'!N47,'[5]102 -SJES IV-A'!N47)</f>
        <v>0</v>
      </c>
    </row>
    <row r="48" spans="1:15">
      <c r="A48" s="545"/>
      <c r="B48" s="551" t="s">
        <v>154</v>
      </c>
      <c r="C48" s="551"/>
      <c r="D48" s="557" t="s">
        <v>232</v>
      </c>
      <c r="E48" s="549">
        <v>6</v>
      </c>
      <c r="F48" s="550">
        <f>SUM('[5]102 - SJRJ - IV-A'!F48,'[5]102 -SJES IV-A'!F48)</f>
        <v>1</v>
      </c>
      <c r="G48" s="550" t="e">
        <f>SUM('[5]102 - SJRJ - IV-A'!G48,'[5]102 -SJES IV-A'!G48)</f>
        <v>#REF!</v>
      </c>
      <c r="H48" s="550">
        <f>SUM('[5]102 - SJRJ - IV-A'!H48,'[5]102 -SJES IV-A'!H48)</f>
        <v>1</v>
      </c>
      <c r="I48" s="550" t="e">
        <f>SUM('[5]102 - SJRJ - IV-A'!I48,'[5]102 -SJES IV-A'!I48)</f>
        <v>#REF!</v>
      </c>
      <c r="J48" s="550">
        <f>SUM('[5]102 - SJRJ - IV-A'!J48,'[5]102 -SJES IV-A'!J48)</f>
        <v>1</v>
      </c>
      <c r="K48" s="550">
        <f>SUM('[5]102 - SJRJ - IV-A'!K48,'[5]102 -SJES IV-A'!K48)</f>
        <v>0</v>
      </c>
      <c r="L48" s="550">
        <f>SUM('[5]102 - SJRJ - IV-A'!L48,'[5]102 -SJES IV-A'!L48)</f>
        <v>0</v>
      </c>
      <c r="M48" s="550">
        <f>SUM('[5]102 - SJRJ - IV-A'!M48,'[5]102 -SJES IV-A'!M48)</f>
        <v>0</v>
      </c>
      <c r="N48" s="550">
        <f>SUM('[5]102 - SJRJ - IV-A'!N48,'[5]102 -SJES IV-A'!N48)</f>
        <v>0</v>
      </c>
    </row>
    <row r="49" spans="1:14">
      <c r="A49" s="545"/>
      <c r="B49" s="551" t="s">
        <v>252</v>
      </c>
      <c r="C49" s="546"/>
      <c r="D49" s="557" t="s">
        <v>246</v>
      </c>
      <c r="E49" s="549">
        <v>5</v>
      </c>
      <c r="F49" s="550">
        <f>SUM('[5]102 - SJRJ - IV-A'!F49,'[5]102 -SJES IV-A'!F49)</f>
        <v>0</v>
      </c>
      <c r="G49" s="550" t="e">
        <f>SUM('[5]102 - SJRJ - IV-A'!G49,'[5]102 -SJES IV-A'!G49)</f>
        <v>#REF!</v>
      </c>
      <c r="H49" s="550">
        <f>SUM('[5]102 - SJRJ - IV-A'!H49,'[5]102 -SJES IV-A'!H49)</f>
        <v>0</v>
      </c>
      <c r="I49" s="550" t="e">
        <f>SUM('[5]102 - SJRJ - IV-A'!I49,'[5]102 -SJES IV-A'!I49)</f>
        <v>#REF!</v>
      </c>
      <c r="J49" s="550">
        <f>SUM('[5]102 - SJRJ - IV-A'!J49,'[5]102 -SJES IV-A'!J49)</f>
        <v>0</v>
      </c>
      <c r="K49" s="550">
        <f>SUM('[5]102 - SJRJ - IV-A'!K49,'[5]102 -SJES IV-A'!K49)</f>
        <v>0</v>
      </c>
      <c r="L49" s="550">
        <f>SUM('[5]102 - SJRJ - IV-A'!L49,'[5]102 -SJES IV-A'!L49)</f>
        <v>0</v>
      </c>
      <c r="M49" s="550">
        <f>SUM('[5]102 - SJRJ - IV-A'!M49,'[5]102 -SJES IV-A'!M49)</f>
        <v>0</v>
      </c>
      <c r="N49" s="550">
        <f>SUM('[5]102 - SJRJ - IV-A'!N49,'[5]102 -SJES IV-A'!N49)</f>
        <v>0</v>
      </c>
    </row>
    <row r="50" spans="1:14">
      <c r="A50" s="545"/>
      <c r="B50" s="551"/>
      <c r="C50" s="551"/>
      <c r="D50" s="557" t="s">
        <v>253</v>
      </c>
      <c r="E50" s="549">
        <v>4</v>
      </c>
      <c r="F50" s="550">
        <f>SUM('[5]102 - SJRJ - IV-A'!F50,'[5]102 -SJES IV-A'!F50)</f>
        <v>0</v>
      </c>
      <c r="G50" s="550" t="e">
        <f>SUM('[5]102 - SJRJ - IV-A'!G50,'[5]102 -SJES IV-A'!G50)</f>
        <v>#REF!</v>
      </c>
      <c r="H50" s="550">
        <f>SUM('[5]102 - SJRJ - IV-A'!H50,'[5]102 -SJES IV-A'!H50)</f>
        <v>0</v>
      </c>
      <c r="I50" s="550" t="e">
        <f>SUM('[5]102 - SJRJ - IV-A'!I50,'[5]102 -SJES IV-A'!I50)</f>
        <v>#REF!</v>
      </c>
      <c r="J50" s="550">
        <f>SUM('[5]102 - SJRJ - IV-A'!J50,'[5]102 -SJES IV-A'!J50)</f>
        <v>0</v>
      </c>
      <c r="K50" s="550">
        <f>SUM('[5]102 - SJRJ - IV-A'!K50,'[5]102 -SJES IV-A'!K50)</f>
        <v>0</v>
      </c>
      <c r="L50" s="550">
        <f>SUM('[5]102 - SJRJ - IV-A'!L50,'[5]102 -SJES IV-A'!L50)</f>
        <v>0</v>
      </c>
      <c r="M50" s="550">
        <f>SUM('[5]102 - SJRJ - IV-A'!M50,'[5]102 -SJES IV-A'!M50)</f>
        <v>0</v>
      </c>
      <c r="N50" s="550">
        <f>SUM('[5]102 - SJRJ - IV-A'!N50,'[5]102 -SJES IV-A'!N50)</f>
        <v>0</v>
      </c>
    </row>
    <row r="51" spans="1:14">
      <c r="A51" s="545"/>
      <c r="B51" s="551"/>
      <c r="C51" s="551" t="s">
        <v>154</v>
      </c>
      <c r="D51" s="557" t="s">
        <v>154</v>
      </c>
      <c r="E51" s="549">
        <v>3</v>
      </c>
      <c r="F51" s="550" t="e">
        <f>SUM('[5]102 - SJRJ - IV-A'!F51,'[5]102 -SJES IV-A'!F51)</f>
        <v>#REF!</v>
      </c>
      <c r="G51" s="550">
        <f>SUM('[5]102 - SJRJ - IV-A'!G51,'[5]102 -SJES IV-A'!G51)</f>
        <v>0</v>
      </c>
      <c r="H51" s="550">
        <f>SUM('[5]102 - SJRJ - IV-A'!H51,'[5]102 -SJES IV-A'!H51)</f>
        <v>0</v>
      </c>
      <c r="I51" s="550" t="e">
        <f>SUM('[5]102 - SJRJ - IV-A'!I51,'[5]102 -SJES IV-A'!I51)</f>
        <v>#REF!</v>
      </c>
      <c r="J51" s="550">
        <f>SUM('[5]102 - SJRJ - IV-A'!J51,'[5]102 -SJES IV-A'!J51)</f>
        <v>0</v>
      </c>
      <c r="K51" s="550">
        <f>SUM('[5]102 - SJRJ - IV-A'!K51,'[5]102 -SJES IV-A'!K51)</f>
        <v>0</v>
      </c>
      <c r="L51" s="550">
        <f>SUM('[5]102 - SJRJ - IV-A'!L51,'[5]102 -SJES IV-A'!L51)</f>
        <v>0</v>
      </c>
      <c r="M51" s="550">
        <f>SUM('[5]102 - SJRJ - IV-A'!M51,'[5]102 -SJES IV-A'!M51)</f>
        <v>0</v>
      </c>
      <c r="N51" s="550">
        <f>SUM('[5]102 - SJRJ - IV-A'!N51,'[5]102 -SJES IV-A'!N51)</f>
        <v>0</v>
      </c>
    </row>
    <row r="52" spans="1:14">
      <c r="A52" s="545"/>
      <c r="B52" s="551"/>
      <c r="C52" s="551"/>
      <c r="D52" s="557" t="s">
        <v>249</v>
      </c>
      <c r="E52" s="549">
        <v>2</v>
      </c>
      <c r="F52" s="550" t="e">
        <f>SUM('[5]102 - SJRJ - IV-A'!F52,'[5]102 -SJES IV-A'!F52)</f>
        <v>#REF!</v>
      </c>
      <c r="G52" s="550">
        <f>SUM('[5]102 - SJRJ - IV-A'!G52,'[5]102 -SJES IV-A'!G52)</f>
        <v>0</v>
      </c>
      <c r="H52" s="550">
        <f>SUM('[5]102 - SJRJ - IV-A'!H52,'[5]102 -SJES IV-A'!H52)</f>
        <v>0</v>
      </c>
      <c r="I52" s="550" t="e">
        <f>SUM('[5]102 - SJRJ - IV-A'!I52,'[5]102 -SJES IV-A'!I52)</f>
        <v>#REF!</v>
      </c>
      <c r="J52" s="550">
        <f>SUM('[5]102 - SJRJ - IV-A'!J52,'[5]102 -SJES IV-A'!J52)</f>
        <v>0</v>
      </c>
      <c r="K52" s="550">
        <f>SUM('[5]102 - SJRJ - IV-A'!K52,'[5]102 -SJES IV-A'!K52)</f>
        <v>0</v>
      </c>
      <c r="L52" s="550">
        <f>SUM('[5]102 - SJRJ - IV-A'!L52,'[5]102 -SJES IV-A'!L52)</f>
        <v>0</v>
      </c>
      <c r="M52" s="550">
        <f>SUM('[5]102 - SJRJ - IV-A'!M52,'[5]102 -SJES IV-A'!M52)</f>
        <v>0</v>
      </c>
      <c r="N52" s="550">
        <f>SUM('[5]102 - SJRJ - IV-A'!N52,'[5]102 -SJES IV-A'!N52)</f>
        <v>0</v>
      </c>
    </row>
    <row r="53" spans="1:14">
      <c r="A53" s="545"/>
      <c r="B53" s="555"/>
      <c r="C53" s="557"/>
      <c r="D53" s="555"/>
      <c r="E53" s="546">
        <v>1</v>
      </c>
      <c r="F53" s="550" t="e">
        <f>SUM('[5]102 - SJRJ - IV-A'!F53,'[5]102 -SJES IV-A'!F53)</f>
        <v>#REF!</v>
      </c>
      <c r="G53" s="550">
        <f>SUM('[5]102 - SJRJ - IV-A'!G53,'[5]102 -SJES IV-A'!G53)</f>
        <v>0</v>
      </c>
      <c r="H53" s="550">
        <f>SUM('[5]102 - SJRJ - IV-A'!H53,'[5]102 -SJES IV-A'!H53)</f>
        <v>0</v>
      </c>
      <c r="I53" s="550">
        <f>SUM('[5]102 - SJRJ - IV-A'!I53,'[5]102 -SJES IV-A'!I53)</f>
        <v>2</v>
      </c>
      <c r="J53" s="550">
        <f>SUM('[5]102 - SJRJ - IV-A'!J53,'[5]102 -SJES IV-A'!J53)</f>
        <v>2</v>
      </c>
      <c r="K53" s="550">
        <f>SUM('[5]102 - SJRJ - IV-A'!K53,'[5]102 -SJES IV-A'!K53)</f>
        <v>0</v>
      </c>
      <c r="L53" s="550">
        <f>SUM('[5]102 - SJRJ - IV-A'!L53,'[5]102 -SJES IV-A'!L53)</f>
        <v>0</v>
      </c>
      <c r="M53" s="550">
        <f>SUM('[5]102 - SJRJ - IV-A'!M53,'[5]102 -SJES IV-A'!M53)</f>
        <v>0</v>
      </c>
      <c r="N53" s="550">
        <f>SUM('[5]102 - SJRJ - IV-A'!N53,'[5]102 -SJES IV-A'!N53)</f>
        <v>0</v>
      </c>
    </row>
    <row r="54" spans="1:14">
      <c r="B54" s="1029" t="s">
        <v>262</v>
      </c>
      <c r="C54" s="1029"/>
      <c r="D54" s="1029"/>
      <c r="E54" s="1029"/>
      <c r="F54" s="550">
        <f>SUM('[5]102 - SJRJ - IV-A'!F54,'[5]102 -SJES IV-A'!F54)</f>
        <v>5</v>
      </c>
      <c r="G54" s="550">
        <f>SUM('[5]102 - SJRJ - IV-A'!G54,'[5]102 -SJES IV-A'!G54)</f>
        <v>0</v>
      </c>
      <c r="H54" s="550">
        <f>SUM('[5]102 - SJRJ - IV-A'!H54,'[5]102 -SJES IV-A'!H54)</f>
        <v>5</v>
      </c>
      <c r="I54" s="550">
        <f>SUM('[5]102 - SJRJ - IV-A'!I54,'[5]102 -SJES IV-A'!I54)</f>
        <v>2</v>
      </c>
      <c r="J54" s="550">
        <f>SUM('[5]102 - SJRJ - IV-A'!J54,'[5]102 -SJES IV-A'!J54)</f>
        <v>7</v>
      </c>
      <c r="K54" s="550">
        <f>SUM('[5]102 - SJRJ - IV-A'!K54,'[5]102 -SJES IV-A'!K54)</f>
        <v>2</v>
      </c>
      <c r="L54" s="550">
        <f>SUM('[5]102 - SJRJ - IV-A'!L54,'[5]102 -SJES IV-A'!L54)</f>
        <v>1</v>
      </c>
      <c r="M54" s="550">
        <f>SUM('[5]102 - SJRJ - IV-A'!M54,'[5]102 -SJES IV-A'!M54)</f>
        <v>3</v>
      </c>
      <c r="N54" s="550">
        <f>SUM('[5]102 - SJRJ - IV-A'!N54,'[5]102 -SJES IV-A'!N54)</f>
        <v>1</v>
      </c>
    </row>
    <row r="55" spans="1:14">
      <c r="B55" s="1026" t="s">
        <v>263</v>
      </c>
      <c r="C55" s="1027"/>
      <c r="D55" s="1027"/>
      <c r="E55" s="1028"/>
      <c r="F55" s="550" t="e">
        <f>SUM('[5]102 - SJRJ - IV-A'!F55,'[5]102 -SJES IV-A'!F55)</f>
        <v>#REF!</v>
      </c>
      <c r="G55" s="550" t="e">
        <f>SUM('[5]102 - SJRJ - IV-A'!G55,'[5]102 -SJES IV-A'!G55)</f>
        <v>#REF!</v>
      </c>
      <c r="H55" s="550" t="e">
        <f>SUM('[5]102 - SJRJ - IV-A'!H55,'[5]102 -SJES IV-A'!H55)</f>
        <v>#REF!</v>
      </c>
      <c r="I55" s="550" t="e">
        <f>SUM('[5]102 - SJRJ - IV-A'!I55,'[5]102 -SJES IV-A'!I55)</f>
        <v>#REF!</v>
      </c>
      <c r="J55" s="550" t="e">
        <f>SUM('[5]102 - SJRJ - IV-A'!J55,'[5]102 -SJES IV-A'!J55)</f>
        <v>#REF!</v>
      </c>
      <c r="K55" s="550" t="e">
        <f>SUM('[5]102 - SJRJ - IV-A'!K55,'[5]102 -SJES IV-A'!K55)</f>
        <v>#REF!</v>
      </c>
      <c r="L55" s="550" t="e">
        <f>SUM('[5]102 - SJRJ - IV-A'!L55,'[5]102 -SJES IV-A'!L55)</f>
        <v>#REF!</v>
      </c>
      <c r="M55" s="550" t="e">
        <f>SUM('[5]102 - SJRJ - IV-A'!M55,'[5]102 -SJES IV-A'!M55)</f>
        <v>#REF!</v>
      </c>
      <c r="N55" s="550" t="e">
        <f>SUM('[5]102 - SJRJ - IV-A'!N55,'[5]102 -SJES IV-A'!N55)</f>
        <v>#REF!</v>
      </c>
    </row>
    <row r="56" spans="1:14">
      <c r="B56" s="1029" t="s">
        <v>17</v>
      </c>
      <c r="C56" s="1029"/>
      <c r="D56" s="1029"/>
      <c r="E56" s="1029"/>
      <c r="F56" s="550">
        <f>SUM('[5]102 - SJRJ - IV-A'!F56,'[5]102 -SJES IV-A'!F56)</f>
        <v>3137</v>
      </c>
      <c r="G56" s="550">
        <f>SUM('[5]102 - SJRJ - IV-A'!G56,'[5]102 -SJES IV-A'!G56)</f>
        <v>174</v>
      </c>
      <c r="H56" s="550">
        <f>SUM('[5]102 - SJRJ - IV-A'!H56,'[5]102 -SJES IV-A'!H56)</f>
        <v>3311</v>
      </c>
      <c r="I56" s="550">
        <f>SUM('[5]102 - SJRJ - IV-A'!I56,'[5]102 -SJES IV-A'!I56)</f>
        <v>166</v>
      </c>
      <c r="J56" s="550">
        <f>SUM('[5]102 - SJRJ - IV-A'!J56,'[5]102 -SJES IV-A'!J56)</f>
        <v>3477</v>
      </c>
      <c r="K56" s="550">
        <f>SUM('[5]102 - SJRJ - IV-A'!K56,'[5]102 -SJES IV-A'!K56)</f>
        <v>786</v>
      </c>
      <c r="L56" s="550">
        <f>SUM('[5]102 - SJRJ - IV-A'!L56,'[5]102 -SJES IV-A'!L56)</f>
        <v>222</v>
      </c>
      <c r="M56" s="550">
        <f>SUM('[5]102 - SJRJ - IV-A'!M56,'[5]102 -SJES IV-A'!M56)</f>
        <v>1008</v>
      </c>
      <c r="N56" s="550">
        <f>SUM('[5]102 - SJRJ - IV-A'!N56,'[5]102 -SJES IV-A'!N56)</f>
        <v>276</v>
      </c>
    </row>
    <row r="57" spans="1:14">
      <c r="B57" s="540"/>
      <c r="C57" s="540"/>
      <c r="D57" s="540"/>
      <c r="E57" s="540"/>
      <c r="F57" s="540"/>
      <c r="G57" s="540"/>
      <c r="H57" s="540"/>
      <c r="I57" s="540"/>
      <c r="J57" s="540"/>
      <c r="K57" s="540"/>
      <c r="L57" s="540"/>
      <c r="M57" s="540"/>
      <c r="N57" s="540"/>
    </row>
    <row r="58" spans="1:14">
      <c r="B58" s="540"/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0"/>
    </row>
    <row r="59" spans="1:14">
      <c r="B59" s="560"/>
    </row>
    <row r="60" spans="1:14">
      <c r="B60" s="560"/>
    </row>
    <row r="61" spans="1:14">
      <c r="B61" s="560"/>
    </row>
    <row r="62" spans="1:14">
      <c r="B62" s="560"/>
    </row>
    <row r="63" spans="1:14">
      <c r="B63" s="560"/>
    </row>
    <row r="64" spans="1:14">
      <c r="B64" s="560"/>
    </row>
    <row r="65" spans="2:4">
      <c r="B65" s="560"/>
    </row>
    <row r="66" spans="2:4">
      <c r="B66" s="560"/>
    </row>
    <row r="67" spans="2:4">
      <c r="B67" s="561"/>
    </row>
    <row r="68" spans="2:4">
      <c r="C68" s="561"/>
      <c r="D68" s="561"/>
    </row>
    <row r="69" spans="2:4">
      <c r="C69" s="561"/>
      <c r="D69" s="561"/>
    </row>
    <row r="70" spans="2:4">
      <c r="C70" s="561"/>
      <c r="D70" s="561"/>
    </row>
    <row r="71" spans="2:4">
      <c r="C71" s="561"/>
      <c r="D71" s="561"/>
    </row>
    <row r="72" spans="2:4">
      <c r="C72" s="561"/>
      <c r="D72" s="561"/>
    </row>
    <row r="73" spans="2:4">
      <c r="C73" s="561"/>
      <c r="D73" s="561"/>
    </row>
    <row r="74" spans="2:4">
      <c r="C74" s="561"/>
    </row>
    <row r="75" spans="2:4">
      <c r="C75" s="561"/>
    </row>
  </sheetData>
  <mergeCells count="18"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  <mergeCell ref="B55:E55"/>
    <mergeCell ref="B56:E56"/>
    <mergeCell ref="L11:L12"/>
    <mergeCell ref="M11:M12"/>
    <mergeCell ref="N11:N12"/>
    <mergeCell ref="B26:E26"/>
    <mergeCell ref="B40:E40"/>
    <mergeCell ref="B54:E54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956" t="s">
        <v>0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</row>
    <row r="2" spans="1:13" ht="12.75" customHeight="1">
      <c r="A2" s="956" t="s">
        <v>1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8" customFormat="1" ht="12.75" customHeight="1">
      <c r="A4" s="957" t="s">
        <v>264</v>
      </c>
      <c r="B4" s="957"/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957"/>
    </row>
    <row r="5" spans="1:13" s="215" customFormat="1" ht="12.75" customHeight="1" thickBot="1">
      <c r="A5" s="298"/>
      <c r="B5" s="298"/>
      <c r="C5" s="298"/>
      <c r="D5" s="298"/>
      <c r="E5" s="298"/>
      <c r="F5" s="298"/>
      <c r="G5" s="298"/>
      <c r="H5" s="298"/>
      <c r="I5" s="298"/>
      <c r="L5" s="1034" t="s">
        <v>265</v>
      </c>
      <c r="M5" s="1034"/>
    </row>
    <row r="6" spans="1:13" ht="12.75" customHeight="1" thickTop="1">
      <c r="A6" s="968" t="s">
        <v>3</v>
      </c>
      <c r="B6" s="969"/>
      <c r="C6" s="969"/>
      <c r="D6" s="970"/>
      <c r="E6" s="974" t="s">
        <v>4</v>
      </c>
      <c r="F6" s="975"/>
      <c r="G6" s="975"/>
      <c r="H6" s="975"/>
      <c r="I6" s="976"/>
      <c r="J6" s="958" t="s">
        <v>5</v>
      </c>
      <c r="K6" s="959"/>
      <c r="L6" s="960"/>
      <c r="M6" s="961" t="s">
        <v>6</v>
      </c>
    </row>
    <row r="7" spans="1:13" ht="21" customHeight="1">
      <c r="A7" s="971"/>
      <c r="B7" s="972"/>
      <c r="C7" s="972"/>
      <c r="D7" s="973"/>
      <c r="E7" s="963" t="s">
        <v>7</v>
      </c>
      <c r="F7" s="964"/>
      <c r="G7" s="964"/>
      <c r="H7" s="964" t="s">
        <v>8</v>
      </c>
      <c r="I7" s="965" t="s">
        <v>9</v>
      </c>
      <c r="J7" s="963" t="s">
        <v>10</v>
      </c>
      <c r="K7" s="964" t="s">
        <v>11</v>
      </c>
      <c r="L7" s="966" t="s">
        <v>9</v>
      </c>
      <c r="M7" s="1035"/>
    </row>
    <row r="8" spans="1:13" ht="44.45" customHeight="1">
      <c r="A8" s="296" t="s">
        <v>156</v>
      </c>
      <c r="B8" s="297" t="s">
        <v>157</v>
      </c>
      <c r="C8" s="297" t="s">
        <v>12</v>
      </c>
      <c r="D8" s="164" t="s">
        <v>13</v>
      </c>
      <c r="E8" s="296" t="s">
        <v>14</v>
      </c>
      <c r="F8" s="297" t="s">
        <v>15</v>
      </c>
      <c r="G8" s="163" t="s">
        <v>16</v>
      </c>
      <c r="H8" s="964"/>
      <c r="I8" s="965"/>
      <c r="J8" s="963"/>
      <c r="K8" s="964"/>
      <c r="L8" s="966"/>
      <c r="M8" s="1035"/>
    </row>
    <row r="9" spans="1:13" s="7" customFormat="1" ht="12.75" customHeight="1">
      <c r="A9" s="932" t="s">
        <v>151</v>
      </c>
      <c r="B9" s="934" t="s">
        <v>155</v>
      </c>
      <c r="C9" s="936" t="s">
        <v>152</v>
      </c>
      <c r="D9" s="174">
        <v>13</v>
      </c>
      <c r="E9" s="175">
        <v>413</v>
      </c>
      <c r="F9" s="176"/>
      <c r="G9" s="238">
        <f>E9+F9</f>
        <v>413</v>
      </c>
      <c r="H9" s="234"/>
      <c r="I9" s="238">
        <f>G9+H9</f>
        <v>413</v>
      </c>
      <c r="J9" s="175">
        <v>168</v>
      </c>
      <c r="K9" s="176">
        <v>8</v>
      </c>
      <c r="L9" s="250">
        <f>J9+K9</f>
        <v>176</v>
      </c>
      <c r="M9" s="195">
        <v>10</v>
      </c>
    </row>
    <row r="10" spans="1:13" s="7" customFormat="1" ht="12.75" customHeight="1">
      <c r="A10" s="933"/>
      <c r="B10" s="935"/>
      <c r="C10" s="937"/>
      <c r="D10" s="177">
        <v>12</v>
      </c>
      <c r="E10" s="178">
        <v>8</v>
      </c>
      <c r="F10" s="179"/>
      <c r="G10" s="239">
        <f t="shared" ref="G10:G33" si="0">E10+F10</f>
        <v>8</v>
      </c>
      <c r="H10" s="235"/>
      <c r="I10" s="239">
        <f t="shared" ref="I10:I49" si="1">G10+H10</f>
        <v>8</v>
      </c>
      <c r="J10" s="178">
        <v>1</v>
      </c>
      <c r="K10" s="179"/>
      <c r="L10" s="251">
        <f t="shared" ref="L10:L49" si="2">J10+K10</f>
        <v>1</v>
      </c>
      <c r="M10" s="196"/>
    </row>
    <row r="11" spans="1:13" s="7" customFormat="1" ht="12.75" customHeight="1">
      <c r="A11" s="933"/>
      <c r="B11" s="935"/>
      <c r="C11" s="938"/>
      <c r="D11" s="180">
        <v>11</v>
      </c>
      <c r="E11" s="181">
        <v>15</v>
      </c>
      <c r="F11" s="182"/>
      <c r="G11" s="240">
        <f t="shared" si="0"/>
        <v>15</v>
      </c>
      <c r="H11" s="235"/>
      <c r="I11" s="240">
        <f t="shared" si="1"/>
        <v>15</v>
      </c>
      <c r="J11" s="181">
        <v>1</v>
      </c>
      <c r="K11" s="182">
        <v>1</v>
      </c>
      <c r="L11" s="252">
        <f t="shared" si="2"/>
        <v>2</v>
      </c>
      <c r="M11" s="197">
        <v>1</v>
      </c>
    </row>
    <row r="12" spans="1:13" s="7" customFormat="1" ht="12.75" customHeight="1">
      <c r="A12" s="933"/>
      <c r="B12" s="935"/>
      <c r="C12" s="954" t="s">
        <v>153</v>
      </c>
      <c r="D12" s="174">
        <v>10</v>
      </c>
      <c r="E12" s="175">
        <v>15</v>
      </c>
      <c r="F12" s="176"/>
      <c r="G12" s="238">
        <f t="shared" si="0"/>
        <v>15</v>
      </c>
      <c r="H12" s="235"/>
      <c r="I12" s="238">
        <f t="shared" si="1"/>
        <v>15</v>
      </c>
      <c r="J12" s="175"/>
      <c r="K12" s="176"/>
      <c r="L12" s="250">
        <f t="shared" si="2"/>
        <v>0</v>
      </c>
      <c r="M12" s="195"/>
    </row>
    <row r="13" spans="1:13" s="7" customFormat="1" ht="12.75" customHeight="1">
      <c r="A13" s="933"/>
      <c r="B13" s="935"/>
      <c r="C13" s="937"/>
      <c r="D13" s="177">
        <v>9</v>
      </c>
      <c r="E13" s="178">
        <v>14</v>
      </c>
      <c r="F13" s="179"/>
      <c r="G13" s="239">
        <f t="shared" si="0"/>
        <v>14</v>
      </c>
      <c r="H13" s="235"/>
      <c r="I13" s="239">
        <f t="shared" si="1"/>
        <v>14</v>
      </c>
      <c r="J13" s="178"/>
      <c r="K13" s="179"/>
      <c r="L13" s="251">
        <f t="shared" si="2"/>
        <v>0</v>
      </c>
      <c r="M13" s="196"/>
    </row>
    <row r="14" spans="1:13" s="7" customFormat="1" ht="12.75" customHeight="1">
      <c r="A14" s="933"/>
      <c r="B14" s="935"/>
      <c r="C14" s="937"/>
      <c r="D14" s="177">
        <v>8</v>
      </c>
      <c r="E14" s="178">
        <v>8</v>
      </c>
      <c r="F14" s="179"/>
      <c r="G14" s="239">
        <f t="shared" si="0"/>
        <v>8</v>
      </c>
      <c r="H14" s="235"/>
      <c r="I14" s="239">
        <f t="shared" si="1"/>
        <v>8</v>
      </c>
      <c r="J14" s="178">
        <v>2</v>
      </c>
      <c r="K14" s="179"/>
      <c r="L14" s="251">
        <f t="shared" si="2"/>
        <v>2</v>
      </c>
      <c r="M14" s="196"/>
    </row>
    <row r="15" spans="1:13" s="7" customFormat="1" ht="12.75" customHeight="1">
      <c r="A15" s="933"/>
      <c r="B15" s="935"/>
      <c r="C15" s="937"/>
      <c r="D15" s="183">
        <v>7</v>
      </c>
      <c r="E15" s="184">
        <v>1</v>
      </c>
      <c r="F15" s="185"/>
      <c r="G15" s="241">
        <f t="shared" si="0"/>
        <v>1</v>
      </c>
      <c r="H15" s="235"/>
      <c r="I15" s="241">
        <f t="shared" si="1"/>
        <v>1</v>
      </c>
      <c r="J15" s="184"/>
      <c r="K15" s="185"/>
      <c r="L15" s="253">
        <f t="shared" si="2"/>
        <v>0</v>
      </c>
      <c r="M15" s="198"/>
    </row>
    <row r="16" spans="1:13" s="7" customFormat="1" ht="12.75" customHeight="1">
      <c r="A16" s="933"/>
      <c r="B16" s="935"/>
      <c r="C16" s="938"/>
      <c r="D16" s="180">
        <v>6</v>
      </c>
      <c r="E16" s="181">
        <v>2</v>
      </c>
      <c r="F16" s="182"/>
      <c r="G16" s="240">
        <f t="shared" si="0"/>
        <v>2</v>
      </c>
      <c r="H16" s="235"/>
      <c r="I16" s="240">
        <f t="shared" si="1"/>
        <v>2</v>
      </c>
      <c r="J16" s="181"/>
      <c r="K16" s="182"/>
      <c r="L16" s="252">
        <f t="shared" si="2"/>
        <v>0</v>
      </c>
      <c r="M16" s="197"/>
    </row>
    <row r="17" spans="1:13" s="7" customFormat="1" ht="12.75" customHeight="1">
      <c r="A17" s="933"/>
      <c r="B17" s="935"/>
      <c r="C17" s="954" t="s">
        <v>154</v>
      </c>
      <c r="D17" s="174">
        <v>5</v>
      </c>
      <c r="E17" s="175">
        <v>33</v>
      </c>
      <c r="F17" s="176"/>
      <c r="G17" s="238">
        <f t="shared" si="0"/>
        <v>33</v>
      </c>
      <c r="H17" s="235"/>
      <c r="I17" s="238">
        <f t="shared" si="1"/>
        <v>33</v>
      </c>
      <c r="J17" s="175"/>
      <c r="K17" s="176">
        <v>1</v>
      </c>
      <c r="L17" s="250">
        <f t="shared" si="2"/>
        <v>1</v>
      </c>
      <c r="M17" s="195">
        <v>1</v>
      </c>
    </row>
    <row r="18" spans="1:13" s="7" customFormat="1" ht="12.75" customHeight="1">
      <c r="A18" s="933"/>
      <c r="B18" s="935"/>
      <c r="C18" s="937"/>
      <c r="D18" s="177">
        <v>4</v>
      </c>
      <c r="E18" s="178">
        <v>10</v>
      </c>
      <c r="F18" s="179"/>
      <c r="G18" s="239">
        <f t="shared" si="0"/>
        <v>10</v>
      </c>
      <c r="H18" s="235"/>
      <c r="I18" s="239">
        <f t="shared" si="1"/>
        <v>10</v>
      </c>
      <c r="J18" s="178"/>
      <c r="K18" s="179"/>
      <c r="L18" s="251">
        <f t="shared" si="2"/>
        <v>0</v>
      </c>
      <c r="M18" s="196"/>
    </row>
    <row r="19" spans="1:13" s="7" customFormat="1" ht="12.75" customHeight="1">
      <c r="A19" s="933"/>
      <c r="B19" s="935"/>
      <c r="C19" s="937"/>
      <c r="D19" s="177">
        <v>3</v>
      </c>
      <c r="E19" s="178"/>
      <c r="F19" s="179">
        <v>14</v>
      </c>
      <c r="G19" s="239">
        <f t="shared" si="0"/>
        <v>14</v>
      </c>
      <c r="H19" s="235"/>
      <c r="I19" s="239">
        <f t="shared" si="1"/>
        <v>14</v>
      </c>
      <c r="J19" s="178"/>
      <c r="K19" s="179"/>
      <c r="L19" s="251">
        <f t="shared" si="2"/>
        <v>0</v>
      </c>
      <c r="M19" s="196"/>
    </row>
    <row r="20" spans="1:13" s="7" customFormat="1" ht="12.75" customHeight="1">
      <c r="A20" s="933"/>
      <c r="B20" s="935"/>
      <c r="C20" s="937"/>
      <c r="D20" s="177">
        <v>2</v>
      </c>
      <c r="E20" s="184"/>
      <c r="F20" s="185">
        <v>21</v>
      </c>
      <c r="G20" s="241">
        <f t="shared" si="0"/>
        <v>21</v>
      </c>
      <c r="H20" s="235"/>
      <c r="I20" s="241">
        <f t="shared" si="1"/>
        <v>21</v>
      </c>
      <c r="J20" s="184"/>
      <c r="K20" s="185"/>
      <c r="L20" s="253">
        <f t="shared" si="2"/>
        <v>0</v>
      </c>
      <c r="M20" s="198"/>
    </row>
    <row r="21" spans="1:13" s="7" customFormat="1" ht="12.75" customHeight="1">
      <c r="A21" s="933"/>
      <c r="B21" s="935"/>
      <c r="C21" s="937"/>
      <c r="D21" s="183">
        <v>1</v>
      </c>
      <c r="E21" s="190"/>
      <c r="F21" s="191">
        <v>5</v>
      </c>
      <c r="G21" s="242">
        <f t="shared" si="0"/>
        <v>5</v>
      </c>
      <c r="H21" s="191">
        <v>40</v>
      </c>
      <c r="I21" s="242">
        <f t="shared" si="1"/>
        <v>45</v>
      </c>
      <c r="J21" s="190"/>
      <c r="K21" s="191"/>
      <c r="L21" s="254">
        <f t="shared" si="2"/>
        <v>0</v>
      </c>
      <c r="M21" s="201"/>
    </row>
    <row r="22" spans="1:13" s="172" customFormat="1" ht="12.75" customHeight="1">
      <c r="A22" s="173"/>
      <c r="B22" s="261"/>
      <c r="C22" s="262"/>
      <c r="D22" s="263" t="s">
        <v>194</v>
      </c>
      <c r="E22" s="264">
        <f>SUM(E9:E21)</f>
        <v>519</v>
      </c>
      <c r="F22" s="243">
        <f t="shared" ref="F22:M22" si="3">SUM(F9:F21)</f>
        <v>40</v>
      </c>
      <c r="G22" s="243">
        <f t="shared" si="3"/>
        <v>559</v>
      </c>
      <c r="H22" s="247">
        <f t="shared" si="3"/>
        <v>40</v>
      </c>
      <c r="I22" s="243">
        <f t="shared" si="3"/>
        <v>599</v>
      </c>
      <c r="J22" s="264">
        <f t="shared" si="3"/>
        <v>172</v>
      </c>
      <c r="K22" s="243">
        <f t="shared" si="3"/>
        <v>10</v>
      </c>
      <c r="L22" s="255">
        <f t="shared" si="3"/>
        <v>182</v>
      </c>
      <c r="M22" s="265">
        <f t="shared" si="3"/>
        <v>12</v>
      </c>
    </row>
    <row r="23" spans="1:13" s="7" customFormat="1" ht="12.75" customHeight="1">
      <c r="A23" s="932" t="s">
        <v>168</v>
      </c>
      <c r="B23" s="934" t="s">
        <v>169</v>
      </c>
      <c r="C23" s="936" t="s">
        <v>152</v>
      </c>
      <c r="D23" s="192">
        <v>13</v>
      </c>
      <c r="E23" s="186">
        <v>815</v>
      </c>
      <c r="F23" s="187"/>
      <c r="G23" s="244">
        <f t="shared" si="0"/>
        <v>815</v>
      </c>
      <c r="H23" s="234"/>
      <c r="I23" s="244">
        <f t="shared" si="1"/>
        <v>815</v>
      </c>
      <c r="J23" s="186">
        <v>354</v>
      </c>
      <c r="K23" s="187">
        <v>43</v>
      </c>
      <c r="L23" s="256">
        <f t="shared" si="2"/>
        <v>397</v>
      </c>
      <c r="M23" s="199">
        <v>62</v>
      </c>
    </row>
    <row r="24" spans="1:13" s="7" customFormat="1" ht="12.75" customHeight="1">
      <c r="A24" s="933"/>
      <c r="B24" s="935"/>
      <c r="C24" s="937"/>
      <c r="D24" s="193">
        <v>12</v>
      </c>
      <c r="E24" s="188">
        <v>13</v>
      </c>
      <c r="F24" s="189"/>
      <c r="G24" s="245">
        <f t="shared" si="0"/>
        <v>13</v>
      </c>
      <c r="H24" s="235"/>
      <c r="I24" s="245">
        <f t="shared" si="1"/>
        <v>13</v>
      </c>
      <c r="J24" s="188">
        <v>3</v>
      </c>
      <c r="K24" s="189"/>
      <c r="L24" s="257">
        <f t="shared" si="2"/>
        <v>3</v>
      </c>
      <c r="M24" s="200"/>
    </row>
    <row r="25" spans="1:13" s="7" customFormat="1" ht="12.75" customHeight="1">
      <c r="A25" s="933"/>
      <c r="B25" s="935"/>
      <c r="C25" s="938"/>
      <c r="D25" s="194">
        <v>11</v>
      </c>
      <c r="E25" s="190">
        <v>35</v>
      </c>
      <c r="F25" s="191"/>
      <c r="G25" s="242">
        <f t="shared" si="0"/>
        <v>35</v>
      </c>
      <c r="H25" s="235"/>
      <c r="I25" s="242">
        <f t="shared" si="1"/>
        <v>35</v>
      </c>
      <c r="J25" s="190">
        <v>2</v>
      </c>
      <c r="K25" s="191"/>
      <c r="L25" s="254">
        <f t="shared" si="2"/>
        <v>2</v>
      </c>
      <c r="M25" s="201"/>
    </row>
    <row r="26" spans="1:13" s="7" customFormat="1" ht="12.75" customHeight="1">
      <c r="A26" s="933"/>
      <c r="B26" s="935"/>
      <c r="C26" s="954" t="s">
        <v>153</v>
      </c>
      <c r="D26" s="192">
        <v>10</v>
      </c>
      <c r="E26" s="186">
        <v>24</v>
      </c>
      <c r="F26" s="187"/>
      <c r="G26" s="244">
        <f t="shared" si="0"/>
        <v>24</v>
      </c>
      <c r="H26" s="235"/>
      <c r="I26" s="244">
        <f t="shared" si="1"/>
        <v>24</v>
      </c>
      <c r="J26" s="186"/>
      <c r="K26" s="187"/>
      <c r="L26" s="256">
        <f t="shared" si="2"/>
        <v>0</v>
      </c>
      <c r="M26" s="199"/>
    </row>
    <row r="27" spans="1:13" s="7" customFormat="1" ht="12.75" customHeight="1">
      <c r="A27" s="933"/>
      <c r="B27" s="935"/>
      <c r="C27" s="937"/>
      <c r="D27" s="193">
        <v>9</v>
      </c>
      <c r="E27" s="188">
        <v>23</v>
      </c>
      <c r="F27" s="189"/>
      <c r="G27" s="245">
        <f t="shared" si="0"/>
        <v>23</v>
      </c>
      <c r="H27" s="235"/>
      <c r="I27" s="245">
        <f t="shared" si="1"/>
        <v>23</v>
      </c>
      <c r="J27" s="188"/>
      <c r="K27" s="189">
        <v>1</v>
      </c>
      <c r="L27" s="257">
        <f t="shared" si="2"/>
        <v>1</v>
      </c>
      <c r="M27" s="200">
        <v>1</v>
      </c>
    </row>
    <row r="28" spans="1:13" s="7" customFormat="1" ht="12.75" customHeight="1">
      <c r="A28" s="933"/>
      <c r="B28" s="935"/>
      <c r="C28" s="937"/>
      <c r="D28" s="193">
        <v>8</v>
      </c>
      <c r="E28" s="188">
        <v>22</v>
      </c>
      <c r="F28" s="189"/>
      <c r="G28" s="245">
        <f t="shared" si="0"/>
        <v>22</v>
      </c>
      <c r="H28" s="235"/>
      <c r="I28" s="245">
        <f t="shared" si="1"/>
        <v>22</v>
      </c>
      <c r="J28" s="188"/>
      <c r="K28" s="189"/>
      <c r="L28" s="257">
        <f t="shared" si="2"/>
        <v>0</v>
      </c>
      <c r="M28" s="200"/>
    </row>
    <row r="29" spans="1:13" s="7" customFormat="1" ht="12.75" customHeight="1">
      <c r="A29" s="933"/>
      <c r="B29" s="935"/>
      <c r="C29" s="937"/>
      <c r="D29" s="193">
        <v>7</v>
      </c>
      <c r="E29" s="188">
        <v>4</v>
      </c>
      <c r="F29" s="189"/>
      <c r="G29" s="245">
        <f t="shared" si="0"/>
        <v>4</v>
      </c>
      <c r="H29" s="235"/>
      <c r="I29" s="245">
        <f t="shared" si="1"/>
        <v>4</v>
      </c>
      <c r="J29" s="188"/>
      <c r="K29" s="189">
        <v>1</v>
      </c>
      <c r="L29" s="257">
        <f t="shared" si="2"/>
        <v>1</v>
      </c>
      <c r="M29" s="200">
        <v>1</v>
      </c>
    </row>
    <row r="30" spans="1:13" s="7" customFormat="1" ht="12.75" customHeight="1">
      <c r="A30" s="933"/>
      <c r="B30" s="935"/>
      <c r="C30" s="938"/>
      <c r="D30" s="194">
        <v>6</v>
      </c>
      <c r="E30" s="190">
        <v>7</v>
      </c>
      <c r="F30" s="191"/>
      <c r="G30" s="242">
        <f t="shared" si="0"/>
        <v>7</v>
      </c>
      <c r="H30" s="235"/>
      <c r="I30" s="242">
        <f t="shared" si="1"/>
        <v>7</v>
      </c>
      <c r="J30" s="190"/>
      <c r="K30" s="191"/>
      <c r="L30" s="254">
        <f t="shared" si="2"/>
        <v>0</v>
      </c>
      <c r="M30" s="201"/>
    </row>
    <row r="31" spans="1:13" s="7" customFormat="1" ht="12.75" customHeight="1">
      <c r="A31" s="933"/>
      <c r="B31" s="935"/>
      <c r="C31" s="954" t="s">
        <v>154</v>
      </c>
      <c r="D31" s="192">
        <v>5</v>
      </c>
      <c r="E31" s="186">
        <v>77</v>
      </c>
      <c r="F31" s="187"/>
      <c r="G31" s="244">
        <f t="shared" si="0"/>
        <v>77</v>
      </c>
      <c r="H31" s="235"/>
      <c r="I31" s="244">
        <f t="shared" si="1"/>
        <v>77</v>
      </c>
      <c r="J31" s="186"/>
      <c r="K31" s="187">
        <v>1</v>
      </c>
      <c r="L31" s="256">
        <f t="shared" si="2"/>
        <v>1</v>
      </c>
      <c r="M31" s="199">
        <v>1</v>
      </c>
    </row>
    <row r="32" spans="1:13" s="7" customFormat="1" ht="12.75" customHeight="1">
      <c r="A32" s="933"/>
      <c r="B32" s="935"/>
      <c r="C32" s="937"/>
      <c r="D32" s="193">
        <v>4</v>
      </c>
      <c r="E32" s="188">
        <v>35</v>
      </c>
      <c r="F32" s="189"/>
      <c r="G32" s="245">
        <f t="shared" si="0"/>
        <v>35</v>
      </c>
      <c r="H32" s="235"/>
      <c r="I32" s="245">
        <f t="shared" si="1"/>
        <v>35</v>
      </c>
      <c r="J32" s="188"/>
      <c r="K32" s="189"/>
      <c r="L32" s="257">
        <f t="shared" si="2"/>
        <v>0</v>
      </c>
      <c r="M32" s="200"/>
    </row>
    <row r="33" spans="1:13" s="7" customFormat="1" ht="12.75" customHeight="1">
      <c r="A33" s="933"/>
      <c r="B33" s="935"/>
      <c r="C33" s="937"/>
      <c r="D33" s="193">
        <v>3</v>
      </c>
      <c r="E33" s="188"/>
      <c r="F33" s="189">
        <v>34</v>
      </c>
      <c r="G33" s="245">
        <f t="shared" si="0"/>
        <v>34</v>
      </c>
      <c r="H33" s="235"/>
      <c r="I33" s="245">
        <f t="shared" si="1"/>
        <v>34</v>
      </c>
      <c r="J33" s="188"/>
      <c r="K33" s="189"/>
      <c r="L33" s="257">
        <f t="shared" si="2"/>
        <v>0</v>
      </c>
      <c r="M33" s="200"/>
    </row>
    <row r="34" spans="1:13" s="7" customFormat="1" ht="12.75" customHeight="1">
      <c r="A34" s="933"/>
      <c r="B34" s="935"/>
      <c r="C34" s="937"/>
      <c r="D34" s="193">
        <v>2</v>
      </c>
      <c r="E34" s="202"/>
      <c r="F34" s="203">
        <v>46</v>
      </c>
      <c r="G34" s="246">
        <f>E34+F34</f>
        <v>46</v>
      </c>
      <c r="H34" s="236"/>
      <c r="I34" s="246">
        <f t="shared" si="1"/>
        <v>46</v>
      </c>
      <c r="J34" s="202"/>
      <c r="K34" s="203"/>
      <c r="L34" s="258">
        <f t="shared" si="2"/>
        <v>0</v>
      </c>
      <c r="M34" s="204"/>
    </row>
    <row r="35" spans="1:13" s="7" customFormat="1" ht="12.75" customHeight="1">
      <c r="A35" s="933"/>
      <c r="B35" s="935"/>
      <c r="C35" s="955"/>
      <c r="D35" s="194">
        <v>1</v>
      </c>
      <c r="E35" s="190"/>
      <c r="F35" s="191">
        <v>4</v>
      </c>
      <c r="G35" s="242">
        <f t="shared" ref="G35:G49" si="4">E35+F35</f>
        <v>4</v>
      </c>
      <c r="H35" s="205">
        <v>127</v>
      </c>
      <c r="I35" s="242">
        <f t="shared" si="1"/>
        <v>131</v>
      </c>
      <c r="J35" s="190"/>
      <c r="K35" s="191"/>
      <c r="L35" s="254">
        <f t="shared" si="2"/>
        <v>0</v>
      </c>
      <c r="M35" s="201"/>
    </row>
    <row r="36" spans="1:13" s="172" customFormat="1" ht="12.75" customHeight="1">
      <c r="A36" s="173"/>
      <c r="B36" s="261"/>
      <c r="C36" s="262"/>
      <c r="D36" s="263" t="s">
        <v>194</v>
      </c>
      <c r="E36" s="264">
        <f>SUM(E23:E35)</f>
        <v>1055</v>
      </c>
      <c r="F36" s="243">
        <f t="shared" ref="F36:M36" si="5">SUM(F23:F35)</f>
        <v>84</v>
      </c>
      <c r="G36" s="243">
        <f t="shared" si="5"/>
        <v>1139</v>
      </c>
      <c r="H36" s="247">
        <f t="shared" si="5"/>
        <v>127</v>
      </c>
      <c r="I36" s="243">
        <f t="shared" si="5"/>
        <v>1266</v>
      </c>
      <c r="J36" s="264">
        <f t="shared" si="5"/>
        <v>359</v>
      </c>
      <c r="K36" s="243">
        <f t="shared" si="5"/>
        <v>46</v>
      </c>
      <c r="L36" s="255">
        <f t="shared" si="5"/>
        <v>405</v>
      </c>
      <c r="M36" s="265">
        <f t="shared" si="5"/>
        <v>65</v>
      </c>
    </row>
    <row r="37" spans="1:13" s="7" customFormat="1" ht="12.75" customHeight="1">
      <c r="A37" s="932" t="s">
        <v>170</v>
      </c>
      <c r="B37" s="934" t="s">
        <v>171</v>
      </c>
      <c r="C37" s="936" t="s">
        <v>152</v>
      </c>
      <c r="D37" s="174">
        <v>13</v>
      </c>
      <c r="E37" s="175"/>
      <c r="F37" s="176"/>
      <c r="G37" s="238">
        <f t="shared" si="4"/>
        <v>0</v>
      </c>
      <c r="H37" s="237"/>
      <c r="I37" s="238">
        <f t="shared" si="1"/>
        <v>0</v>
      </c>
      <c r="J37" s="175"/>
      <c r="K37" s="176"/>
      <c r="L37" s="250">
        <f t="shared" si="2"/>
        <v>0</v>
      </c>
      <c r="M37" s="195"/>
    </row>
    <row r="38" spans="1:13" s="7" customFormat="1" ht="12.75" customHeight="1">
      <c r="A38" s="933"/>
      <c r="B38" s="935"/>
      <c r="C38" s="937"/>
      <c r="D38" s="177">
        <v>12</v>
      </c>
      <c r="E38" s="178"/>
      <c r="F38" s="179"/>
      <c r="G38" s="239">
        <f t="shared" si="4"/>
        <v>0</v>
      </c>
      <c r="H38" s="236"/>
      <c r="I38" s="239">
        <f t="shared" si="1"/>
        <v>0</v>
      </c>
      <c r="J38" s="178"/>
      <c r="K38" s="179"/>
      <c r="L38" s="251">
        <f t="shared" si="2"/>
        <v>0</v>
      </c>
      <c r="M38" s="196"/>
    </row>
    <row r="39" spans="1:13" s="7" customFormat="1" ht="12.75" customHeight="1">
      <c r="A39" s="933"/>
      <c r="B39" s="935"/>
      <c r="C39" s="938"/>
      <c r="D39" s="180">
        <v>11</v>
      </c>
      <c r="E39" s="181"/>
      <c r="F39" s="182"/>
      <c r="G39" s="240">
        <f t="shared" si="4"/>
        <v>0</v>
      </c>
      <c r="H39" s="236"/>
      <c r="I39" s="240">
        <f t="shared" si="1"/>
        <v>0</v>
      </c>
      <c r="J39" s="181"/>
      <c r="K39" s="182"/>
      <c r="L39" s="252">
        <f t="shared" si="2"/>
        <v>0</v>
      </c>
      <c r="M39" s="197"/>
    </row>
    <row r="40" spans="1:13" s="7" customFormat="1" ht="12.75" customHeight="1">
      <c r="A40" s="933"/>
      <c r="B40" s="935"/>
      <c r="C40" s="954" t="s">
        <v>153</v>
      </c>
      <c r="D40" s="174">
        <v>10</v>
      </c>
      <c r="E40" s="175"/>
      <c r="F40" s="176"/>
      <c r="G40" s="238">
        <f t="shared" si="4"/>
        <v>0</v>
      </c>
      <c r="H40" s="236"/>
      <c r="I40" s="238">
        <f t="shared" si="1"/>
        <v>0</v>
      </c>
      <c r="J40" s="175"/>
      <c r="K40" s="176"/>
      <c r="L40" s="250">
        <f t="shared" si="2"/>
        <v>0</v>
      </c>
      <c r="M40" s="195"/>
    </row>
    <row r="41" spans="1:13" s="7" customFormat="1" ht="12.75" customHeight="1">
      <c r="A41" s="933"/>
      <c r="B41" s="935"/>
      <c r="C41" s="937"/>
      <c r="D41" s="177">
        <v>9</v>
      </c>
      <c r="E41" s="178"/>
      <c r="F41" s="179"/>
      <c r="G41" s="239">
        <f t="shared" si="4"/>
        <v>0</v>
      </c>
      <c r="H41" s="236"/>
      <c r="I41" s="239">
        <f t="shared" si="1"/>
        <v>0</v>
      </c>
      <c r="J41" s="178"/>
      <c r="K41" s="179"/>
      <c r="L41" s="251">
        <f t="shared" si="2"/>
        <v>0</v>
      </c>
      <c r="M41" s="196"/>
    </row>
    <row r="42" spans="1:13" s="7" customFormat="1" ht="12.75" customHeight="1">
      <c r="A42" s="933"/>
      <c r="B42" s="935"/>
      <c r="C42" s="937"/>
      <c r="D42" s="177">
        <v>8</v>
      </c>
      <c r="E42" s="178"/>
      <c r="F42" s="179"/>
      <c r="G42" s="239">
        <f t="shared" si="4"/>
        <v>0</v>
      </c>
      <c r="H42" s="236"/>
      <c r="I42" s="239">
        <f t="shared" si="1"/>
        <v>0</v>
      </c>
      <c r="J42" s="178"/>
      <c r="K42" s="179"/>
      <c r="L42" s="251">
        <f t="shared" si="2"/>
        <v>0</v>
      </c>
      <c r="M42" s="196"/>
    </row>
    <row r="43" spans="1:13" s="7" customFormat="1" ht="12.75" customHeight="1">
      <c r="A43" s="933"/>
      <c r="B43" s="935"/>
      <c r="C43" s="937"/>
      <c r="D43" s="177">
        <v>7</v>
      </c>
      <c r="E43" s="178"/>
      <c r="F43" s="179"/>
      <c r="G43" s="239">
        <f t="shared" si="4"/>
        <v>0</v>
      </c>
      <c r="H43" s="236"/>
      <c r="I43" s="239">
        <f t="shared" si="1"/>
        <v>0</v>
      </c>
      <c r="J43" s="178"/>
      <c r="K43" s="179"/>
      <c r="L43" s="251">
        <f t="shared" si="2"/>
        <v>0</v>
      </c>
      <c r="M43" s="196"/>
    </row>
    <row r="44" spans="1:13" s="7" customFormat="1" ht="12.75" customHeight="1">
      <c r="A44" s="933"/>
      <c r="B44" s="935"/>
      <c r="C44" s="938"/>
      <c r="D44" s="180">
        <v>6</v>
      </c>
      <c r="E44" s="181"/>
      <c r="F44" s="182"/>
      <c r="G44" s="240">
        <f t="shared" si="4"/>
        <v>0</v>
      </c>
      <c r="H44" s="236"/>
      <c r="I44" s="240">
        <f t="shared" si="1"/>
        <v>0</v>
      </c>
      <c r="J44" s="181"/>
      <c r="K44" s="182"/>
      <c r="L44" s="252">
        <f t="shared" si="2"/>
        <v>0</v>
      </c>
      <c r="M44" s="197"/>
    </row>
    <row r="45" spans="1:13" s="7" customFormat="1" ht="12.75" customHeight="1">
      <c r="A45" s="933"/>
      <c r="B45" s="935"/>
      <c r="C45" s="954" t="s">
        <v>154</v>
      </c>
      <c r="D45" s="174">
        <v>5</v>
      </c>
      <c r="E45" s="175"/>
      <c r="F45" s="176"/>
      <c r="G45" s="238">
        <f t="shared" si="4"/>
        <v>0</v>
      </c>
      <c r="H45" s="236"/>
      <c r="I45" s="238">
        <f t="shared" si="1"/>
        <v>0</v>
      </c>
      <c r="J45" s="175"/>
      <c r="K45" s="176"/>
      <c r="L45" s="250">
        <f t="shared" si="2"/>
        <v>0</v>
      </c>
      <c r="M45" s="195"/>
    </row>
    <row r="46" spans="1:13" s="7" customFormat="1" ht="12.75" customHeight="1">
      <c r="A46" s="933"/>
      <c r="B46" s="935"/>
      <c r="C46" s="937"/>
      <c r="D46" s="177">
        <v>4</v>
      </c>
      <c r="E46" s="178"/>
      <c r="F46" s="179"/>
      <c r="G46" s="239">
        <f t="shared" si="4"/>
        <v>0</v>
      </c>
      <c r="H46" s="236"/>
      <c r="I46" s="239">
        <f t="shared" si="1"/>
        <v>0</v>
      </c>
      <c r="J46" s="178"/>
      <c r="K46" s="179"/>
      <c r="L46" s="251">
        <f t="shared" si="2"/>
        <v>0</v>
      </c>
      <c r="M46" s="196"/>
    </row>
    <row r="47" spans="1:13" s="7" customFormat="1" ht="12.75" customHeight="1">
      <c r="A47" s="933"/>
      <c r="B47" s="935"/>
      <c r="C47" s="937"/>
      <c r="D47" s="177">
        <v>3</v>
      </c>
      <c r="E47" s="178"/>
      <c r="F47" s="179"/>
      <c r="G47" s="239">
        <f t="shared" si="4"/>
        <v>0</v>
      </c>
      <c r="H47" s="236"/>
      <c r="I47" s="239">
        <f t="shared" si="1"/>
        <v>0</v>
      </c>
      <c r="J47" s="178"/>
      <c r="K47" s="179"/>
      <c r="L47" s="251">
        <f t="shared" si="2"/>
        <v>0</v>
      </c>
      <c r="M47" s="196"/>
    </row>
    <row r="48" spans="1:13" s="7" customFormat="1" ht="12.75" customHeight="1">
      <c r="A48" s="933"/>
      <c r="B48" s="935"/>
      <c r="C48" s="937"/>
      <c r="D48" s="177">
        <v>2</v>
      </c>
      <c r="E48" s="184"/>
      <c r="F48" s="185"/>
      <c r="G48" s="241">
        <f t="shared" si="4"/>
        <v>0</v>
      </c>
      <c r="H48" s="236"/>
      <c r="I48" s="241">
        <f t="shared" si="1"/>
        <v>0</v>
      </c>
      <c r="J48" s="184"/>
      <c r="K48" s="185"/>
      <c r="L48" s="253">
        <f t="shared" si="2"/>
        <v>0</v>
      </c>
      <c r="M48" s="198"/>
    </row>
    <row r="49" spans="1:13" s="7" customFormat="1" ht="12.75" customHeight="1">
      <c r="A49" s="933"/>
      <c r="B49" s="935"/>
      <c r="C49" s="955"/>
      <c r="D49" s="180">
        <v>1</v>
      </c>
      <c r="E49" s="190"/>
      <c r="F49" s="191"/>
      <c r="G49" s="242">
        <f t="shared" si="4"/>
        <v>0</v>
      </c>
      <c r="H49" s="205"/>
      <c r="I49" s="242">
        <f t="shared" si="1"/>
        <v>0</v>
      </c>
      <c r="J49" s="190"/>
      <c r="K49" s="191"/>
      <c r="L49" s="254">
        <f t="shared" si="2"/>
        <v>0</v>
      </c>
      <c r="M49" s="201"/>
    </row>
    <row r="50" spans="1:13" s="172" customFormat="1" ht="12.75" customHeight="1">
      <c r="A50" s="266"/>
      <c r="B50" s="261"/>
      <c r="C50" s="262"/>
      <c r="D50" s="267" t="s">
        <v>194</v>
      </c>
      <c r="E50" s="268">
        <f>SUM(E37:E49)</f>
        <v>0</v>
      </c>
      <c r="F50" s="247">
        <f t="shared" ref="F50:M50" si="6">SUM(F37:F49)</f>
        <v>0</v>
      </c>
      <c r="G50" s="247">
        <f t="shared" si="6"/>
        <v>0</v>
      </c>
      <c r="H50" s="247">
        <f t="shared" si="6"/>
        <v>0</v>
      </c>
      <c r="I50" s="247">
        <f t="shared" si="6"/>
        <v>0</v>
      </c>
      <c r="J50" s="268">
        <f t="shared" si="6"/>
        <v>0</v>
      </c>
      <c r="K50" s="247">
        <f t="shared" si="6"/>
        <v>0</v>
      </c>
      <c r="L50" s="259">
        <f t="shared" si="6"/>
        <v>0</v>
      </c>
      <c r="M50" s="269">
        <f t="shared" si="6"/>
        <v>0</v>
      </c>
    </row>
    <row r="51" spans="1:13" s="172" customFormat="1" ht="12.75" customHeight="1" thickBot="1">
      <c r="A51" s="272"/>
      <c r="B51" s="984" t="s">
        <v>17</v>
      </c>
      <c r="C51" s="984"/>
      <c r="D51" s="985"/>
      <c r="E51" s="270">
        <f>E22+E36+E50</f>
        <v>1574</v>
      </c>
      <c r="F51" s="248">
        <f t="shared" ref="F51:M51" si="7">F22+F36+F50</f>
        <v>124</v>
      </c>
      <c r="G51" s="248">
        <f t="shared" si="7"/>
        <v>1698</v>
      </c>
      <c r="H51" s="248">
        <f t="shared" si="7"/>
        <v>167</v>
      </c>
      <c r="I51" s="249">
        <f t="shared" si="7"/>
        <v>1865</v>
      </c>
      <c r="J51" s="270">
        <f t="shared" si="7"/>
        <v>531</v>
      </c>
      <c r="K51" s="248">
        <f t="shared" si="7"/>
        <v>56</v>
      </c>
      <c r="L51" s="260">
        <f t="shared" si="7"/>
        <v>587</v>
      </c>
      <c r="M51" s="271">
        <f t="shared" si="7"/>
        <v>77</v>
      </c>
    </row>
    <row r="52" spans="1:13" ht="13.5" thickTop="1">
      <c r="A52" s="216" t="s">
        <v>266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956" t="s">
        <v>0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</row>
    <row r="2" spans="1:13" ht="12.75" customHeight="1">
      <c r="A2" s="956" t="s">
        <v>1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8" customFormat="1" ht="12.75" customHeight="1">
      <c r="A4" s="957" t="s">
        <v>267</v>
      </c>
      <c r="B4" s="957"/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957"/>
    </row>
    <row r="5" spans="1:13" s="215" customFormat="1" ht="12.75" customHeight="1" thickBot="1">
      <c r="A5" s="298"/>
      <c r="B5" s="298"/>
      <c r="C5" s="298"/>
      <c r="D5" s="298"/>
      <c r="E5" s="298"/>
      <c r="F5" s="298"/>
      <c r="G5" s="298"/>
      <c r="H5" s="298"/>
      <c r="I5" s="298"/>
      <c r="L5" s="1034" t="s">
        <v>265</v>
      </c>
      <c r="M5" s="1034"/>
    </row>
    <row r="6" spans="1:13" ht="12.75" customHeight="1" thickTop="1">
      <c r="A6" s="968" t="s">
        <v>3</v>
      </c>
      <c r="B6" s="969"/>
      <c r="C6" s="969"/>
      <c r="D6" s="970"/>
      <c r="E6" s="974" t="s">
        <v>4</v>
      </c>
      <c r="F6" s="975"/>
      <c r="G6" s="975"/>
      <c r="H6" s="975"/>
      <c r="I6" s="976"/>
      <c r="J6" s="958" t="s">
        <v>5</v>
      </c>
      <c r="K6" s="959"/>
      <c r="L6" s="960"/>
      <c r="M6" s="961" t="s">
        <v>6</v>
      </c>
    </row>
    <row r="7" spans="1:13" ht="21" customHeight="1">
      <c r="A7" s="971"/>
      <c r="B7" s="972"/>
      <c r="C7" s="972"/>
      <c r="D7" s="973"/>
      <c r="E7" s="963" t="s">
        <v>7</v>
      </c>
      <c r="F7" s="964"/>
      <c r="G7" s="964"/>
      <c r="H7" s="964" t="s">
        <v>8</v>
      </c>
      <c r="I7" s="965" t="s">
        <v>9</v>
      </c>
      <c r="J7" s="963" t="s">
        <v>10</v>
      </c>
      <c r="K7" s="964" t="s">
        <v>11</v>
      </c>
      <c r="L7" s="966" t="s">
        <v>9</v>
      </c>
      <c r="M7" s="1035"/>
    </row>
    <row r="8" spans="1:13" ht="44.45" customHeight="1">
      <c r="A8" s="296" t="s">
        <v>156</v>
      </c>
      <c r="B8" s="297" t="s">
        <v>157</v>
      </c>
      <c r="C8" s="297" t="s">
        <v>12</v>
      </c>
      <c r="D8" s="164" t="s">
        <v>13</v>
      </c>
      <c r="E8" s="296" t="s">
        <v>14</v>
      </c>
      <c r="F8" s="297" t="s">
        <v>15</v>
      </c>
      <c r="G8" s="163" t="s">
        <v>16</v>
      </c>
      <c r="H8" s="964"/>
      <c r="I8" s="965"/>
      <c r="J8" s="963"/>
      <c r="K8" s="964"/>
      <c r="L8" s="966"/>
      <c r="M8" s="1035"/>
    </row>
    <row r="9" spans="1:13" s="7" customFormat="1" ht="12.75" customHeight="1">
      <c r="A9" s="932" t="s">
        <v>151</v>
      </c>
      <c r="B9" s="934" t="s">
        <v>155</v>
      </c>
      <c r="C9" s="936" t="s">
        <v>152</v>
      </c>
      <c r="D9" s="174">
        <v>13</v>
      </c>
      <c r="E9" s="175">
        <f>'[6]ANEXO I - TAB 1 (SJSP)'!E9+'[6]ANEXO I - TAB 1 (SJMS) '!E9</f>
        <v>1104</v>
      </c>
      <c r="F9" s="175">
        <f>'[6]ANEXO I - TAB 1 (SJSP)'!F9+'[6]ANEXO I - TAB 1 (SJMS) '!F9</f>
        <v>0</v>
      </c>
      <c r="G9" s="238">
        <f>E9+F9</f>
        <v>1104</v>
      </c>
      <c r="H9" s="234"/>
      <c r="I9" s="238">
        <f>G9+H9</f>
        <v>1104</v>
      </c>
      <c r="J9" s="175">
        <f>'[6]ANEXO I - TAB 1 (SJSP)'!J9+'[6]ANEXO I - TAB 1 (SJMS) '!J9</f>
        <v>438</v>
      </c>
      <c r="K9" s="175">
        <f>'[6]ANEXO I - TAB 1 (SJSP)'!K9+'[6]ANEXO I - TAB 1 (SJMS) '!K9</f>
        <v>81</v>
      </c>
      <c r="L9" s="250">
        <f>J9+K9</f>
        <v>519</v>
      </c>
      <c r="M9" s="195">
        <f>'[6]ANEXO I - TAB 1 (SJSP)'!M9+'[6]ANEXO I - TAB 1 (SJMS) '!M9</f>
        <v>88</v>
      </c>
    </row>
    <row r="10" spans="1:13" s="7" customFormat="1" ht="12.75" customHeight="1">
      <c r="A10" s="933"/>
      <c r="B10" s="935"/>
      <c r="C10" s="937"/>
      <c r="D10" s="177">
        <v>12</v>
      </c>
      <c r="E10" s="175">
        <f>'[6]ANEXO I - TAB 1 (SJSP)'!E10+'[6]ANEXO I - TAB 1 (SJMS) '!E10</f>
        <v>18</v>
      </c>
      <c r="F10" s="175">
        <f>'[6]ANEXO I - TAB 1 (SJSP)'!F10+'[6]ANEXO I - TAB 1 (SJMS) '!F10</f>
        <v>0</v>
      </c>
      <c r="G10" s="239">
        <f t="shared" ref="G10:G33" si="0">E10+F10</f>
        <v>18</v>
      </c>
      <c r="H10" s="235"/>
      <c r="I10" s="239">
        <f t="shared" ref="I10:I49" si="1">G10+H10</f>
        <v>18</v>
      </c>
      <c r="J10" s="175">
        <f>'[6]ANEXO I - TAB 1 (SJSP)'!J10+'[6]ANEXO I - TAB 1 (SJMS) '!J10</f>
        <v>3</v>
      </c>
      <c r="K10" s="175">
        <f>'[6]ANEXO I - TAB 1 (SJSP)'!K10+'[6]ANEXO I - TAB 1 (SJMS) '!K10</f>
        <v>0</v>
      </c>
      <c r="L10" s="251">
        <f t="shared" ref="L10:L49" si="2">J10+K10</f>
        <v>3</v>
      </c>
      <c r="M10" s="195">
        <f>'[6]ANEXO I - TAB 1 (SJSP)'!M10+'[6]ANEXO I - TAB 1 (SJMS) '!M10</f>
        <v>0</v>
      </c>
    </row>
    <row r="11" spans="1:13" s="7" customFormat="1" ht="12.75" customHeight="1">
      <c r="A11" s="933"/>
      <c r="B11" s="935"/>
      <c r="C11" s="938"/>
      <c r="D11" s="180">
        <v>11</v>
      </c>
      <c r="E11" s="175">
        <f>'[6]ANEXO I - TAB 1 (SJSP)'!E11+'[6]ANEXO I - TAB 1 (SJMS) '!E11</f>
        <v>72</v>
      </c>
      <c r="F11" s="175">
        <f>'[6]ANEXO I - TAB 1 (SJSP)'!F11+'[6]ANEXO I - TAB 1 (SJMS) '!F11</f>
        <v>0</v>
      </c>
      <c r="G11" s="240">
        <f t="shared" si="0"/>
        <v>72</v>
      </c>
      <c r="H11" s="235"/>
      <c r="I11" s="240">
        <f t="shared" si="1"/>
        <v>72</v>
      </c>
      <c r="J11" s="175">
        <f>'[6]ANEXO I - TAB 1 (SJSP)'!J11+'[6]ANEXO I - TAB 1 (SJMS) '!J11</f>
        <v>4</v>
      </c>
      <c r="K11" s="175">
        <f>'[6]ANEXO I - TAB 1 (SJSP)'!K11+'[6]ANEXO I - TAB 1 (SJMS) '!K11</f>
        <v>0</v>
      </c>
      <c r="L11" s="252">
        <f t="shared" si="2"/>
        <v>4</v>
      </c>
      <c r="M11" s="195">
        <f>'[6]ANEXO I - TAB 1 (SJSP)'!M11+'[6]ANEXO I - TAB 1 (SJMS) '!M11</f>
        <v>0</v>
      </c>
    </row>
    <row r="12" spans="1:13" s="7" customFormat="1" ht="12.75" customHeight="1">
      <c r="A12" s="933"/>
      <c r="B12" s="935"/>
      <c r="C12" s="954" t="s">
        <v>153</v>
      </c>
      <c r="D12" s="174">
        <v>10</v>
      </c>
      <c r="E12" s="175">
        <f>'[6]ANEXO I - TAB 1 (SJSP)'!E12+'[6]ANEXO I - TAB 1 (SJMS) '!E12</f>
        <v>51</v>
      </c>
      <c r="F12" s="175">
        <f>'[6]ANEXO I - TAB 1 (SJSP)'!F12+'[6]ANEXO I - TAB 1 (SJMS) '!F12</f>
        <v>0</v>
      </c>
      <c r="G12" s="238">
        <f t="shared" si="0"/>
        <v>51</v>
      </c>
      <c r="H12" s="235"/>
      <c r="I12" s="238">
        <f t="shared" si="1"/>
        <v>51</v>
      </c>
      <c r="J12" s="175">
        <f>'[6]ANEXO I - TAB 1 (SJSP)'!J12+'[6]ANEXO I - TAB 1 (SJMS) '!J12</f>
        <v>3</v>
      </c>
      <c r="K12" s="175">
        <f>'[6]ANEXO I - TAB 1 (SJSP)'!K12+'[6]ANEXO I - TAB 1 (SJMS) '!K12</f>
        <v>2</v>
      </c>
      <c r="L12" s="250">
        <f t="shared" si="2"/>
        <v>5</v>
      </c>
      <c r="M12" s="195">
        <f>'[6]ANEXO I - TAB 1 (SJSP)'!M12+'[6]ANEXO I - TAB 1 (SJMS) '!M12</f>
        <v>3</v>
      </c>
    </row>
    <row r="13" spans="1:13" s="7" customFormat="1" ht="12.75" customHeight="1">
      <c r="A13" s="933"/>
      <c r="B13" s="935"/>
      <c r="C13" s="937"/>
      <c r="D13" s="177">
        <v>9</v>
      </c>
      <c r="E13" s="175">
        <f>'[6]ANEXO I - TAB 1 (SJSP)'!E13+'[6]ANEXO I - TAB 1 (SJMS) '!E13</f>
        <v>103</v>
      </c>
      <c r="F13" s="175">
        <f>'[6]ANEXO I - TAB 1 (SJSP)'!F13+'[6]ANEXO I - TAB 1 (SJMS) '!F13</f>
        <v>0</v>
      </c>
      <c r="G13" s="239">
        <f t="shared" si="0"/>
        <v>103</v>
      </c>
      <c r="H13" s="235"/>
      <c r="I13" s="239">
        <f t="shared" si="1"/>
        <v>103</v>
      </c>
      <c r="J13" s="175">
        <f>'[6]ANEXO I - TAB 1 (SJSP)'!J13+'[6]ANEXO I - TAB 1 (SJMS) '!J13</f>
        <v>2</v>
      </c>
      <c r="K13" s="175">
        <f>'[6]ANEXO I - TAB 1 (SJSP)'!K13+'[6]ANEXO I - TAB 1 (SJMS) '!K13</f>
        <v>0</v>
      </c>
      <c r="L13" s="251">
        <f t="shared" si="2"/>
        <v>2</v>
      </c>
      <c r="M13" s="195">
        <f>'[6]ANEXO I - TAB 1 (SJSP)'!M13+'[6]ANEXO I - TAB 1 (SJMS) '!M13</f>
        <v>0</v>
      </c>
    </row>
    <row r="14" spans="1:13" s="7" customFormat="1" ht="12.75" customHeight="1">
      <c r="A14" s="933"/>
      <c r="B14" s="935"/>
      <c r="C14" s="937"/>
      <c r="D14" s="177">
        <v>8</v>
      </c>
      <c r="E14" s="175">
        <f>'[6]ANEXO I - TAB 1 (SJSP)'!E14+'[6]ANEXO I - TAB 1 (SJMS) '!E14</f>
        <v>128</v>
      </c>
      <c r="F14" s="175">
        <f>'[6]ANEXO I - TAB 1 (SJSP)'!F14+'[6]ANEXO I - TAB 1 (SJMS) '!F14</f>
        <v>0</v>
      </c>
      <c r="G14" s="239">
        <f t="shared" si="0"/>
        <v>128</v>
      </c>
      <c r="H14" s="235"/>
      <c r="I14" s="239">
        <f t="shared" si="1"/>
        <v>128</v>
      </c>
      <c r="J14" s="175">
        <f>'[6]ANEXO I - TAB 1 (SJSP)'!J14+'[6]ANEXO I - TAB 1 (SJMS) '!J14</f>
        <v>1</v>
      </c>
      <c r="K14" s="175">
        <f>'[6]ANEXO I - TAB 1 (SJSP)'!K14+'[6]ANEXO I - TAB 1 (SJMS) '!K14</f>
        <v>0</v>
      </c>
      <c r="L14" s="251">
        <f t="shared" si="2"/>
        <v>1</v>
      </c>
      <c r="M14" s="195">
        <f>'[6]ANEXO I - TAB 1 (SJSP)'!M14+'[6]ANEXO I - TAB 1 (SJMS) '!M14</f>
        <v>0</v>
      </c>
    </row>
    <row r="15" spans="1:13" s="7" customFormat="1" ht="12.75" customHeight="1">
      <c r="A15" s="933"/>
      <c r="B15" s="935"/>
      <c r="C15" s="937"/>
      <c r="D15" s="183">
        <v>7</v>
      </c>
      <c r="E15" s="175">
        <f>'[6]ANEXO I - TAB 1 (SJSP)'!E15+'[6]ANEXO I - TAB 1 (SJMS) '!E15</f>
        <v>24</v>
      </c>
      <c r="F15" s="175">
        <f>'[6]ANEXO I - TAB 1 (SJSP)'!F15+'[6]ANEXO I - TAB 1 (SJMS) '!F15</f>
        <v>0</v>
      </c>
      <c r="G15" s="241">
        <f t="shared" si="0"/>
        <v>24</v>
      </c>
      <c r="H15" s="235"/>
      <c r="I15" s="241">
        <f t="shared" si="1"/>
        <v>24</v>
      </c>
      <c r="J15" s="175">
        <f>'[6]ANEXO I - TAB 1 (SJSP)'!J15+'[6]ANEXO I - TAB 1 (SJMS) '!J15</f>
        <v>2</v>
      </c>
      <c r="K15" s="175">
        <f>'[6]ANEXO I - TAB 1 (SJSP)'!K15+'[6]ANEXO I - TAB 1 (SJMS) '!K15</f>
        <v>0</v>
      </c>
      <c r="L15" s="253">
        <f t="shared" si="2"/>
        <v>2</v>
      </c>
      <c r="M15" s="195">
        <f>'[6]ANEXO I - TAB 1 (SJSP)'!M15+'[6]ANEXO I - TAB 1 (SJMS) '!M15</f>
        <v>0</v>
      </c>
    </row>
    <row r="16" spans="1:13" s="7" customFormat="1" ht="12.75" customHeight="1">
      <c r="A16" s="933"/>
      <c r="B16" s="935"/>
      <c r="C16" s="938"/>
      <c r="D16" s="180">
        <v>6</v>
      </c>
      <c r="E16" s="175">
        <f>'[6]ANEXO I - TAB 1 (SJSP)'!E16+'[6]ANEXO I - TAB 1 (SJMS) '!E16</f>
        <v>42</v>
      </c>
      <c r="F16" s="175">
        <f>'[6]ANEXO I - TAB 1 (SJSP)'!F16+'[6]ANEXO I - TAB 1 (SJMS) '!F16</f>
        <v>0</v>
      </c>
      <c r="G16" s="240">
        <f t="shared" si="0"/>
        <v>42</v>
      </c>
      <c r="H16" s="235"/>
      <c r="I16" s="240">
        <f t="shared" si="1"/>
        <v>42</v>
      </c>
      <c r="J16" s="175">
        <f>'[6]ANEXO I - TAB 1 (SJSP)'!J16+'[6]ANEXO I - TAB 1 (SJMS) '!J16</f>
        <v>0</v>
      </c>
      <c r="K16" s="175">
        <f>'[6]ANEXO I - TAB 1 (SJSP)'!K16+'[6]ANEXO I - TAB 1 (SJMS) '!K16</f>
        <v>2</v>
      </c>
      <c r="L16" s="252">
        <f t="shared" si="2"/>
        <v>2</v>
      </c>
      <c r="M16" s="195">
        <f>'[6]ANEXO I - TAB 1 (SJSP)'!M16+'[6]ANEXO I - TAB 1 (SJMS) '!M16</f>
        <v>3</v>
      </c>
    </row>
    <row r="17" spans="1:13" s="7" customFormat="1" ht="12.75" customHeight="1">
      <c r="A17" s="933"/>
      <c r="B17" s="935"/>
      <c r="C17" s="954" t="s">
        <v>154</v>
      </c>
      <c r="D17" s="174">
        <v>5</v>
      </c>
      <c r="E17" s="175">
        <f>'[6]ANEXO I - TAB 1 (SJSP)'!E17+'[6]ANEXO I - TAB 1 (SJMS) '!E17</f>
        <v>115</v>
      </c>
      <c r="F17" s="175">
        <f>'[6]ANEXO I - TAB 1 (SJSP)'!F17+'[6]ANEXO I - TAB 1 (SJMS) '!F17</f>
        <v>0</v>
      </c>
      <c r="G17" s="238">
        <f t="shared" si="0"/>
        <v>115</v>
      </c>
      <c r="H17" s="235"/>
      <c r="I17" s="238">
        <f t="shared" si="1"/>
        <v>115</v>
      </c>
      <c r="J17" s="175">
        <f>'[6]ANEXO I - TAB 1 (SJSP)'!J17+'[6]ANEXO I - TAB 1 (SJMS) '!J17</f>
        <v>0</v>
      </c>
      <c r="K17" s="175">
        <f>'[6]ANEXO I - TAB 1 (SJSP)'!K17+'[6]ANEXO I - TAB 1 (SJMS) '!K17</f>
        <v>0</v>
      </c>
      <c r="L17" s="250">
        <f t="shared" si="2"/>
        <v>0</v>
      </c>
      <c r="M17" s="195">
        <f>'[6]ANEXO I - TAB 1 (SJSP)'!M17+'[6]ANEXO I - TAB 1 (SJMS) '!M17</f>
        <v>0</v>
      </c>
    </row>
    <row r="18" spans="1:13" s="7" customFormat="1" ht="12.75" customHeight="1">
      <c r="A18" s="933"/>
      <c r="B18" s="935"/>
      <c r="C18" s="937"/>
      <c r="D18" s="177">
        <v>4</v>
      </c>
      <c r="E18" s="175">
        <f>'[6]ANEXO I - TAB 1 (SJSP)'!E18+'[6]ANEXO I - TAB 1 (SJMS) '!E18</f>
        <v>76</v>
      </c>
      <c r="F18" s="175">
        <f>'[6]ANEXO I - TAB 1 (SJSP)'!F18+'[6]ANEXO I - TAB 1 (SJMS) '!F18</f>
        <v>0</v>
      </c>
      <c r="G18" s="239">
        <f t="shared" si="0"/>
        <v>76</v>
      </c>
      <c r="H18" s="235"/>
      <c r="I18" s="239">
        <f t="shared" si="1"/>
        <v>76</v>
      </c>
      <c r="J18" s="175">
        <f>'[6]ANEXO I - TAB 1 (SJSP)'!J18+'[6]ANEXO I - TAB 1 (SJMS) '!J18</f>
        <v>0</v>
      </c>
      <c r="K18" s="175">
        <f>'[6]ANEXO I - TAB 1 (SJSP)'!K18+'[6]ANEXO I - TAB 1 (SJMS) '!K18</f>
        <v>2</v>
      </c>
      <c r="L18" s="251">
        <f t="shared" si="2"/>
        <v>2</v>
      </c>
      <c r="M18" s="195">
        <f>'[6]ANEXO I - TAB 1 (SJSP)'!M18+'[6]ANEXO I - TAB 1 (SJMS) '!M18</f>
        <v>4</v>
      </c>
    </row>
    <row r="19" spans="1:13" s="7" customFormat="1" ht="12.75" customHeight="1">
      <c r="A19" s="933"/>
      <c r="B19" s="935"/>
      <c r="C19" s="937"/>
      <c r="D19" s="177">
        <v>3</v>
      </c>
      <c r="E19" s="175">
        <f>'[6]ANEXO I - TAB 1 (SJSP)'!E19+'[6]ANEXO I - TAB 1 (SJMS) '!E19</f>
        <v>0</v>
      </c>
      <c r="F19" s="175">
        <f>'[6]ANEXO I - TAB 1 (SJSP)'!F19+'[6]ANEXO I - TAB 1 (SJMS) '!F19</f>
        <v>42</v>
      </c>
      <c r="G19" s="239">
        <f t="shared" si="0"/>
        <v>42</v>
      </c>
      <c r="H19" s="235"/>
      <c r="I19" s="239">
        <f t="shared" si="1"/>
        <v>42</v>
      </c>
      <c r="J19" s="175">
        <f>'[6]ANEXO I - TAB 1 (SJSP)'!J19+'[6]ANEXO I - TAB 1 (SJMS) '!J19</f>
        <v>0</v>
      </c>
      <c r="K19" s="175">
        <f>'[6]ANEXO I - TAB 1 (SJSP)'!K19+'[6]ANEXO I - TAB 1 (SJMS) '!K19</f>
        <v>0</v>
      </c>
      <c r="L19" s="251">
        <f t="shared" si="2"/>
        <v>0</v>
      </c>
      <c r="M19" s="195">
        <f>'[6]ANEXO I - TAB 1 (SJSP)'!M19+'[6]ANEXO I - TAB 1 (SJMS) '!M19</f>
        <v>0</v>
      </c>
    </row>
    <row r="20" spans="1:13" s="7" customFormat="1" ht="12.75" customHeight="1">
      <c r="A20" s="933"/>
      <c r="B20" s="935"/>
      <c r="C20" s="937"/>
      <c r="D20" s="177">
        <v>2</v>
      </c>
      <c r="E20" s="175">
        <f>'[6]ANEXO I - TAB 1 (SJSP)'!E20+'[6]ANEXO I - TAB 1 (SJMS) '!E20</f>
        <v>0</v>
      </c>
      <c r="F20" s="175">
        <f>'[6]ANEXO I - TAB 1 (SJSP)'!F20+'[6]ANEXO I - TAB 1 (SJMS) '!F20</f>
        <v>45</v>
      </c>
      <c r="G20" s="241">
        <f t="shared" si="0"/>
        <v>45</v>
      </c>
      <c r="H20" s="235"/>
      <c r="I20" s="241">
        <f t="shared" si="1"/>
        <v>45</v>
      </c>
      <c r="J20" s="175">
        <f>'[6]ANEXO I - TAB 1 (SJSP)'!J20+'[6]ANEXO I - TAB 1 (SJMS) '!J20</f>
        <v>0</v>
      </c>
      <c r="K20" s="175">
        <f>'[6]ANEXO I - TAB 1 (SJSP)'!K20+'[6]ANEXO I - TAB 1 (SJMS) '!K20</f>
        <v>0</v>
      </c>
      <c r="L20" s="253">
        <f t="shared" si="2"/>
        <v>0</v>
      </c>
      <c r="M20" s="195">
        <f>'[6]ANEXO I - TAB 1 (SJSP)'!M20+'[6]ANEXO I - TAB 1 (SJMS) '!M20</f>
        <v>0</v>
      </c>
    </row>
    <row r="21" spans="1:13" s="7" customFormat="1" ht="12.75" customHeight="1">
      <c r="A21" s="933"/>
      <c r="B21" s="935"/>
      <c r="C21" s="937"/>
      <c r="D21" s="183">
        <v>1</v>
      </c>
      <c r="E21" s="175">
        <f>'[6]ANEXO I - TAB 1 (SJSP)'!E21+'[6]ANEXO I - TAB 1 (SJMS) '!E21</f>
        <v>0</v>
      </c>
      <c r="F21" s="175">
        <f>'[6]ANEXO I - TAB 1 (SJSP)'!F21+'[6]ANEXO I - TAB 1 (SJMS) '!F21</f>
        <v>16</v>
      </c>
      <c r="G21" s="242">
        <f t="shared" si="0"/>
        <v>16</v>
      </c>
      <c r="H21" s="191">
        <f>'[6]ANEXO I - TAB 1 (SJSP)'!H21+'[6]ANEXO I - TAB 1 (SJMS) '!H21</f>
        <v>142</v>
      </c>
      <c r="I21" s="242">
        <f t="shared" si="1"/>
        <v>158</v>
      </c>
      <c r="J21" s="175">
        <f>'[6]ANEXO I - TAB 1 (SJSP)'!J21+'[6]ANEXO I - TAB 1 (SJMS) '!J21</f>
        <v>0</v>
      </c>
      <c r="K21" s="175">
        <f>'[6]ANEXO I - TAB 1 (SJSP)'!K21+'[6]ANEXO I - TAB 1 (SJMS) '!K21</f>
        <v>0</v>
      </c>
      <c r="L21" s="254">
        <f t="shared" si="2"/>
        <v>0</v>
      </c>
      <c r="M21" s="195">
        <f>'[6]ANEXO I - TAB 1 (SJSP)'!M21+'[6]ANEXO I - TAB 1 (SJMS) '!M21</f>
        <v>0</v>
      </c>
    </row>
    <row r="22" spans="1:13" s="172" customFormat="1" ht="12.75" customHeight="1">
      <c r="A22" s="173"/>
      <c r="B22" s="261"/>
      <c r="C22" s="262"/>
      <c r="D22" s="263" t="s">
        <v>194</v>
      </c>
      <c r="E22" s="264">
        <f>SUM(E9:E21)</f>
        <v>1733</v>
      </c>
      <c r="F22" s="243">
        <f t="shared" ref="F22:M22" si="3">SUM(F9:F21)</f>
        <v>103</v>
      </c>
      <c r="G22" s="243">
        <f t="shared" si="3"/>
        <v>1836</v>
      </c>
      <c r="H22" s="247">
        <f t="shared" si="3"/>
        <v>142</v>
      </c>
      <c r="I22" s="243">
        <f t="shared" si="3"/>
        <v>1978</v>
      </c>
      <c r="J22" s="264">
        <f t="shared" si="3"/>
        <v>453</v>
      </c>
      <c r="K22" s="243">
        <f t="shared" si="3"/>
        <v>87</v>
      </c>
      <c r="L22" s="255">
        <f t="shared" si="3"/>
        <v>540</v>
      </c>
      <c r="M22" s="265">
        <f t="shared" si="3"/>
        <v>98</v>
      </c>
    </row>
    <row r="23" spans="1:13" s="7" customFormat="1" ht="12.75" customHeight="1">
      <c r="A23" s="932" t="s">
        <v>168</v>
      </c>
      <c r="B23" s="934" t="s">
        <v>169</v>
      </c>
      <c r="C23" s="936" t="s">
        <v>152</v>
      </c>
      <c r="D23" s="192">
        <v>13</v>
      </c>
      <c r="E23" s="186">
        <f>'[6]ANEXO I - TAB 1 (SJSP)'!E23+'[6]ANEXO I - TAB 1 (SJMS) '!E23</f>
        <v>1664</v>
      </c>
      <c r="F23" s="186">
        <f>'[6]ANEXO I - TAB 1 (SJSP)'!F23+'[6]ANEXO I - TAB 1 (SJMS) '!F23</f>
        <v>0</v>
      </c>
      <c r="G23" s="244">
        <f t="shared" si="0"/>
        <v>1664</v>
      </c>
      <c r="H23" s="234"/>
      <c r="I23" s="244">
        <f t="shared" si="1"/>
        <v>1664</v>
      </c>
      <c r="J23" s="186">
        <f>'[6]ANEXO I - TAB 1 (SJSP)'!J23+'[6]ANEXO I - TAB 1 (SJMS) '!J23</f>
        <v>460</v>
      </c>
      <c r="K23" s="186">
        <f>'[6]ANEXO I - TAB 1 (SJSP)'!K23+'[6]ANEXO I - TAB 1 (SJMS) '!K23</f>
        <v>83</v>
      </c>
      <c r="L23" s="256">
        <f t="shared" si="2"/>
        <v>543</v>
      </c>
      <c r="M23" s="199">
        <f>'[6]ANEXO I - TAB 1 (SJSP)'!M23+'[6]ANEXO I - TAB 1 (SJMS) '!M23</f>
        <v>110</v>
      </c>
    </row>
    <row r="24" spans="1:13" s="7" customFormat="1" ht="12.75" customHeight="1">
      <c r="A24" s="933"/>
      <c r="B24" s="935"/>
      <c r="C24" s="937"/>
      <c r="D24" s="193">
        <v>12</v>
      </c>
      <c r="E24" s="186">
        <f>'[6]ANEXO I - TAB 1 (SJSP)'!E24+'[6]ANEXO I - TAB 1 (SJMS) '!E24</f>
        <v>12</v>
      </c>
      <c r="F24" s="186">
        <f>'[6]ANEXO I - TAB 1 (SJSP)'!F24+'[6]ANEXO I - TAB 1 (SJMS) '!F24</f>
        <v>0</v>
      </c>
      <c r="G24" s="245">
        <f t="shared" si="0"/>
        <v>12</v>
      </c>
      <c r="H24" s="235"/>
      <c r="I24" s="245">
        <f t="shared" si="1"/>
        <v>12</v>
      </c>
      <c r="J24" s="186">
        <f>'[6]ANEXO I - TAB 1 (SJSP)'!J24+'[6]ANEXO I - TAB 1 (SJMS) '!J24</f>
        <v>5</v>
      </c>
      <c r="K24" s="186">
        <f>'[6]ANEXO I - TAB 1 (SJSP)'!K24+'[6]ANEXO I - TAB 1 (SJMS) '!K24</f>
        <v>1</v>
      </c>
      <c r="L24" s="257">
        <f t="shared" si="2"/>
        <v>6</v>
      </c>
      <c r="M24" s="199">
        <f>'[6]ANEXO I - TAB 1 (SJSP)'!M24+'[6]ANEXO I - TAB 1 (SJMS) '!M24</f>
        <v>1</v>
      </c>
    </row>
    <row r="25" spans="1:13" s="7" customFormat="1" ht="12.75" customHeight="1">
      <c r="A25" s="933"/>
      <c r="B25" s="935"/>
      <c r="C25" s="938"/>
      <c r="D25" s="194">
        <v>11</v>
      </c>
      <c r="E25" s="186">
        <f>'[6]ANEXO I - TAB 1 (SJSP)'!E25+'[6]ANEXO I - TAB 1 (SJMS) '!E25</f>
        <v>99</v>
      </c>
      <c r="F25" s="186">
        <f>'[6]ANEXO I - TAB 1 (SJSP)'!F25+'[6]ANEXO I - TAB 1 (SJMS) '!F25</f>
        <v>0</v>
      </c>
      <c r="G25" s="242">
        <f t="shared" si="0"/>
        <v>99</v>
      </c>
      <c r="H25" s="235"/>
      <c r="I25" s="242">
        <f t="shared" si="1"/>
        <v>99</v>
      </c>
      <c r="J25" s="186">
        <f>'[6]ANEXO I - TAB 1 (SJSP)'!J25+'[6]ANEXO I - TAB 1 (SJMS) '!J25</f>
        <v>3</v>
      </c>
      <c r="K25" s="186">
        <f>'[6]ANEXO I - TAB 1 (SJSP)'!K25+'[6]ANEXO I - TAB 1 (SJMS) '!K25</f>
        <v>2</v>
      </c>
      <c r="L25" s="254">
        <f t="shared" si="2"/>
        <v>5</v>
      </c>
      <c r="M25" s="199">
        <f>'[6]ANEXO I - TAB 1 (SJSP)'!M25+'[6]ANEXO I - TAB 1 (SJMS) '!M25</f>
        <v>2</v>
      </c>
    </row>
    <row r="26" spans="1:13" s="7" customFormat="1" ht="12.75" customHeight="1">
      <c r="A26" s="933"/>
      <c r="B26" s="935"/>
      <c r="C26" s="954" t="s">
        <v>153</v>
      </c>
      <c r="D26" s="192">
        <v>10</v>
      </c>
      <c r="E26" s="186">
        <f>'[6]ANEXO I - TAB 1 (SJSP)'!E26+'[6]ANEXO I - TAB 1 (SJMS) '!E26</f>
        <v>63</v>
      </c>
      <c r="F26" s="186">
        <f>'[6]ANEXO I - TAB 1 (SJSP)'!F26+'[6]ANEXO I - TAB 1 (SJMS) '!F26</f>
        <v>0</v>
      </c>
      <c r="G26" s="244">
        <f t="shared" si="0"/>
        <v>63</v>
      </c>
      <c r="H26" s="235"/>
      <c r="I26" s="244">
        <f t="shared" si="1"/>
        <v>63</v>
      </c>
      <c r="J26" s="186">
        <f>'[6]ANEXO I - TAB 1 (SJSP)'!J26+'[6]ANEXO I - TAB 1 (SJMS) '!J26</f>
        <v>4</v>
      </c>
      <c r="K26" s="186">
        <f>'[6]ANEXO I - TAB 1 (SJSP)'!K26+'[6]ANEXO I - TAB 1 (SJMS) '!K26</f>
        <v>0</v>
      </c>
      <c r="L26" s="256">
        <f t="shared" si="2"/>
        <v>4</v>
      </c>
      <c r="M26" s="199">
        <f>'[6]ANEXO I - TAB 1 (SJSP)'!M26+'[6]ANEXO I - TAB 1 (SJMS) '!M26</f>
        <v>0</v>
      </c>
    </row>
    <row r="27" spans="1:13" s="7" customFormat="1" ht="12.75" customHeight="1">
      <c r="A27" s="933"/>
      <c r="B27" s="935"/>
      <c r="C27" s="937"/>
      <c r="D27" s="193">
        <v>9</v>
      </c>
      <c r="E27" s="186">
        <f>'[6]ANEXO I - TAB 1 (SJSP)'!E27+'[6]ANEXO I - TAB 1 (SJMS) '!E27</f>
        <v>142</v>
      </c>
      <c r="F27" s="186">
        <f>'[6]ANEXO I - TAB 1 (SJSP)'!F27+'[6]ANEXO I - TAB 1 (SJMS) '!F27</f>
        <v>0</v>
      </c>
      <c r="G27" s="245">
        <f t="shared" si="0"/>
        <v>142</v>
      </c>
      <c r="H27" s="235"/>
      <c r="I27" s="245">
        <f t="shared" si="1"/>
        <v>142</v>
      </c>
      <c r="J27" s="186">
        <f>'[6]ANEXO I - TAB 1 (SJSP)'!J27+'[6]ANEXO I - TAB 1 (SJMS) '!J27</f>
        <v>2</v>
      </c>
      <c r="K27" s="186">
        <f>'[6]ANEXO I - TAB 1 (SJSP)'!K27+'[6]ANEXO I - TAB 1 (SJMS) '!K27</f>
        <v>2</v>
      </c>
      <c r="L27" s="257">
        <f t="shared" si="2"/>
        <v>4</v>
      </c>
      <c r="M27" s="199">
        <f>'[6]ANEXO I - TAB 1 (SJSP)'!M27+'[6]ANEXO I - TAB 1 (SJMS) '!M27</f>
        <v>2</v>
      </c>
    </row>
    <row r="28" spans="1:13" s="7" customFormat="1" ht="12.75" customHeight="1">
      <c r="A28" s="933"/>
      <c r="B28" s="935"/>
      <c r="C28" s="937"/>
      <c r="D28" s="193">
        <v>8</v>
      </c>
      <c r="E28" s="186">
        <f>'[6]ANEXO I - TAB 1 (SJSP)'!E28+'[6]ANEXO I - TAB 1 (SJMS) '!E28</f>
        <v>184</v>
      </c>
      <c r="F28" s="186">
        <f>'[6]ANEXO I - TAB 1 (SJSP)'!F28+'[6]ANEXO I - TAB 1 (SJMS) '!F28</f>
        <v>0</v>
      </c>
      <c r="G28" s="245">
        <f t="shared" si="0"/>
        <v>184</v>
      </c>
      <c r="H28" s="235"/>
      <c r="I28" s="245">
        <f t="shared" si="1"/>
        <v>184</v>
      </c>
      <c r="J28" s="186">
        <f>'[6]ANEXO I - TAB 1 (SJSP)'!J28+'[6]ANEXO I - TAB 1 (SJMS) '!J28</f>
        <v>1</v>
      </c>
      <c r="K28" s="186">
        <f>'[6]ANEXO I - TAB 1 (SJSP)'!K28+'[6]ANEXO I - TAB 1 (SJMS) '!K28</f>
        <v>1</v>
      </c>
      <c r="L28" s="257">
        <f t="shared" si="2"/>
        <v>2</v>
      </c>
      <c r="M28" s="199">
        <f>'[6]ANEXO I - TAB 1 (SJSP)'!M28+'[6]ANEXO I - TAB 1 (SJMS) '!M28</f>
        <v>1</v>
      </c>
    </row>
    <row r="29" spans="1:13" s="7" customFormat="1" ht="12.75" customHeight="1">
      <c r="A29" s="933"/>
      <c r="B29" s="935"/>
      <c r="C29" s="937"/>
      <c r="D29" s="193">
        <v>7</v>
      </c>
      <c r="E29" s="186">
        <f>'[6]ANEXO I - TAB 1 (SJSP)'!E29+'[6]ANEXO I - TAB 1 (SJMS) '!E29</f>
        <v>37</v>
      </c>
      <c r="F29" s="186">
        <f>'[6]ANEXO I - TAB 1 (SJSP)'!F29+'[6]ANEXO I - TAB 1 (SJMS) '!F29</f>
        <v>0</v>
      </c>
      <c r="G29" s="245">
        <f t="shared" si="0"/>
        <v>37</v>
      </c>
      <c r="H29" s="235"/>
      <c r="I29" s="245">
        <f t="shared" si="1"/>
        <v>37</v>
      </c>
      <c r="J29" s="186">
        <f>'[6]ANEXO I - TAB 1 (SJSP)'!J29+'[6]ANEXO I - TAB 1 (SJMS) '!J29</f>
        <v>0</v>
      </c>
      <c r="K29" s="186">
        <f>'[6]ANEXO I - TAB 1 (SJSP)'!K29+'[6]ANEXO I - TAB 1 (SJMS) '!K29</f>
        <v>0</v>
      </c>
      <c r="L29" s="257">
        <f t="shared" si="2"/>
        <v>0</v>
      </c>
      <c r="M29" s="199">
        <f>'[6]ANEXO I - TAB 1 (SJSP)'!M29+'[6]ANEXO I - TAB 1 (SJMS) '!M29</f>
        <v>0</v>
      </c>
    </row>
    <row r="30" spans="1:13" s="7" customFormat="1" ht="12.75" customHeight="1">
      <c r="A30" s="933"/>
      <c r="B30" s="935"/>
      <c r="C30" s="938"/>
      <c r="D30" s="194">
        <v>6</v>
      </c>
      <c r="E30" s="186">
        <f>'[6]ANEXO I - TAB 1 (SJSP)'!E30+'[6]ANEXO I - TAB 1 (SJMS) '!E30</f>
        <v>63</v>
      </c>
      <c r="F30" s="186">
        <f>'[6]ANEXO I - TAB 1 (SJSP)'!F30+'[6]ANEXO I - TAB 1 (SJMS) '!F30</f>
        <v>0</v>
      </c>
      <c r="G30" s="242">
        <f t="shared" si="0"/>
        <v>63</v>
      </c>
      <c r="H30" s="235"/>
      <c r="I30" s="242">
        <f t="shared" si="1"/>
        <v>63</v>
      </c>
      <c r="J30" s="186">
        <f>'[6]ANEXO I - TAB 1 (SJSP)'!J30+'[6]ANEXO I - TAB 1 (SJMS) '!J30</f>
        <v>2</v>
      </c>
      <c r="K30" s="186">
        <f>'[6]ANEXO I - TAB 1 (SJSP)'!K30+'[6]ANEXO I - TAB 1 (SJMS) '!K30</f>
        <v>0</v>
      </c>
      <c r="L30" s="254">
        <f t="shared" si="2"/>
        <v>2</v>
      </c>
      <c r="M30" s="199">
        <f>'[6]ANEXO I - TAB 1 (SJSP)'!M30+'[6]ANEXO I - TAB 1 (SJMS) '!M30</f>
        <v>0</v>
      </c>
    </row>
    <row r="31" spans="1:13" s="7" customFormat="1" ht="12.75" customHeight="1">
      <c r="A31" s="933"/>
      <c r="B31" s="935"/>
      <c r="C31" s="954" t="s">
        <v>154</v>
      </c>
      <c r="D31" s="192">
        <v>5</v>
      </c>
      <c r="E31" s="186">
        <f>'[6]ANEXO I - TAB 1 (SJSP)'!E31+'[6]ANEXO I - TAB 1 (SJMS) '!E31</f>
        <v>124</v>
      </c>
      <c r="F31" s="186">
        <f>'[6]ANEXO I - TAB 1 (SJSP)'!F31+'[6]ANEXO I - TAB 1 (SJMS) '!F31</f>
        <v>0</v>
      </c>
      <c r="G31" s="244">
        <f t="shared" si="0"/>
        <v>124</v>
      </c>
      <c r="H31" s="235"/>
      <c r="I31" s="244">
        <f t="shared" si="1"/>
        <v>124</v>
      </c>
      <c r="J31" s="186">
        <f>'[6]ANEXO I - TAB 1 (SJSP)'!J31+'[6]ANEXO I - TAB 1 (SJMS) '!J31</f>
        <v>2</v>
      </c>
      <c r="K31" s="186">
        <f>'[6]ANEXO I - TAB 1 (SJSP)'!K31+'[6]ANEXO I - TAB 1 (SJMS) '!K31</f>
        <v>1</v>
      </c>
      <c r="L31" s="256">
        <f t="shared" si="2"/>
        <v>3</v>
      </c>
      <c r="M31" s="199">
        <f>'[6]ANEXO I - TAB 1 (SJSP)'!M31+'[6]ANEXO I - TAB 1 (SJMS) '!M31</f>
        <v>1</v>
      </c>
    </row>
    <row r="32" spans="1:13" s="7" customFormat="1" ht="12.75" customHeight="1">
      <c r="A32" s="933"/>
      <c r="B32" s="935"/>
      <c r="C32" s="937"/>
      <c r="D32" s="193">
        <v>4</v>
      </c>
      <c r="E32" s="186">
        <f>'[6]ANEXO I - TAB 1 (SJSP)'!E32+'[6]ANEXO I - TAB 1 (SJMS) '!E32</f>
        <v>87</v>
      </c>
      <c r="F32" s="186">
        <f>'[6]ANEXO I - TAB 1 (SJSP)'!F32+'[6]ANEXO I - TAB 1 (SJMS) '!F32</f>
        <v>0</v>
      </c>
      <c r="G32" s="245">
        <f t="shared" si="0"/>
        <v>87</v>
      </c>
      <c r="H32" s="235"/>
      <c r="I32" s="245">
        <f t="shared" si="1"/>
        <v>87</v>
      </c>
      <c r="J32" s="186">
        <f>'[6]ANEXO I - TAB 1 (SJSP)'!J32+'[6]ANEXO I - TAB 1 (SJMS) '!J32</f>
        <v>0</v>
      </c>
      <c r="K32" s="186">
        <f>'[6]ANEXO I - TAB 1 (SJSP)'!K32+'[6]ANEXO I - TAB 1 (SJMS) '!K32</f>
        <v>0</v>
      </c>
      <c r="L32" s="257">
        <f t="shared" si="2"/>
        <v>0</v>
      </c>
      <c r="M32" s="199">
        <f>'[6]ANEXO I - TAB 1 (SJSP)'!M32+'[6]ANEXO I - TAB 1 (SJMS) '!M32</f>
        <v>0</v>
      </c>
    </row>
    <row r="33" spans="1:13" s="7" customFormat="1" ht="12.75" customHeight="1">
      <c r="A33" s="933"/>
      <c r="B33" s="935"/>
      <c r="C33" s="937"/>
      <c r="D33" s="193">
        <v>3</v>
      </c>
      <c r="E33" s="186">
        <f>'[6]ANEXO I - TAB 1 (SJSP)'!E33+'[6]ANEXO I - TAB 1 (SJMS) '!E33</f>
        <v>0</v>
      </c>
      <c r="F33" s="186">
        <f>'[6]ANEXO I - TAB 1 (SJSP)'!F33+'[6]ANEXO I - TAB 1 (SJMS) '!F33</f>
        <v>46</v>
      </c>
      <c r="G33" s="245">
        <f t="shared" si="0"/>
        <v>46</v>
      </c>
      <c r="H33" s="235"/>
      <c r="I33" s="245">
        <f t="shared" si="1"/>
        <v>46</v>
      </c>
      <c r="J33" s="186">
        <f>'[6]ANEXO I - TAB 1 (SJSP)'!J33+'[6]ANEXO I - TAB 1 (SJMS) '!J33</f>
        <v>0</v>
      </c>
      <c r="K33" s="186">
        <f>'[6]ANEXO I - TAB 1 (SJSP)'!K33+'[6]ANEXO I - TAB 1 (SJMS) '!K33</f>
        <v>1</v>
      </c>
      <c r="L33" s="257">
        <f t="shared" si="2"/>
        <v>1</v>
      </c>
      <c r="M33" s="199">
        <f>'[6]ANEXO I - TAB 1 (SJSP)'!M33+'[6]ANEXO I - TAB 1 (SJMS) '!M33</f>
        <v>2</v>
      </c>
    </row>
    <row r="34" spans="1:13" s="7" customFormat="1" ht="12.75" customHeight="1">
      <c r="A34" s="933"/>
      <c r="B34" s="935"/>
      <c r="C34" s="937"/>
      <c r="D34" s="193">
        <v>2</v>
      </c>
      <c r="E34" s="186">
        <f>'[6]ANEXO I - TAB 1 (SJSP)'!E34+'[6]ANEXO I - TAB 1 (SJMS) '!E34</f>
        <v>0</v>
      </c>
      <c r="F34" s="186">
        <f>'[6]ANEXO I - TAB 1 (SJSP)'!F34+'[6]ANEXO I - TAB 1 (SJMS) '!F34</f>
        <v>69</v>
      </c>
      <c r="G34" s="246">
        <f>E34+F34</f>
        <v>69</v>
      </c>
      <c r="H34" s="236"/>
      <c r="I34" s="246">
        <f t="shared" si="1"/>
        <v>69</v>
      </c>
      <c r="J34" s="186">
        <f>'[6]ANEXO I - TAB 1 (SJSP)'!J34+'[6]ANEXO I - TAB 1 (SJMS) '!J34</f>
        <v>0</v>
      </c>
      <c r="K34" s="186">
        <f>'[6]ANEXO I - TAB 1 (SJSP)'!K34+'[6]ANEXO I - TAB 1 (SJMS) '!K34</f>
        <v>1</v>
      </c>
      <c r="L34" s="258">
        <f t="shared" si="2"/>
        <v>1</v>
      </c>
      <c r="M34" s="199">
        <f>'[6]ANEXO I - TAB 1 (SJSP)'!M34+'[6]ANEXO I - TAB 1 (SJMS) '!M34</f>
        <v>1</v>
      </c>
    </row>
    <row r="35" spans="1:13" s="7" customFormat="1" ht="12.75" customHeight="1">
      <c r="A35" s="933"/>
      <c r="B35" s="935"/>
      <c r="C35" s="955"/>
      <c r="D35" s="194">
        <v>1</v>
      </c>
      <c r="E35" s="186">
        <f>'[6]ANEXO I - TAB 1 (SJSP)'!E35+'[6]ANEXO I - TAB 1 (SJMS) '!E35</f>
        <v>0</v>
      </c>
      <c r="F35" s="186">
        <f>'[6]ANEXO I - TAB 1 (SJSP)'!F35+'[6]ANEXO I - TAB 1 (SJMS) '!F35</f>
        <v>20</v>
      </c>
      <c r="G35" s="242">
        <f t="shared" ref="G35:G49" si="4">E35+F35</f>
        <v>20</v>
      </c>
      <c r="H35" s="205">
        <f>'[6]ANEXO I - TAB 1 (SJSP)'!H35+'[6]ANEXO I - TAB 1 (SJMS) '!H35</f>
        <v>211</v>
      </c>
      <c r="I35" s="242">
        <f t="shared" si="1"/>
        <v>231</v>
      </c>
      <c r="J35" s="186">
        <f>'[6]ANEXO I - TAB 1 (SJSP)'!J35+'[6]ANEXO I - TAB 1 (SJMS) '!J35</f>
        <v>1</v>
      </c>
      <c r="K35" s="186">
        <f>'[6]ANEXO I - TAB 1 (SJSP)'!K35+'[6]ANEXO I - TAB 1 (SJMS) '!K35</f>
        <v>0</v>
      </c>
      <c r="L35" s="254">
        <f t="shared" si="2"/>
        <v>1</v>
      </c>
      <c r="M35" s="199">
        <f>'[6]ANEXO I - TAB 1 (SJSP)'!M35+'[6]ANEXO I - TAB 1 (SJMS) '!M35</f>
        <v>0</v>
      </c>
    </row>
    <row r="36" spans="1:13" s="172" customFormat="1" ht="12.75" customHeight="1">
      <c r="A36" s="173"/>
      <c r="B36" s="261"/>
      <c r="C36" s="262"/>
      <c r="D36" s="263" t="s">
        <v>194</v>
      </c>
      <c r="E36" s="264">
        <f>SUM(E23:E35)</f>
        <v>2475</v>
      </c>
      <c r="F36" s="243">
        <f t="shared" ref="F36:M36" si="5">SUM(F23:F35)</f>
        <v>135</v>
      </c>
      <c r="G36" s="243">
        <f t="shared" si="5"/>
        <v>2610</v>
      </c>
      <c r="H36" s="247">
        <f t="shared" si="5"/>
        <v>211</v>
      </c>
      <c r="I36" s="243">
        <f t="shared" si="5"/>
        <v>2821</v>
      </c>
      <c r="J36" s="264">
        <f t="shared" si="5"/>
        <v>480</v>
      </c>
      <c r="K36" s="243">
        <f t="shared" si="5"/>
        <v>92</v>
      </c>
      <c r="L36" s="255">
        <f t="shared" si="5"/>
        <v>572</v>
      </c>
      <c r="M36" s="265">
        <f t="shared" si="5"/>
        <v>120</v>
      </c>
    </row>
    <row r="37" spans="1:13" s="7" customFormat="1" ht="12.75" customHeight="1">
      <c r="A37" s="932" t="s">
        <v>170</v>
      </c>
      <c r="B37" s="934" t="s">
        <v>171</v>
      </c>
      <c r="C37" s="936" t="s">
        <v>152</v>
      </c>
      <c r="D37" s="174">
        <v>13</v>
      </c>
      <c r="E37" s="175"/>
      <c r="F37" s="176"/>
      <c r="G37" s="238">
        <f t="shared" si="4"/>
        <v>0</v>
      </c>
      <c r="H37" s="237"/>
      <c r="I37" s="238">
        <f t="shared" si="1"/>
        <v>0</v>
      </c>
      <c r="J37" s="175"/>
      <c r="K37" s="176"/>
      <c r="L37" s="250">
        <f t="shared" si="2"/>
        <v>0</v>
      </c>
      <c r="M37" s="195"/>
    </row>
    <row r="38" spans="1:13" s="7" customFormat="1" ht="12.75" customHeight="1">
      <c r="A38" s="933"/>
      <c r="B38" s="935"/>
      <c r="C38" s="937"/>
      <c r="D38" s="177">
        <v>12</v>
      </c>
      <c r="E38" s="178"/>
      <c r="F38" s="179"/>
      <c r="G38" s="239">
        <f t="shared" si="4"/>
        <v>0</v>
      </c>
      <c r="H38" s="236"/>
      <c r="I38" s="239">
        <f t="shared" si="1"/>
        <v>0</v>
      </c>
      <c r="J38" s="178"/>
      <c r="K38" s="179"/>
      <c r="L38" s="251">
        <f t="shared" si="2"/>
        <v>0</v>
      </c>
      <c r="M38" s="196"/>
    </row>
    <row r="39" spans="1:13" s="7" customFormat="1" ht="12.75" customHeight="1">
      <c r="A39" s="933"/>
      <c r="B39" s="935"/>
      <c r="C39" s="938"/>
      <c r="D39" s="180">
        <v>11</v>
      </c>
      <c r="E39" s="181"/>
      <c r="F39" s="182"/>
      <c r="G39" s="240">
        <f t="shared" si="4"/>
        <v>0</v>
      </c>
      <c r="H39" s="236"/>
      <c r="I39" s="240">
        <f t="shared" si="1"/>
        <v>0</v>
      </c>
      <c r="J39" s="181"/>
      <c r="K39" s="182"/>
      <c r="L39" s="252">
        <f t="shared" si="2"/>
        <v>0</v>
      </c>
      <c r="M39" s="197"/>
    </row>
    <row r="40" spans="1:13" s="7" customFormat="1" ht="12.75" customHeight="1">
      <c r="A40" s="933"/>
      <c r="B40" s="935"/>
      <c r="C40" s="954" t="s">
        <v>153</v>
      </c>
      <c r="D40" s="174">
        <v>10</v>
      </c>
      <c r="E40" s="175"/>
      <c r="F40" s="176"/>
      <c r="G40" s="238">
        <f t="shared" si="4"/>
        <v>0</v>
      </c>
      <c r="H40" s="236"/>
      <c r="I40" s="238">
        <f t="shared" si="1"/>
        <v>0</v>
      </c>
      <c r="J40" s="175"/>
      <c r="K40" s="176"/>
      <c r="L40" s="250">
        <f t="shared" si="2"/>
        <v>0</v>
      </c>
      <c r="M40" s="195"/>
    </row>
    <row r="41" spans="1:13" s="7" customFormat="1" ht="12.75" customHeight="1">
      <c r="A41" s="933"/>
      <c r="B41" s="935"/>
      <c r="C41" s="937"/>
      <c r="D41" s="177">
        <v>9</v>
      </c>
      <c r="E41" s="178"/>
      <c r="F41" s="179"/>
      <c r="G41" s="239">
        <f t="shared" si="4"/>
        <v>0</v>
      </c>
      <c r="H41" s="236"/>
      <c r="I41" s="239">
        <f t="shared" si="1"/>
        <v>0</v>
      </c>
      <c r="J41" s="178"/>
      <c r="K41" s="179"/>
      <c r="L41" s="251">
        <f t="shared" si="2"/>
        <v>0</v>
      </c>
      <c r="M41" s="196"/>
    </row>
    <row r="42" spans="1:13" s="7" customFormat="1" ht="12.75" customHeight="1">
      <c r="A42" s="933"/>
      <c r="B42" s="935"/>
      <c r="C42" s="937"/>
      <c r="D42" s="177">
        <v>8</v>
      </c>
      <c r="E42" s="178"/>
      <c r="F42" s="179"/>
      <c r="G42" s="239">
        <f t="shared" si="4"/>
        <v>0</v>
      </c>
      <c r="H42" s="236"/>
      <c r="I42" s="239">
        <f t="shared" si="1"/>
        <v>0</v>
      </c>
      <c r="J42" s="178"/>
      <c r="K42" s="179"/>
      <c r="L42" s="251">
        <f t="shared" si="2"/>
        <v>0</v>
      </c>
      <c r="M42" s="196"/>
    </row>
    <row r="43" spans="1:13" s="7" customFormat="1" ht="12.75" customHeight="1">
      <c r="A43" s="933"/>
      <c r="B43" s="935"/>
      <c r="C43" s="937"/>
      <c r="D43" s="177">
        <v>7</v>
      </c>
      <c r="E43" s="178"/>
      <c r="F43" s="179"/>
      <c r="G43" s="239">
        <f t="shared" si="4"/>
        <v>0</v>
      </c>
      <c r="H43" s="236"/>
      <c r="I43" s="239">
        <f t="shared" si="1"/>
        <v>0</v>
      </c>
      <c r="J43" s="178"/>
      <c r="K43" s="179"/>
      <c r="L43" s="251">
        <f t="shared" si="2"/>
        <v>0</v>
      </c>
      <c r="M43" s="196"/>
    </row>
    <row r="44" spans="1:13" s="7" customFormat="1" ht="12.75" customHeight="1">
      <c r="A44" s="933"/>
      <c r="B44" s="935"/>
      <c r="C44" s="938"/>
      <c r="D44" s="180">
        <v>6</v>
      </c>
      <c r="E44" s="181"/>
      <c r="F44" s="182"/>
      <c r="G44" s="240">
        <f t="shared" si="4"/>
        <v>0</v>
      </c>
      <c r="H44" s="236"/>
      <c r="I44" s="240">
        <f t="shared" si="1"/>
        <v>0</v>
      </c>
      <c r="J44" s="181"/>
      <c r="K44" s="182"/>
      <c r="L44" s="252">
        <f t="shared" si="2"/>
        <v>0</v>
      </c>
      <c r="M44" s="197"/>
    </row>
    <row r="45" spans="1:13" s="7" customFormat="1" ht="12.75" customHeight="1">
      <c r="A45" s="933"/>
      <c r="B45" s="935"/>
      <c r="C45" s="954" t="s">
        <v>154</v>
      </c>
      <c r="D45" s="174">
        <v>5</v>
      </c>
      <c r="E45" s="175"/>
      <c r="F45" s="176"/>
      <c r="G45" s="238">
        <f t="shared" si="4"/>
        <v>0</v>
      </c>
      <c r="H45" s="236"/>
      <c r="I45" s="238">
        <f t="shared" si="1"/>
        <v>0</v>
      </c>
      <c r="J45" s="175"/>
      <c r="K45" s="176"/>
      <c r="L45" s="250">
        <f t="shared" si="2"/>
        <v>0</v>
      </c>
      <c r="M45" s="195"/>
    </row>
    <row r="46" spans="1:13" s="7" customFormat="1" ht="12.75" customHeight="1">
      <c r="A46" s="933"/>
      <c r="B46" s="935"/>
      <c r="C46" s="937"/>
      <c r="D46" s="177">
        <v>4</v>
      </c>
      <c r="E46" s="178"/>
      <c r="F46" s="179"/>
      <c r="G46" s="239">
        <f t="shared" si="4"/>
        <v>0</v>
      </c>
      <c r="H46" s="236"/>
      <c r="I46" s="239">
        <f t="shared" si="1"/>
        <v>0</v>
      </c>
      <c r="J46" s="178"/>
      <c r="K46" s="179"/>
      <c r="L46" s="251">
        <f t="shared" si="2"/>
        <v>0</v>
      </c>
      <c r="M46" s="196"/>
    </row>
    <row r="47" spans="1:13" s="7" customFormat="1" ht="12.75" customHeight="1">
      <c r="A47" s="933"/>
      <c r="B47" s="935"/>
      <c r="C47" s="937"/>
      <c r="D47" s="177">
        <v>3</v>
      </c>
      <c r="E47" s="178"/>
      <c r="F47" s="179"/>
      <c r="G47" s="239">
        <f t="shared" si="4"/>
        <v>0</v>
      </c>
      <c r="H47" s="236"/>
      <c r="I47" s="239">
        <f t="shared" si="1"/>
        <v>0</v>
      </c>
      <c r="J47" s="178"/>
      <c r="K47" s="179"/>
      <c r="L47" s="251">
        <f t="shared" si="2"/>
        <v>0</v>
      </c>
      <c r="M47" s="196"/>
    </row>
    <row r="48" spans="1:13" s="7" customFormat="1" ht="12.75" customHeight="1">
      <c r="A48" s="933"/>
      <c r="B48" s="935"/>
      <c r="C48" s="937"/>
      <c r="D48" s="177">
        <v>2</v>
      </c>
      <c r="E48" s="184"/>
      <c r="F48" s="185"/>
      <c r="G48" s="241">
        <f t="shared" si="4"/>
        <v>0</v>
      </c>
      <c r="H48" s="236"/>
      <c r="I48" s="241">
        <f t="shared" si="1"/>
        <v>0</v>
      </c>
      <c r="J48" s="184"/>
      <c r="K48" s="185"/>
      <c r="L48" s="253">
        <f t="shared" si="2"/>
        <v>0</v>
      </c>
      <c r="M48" s="198"/>
    </row>
    <row r="49" spans="1:13" s="7" customFormat="1" ht="12.75" customHeight="1">
      <c r="A49" s="933"/>
      <c r="B49" s="935"/>
      <c r="C49" s="955"/>
      <c r="D49" s="180">
        <v>1</v>
      </c>
      <c r="E49" s="190"/>
      <c r="F49" s="191"/>
      <c r="G49" s="242">
        <f t="shared" si="4"/>
        <v>0</v>
      </c>
      <c r="H49" s="205"/>
      <c r="I49" s="242">
        <f t="shared" si="1"/>
        <v>0</v>
      </c>
      <c r="J49" s="190"/>
      <c r="K49" s="191"/>
      <c r="L49" s="254">
        <f t="shared" si="2"/>
        <v>0</v>
      </c>
      <c r="M49" s="201"/>
    </row>
    <row r="50" spans="1:13" s="172" customFormat="1" ht="12.75" customHeight="1">
      <c r="A50" s="266"/>
      <c r="B50" s="261"/>
      <c r="C50" s="262"/>
      <c r="D50" s="267" t="s">
        <v>194</v>
      </c>
      <c r="E50" s="268">
        <f>SUM(E37:E49)</f>
        <v>0</v>
      </c>
      <c r="F50" s="247">
        <f t="shared" ref="F50:M50" si="6">SUM(F37:F49)</f>
        <v>0</v>
      </c>
      <c r="G50" s="247">
        <f t="shared" si="6"/>
        <v>0</v>
      </c>
      <c r="H50" s="247">
        <f t="shared" si="6"/>
        <v>0</v>
      </c>
      <c r="I50" s="247">
        <f t="shared" si="6"/>
        <v>0</v>
      </c>
      <c r="J50" s="268">
        <f t="shared" si="6"/>
        <v>0</v>
      </c>
      <c r="K50" s="247">
        <f t="shared" si="6"/>
        <v>0</v>
      </c>
      <c r="L50" s="259">
        <f t="shared" si="6"/>
        <v>0</v>
      </c>
      <c r="M50" s="269">
        <f t="shared" si="6"/>
        <v>0</v>
      </c>
    </row>
    <row r="51" spans="1:13" s="172" customFormat="1" ht="12.75" customHeight="1" thickBot="1">
      <c r="A51" s="272"/>
      <c r="B51" s="984" t="s">
        <v>17</v>
      </c>
      <c r="C51" s="984"/>
      <c r="D51" s="985"/>
      <c r="E51" s="270">
        <f>E22+E36+E50</f>
        <v>4208</v>
      </c>
      <c r="F51" s="248">
        <f t="shared" ref="F51:M51" si="7">F22+F36+F50</f>
        <v>238</v>
      </c>
      <c r="G51" s="248">
        <f t="shared" si="7"/>
        <v>4446</v>
      </c>
      <c r="H51" s="248">
        <f t="shared" si="7"/>
        <v>353</v>
      </c>
      <c r="I51" s="249">
        <f t="shared" si="7"/>
        <v>4799</v>
      </c>
      <c r="J51" s="270">
        <f t="shared" si="7"/>
        <v>933</v>
      </c>
      <c r="K51" s="248">
        <f t="shared" si="7"/>
        <v>179</v>
      </c>
      <c r="L51" s="260">
        <f t="shared" si="7"/>
        <v>1112</v>
      </c>
      <c r="M51" s="271">
        <f t="shared" si="7"/>
        <v>218</v>
      </c>
    </row>
    <row r="52" spans="1:13" ht="13.5" thickTop="1">
      <c r="A52" s="216" t="s">
        <v>268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M52"/>
  <sheetViews>
    <sheetView showGridLines="0" zoomScaleNormal="100" workbookViewId="0">
      <selection activeCell="H37" sqref="H37:H49"/>
    </sheetView>
  </sheetViews>
  <sheetFormatPr defaultRowHeight="12.75"/>
  <cols>
    <col min="1" max="2" width="11.140625" style="478" customWidth="1"/>
    <col min="3" max="3" width="11.140625" style="391" customWidth="1"/>
    <col min="4" max="4" width="13.28515625" style="391" customWidth="1"/>
    <col min="5" max="6" width="14.28515625" style="391" customWidth="1"/>
    <col min="7" max="7" width="14.28515625" style="479" customWidth="1"/>
    <col min="8" max="13" width="14.28515625" style="391" customWidth="1"/>
    <col min="14" max="256" width="9.140625" style="391"/>
    <col min="257" max="259" width="11.140625" style="391" customWidth="1"/>
    <col min="260" max="260" width="13.28515625" style="391" customWidth="1"/>
    <col min="261" max="269" width="14.28515625" style="391" customWidth="1"/>
    <col min="270" max="512" width="9.140625" style="391"/>
    <col min="513" max="515" width="11.140625" style="391" customWidth="1"/>
    <col min="516" max="516" width="13.28515625" style="391" customWidth="1"/>
    <col min="517" max="525" width="14.28515625" style="391" customWidth="1"/>
    <col min="526" max="768" width="9.140625" style="391"/>
    <col min="769" max="771" width="11.140625" style="391" customWidth="1"/>
    <col min="772" max="772" width="13.28515625" style="391" customWidth="1"/>
    <col min="773" max="781" width="14.28515625" style="391" customWidth="1"/>
    <col min="782" max="1024" width="9.140625" style="391"/>
    <col min="1025" max="1027" width="11.140625" style="391" customWidth="1"/>
    <col min="1028" max="1028" width="13.28515625" style="391" customWidth="1"/>
    <col min="1029" max="1037" width="14.28515625" style="391" customWidth="1"/>
    <col min="1038" max="1280" width="9.140625" style="391"/>
    <col min="1281" max="1283" width="11.140625" style="391" customWidth="1"/>
    <col min="1284" max="1284" width="13.28515625" style="391" customWidth="1"/>
    <col min="1285" max="1293" width="14.28515625" style="391" customWidth="1"/>
    <col min="1294" max="1536" width="9.140625" style="391"/>
    <col min="1537" max="1539" width="11.140625" style="391" customWidth="1"/>
    <col min="1540" max="1540" width="13.28515625" style="391" customWidth="1"/>
    <col min="1541" max="1549" width="14.28515625" style="391" customWidth="1"/>
    <col min="1550" max="1792" width="9.140625" style="391"/>
    <col min="1793" max="1795" width="11.140625" style="391" customWidth="1"/>
    <col min="1796" max="1796" width="13.28515625" style="391" customWidth="1"/>
    <col min="1797" max="1805" width="14.28515625" style="391" customWidth="1"/>
    <col min="1806" max="2048" width="9.140625" style="391"/>
    <col min="2049" max="2051" width="11.140625" style="391" customWidth="1"/>
    <col min="2052" max="2052" width="13.28515625" style="391" customWidth="1"/>
    <col min="2053" max="2061" width="14.28515625" style="391" customWidth="1"/>
    <col min="2062" max="2304" width="9.140625" style="391"/>
    <col min="2305" max="2307" width="11.140625" style="391" customWidth="1"/>
    <col min="2308" max="2308" width="13.28515625" style="391" customWidth="1"/>
    <col min="2309" max="2317" width="14.28515625" style="391" customWidth="1"/>
    <col min="2318" max="2560" width="9.140625" style="391"/>
    <col min="2561" max="2563" width="11.140625" style="391" customWidth="1"/>
    <col min="2564" max="2564" width="13.28515625" style="391" customWidth="1"/>
    <col min="2565" max="2573" width="14.28515625" style="391" customWidth="1"/>
    <col min="2574" max="2816" width="9.140625" style="391"/>
    <col min="2817" max="2819" width="11.140625" style="391" customWidth="1"/>
    <col min="2820" max="2820" width="13.28515625" style="391" customWidth="1"/>
    <col min="2821" max="2829" width="14.28515625" style="391" customWidth="1"/>
    <col min="2830" max="3072" width="9.140625" style="391"/>
    <col min="3073" max="3075" width="11.140625" style="391" customWidth="1"/>
    <col min="3076" max="3076" width="13.28515625" style="391" customWidth="1"/>
    <col min="3077" max="3085" width="14.28515625" style="391" customWidth="1"/>
    <col min="3086" max="3328" width="9.140625" style="391"/>
    <col min="3329" max="3331" width="11.140625" style="391" customWidth="1"/>
    <col min="3332" max="3332" width="13.28515625" style="391" customWidth="1"/>
    <col min="3333" max="3341" width="14.28515625" style="391" customWidth="1"/>
    <col min="3342" max="3584" width="9.140625" style="391"/>
    <col min="3585" max="3587" width="11.140625" style="391" customWidth="1"/>
    <col min="3588" max="3588" width="13.28515625" style="391" customWidth="1"/>
    <col min="3589" max="3597" width="14.28515625" style="391" customWidth="1"/>
    <col min="3598" max="3840" width="9.140625" style="391"/>
    <col min="3841" max="3843" width="11.140625" style="391" customWidth="1"/>
    <col min="3844" max="3844" width="13.28515625" style="391" customWidth="1"/>
    <col min="3845" max="3853" width="14.28515625" style="391" customWidth="1"/>
    <col min="3854" max="4096" width="9.140625" style="391"/>
    <col min="4097" max="4099" width="11.140625" style="391" customWidth="1"/>
    <col min="4100" max="4100" width="13.28515625" style="391" customWidth="1"/>
    <col min="4101" max="4109" width="14.28515625" style="391" customWidth="1"/>
    <col min="4110" max="4352" width="9.140625" style="391"/>
    <col min="4353" max="4355" width="11.140625" style="391" customWidth="1"/>
    <col min="4356" max="4356" width="13.28515625" style="391" customWidth="1"/>
    <col min="4357" max="4365" width="14.28515625" style="391" customWidth="1"/>
    <col min="4366" max="4608" width="9.140625" style="391"/>
    <col min="4609" max="4611" width="11.140625" style="391" customWidth="1"/>
    <col min="4612" max="4612" width="13.28515625" style="391" customWidth="1"/>
    <col min="4613" max="4621" width="14.28515625" style="391" customWidth="1"/>
    <col min="4622" max="4864" width="9.140625" style="391"/>
    <col min="4865" max="4867" width="11.140625" style="391" customWidth="1"/>
    <col min="4868" max="4868" width="13.28515625" style="391" customWidth="1"/>
    <col min="4869" max="4877" width="14.28515625" style="391" customWidth="1"/>
    <col min="4878" max="5120" width="9.140625" style="391"/>
    <col min="5121" max="5123" width="11.140625" style="391" customWidth="1"/>
    <col min="5124" max="5124" width="13.28515625" style="391" customWidth="1"/>
    <col min="5125" max="5133" width="14.28515625" style="391" customWidth="1"/>
    <col min="5134" max="5376" width="9.140625" style="391"/>
    <col min="5377" max="5379" width="11.140625" style="391" customWidth="1"/>
    <col min="5380" max="5380" width="13.28515625" style="391" customWidth="1"/>
    <col min="5381" max="5389" width="14.28515625" style="391" customWidth="1"/>
    <col min="5390" max="5632" width="9.140625" style="391"/>
    <col min="5633" max="5635" width="11.140625" style="391" customWidth="1"/>
    <col min="5636" max="5636" width="13.28515625" style="391" customWidth="1"/>
    <col min="5637" max="5645" width="14.28515625" style="391" customWidth="1"/>
    <col min="5646" max="5888" width="9.140625" style="391"/>
    <col min="5889" max="5891" width="11.140625" style="391" customWidth="1"/>
    <col min="5892" max="5892" width="13.28515625" style="391" customWidth="1"/>
    <col min="5893" max="5901" width="14.28515625" style="391" customWidth="1"/>
    <col min="5902" max="6144" width="9.140625" style="391"/>
    <col min="6145" max="6147" width="11.140625" style="391" customWidth="1"/>
    <col min="6148" max="6148" width="13.28515625" style="391" customWidth="1"/>
    <col min="6149" max="6157" width="14.28515625" style="391" customWidth="1"/>
    <col min="6158" max="6400" width="9.140625" style="391"/>
    <col min="6401" max="6403" width="11.140625" style="391" customWidth="1"/>
    <col min="6404" max="6404" width="13.28515625" style="391" customWidth="1"/>
    <col min="6405" max="6413" width="14.28515625" style="391" customWidth="1"/>
    <col min="6414" max="6656" width="9.140625" style="391"/>
    <col min="6657" max="6659" width="11.140625" style="391" customWidth="1"/>
    <col min="6660" max="6660" width="13.28515625" style="391" customWidth="1"/>
    <col min="6661" max="6669" width="14.28515625" style="391" customWidth="1"/>
    <col min="6670" max="6912" width="9.140625" style="391"/>
    <col min="6913" max="6915" width="11.140625" style="391" customWidth="1"/>
    <col min="6916" max="6916" width="13.28515625" style="391" customWidth="1"/>
    <col min="6917" max="6925" width="14.28515625" style="391" customWidth="1"/>
    <col min="6926" max="7168" width="9.140625" style="391"/>
    <col min="7169" max="7171" width="11.140625" style="391" customWidth="1"/>
    <col min="7172" max="7172" width="13.28515625" style="391" customWidth="1"/>
    <col min="7173" max="7181" width="14.28515625" style="391" customWidth="1"/>
    <col min="7182" max="7424" width="9.140625" style="391"/>
    <col min="7425" max="7427" width="11.140625" style="391" customWidth="1"/>
    <col min="7428" max="7428" width="13.28515625" style="391" customWidth="1"/>
    <col min="7429" max="7437" width="14.28515625" style="391" customWidth="1"/>
    <col min="7438" max="7680" width="9.140625" style="391"/>
    <col min="7681" max="7683" width="11.140625" style="391" customWidth="1"/>
    <col min="7684" max="7684" width="13.28515625" style="391" customWidth="1"/>
    <col min="7685" max="7693" width="14.28515625" style="391" customWidth="1"/>
    <col min="7694" max="7936" width="9.140625" style="391"/>
    <col min="7937" max="7939" width="11.140625" style="391" customWidth="1"/>
    <col min="7940" max="7940" width="13.28515625" style="391" customWidth="1"/>
    <col min="7941" max="7949" width="14.28515625" style="391" customWidth="1"/>
    <col min="7950" max="8192" width="9.140625" style="391"/>
    <col min="8193" max="8195" width="11.140625" style="391" customWidth="1"/>
    <col min="8196" max="8196" width="13.28515625" style="391" customWidth="1"/>
    <col min="8197" max="8205" width="14.28515625" style="391" customWidth="1"/>
    <col min="8206" max="8448" width="9.140625" style="391"/>
    <col min="8449" max="8451" width="11.140625" style="391" customWidth="1"/>
    <col min="8452" max="8452" width="13.28515625" style="391" customWidth="1"/>
    <col min="8453" max="8461" width="14.28515625" style="391" customWidth="1"/>
    <col min="8462" max="8704" width="9.140625" style="391"/>
    <col min="8705" max="8707" width="11.140625" style="391" customWidth="1"/>
    <col min="8708" max="8708" width="13.28515625" style="391" customWidth="1"/>
    <col min="8709" max="8717" width="14.28515625" style="391" customWidth="1"/>
    <col min="8718" max="8960" width="9.140625" style="391"/>
    <col min="8961" max="8963" width="11.140625" style="391" customWidth="1"/>
    <col min="8964" max="8964" width="13.28515625" style="391" customWidth="1"/>
    <col min="8965" max="8973" width="14.28515625" style="391" customWidth="1"/>
    <col min="8974" max="9216" width="9.140625" style="391"/>
    <col min="9217" max="9219" width="11.140625" style="391" customWidth="1"/>
    <col min="9220" max="9220" width="13.28515625" style="391" customWidth="1"/>
    <col min="9221" max="9229" width="14.28515625" style="391" customWidth="1"/>
    <col min="9230" max="9472" width="9.140625" style="391"/>
    <col min="9473" max="9475" width="11.140625" style="391" customWidth="1"/>
    <col min="9476" max="9476" width="13.28515625" style="391" customWidth="1"/>
    <col min="9477" max="9485" width="14.28515625" style="391" customWidth="1"/>
    <col min="9486" max="9728" width="9.140625" style="391"/>
    <col min="9729" max="9731" width="11.140625" style="391" customWidth="1"/>
    <col min="9732" max="9732" width="13.28515625" style="391" customWidth="1"/>
    <col min="9733" max="9741" width="14.28515625" style="391" customWidth="1"/>
    <col min="9742" max="9984" width="9.140625" style="391"/>
    <col min="9985" max="9987" width="11.140625" style="391" customWidth="1"/>
    <col min="9988" max="9988" width="13.28515625" style="391" customWidth="1"/>
    <col min="9989" max="9997" width="14.28515625" style="391" customWidth="1"/>
    <col min="9998" max="10240" width="9.140625" style="391"/>
    <col min="10241" max="10243" width="11.140625" style="391" customWidth="1"/>
    <col min="10244" max="10244" width="13.28515625" style="391" customWidth="1"/>
    <col min="10245" max="10253" width="14.28515625" style="391" customWidth="1"/>
    <col min="10254" max="10496" width="9.140625" style="391"/>
    <col min="10497" max="10499" width="11.140625" style="391" customWidth="1"/>
    <col min="10500" max="10500" width="13.28515625" style="391" customWidth="1"/>
    <col min="10501" max="10509" width="14.28515625" style="391" customWidth="1"/>
    <col min="10510" max="10752" width="9.140625" style="391"/>
    <col min="10753" max="10755" width="11.140625" style="391" customWidth="1"/>
    <col min="10756" max="10756" width="13.28515625" style="391" customWidth="1"/>
    <col min="10757" max="10765" width="14.28515625" style="391" customWidth="1"/>
    <col min="10766" max="11008" width="9.140625" style="391"/>
    <col min="11009" max="11011" width="11.140625" style="391" customWidth="1"/>
    <col min="11012" max="11012" width="13.28515625" style="391" customWidth="1"/>
    <col min="11013" max="11021" width="14.28515625" style="391" customWidth="1"/>
    <col min="11022" max="11264" width="9.140625" style="391"/>
    <col min="11265" max="11267" width="11.140625" style="391" customWidth="1"/>
    <col min="11268" max="11268" width="13.28515625" style="391" customWidth="1"/>
    <col min="11269" max="11277" width="14.28515625" style="391" customWidth="1"/>
    <col min="11278" max="11520" width="9.140625" style="391"/>
    <col min="11521" max="11523" width="11.140625" style="391" customWidth="1"/>
    <col min="11524" max="11524" width="13.28515625" style="391" customWidth="1"/>
    <col min="11525" max="11533" width="14.28515625" style="391" customWidth="1"/>
    <col min="11534" max="11776" width="9.140625" style="391"/>
    <col min="11777" max="11779" width="11.140625" style="391" customWidth="1"/>
    <col min="11780" max="11780" width="13.28515625" style="391" customWidth="1"/>
    <col min="11781" max="11789" width="14.28515625" style="391" customWidth="1"/>
    <col min="11790" max="12032" width="9.140625" style="391"/>
    <col min="12033" max="12035" width="11.140625" style="391" customWidth="1"/>
    <col min="12036" max="12036" width="13.28515625" style="391" customWidth="1"/>
    <col min="12037" max="12045" width="14.28515625" style="391" customWidth="1"/>
    <col min="12046" max="12288" width="9.140625" style="391"/>
    <col min="12289" max="12291" width="11.140625" style="391" customWidth="1"/>
    <col min="12292" max="12292" width="13.28515625" style="391" customWidth="1"/>
    <col min="12293" max="12301" width="14.28515625" style="391" customWidth="1"/>
    <col min="12302" max="12544" width="9.140625" style="391"/>
    <col min="12545" max="12547" width="11.140625" style="391" customWidth="1"/>
    <col min="12548" max="12548" width="13.28515625" style="391" customWidth="1"/>
    <col min="12549" max="12557" width="14.28515625" style="391" customWidth="1"/>
    <col min="12558" max="12800" width="9.140625" style="391"/>
    <col min="12801" max="12803" width="11.140625" style="391" customWidth="1"/>
    <col min="12804" max="12804" width="13.28515625" style="391" customWidth="1"/>
    <col min="12805" max="12813" width="14.28515625" style="391" customWidth="1"/>
    <col min="12814" max="13056" width="9.140625" style="391"/>
    <col min="13057" max="13059" width="11.140625" style="391" customWidth="1"/>
    <col min="13060" max="13060" width="13.28515625" style="391" customWidth="1"/>
    <col min="13061" max="13069" width="14.28515625" style="391" customWidth="1"/>
    <col min="13070" max="13312" width="9.140625" style="391"/>
    <col min="13313" max="13315" width="11.140625" style="391" customWidth="1"/>
    <col min="13316" max="13316" width="13.28515625" style="391" customWidth="1"/>
    <col min="13317" max="13325" width="14.28515625" style="391" customWidth="1"/>
    <col min="13326" max="13568" width="9.140625" style="391"/>
    <col min="13569" max="13571" width="11.140625" style="391" customWidth="1"/>
    <col min="13572" max="13572" width="13.28515625" style="391" customWidth="1"/>
    <col min="13573" max="13581" width="14.28515625" style="391" customWidth="1"/>
    <col min="13582" max="13824" width="9.140625" style="391"/>
    <col min="13825" max="13827" width="11.140625" style="391" customWidth="1"/>
    <col min="13828" max="13828" width="13.28515625" style="391" customWidth="1"/>
    <col min="13829" max="13837" width="14.28515625" style="391" customWidth="1"/>
    <col min="13838" max="14080" width="9.140625" style="391"/>
    <col min="14081" max="14083" width="11.140625" style="391" customWidth="1"/>
    <col min="14084" max="14084" width="13.28515625" style="391" customWidth="1"/>
    <col min="14085" max="14093" width="14.28515625" style="391" customWidth="1"/>
    <col min="14094" max="14336" width="9.140625" style="391"/>
    <col min="14337" max="14339" width="11.140625" style="391" customWidth="1"/>
    <col min="14340" max="14340" width="13.28515625" style="391" customWidth="1"/>
    <col min="14341" max="14349" width="14.28515625" style="391" customWidth="1"/>
    <col min="14350" max="14592" width="9.140625" style="391"/>
    <col min="14593" max="14595" width="11.140625" style="391" customWidth="1"/>
    <col min="14596" max="14596" width="13.28515625" style="391" customWidth="1"/>
    <col min="14597" max="14605" width="14.28515625" style="391" customWidth="1"/>
    <col min="14606" max="14848" width="9.140625" style="391"/>
    <col min="14849" max="14851" width="11.140625" style="391" customWidth="1"/>
    <col min="14852" max="14852" width="13.28515625" style="391" customWidth="1"/>
    <col min="14853" max="14861" width="14.28515625" style="391" customWidth="1"/>
    <col min="14862" max="15104" width="9.140625" style="391"/>
    <col min="15105" max="15107" width="11.140625" style="391" customWidth="1"/>
    <col min="15108" max="15108" width="13.28515625" style="391" customWidth="1"/>
    <col min="15109" max="15117" width="14.28515625" style="391" customWidth="1"/>
    <col min="15118" max="15360" width="9.140625" style="391"/>
    <col min="15361" max="15363" width="11.140625" style="391" customWidth="1"/>
    <col min="15364" max="15364" width="13.28515625" style="391" customWidth="1"/>
    <col min="15365" max="15373" width="14.28515625" style="391" customWidth="1"/>
    <col min="15374" max="15616" width="9.140625" style="391"/>
    <col min="15617" max="15619" width="11.140625" style="391" customWidth="1"/>
    <col min="15620" max="15620" width="13.28515625" style="391" customWidth="1"/>
    <col min="15621" max="15629" width="14.28515625" style="391" customWidth="1"/>
    <col min="15630" max="15872" width="9.140625" style="391"/>
    <col min="15873" max="15875" width="11.140625" style="391" customWidth="1"/>
    <col min="15876" max="15876" width="13.28515625" style="391" customWidth="1"/>
    <col min="15877" max="15885" width="14.28515625" style="391" customWidth="1"/>
    <col min="15886" max="16128" width="9.140625" style="391"/>
    <col min="16129" max="16131" width="11.140625" style="391" customWidth="1"/>
    <col min="16132" max="16132" width="13.28515625" style="391" customWidth="1"/>
    <col min="16133" max="16141" width="14.28515625" style="391" customWidth="1"/>
    <col min="16142" max="16384" width="9.140625" style="391"/>
  </cols>
  <sheetData>
    <row r="1" spans="1:13" ht="12.75" customHeight="1">
      <c r="A1" s="1050" t="s">
        <v>0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</row>
    <row r="2" spans="1:13" ht="12.75" customHeight="1">
      <c r="A2" s="1050" t="s">
        <v>1</v>
      </c>
      <c r="B2" s="1050"/>
      <c r="C2" s="1050"/>
      <c r="D2" s="1050"/>
      <c r="E2" s="1050"/>
      <c r="F2" s="1050"/>
      <c r="G2" s="1050"/>
      <c r="H2" s="1050"/>
      <c r="I2" s="1050"/>
      <c r="J2" s="1050"/>
      <c r="K2" s="1050"/>
      <c r="L2" s="1050"/>
      <c r="M2" s="1050"/>
    </row>
    <row r="3" spans="1:13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1:13" s="395" customFormat="1" ht="12.75" customHeight="1">
      <c r="A4" s="393" t="s">
        <v>269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</row>
    <row r="5" spans="1:13" s="397" customFormat="1" ht="13.5" customHeight="1" thickBot="1">
      <c r="A5" s="396"/>
      <c r="B5" s="396"/>
      <c r="C5" s="396"/>
      <c r="D5" s="396"/>
      <c r="E5" s="396"/>
      <c r="F5" s="396"/>
      <c r="G5" s="396"/>
      <c r="H5" s="396"/>
      <c r="I5" s="396"/>
      <c r="L5" s="398" t="s">
        <v>270</v>
      </c>
      <c r="M5" s="399" t="s">
        <v>271</v>
      </c>
    </row>
    <row r="6" spans="1:13" ht="13.5" customHeight="1" thickTop="1">
      <c r="A6" s="1051" t="s">
        <v>3</v>
      </c>
      <c r="B6" s="1052"/>
      <c r="C6" s="1052"/>
      <c r="D6" s="1053"/>
      <c r="E6" s="1057" t="s">
        <v>4</v>
      </c>
      <c r="F6" s="1058"/>
      <c r="G6" s="1058"/>
      <c r="H6" s="1058"/>
      <c r="I6" s="1059"/>
      <c r="J6" s="1060" t="s">
        <v>5</v>
      </c>
      <c r="K6" s="1058"/>
      <c r="L6" s="1061"/>
      <c r="M6" s="1062" t="s">
        <v>6</v>
      </c>
    </row>
    <row r="7" spans="1:13" ht="12.75" customHeight="1">
      <c r="A7" s="1054"/>
      <c r="B7" s="1055"/>
      <c r="C7" s="1055"/>
      <c r="D7" s="1056"/>
      <c r="E7" s="1065" t="s">
        <v>7</v>
      </c>
      <c r="F7" s="1066"/>
      <c r="G7" s="1067"/>
      <c r="H7" s="1068" t="s">
        <v>8</v>
      </c>
      <c r="I7" s="1070" t="s">
        <v>9</v>
      </c>
      <c r="J7" s="1072" t="s">
        <v>10</v>
      </c>
      <c r="K7" s="1068" t="s">
        <v>11</v>
      </c>
      <c r="L7" s="1068" t="s">
        <v>9</v>
      </c>
      <c r="M7" s="1063"/>
    </row>
    <row r="8" spans="1:13" ht="38.25">
      <c r="A8" s="400" t="s">
        <v>156</v>
      </c>
      <c r="B8" s="401" t="s">
        <v>157</v>
      </c>
      <c r="C8" s="401" t="s">
        <v>12</v>
      </c>
      <c r="D8" s="402" t="s">
        <v>13</v>
      </c>
      <c r="E8" s="400" t="s">
        <v>14</v>
      </c>
      <c r="F8" s="401" t="s">
        <v>15</v>
      </c>
      <c r="G8" s="403" t="s">
        <v>16</v>
      </c>
      <c r="H8" s="1069"/>
      <c r="I8" s="1071"/>
      <c r="J8" s="1073"/>
      <c r="K8" s="1069"/>
      <c r="L8" s="1069"/>
      <c r="M8" s="1064"/>
    </row>
    <row r="9" spans="1:13" s="411" customFormat="1" ht="12.75" customHeight="1">
      <c r="A9" s="1039" t="s">
        <v>151</v>
      </c>
      <c r="B9" s="1042" t="s">
        <v>155</v>
      </c>
      <c r="C9" s="1045" t="s">
        <v>152</v>
      </c>
      <c r="D9" s="404">
        <v>13</v>
      </c>
      <c r="E9" s="405">
        <v>1414</v>
      </c>
      <c r="F9" s="406">
        <v>0</v>
      </c>
      <c r="G9" s="407">
        <v>1414</v>
      </c>
      <c r="H9" s="408"/>
      <c r="I9" s="407">
        <v>1414</v>
      </c>
      <c r="J9" s="405">
        <v>410</v>
      </c>
      <c r="K9" s="406">
        <v>69</v>
      </c>
      <c r="L9" s="409">
        <v>479</v>
      </c>
      <c r="M9" s="410">
        <v>89</v>
      </c>
    </row>
    <row r="10" spans="1:13" s="411" customFormat="1">
      <c r="A10" s="1040"/>
      <c r="B10" s="1043"/>
      <c r="C10" s="1046"/>
      <c r="D10" s="412">
        <v>12</v>
      </c>
      <c r="E10" s="413">
        <v>54</v>
      </c>
      <c r="F10" s="413">
        <v>0</v>
      </c>
      <c r="G10" s="414">
        <v>54</v>
      </c>
      <c r="H10" s="415"/>
      <c r="I10" s="414">
        <v>54</v>
      </c>
      <c r="J10" s="416">
        <v>3</v>
      </c>
      <c r="K10" s="413">
        <v>1</v>
      </c>
      <c r="L10" s="417">
        <v>4</v>
      </c>
      <c r="M10" s="418">
        <v>3</v>
      </c>
    </row>
    <row r="11" spans="1:13" s="411" customFormat="1">
      <c r="A11" s="1040"/>
      <c r="B11" s="1043"/>
      <c r="C11" s="1047"/>
      <c r="D11" s="419">
        <v>11</v>
      </c>
      <c r="E11" s="420">
        <v>33</v>
      </c>
      <c r="F11" s="421">
        <v>0</v>
      </c>
      <c r="G11" s="422">
        <v>33</v>
      </c>
      <c r="H11" s="415"/>
      <c r="I11" s="422">
        <v>33</v>
      </c>
      <c r="J11" s="420">
        <v>0</v>
      </c>
      <c r="K11" s="421">
        <v>0</v>
      </c>
      <c r="L11" s="423">
        <v>0</v>
      </c>
      <c r="M11" s="424">
        <v>0</v>
      </c>
    </row>
    <row r="12" spans="1:13" s="411" customFormat="1">
      <c r="A12" s="1040"/>
      <c r="B12" s="1043"/>
      <c r="C12" s="1048" t="s">
        <v>153</v>
      </c>
      <c r="D12" s="404">
        <v>10</v>
      </c>
      <c r="E12" s="405">
        <v>26</v>
      </c>
      <c r="F12" s="406">
        <v>0</v>
      </c>
      <c r="G12" s="407">
        <v>26</v>
      </c>
      <c r="H12" s="415"/>
      <c r="I12" s="407">
        <v>26</v>
      </c>
      <c r="J12" s="405">
        <v>1</v>
      </c>
      <c r="K12" s="406">
        <v>1</v>
      </c>
      <c r="L12" s="409">
        <v>2</v>
      </c>
      <c r="M12" s="410">
        <v>1</v>
      </c>
    </row>
    <row r="13" spans="1:13" s="411" customFormat="1">
      <c r="A13" s="1040"/>
      <c r="B13" s="1043"/>
      <c r="C13" s="1046"/>
      <c r="D13" s="412">
        <v>9</v>
      </c>
      <c r="E13" s="416">
        <v>74</v>
      </c>
      <c r="F13" s="413">
        <v>0</v>
      </c>
      <c r="G13" s="414">
        <v>74</v>
      </c>
      <c r="H13" s="415"/>
      <c r="I13" s="414">
        <v>74</v>
      </c>
      <c r="J13" s="416">
        <v>1</v>
      </c>
      <c r="K13" s="413">
        <v>0</v>
      </c>
      <c r="L13" s="417">
        <v>1</v>
      </c>
      <c r="M13" s="418">
        <v>0</v>
      </c>
    </row>
    <row r="14" spans="1:13" s="411" customFormat="1">
      <c r="A14" s="1040"/>
      <c r="B14" s="1043"/>
      <c r="C14" s="1046"/>
      <c r="D14" s="412">
        <v>8</v>
      </c>
      <c r="E14" s="416">
        <v>59</v>
      </c>
      <c r="F14" s="413">
        <v>0</v>
      </c>
      <c r="G14" s="414">
        <v>59</v>
      </c>
      <c r="H14" s="415"/>
      <c r="I14" s="414">
        <v>59</v>
      </c>
      <c r="J14" s="416">
        <v>1</v>
      </c>
      <c r="K14" s="413">
        <v>2</v>
      </c>
      <c r="L14" s="417">
        <v>3</v>
      </c>
      <c r="M14" s="418">
        <v>2</v>
      </c>
    </row>
    <row r="15" spans="1:13" s="411" customFormat="1">
      <c r="A15" s="1040"/>
      <c r="B15" s="1043"/>
      <c r="C15" s="1046"/>
      <c r="D15" s="425">
        <v>7</v>
      </c>
      <c r="E15" s="426">
        <v>63</v>
      </c>
      <c r="F15" s="427">
        <v>0</v>
      </c>
      <c r="G15" s="428">
        <v>63</v>
      </c>
      <c r="H15" s="415"/>
      <c r="I15" s="428">
        <v>63</v>
      </c>
      <c r="J15" s="426">
        <v>0</v>
      </c>
      <c r="K15" s="427">
        <v>1</v>
      </c>
      <c r="L15" s="429">
        <v>1</v>
      </c>
      <c r="M15" s="418">
        <v>3</v>
      </c>
    </row>
    <row r="16" spans="1:13" s="411" customFormat="1">
      <c r="A16" s="1040"/>
      <c r="B16" s="1043"/>
      <c r="C16" s="1047"/>
      <c r="D16" s="419">
        <v>6</v>
      </c>
      <c r="E16" s="420">
        <v>99</v>
      </c>
      <c r="F16" s="421">
        <v>0</v>
      </c>
      <c r="G16" s="422">
        <v>99</v>
      </c>
      <c r="H16" s="415"/>
      <c r="I16" s="422">
        <v>99</v>
      </c>
      <c r="J16" s="420">
        <v>1</v>
      </c>
      <c r="K16" s="421">
        <v>1</v>
      </c>
      <c r="L16" s="423">
        <v>2</v>
      </c>
      <c r="M16" s="424">
        <v>2</v>
      </c>
    </row>
    <row r="17" spans="1:13" s="411" customFormat="1">
      <c r="A17" s="1040"/>
      <c r="B17" s="1043"/>
      <c r="C17" s="1048" t="s">
        <v>154</v>
      </c>
      <c r="D17" s="404">
        <v>5</v>
      </c>
      <c r="E17" s="405">
        <v>54</v>
      </c>
      <c r="F17" s="406">
        <v>0</v>
      </c>
      <c r="G17" s="407">
        <v>54</v>
      </c>
      <c r="H17" s="415"/>
      <c r="I17" s="407">
        <v>54</v>
      </c>
      <c r="J17" s="405">
        <v>1</v>
      </c>
      <c r="K17" s="406">
        <v>1</v>
      </c>
      <c r="L17" s="409">
        <v>2</v>
      </c>
      <c r="M17" s="410">
        <v>1</v>
      </c>
    </row>
    <row r="18" spans="1:13" s="411" customFormat="1">
      <c r="A18" s="1040"/>
      <c r="B18" s="1043"/>
      <c r="C18" s="1046"/>
      <c r="D18" s="412">
        <v>4</v>
      </c>
      <c r="E18" s="416">
        <v>31</v>
      </c>
      <c r="F18" s="413">
        <v>0</v>
      </c>
      <c r="G18" s="414">
        <v>31</v>
      </c>
      <c r="H18" s="415"/>
      <c r="I18" s="414">
        <v>31</v>
      </c>
      <c r="J18" s="416">
        <v>0</v>
      </c>
      <c r="K18" s="413">
        <v>0</v>
      </c>
      <c r="L18" s="417">
        <v>0</v>
      </c>
      <c r="M18" s="418">
        <v>0</v>
      </c>
    </row>
    <row r="19" spans="1:13" s="411" customFormat="1">
      <c r="A19" s="1040"/>
      <c r="B19" s="1043"/>
      <c r="C19" s="1046"/>
      <c r="D19" s="412">
        <v>3</v>
      </c>
      <c r="E19" s="416">
        <v>0</v>
      </c>
      <c r="F19" s="413">
        <v>73</v>
      </c>
      <c r="G19" s="414">
        <v>73</v>
      </c>
      <c r="H19" s="415"/>
      <c r="I19" s="414">
        <v>73</v>
      </c>
      <c r="J19" s="416">
        <v>1</v>
      </c>
      <c r="K19" s="413">
        <v>0</v>
      </c>
      <c r="L19" s="417">
        <v>1</v>
      </c>
      <c r="M19" s="418">
        <v>0</v>
      </c>
    </row>
    <row r="20" spans="1:13" s="411" customFormat="1">
      <c r="A20" s="1040"/>
      <c r="B20" s="1043"/>
      <c r="C20" s="1046"/>
      <c r="D20" s="412">
        <v>2</v>
      </c>
      <c r="E20" s="426">
        <v>0</v>
      </c>
      <c r="F20" s="427">
        <v>48</v>
      </c>
      <c r="G20" s="428">
        <v>48</v>
      </c>
      <c r="H20" s="415"/>
      <c r="I20" s="428">
        <v>48</v>
      </c>
      <c r="J20" s="426">
        <v>0</v>
      </c>
      <c r="K20" s="427">
        <v>0</v>
      </c>
      <c r="L20" s="429">
        <v>0</v>
      </c>
      <c r="M20" s="430">
        <v>0</v>
      </c>
    </row>
    <row r="21" spans="1:13" s="411" customFormat="1">
      <c r="A21" s="1041"/>
      <c r="B21" s="1044"/>
      <c r="C21" s="1049"/>
      <c r="D21" s="425">
        <v>1</v>
      </c>
      <c r="E21" s="431">
        <v>0</v>
      </c>
      <c r="F21" s="432">
        <v>17</v>
      </c>
      <c r="G21" s="433">
        <v>17</v>
      </c>
      <c r="H21" s="432">
        <v>113</v>
      </c>
      <c r="I21" s="433">
        <v>130</v>
      </c>
      <c r="J21" s="431">
        <v>1</v>
      </c>
      <c r="K21" s="432">
        <v>0</v>
      </c>
      <c r="L21" s="434">
        <v>1</v>
      </c>
      <c r="M21" s="424">
        <v>0</v>
      </c>
    </row>
    <row r="22" spans="1:13" s="444" customFormat="1">
      <c r="A22" s="435"/>
      <c r="B22" s="436"/>
      <c r="C22" s="437"/>
      <c r="D22" s="438" t="s">
        <v>194</v>
      </c>
      <c r="E22" s="439">
        <v>1907</v>
      </c>
      <c r="F22" s="440">
        <v>138</v>
      </c>
      <c r="G22" s="440">
        <v>2045</v>
      </c>
      <c r="H22" s="441">
        <v>113</v>
      </c>
      <c r="I22" s="440">
        <v>2158</v>
      </c>
      <c r="J22" s="439">
        <v>420</v>
      </c>
      <c r="K22" s="440">
        <v>76</v>
      </c>
      <c r="L22" s="442">
        <v>496</v>
      </c>
      <c r="M22" s="443">
        <v>101</v>
      </c>
    </row>
    <row r="23" spans="1:13" s="411" customFormat="1" ht="12.75" customHeight="1">
      <c r="A23" s="1039" t="s">
        <v>168</v>
      </c>
      <c r="B23" s="1042" t="s">
        <v>169</v>
      </c>
      <c r="C23" s="1045" t="s">
        <v>152</v>
      </c>
      <c r="D23" s="445">
        <v>13</v>
      </c>
      <c r="E23" s="446">
        <v>2159</v>
      </c>
      <c r="F23" s="447">
        <v>0</v>
      </c>
      <c r="G23" s="448">
        <v>2159</v>
      </c>
      <c r="H23" s="408"/>
      <c r="I23" s="448">
        <v>2159</v>
      </c>
      <c r="J23" s="446">
        <v>523</v>
      </c>
      <c r="K23" s="447">
        <v>80</v>
      </c>
      <c r="L23" s="449">
        <v>603</v>
      </c>
      <c r="M23" s="410">
        <v>108</v>
      </c>
    </row>
    <row r="24" spans="1:13" s="411" customFormat="1">
      <c r="A24" s="1040"/>
      <c r="B24" s="1043"/>
      <c r="C24" s="1046"/>
      <c r="D24" s="450">
        <v>12</v>
      </c>
      <c r="E24" s="451">
        <v>75</v>
      </c>
      <c r="F24" s="452">
        <v>0</v>
      </c>
      <c r="G24" s="453">
        <v>75</v>
      </c>
      <c r="H24" s="415"/>
      <c r="I24" s="453">
        <v>75</v>
      </c>
      <c r="J24" s="451">
        <v>4</v>
      </c>
      <c r="K24" s="452">
        <v>0</v>
      </c>
      <c r="L24" s="454">
        <v>4</v>
      </c>
      <c r="M24" s="418">
        <v>0</v>
      </c>
    </row>
    <row r="25" spans="1:13" s="411" customFormat="1">
      <c r="A25" s="1040"/>
      <c r="B25" s="1043"/>
      <c r="C25" s="1047"/>
      <c r="D25" s="455">
        <v>11</v>
      </c>
      <c r="E25" s="431">
        <v>50</v>
      </c>
      <c r="F25" s="432">
        <v>0</v>
      </c>
      <c r="G25" s="433">
        <v>50</v>
      </c>
      <c r="H25" s="415"/>
      <c r="I25" s="433">
        <v>50</v>
      </c>
      <c r="J25" s="431">
        <v>3</v>
      </c>
      <c r="K25" s="432">
        <v>1</v>
      </c>
      <c r="L25" s="434">
        <v>4</v>
      </c>
      <c r="M25" s="424">
        <v>1</v>
      </c>
    </row>
    <row r="26" spans="1:13" s="411" customFormat="1">
      <c r="A26" s="1040"/>
      <c r="B26" s="1043"/>
      <c r="C26" s="1048" t="s">
        <v>153</v>
      </c>
      <c r="D26" s="445">
        <v>10</v>
      </c>
      <c r="E26" s="446">
        <v>13</v>
      </c>
      <c r="F26" s="447">
        <v>0</v>
      </c>
      <c r="G26" s="448">
        <v>13</v>
      </c>
      <c r="H26" s="415"/>
      <c r="I26" s="448">
        <v>13</v>
      </c>
      <c r="J26" s="446">
        <v>1</v>
      </c>
      <c r="K26" s="447">
        <v>1</v>
      </c>
      <c r="L26" s="449">
        <v>2</v>
      </c>
      <c r="M26" s="410">
        <v>1</v>
      </c>
    </row>
    <row r="27" spans="1:13" s="411" customFormat="1">
      <c r="A27" s="1040"/>
      <c r="B27" s="1043"/>
      <c r="C27" s="1046"/>
      <c r="D27" s="450">
        <v>9</v>
      </c>
      <c r="E27" s="451">
        <v>105</v>
      </c>
      <c r="F27" s="452">
        <v>0</v>
      </c>
      <c r="G27" s="453">
        <v>105</v>
      </c>
      <c r="H27" s="415"/>
      <c r="I27" s="453">
        <v>105</v>
      </c>
      <c r="J27" s="451">
        <v>1</v>
      </c>
      <c r="K27" s="452">
        <v>0</v>
      </c>
      <c r="L27" s="454">
        <v>1</v>
      </c>
      <c r="M27" s="418">
        <v>0</v>
      </c>
    </row>
    <row r="28" spans="1:13" s="411" customFormat="1">
      <c r="A28" s="1040"/>
      <c r="B28" s="1043"/>
      <c r="C28" s="1046"/>
      <c r="D28" s="450">
        <v>8</v>
      </c>
      <c r="E28" s="451">
        <v>80</v>
      </c>
      <c r="F28" s="452">
        <v>0</v>
      </c>
      <c r="G28" s="453">
        <v>80</v>
      </c>
      <c r="H28" s="415"/>
      <c r="I28" s="453">
        <v>80</v>
      </c>
      <c r="J28" s="451">
        <v>1</v>
      </c>
      <c r="K28" s="452">
        <v>0</v>
      </c>
      <c r="L28" s="454">
        <v>1</v>
      </c>
      <c r="M28" s="418">
        <v>0</v>
      </c>
    </row>
    <row r="29" spans="1:13" s="411" customFormat="1">
      <c r="A29" s="1040"/>
      <c r="B29" s="1043"/>
      <c r="C29" s="1046"/>
      <c r="D29" s="450">
        <v>7</v>
      </c>
      <c r="E29" s="451">
        <v>115</v>
      </c>
      <c r="F29" s="452">
        <v>0</v>
      </c>
      <c r="G29" s="453">
        <v>115</v>
      </c>
      <c r="H29" s="415"/>
      <c r="I29" s="453">
        <v>115</v>
      </c>
      <c r="J29" s="451">
        <v>1</v>
      </c>
      <c r="K29" s="452">
        <v>2</v>
      </c>
      <c r="L29" s="454">
        <v>3</v>
      </c>
      <c r="M29" s="418">
        <v>3</v>
      </c>
    </row>
    <row r="30" spans="1:13" s="411" customFormat="1">
      <c r="A30" s="1040"/>
      <c r="B30" s="1043"/>
      <c r="C30" s="1047"/>
      <c r="D30" s="455">
        <v>6</v>
      </c>
      <c r="E30" s="431">
        <v>131</v>
      </c>
      <c r="F30" s="432">
        <v>0</v>
      </c>
      <c r="G30" s="433">
        <v>131</v>
      </c>
      <c r="H30" s="415"/>
      <c r="I30" s="433">
        <v>131</v>
      </c>
      <c r="J30" s="431">
        <v>1</v>
      </c>
      <c r="K30" s="432">
        <v>0</v>
      </c>
      <c r="L30" s="434">
        <v>1</v>
      </c>
      <c r="M30" s="424">
        <v>0</v>
      </c>
    </row>
    <row r="31" spans="1:13" s="411" customFormat="1">
      <c r="A31" s="1040"/>
      <c r="B31" s="1043"/>
      <c r="C31" s="1048" t="s">
        <v>154</v>
      </c>
      <c r="D31" s="445">
        <v>5</v>
      </c>
      <c r="E31" s="446">
        <v>139</v>
      </c>
      <c r="F31" s="447">
        <v>0</v>
      </c>
      <c r="G31" s="448">
        <v>139</v>
      </c>
      <c r="H31" s="415"/>
      <c r="I31" s="448">
        <v>139</v>
      </c>
      <c r="J31" s="446">
        <v>1</v>
      </c>
      <c r="K31" s="447">
        <v>1</v>
      </c>
      <c r="L31" s="449">
        <v>2</v>
      </c>
      <c r="M31" s="410">
        <v>3</v>
      </c>
    </row>
    <row r="32" spans="1:13" s="411" customFormat="1">
      <c r="A32" s="1040"/>
      <c r="B32" s="1043"/>
      <c r="C32" s="1046"/>
      <c r="D32" s="450">
        <v>4</v>
      </c>
      <c r="E32" s="451">
        <v>64</v>
      </c>
      <c r="F32" s="452">
        <v>0</v>
      </c>
      <c r="G32" s="453">
        <v>64</v>
      </c>
      <c r="H32" s="415"/>
      <c r="I32" s="453">
        <v>64</v>
      </c>
      <c r="J32" s="451">
        <v>0</v>
      </c>
      <c r="K32" s="452">
        <v>3</v>
      </c>
      <c r="L32" s="454">
        <v>3</v>
      </c>
      <c r="M32" s="418">
        <v>3</v>
      </c>
    </row>
    <row r="33" spans="1:13" s="411" customFormat="1">
      <c r="A33" s="1040"/>
      <c r="B33" s="1043"/>
      <c r="C33" s="1046"/>
      <c r="D33" s="450">
        <v>3</v>
      </c>
      <c r="E33" s="451">
        <v>0</v>
      </c>
      <c r="F33" s="452">
        <v>69</v>
      </c>
      <c r="G33" s="453">
        <v>69</v>
      </c>
      <c r="H33" s="415"/>
      <c r="I33" s="453">
        <v>69</v>
      </c>
      <c r="J33" s="451">
        <v>1</v>
      </c>
      <c r="K33" s="452">
        <v>0</v>
      </c>
      <c r="L33" s="454">
        <v>1</v>
      </c>
      <c r="M33" s="418">
        <v>0</v>
      </c>
    </row>
    <row r="34" spans="1:13" s="411" customFormat="1">
      <c r="A34" s="1040"/>
      <c r="B34" s="1043"/>
      <c r="C34" s="1046"/>
      <c r="D34" s="450">
        <v>2</v>
      </c>
      <c r="E34" s="456">
        <v>0</v>
      </c>
      <c r="F34" s="457">
        <v>53</v>
      </c>
      <c r="G34" s="458">
        <v>53</v>
      </c>
      <c r="H34" s="459"/>
      <c r="I34" s="458">
        <v>53</v>
      </c>
      <c r="J34" s="456">
        <v>0</v>
      </c>
      <c r="K34" s="457">
        <v>0</v>
      </c>
      <c r="L34" s="460">
        <v>0</v>
      </c>
      <c r="M34" s="430">
        <v>0</v>
      </c>
    </row>
    <row r="35" spans="1:13" s="411" customFormat="1">
      <c r="A35" s="1041"/>
      <c r="B35" s="1044"/>
      <c r="C35" s="1049"/>
      <c r="D35" s="455">
        <v>1</v>
      </c>
      <c r="E35" s="431">
        <v>0</v>
      </c>
      <c r="F35" s="432">
        <v>34</v>
      </c>
      <c r="G35" s="433">
        <v>34</v>
      </c>
      <c r="H35" s="432">
        <v>184</v>
      </c>
      <c r="I35" s="433">
        <v>218</v>
      </c>
      <c r="J35" s="431">
        <v>0</v>
      </c>
      <c r="K35" s="432">
        <v>0</v>
      </c>
      <c r="L35" s="434">
        <v>0</v>
      </c>
      <c r="M35" s="424">
        <v>0</v>
      </c>
    </row>
    <row r="36" spans="1:13" s="444" customFormat="1">
      <c r="A36" s="435"/>
      <c r="B36" s="436"/>
      <c r="C36" s="437"/>
      <c r="D36" s="438" t="s">
        <v>194</v>
      </c>
      <c r="E36" s="439">
        <v>2931</v>
      </c>
      <c r="F36" s="440">
        <v>156</v>
      </c>
      <c r="G36" s="440">
        <v>3087</v>
      </c>
      <c r="H36" s="441">
        <v>184</v>
      </c>
      <c r="I36" s="440">
        <v>3271</v>
      </c>
      <c r="J36" s="439">
        <v>537</v>
      </c>
      <c r="K36" s="440">
        <v>88</v>
      </c>
      <c r="L36" s="442">
        <v>625</v>
      </c>
      <c r="M36" s="443">
        <v>119</v>
      </c>
    </row>
    <row r="37" spans="1:13" s="411" customFormat="1" ht="12.75" customHeight="1">
      <c r="A37" s="1039" t="s">
        <v>170</v>
      </c>
      <c r="B37" s="1042" t="s">
        <v>171</v>
      </c>
      <c r="C37" s="1045" t="s">
        <v>152</v>
      </c>
      <c r="D37" s="404">
        <v>13</v>
      </c>
      <c r="E37" s="405">
        <v>0</v>
      </c>
      <c r="F37" s="406">
        <v>0</v>
      </c>
      <c r="G37" s="407">
        <v>0</v>
      </c>
      <c r="H37" s="461"/>
      <c r="I37" s="407">
        <v>0</v>
      </c>
      <c r="J37" s="405">
        <v>1</v>
      </c>
      <c r="K37" s="406">
        <v>2</v>
      </c>
      <c r="L37" s="409">
        <v>3</v>
      </c>
      <c r="M37" s="462">
        <v>2</v>
      </c>
    </row>
    <row r="38" spans="1:13" s="411" customFormat="1">
      <c r="A38" s="1040"/>
      <c r="B38" s="1043"/>
      <c r="C38" s="1046"/>
      <c r="D38" s="412">
        <v>12</v>
      </c>
      <c r="E38" s="416">
        <v>0</v>
      </c>
      <c r="F38" s="413">
        <v>0</v>
      </c>
      <c r="G38" s="414">
        <v>0</v>
      </c>
      <c r="H38" s="459"/>
      <c r="I38" s="414">
        <v>0</v>
      </c>
      <c r="J38" s="416">
        <v>0</v>
      </c>
      <c r="K38" s="413">
        <v>0</v>
      </c>
      <c r="L38" s="417">
        <v>0</v>
      </c>
      <c r="M38" s="463">
        <v>0</v>
      </c>
    </row>
    <row r="39" spans="1:13" s="411" customFormat="1">
      <c r="A39" s="1040"/>
      <c r="B39" s="1043"/>
      <c r="C39" s="1047"/>
      <c r="D39" s="419">
        <v>11</v>
      </c>
      <c r="E39" s="420">
        <v>0</v>
      </c>
      <c r="F39" s="421">
        <v>0</v>
      </c>
      <c r="G39" s="422">
        <v>0</v>
      </c>
      <c r="H39" s="459"/>
      <c r="I39" s="422">
        <v>0</v>
      </c>
      <c r="J39" s="420">
        <v>0</v>
      </c>
      <c r="K39" s="421">
        <v>0</v>
      </c>
      <c r="L39" s="423">
        <v>0</v>
      </c>
      <c r="M39" s="464">
        <v>0</v>
      </c>
    </row>
    <row r="40" spans="1:13" s="411" customFormat="1">
      <c r="A40" s="1040"/>
      <c r="B40" s="1043"/>
      <c r="C40" s="1048" t="s">
        <v>153</v>
      </c>
      <c r="D40" s="404">
        <v>10</v>
      </c>
      <c r="E40" s="405">
        <v>0</v>
      </c>
      <c r="F40" s="406">
        <v>0</v>
      </c>
      <c r="G40" s="407">
        <v>0</v>
      </c>
      <c r="H40" s="459"/>
      <c r="I40" s="407">
        <v>0</v>
      </c>
      <c r="J40" s="405">
        <v>0</v>
      </c>
      <c r="K40" s="406">
        <v>0</v>
      </c>
      <c r="L40" s="409">
        <v>0</v>
      </c>
      <c r="M40" s="462">
        <v>0</v>
      </c>
    </row>
    <row r="41" spans="1:13" s="411" customFormat="1">
      <c r="A41" s="1040"/>
      <c r="B41" s="1043"/>
      <c r="C41" s="1046"/>
      <c r="D41" s="412">
        <v>9</v>
      </c>
      <c r="E41" s="416">
        <v>0</v>
      </c>
      <c r="F41" s="413">
        <v>0</v>
      </c>
      <c r="G41" s="414">
        <v>0</v>
      </c>
      <c r="H41" s="459"/>
      <c r="I41" s="414">
        <v>0</v>
      </c>
      <c r="J41" s="416">
        <v>0</v>
      </c>
      <c r="K41" s="413">
        <v>0</v>
      </c>
      <c r="L41" s="417">
        <v>0</v>
      </c>
      <c r="M41" s="463">
        <v>0</v>
      </c>
    </row>
    <row r="42" spans="1:13" s="411" customFormat="1">
      <c r="A42" s="1040"/>
      <c r="B42" s="1043"/>
      <c r="C42" s="1046"/>
      <c r="D42" s="412">
        <v>8</v>
      </c>
      <c r="E42" s="416">
        <v>0</v>
      </c>
      <c r="F42" s="413">
        <v>0</v>
      </c>
      <c r="G42" s="414">
        <v>0</v>
      </c>
      <c r="H42" s="459"/>
      <c r="I42" s="414">
        <v>0</v>
      </c>
      <c r="J42" s="416">
        <v>0</v>
      </c>
      <c r="K42" s="413">
        <v>0</v>
      </c>
      <c r="L42" s="417">
        <v>0</v>
      </c>
      <c r="M42" s="463">
        <v>0</v>
      </c>
    </row>
    <row r="43" spans="1:13" s="411" customFormat="1">
      <c r="A43" s="1040"/>
      <c r="B43" s="1043"/>
      <c r="C43" s="1046"/>
      <c r="D43" s="412">
        <v>7</v>
      </c>
      <c r="E43" s="416">
        <v>0</v>
      </c>
      <c r="F43" s="413">
        <v>0</v>
      </c>
      <c r="G43" s="414">
        <v>0</v>
      </c>
      <c r="H43" s="459"/>
      <c r="I43" s="414">
        <v>0</v>
      </c>
      <c r="J43" s="416">
        <v>0</v>
      </c>
      <c r="K43" s="413">
        <v>0</v>
      </c>
      <c r="L43" s="417">
        <v>0</v>
      </c>
      <c r="M43" s="463">
        <v>0</v>
      </c>
    </row>
    <row r="44" spans="1:13" s="411" customFormat="1">
      <c r="A44" s="1040"/>
      <c r="B44" s="1043"/>
      <c r="C44" s="1047"/>
      <c r="D44" s="419">
        <v>6</v>
      </c>
      <c r="E44" s="420">
        <v>0</v>
      </c>
      <c r="F44" s="421">
        <v>0</v>
      </c>
      <c r="G44" s="422">
        <v>0</v>
      </c>
      <c r="H44" s="459"/>
      <c r="I44" s="422">
        <v>0</v>
      </c>
      <c r="J44" s="420">
        <v>0</v>
      </c>
      <c r="K44" s="421">
        <v>0</v>
      </c>
      <c r="L44" s="423">
        <v>0</v>
      </c>
      <c r="M44" s="464">
        <v>0</v>
      </c>
    </row>
    <row r="45" spans="1:13" s="411" customFormat="1">
      <c r="A45" s="1040"/>
      <c r="B45" s="1043"/>
      <c r="C45" s="1048" t="s">
        <v>154</v>
      </c>
      <c r="D45" s="404">
        <v>5</v>
      </c>
      <c r="E45" s="405">
        <v>0</v>
      </c>
      <c r="F45" s="406">
        <v>0</v>
      </c>
      <c r="G45" s="407">
        <v>0</v>
      </c>
      <c r="H45" s="459"/>
      <c r="I45" s="407">
        <v>0</v>
      </c>
      <c r="J45" s="405">
        <v>0</v>
      </c>
      <c r="K45" s="406">
        <v>0</v>
      </c>
      <c r="L45" s="409">
        <v>0</v>
      </c>
      <c r="M45" s="462">
        <v>0</v>
      </c>
    </row>
    <row r="46" spans="1:13" s="411" customFormat="1">
      <c r="A46" s="1040"/>
      <c r="B46" s="1043"/>
      <c r="C46" s="1046"/>
      <c r="D46" s="412">
        <v>4</v>
      </c>
      <c r="E46" s="416">
        <v>0</v>
      </c>
      <c r="F46" s="413">
        <v>0</v>
      </c>
      <c r="G46" s="414">
        <v>0</v>
      </c>
      <c r="H46" s="459"/>
      <c r="I46" s="414">
        <v>0</v>
      </c>
      <c r="J46" s="416">
        <v>0</v>
      </c>
      <c r="K46" s="413">
        <v>0</v>
      </c>
      <c r="L46" s="417">
        <v>0</v>
      </c>
      <c r="M46" s="463">
        <v>0</v>
      </c>
    </row>
    <row r="47" spans="1:13" s="411" customFormat="1">
      <c r="A47" s="1040"/>
      <c r="B47" s="1043"/>
      <c r="C47" s="1046"/>
      <c r="D47" s="412">
        <v>3</v>
      </c>
      <c r="E47" s="416">
        <v>0</v>
      </c>
      <c r="F47" s="413">
        <v>0</v>
      </c>
      <c r="G47" s="414">
        <v>0</v>
      </c>
      <c r="H47" s="459"/>
      <c r="I47" s="414">
        <v>0</v>
      </c>
      <c r="J47" s="416">
        <v>0</v>
      </c>
      <c r="K47" s="413">
        <v>0</v>
      </c>
      <c r="L47" s="417">
        <v>0</v>
      </c>
      <c r="M47" s="463">
        <v>0</v>
      </c>
    </row>
    <row r="48" spans="1:13" s="411" customFormat="1">
      <c r="A48" s="1040"/>
      <c r="B48" s="1043"/>
      <c r="C48" s="1046"/>
      <c r="D48" s="412">
        <v>2</v>
      </c>
      <c r="E48" s="426">
        <v>0</v>
      </c>
      <c r="F48" s="427">
        <v>0</v>
      </c>
      <c r="G48" s="428">
        <v>0</v>
      </c>
      <c r="H48" s="459"/>
      <c r="I48" s="428">
        <v>0</v>
      </c>
      <c r="J48" s="426">
        <v>0</v>
      </c>
      <c r="K48" s="427">
        <v>0</v>
      </c>
      <c r="L48" s="429">
        <v>0</v>
      </c>
      <c r="M48" s="465">
        <v>0</v>
      </c>
    </row>
    <row r="49" spans="1:13" s="411" customFormat="1">
      <c r="A49" s="1041"/>
      <c r="B49" s="1044"/>
      <c r="C49" s="1049"/>
      <c r="D49" s="419">
        <v>1</v>
      </c>
      <c r="E49" s="431">
        <v>0</v>
      </c>
      <c r="F49" s="432">
        <v>0</v>
      </c>
      <c r="G49" s="433">
        <v>0</v>
      </c>
      <c r="H49" s="432">
        <v>0</v>
      </c>
      <c r="I49" s="433">
        <v>0</v>
      </c>
      <c r="J49" s="431">
        <v>0</v>
      </c>
      <c r="K49" s="432">
        <v>0</v>
      </c>
      <c r="L49" s="434">
        <v>0</v>
      </c>
      <c r="M49" s="424">
        <v>0</v>
      </c>
    </row>
    <row r="50" spans="1:13" s="444" customFormat="1">
      <c r="A50" s="466"/>
      <c r="B50" s="436"/>
      <c r="C50" s="437"/>
      <c r="D50" s="467" t="s">
        <v>194</v>
      </c>
      <c r="E50" s="468">
        <v>0</v>
      </c>
      <c r="F50" s="441">
        <v>0</v>
      </c>
      <c r="G50" s="441">
        <v>0</v>
      </c>
      <c r="H50" s="441">
        <v>0</v>
      </c>
      <c r="I50" s="441">
        <v>0</v>
      </c>
      <c r="J50" s="468">
        <v>1</v>
      </c>
      <c r="K50" s="441">
        <v>2</v>
      </c>
      <c r="L50" s="469">
        <v>3</v>
      </c>
      <c r="M50" s="470">
        <v>2</v>
      </c>
    </row>
    <row r="51" spans="1:13" s="444" customFormat="1" ht="13.5" customHeight="1" thickBot="1">
      <c r="A51" s="471"/>
      <c r="B51" s="1036" t="s">
        <v>17</v>
      </c>
      <c r="C51" s="1037"/>
      <c r="D51" s="1038"/>
      <c r="E51" s="472">
        <v>4838</v>
      </c>
      <c r="F51" s="473">
        <v>294</v>
      </c>
      <c r="G51" s="473">
        <v>5132</v>
      </c>
      <c r="H51" s="473">
        <v>297</v>
      </c>
      <c r="I51" s="474">
        <v>5429</v>
      </c>
      <c r="J51" s="472">
        <v>958</v>
      </c>
      <c r="K51" s="473">
        <v>166</v>
      </c>
      <c r="L51" s="475">
        <v>1124</v>
      </c>
      <c r="M51" s="476">
        <v>222</v>
      </c>
    </row>
    <row r="52" spans="1:13" ht="13.5" thickTop="1">
      <c r="A52" s="477" t="s">
        <v>272</v>
      </c>
    </row>
  </sheetData>
  <mergeCells count="28">
    <mergeCell ref="A1:M1"/>
    <mergeCell ref="A2:M2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956" t="s">
        <v>0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</row>
    <row r="2" spans="1:13" ht="12.75" customHeight="1">
      <c r="A2" s="956" t="s">
        <v>1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8" customFormat="1" ht="12.75" customHeight="1">
      <c r="A4" s="957" t="s">
        <v>273</v>
      </c>
      <c r="B4" s="957"/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957"/>
    </row>
    <row r="5" spans="1:13" s="215" customFormat="1" ht="12.75" customHeight="1" thickBot="1">
      <c r="A5" s="298"/>
      <c r="B5" s="298"/>
      <c r="C5" s="298"/>
      <c r="D5" s="298"/>
      <c r="E5" s="298"/>
      <c r="F5" s="298"/>
      <c r="G5" s="298"/>
      <c r="H5" s="298"/>
      <c r="I5" s="298"/>
      <c r="L5" s="1034" t="str">
        <f>'[7]ANEXO I - TAB 1'!L5</f>
        <v>POSIÇÃO: Agosto/2019</v>
      </c>
      <c r="M5" s="1034">
        <f>'[7]ANEXO I - TAB 1'!M5</f>
        <v>0</v>
      </c>
    </row>
    <row r="6" spans="1:13" ht="12.75" customHeight="1" thickTop="1">
      <c r="A6" s="968" t="s">
        <v>3</v>
      </c>
      <c r="B6" s="969"/>
      <c r="C6" s="969"/>
      <c r="D6" s="970"/>
      <c r="E6" s="974" t="s">
        <v>4</v>
      </c>
      <c r="F6" s="975"/>
      <c r="G6" s="975"/>
      <c r="H6" s="975"/>
      <c r="I6" s="976"/>
      <c r="J6" s="958" t="s">
        <v>5</v>
      </c>
      <c r="K6" s="959"/>
      <c r="L6" s="960"/>
      <c r="M6" s="961" t="s">
        <v>6</v>
      </c>
    </row>
    <row r="7" spans="1:13" ht="21" customHeight="1">
      <c r="A7" s="971"/>
      <c r="B7" s="972"/>
      <c r="C7" s="972"/>
      <c r="D7" s="973"/>
      <c r="E7" s="963" t="s">
        <v>7</v>
      </c>
      <c r="F7" s="964"/>
      <c r="G7" s="964"/>
      <c r="H7" s="964" t="s">
        <v>8</v>
      </c>
      <c r="I7" s="965" t="s">
        <v>9</v>
      </c>
      <c r="J7" s="963" t="s">
        <v>10</v>
      </c>
      <c r="K7" s="964" t="s">
        <v>11</v>
      </c>
      <c r="L7" s="966" t="s">
        <v>9</v>
      </c>
      <c r="M7" s="1035"/>
    </row>
    <row r="8" spans="1:13" ht="44.45" customHeight="1">
      <c r="A8" s="296" t="s">
        <v>156</v>
      </c>
      <c r="B8" s="297" t="s">
        <v>157</v>
      </c>
      <c r="C8" s="297" t="s">
        <v>12</v>
      </c>
      <c r="D8" s="164" t="s">
        <v>13</v>
      </c>
      <c r="E8" s="296" t="s">
        <v>14</v>
      </c>
      <c r="F8" s="297" t="s">
        <v>15</v>
      </c>
      <c r="G8" s="163" t="s">
        <v>16</v>
      </c>
      <c r="H8" s="964"/>
      <c r="I8" s="965"/>
      <c r="J8" s="963"/>
      <c r="K8" s="964"/>
      <c r="L8" s="966"/>
      <c r="M8" s="1035"/>
    </row>
    <row r="9" spans="1:13" s="7" customFormat="1" ht="12.75" customHeight="1">
      <c r="A9" s="932" t="s">
        <v>151</v>
      </c>
      <c r="B9" s="934" t="s">
        <v>155</v>
      </c>
      <c r="C9" s="936" t="s">
        <v>152</v>
      </c>
      <c r="D9" s="174">
        <v>13</v>
      </c>
      <c r="E9" s="175">
        <f>'[7]ANEXO I - TAB 1'!E9</f>
        <v>630</v>
      </c>
      <c r="F9" s="176">
        <f>'[7]ANEXO I - TAB 1'!F9</f>
        <v>0</v>
      </c>
      <c r="G9" s="238">
        <f t="shared" ref="G9:G21" si="0">E9+F9</f>
        <v>630</v>
      </c>
      <c r="H9" s="234"/>
      <c r="I9" s="238">
        <f t="shared" ref="I9:I21" si="1">G9+H9</f>
        <v>630</v>
      </c>
      <c r="J9" s="175">
        <f>'[7]ANEXO I - TAB 1'!J9</f>
        <v>259</v>
      </c>
      <c r="K9" s="176">
        <f>'[7]ANEXO I - TAB 1'!K9</f>
        <v>52</v>
      </c>
      <c r="L9" s="250">
        <f t="shared" ref="L9:L21" si="2">J9+K9</f>
        <v>311</v>
      </c>
      <c r="M9" s="195">
        <f>'[7]ANEXO I - TAB 1'!M9</f>
        <v>72</v>
      </c>
    </row>
    <row r="10" spans="1:13" s="7" customFormat="1" ht="12.75" customHeight="1">
      <c r="A10" s="933"/>
      <c r="B10" s="935"/>
      <c r="C10" s="937"/>
      <c r="D10" s="177">
        <v>12</v>
      </c>
      <c r="E10" s="178">
        <f>'[7]ANEXO I - TAB 1'!E10</f>
        <v>8</v>
      </c>
      <c r="F10" s="179">
        <f>'[7]ANEXO I - TAB 1'!F10</f>
        <v>0</v>
      </c>
      <c r="G10" s="239">
        <f t="shared" si="0"/>
        <v>8</v>
      </c>
      <c r="H10" s="235"/>
      <c r="I10" s="239">
        <f t="shared" si="1"/>
        <v>8</v>
      </c>
      <c r="J10" s="178">
        <f>'[7]ANEXO I - TAB 1'!J10</f>
        <v>0</v>
      </c>
      <c r="K10" s="179">
        <f>'[7]ANEXO I - TAB 1'!K10</f>
        <v>0</v>
      </c>
      <c r="L10" s="251">
        <f t="shared" si="2"/>
        <v>0</v>
      </c>
      <c r="M10" s="196">
        <f>'[7]ANEXO I - TAB 1'!M10</f>
        <v>0</v>
      </c>
    </row>
    <row r="11" spans="1:13" s="7" customFormat="1" ht="12.75" customHeight="1">
      <c r="A11" s="933"/>
      <c r="B11" s="935"/>
      <c r="C11" s="938"/>
      <c r="D11" s="180">
        <v>11</v>
      </c>
      <c r="E11" s="181">
        <f>'[7]ANEXO I - TAB 1'!E11</f>
        <v>20</v>
      </c>
      <c r="F11" s="182">
        <f>'[7]ANEXO I - TAB 1'!F11</f>
        <v>0</v>
      </c>
      <c r="G11" s="240">
        <f t="shared" si="0"/>
        <v>20</v>
      </c>
      <c r="H11" s="235"/>
      <c r="I11" s="240">
        <f t="shared" si="1"/>
        <v>20</v>
      </c>
      <c r="J11" s="181">
        <f>'[7]ANEXO I - TAB 1'!J11</f>
        <v>2</v>
      </c>
      <c r="K11" s="182">
        <f>'[7]ANEXO I - TAB 1'!K11</f>
        <v>0</v>
      </c>
      <c r="L11" s="252">
        <f t="shared" si="2"/>
        <v>2</v>
      </c>
      <c r="M11" s="197">
        <f>'[7]ANEXO I - TAB 1'!M11</f>
        <v>0</v>
      </c>
    </row>
    <row r="12" spans="1:13" s="7" customFormat="1" ht="12.75" customHeight="1">
      <c r="A12" s="933"/>
      <c r="B12" s="935"/>
      <c r="C12" s="954" t="s">
        <v>153</v>
      </c>
      <c r="D12" s="174">
        <v>10</v>
      </c>
      <c r="E12" s="175">
        <f>'[7]ANEXO I - TAB 1'!E12</f>
        <v>55</v>
      </c>
      <c r="F12" s="176">
        <f>'[7]ANEXO I - TAB 1'!F12</f>
        <v>0</v>
      </c>
      <c r="G12" s="238">
        <f t="shared" si="0"/>
        <v>55</v>
      </c>
      <c r="H12" s="235"/>
      <c r="I12" s="238">
        <f t="shared" si="1"/>
        <v>55</v>
      </c>
      <c r="J12" s="175">
        <f>'[7]ANEXO I - TAB 1'!J12</f>
        <v>0</v>
      </c>
      <c r="K12" s="176">
        <f>'[7]ANEXO I - TAB 1'!K12</f>
        <v>0</v>
      </c>
      <c r="L12" s="250">
        <f t="shared" si="2"/>
        <v>0</v>
      </c>
      <c r="M12" s="195">
        <f>'[7]ANEXO I - TAB 1'!M12</f>
        <v>0</v>
      </c>
    </row>
    <row r="13" spans="1:13" s="7" customFormat="1" ht="12.75" customHeight="1">
      <c r="A13" s="933"/>
      <c r="B13" s="935"/>
      <c r="C13" s="937"/>
      <c r="D13" s="177">
        <v>9</v>
      </c>
      <c r="E13" s="178">
        <f>'[7]ANEXO I - TAB 1'!E13</f>
        <v>87</v>
      </c>
      <c r="F13" s="179">
        <f>'[7]ANEXO I - TAB 1'!F13</f>
        <v>0</v>
      </c>
      <c r="G13" s="239">
        <f t="shared" si="0"/>
        <v>87</v>
      </c>
      <c r="H13" s="235"/>
      <c r="I13" s="239">
        <f t="shared" si="1"/>
        <v>87</v>
      </c>
      <c r="J13" s="178">
        <f>'[7]ANEXO I - TAB 1'!J13</f>
        <v>0</v>
      </c>
      <c r="K13" s="179">
        <f>'[7]ANEXO I - TAB 1'!K13</f>
        <v>0</v>
      </c>
      <c r="L13" s="251">
        <f t="shared" si="2"/>
        <v>0</v>
      </c>
      <c r="M13" s="196">
        <f>'[7]ANEXO I - TAB 1'!M13</f>
        <v>0</v>
      </c>
    </row>
    <row r="14" spans="1:13" s="7" customFormat="1" ht="12.75" customHeight="1">
      <c r="A14" s="933"/>
      <c r="B14" s="935"/>
      <c r="C14" s="937"/>
      <c r="D14" s="177">
        <v>8</v>
      </c>
      <c r="E14" s="178">
        <f>'[7]ANEXO I - TAB 1'!E14</f>
        <v>96</v>
      </c>
      <c r="F14" s="179">
        <f>'[7]ANEXO I - TAB 1'!F14</f>
        <v>0</v>
      </c>
      <c r="G14" s="239">
        <f t="shared" si="0"/>
        <v>96</v>
      </c>
      <c r="H14" s="235"/>
      <c r="I14" s="239">
        <f t="shared" si="1"/>
        <v>96</v>
      </c>
      <c r="J14" s="178">
        <f>'[7]ANEXO I - TAB 1'!J14</f>
        <v>0</v>
      </c>
      <c r="K14" s="179">
        <f>'[7]ANEXO I - TAB 1'!K14</f>
        <v>0</v>
      </c>
      <c r="L14" s="251">
        <f t="shared" si="2"/>
        <v>0</v>
      </c>
      <c r="M14" s="196">
        <f>'[7]ANEXO I - TAB 1'!M14</f>
        <v>0</v>
      </c>
    </row>
    <row r="15" spans="1:13" s="7" customFormat="1" ht="12.75" customHeight="1">
      <c r="A15" s="933"/>
      <c r="B15" s="935"/>
      <c r="C15" s="937"/>
      <c r="D15" s="183">
        <v>7</v>
      </c>
      <c r="E15" s="184">
        <f>'[7]ANEXO I - TAB 1'!E15</f>
        <v>62</v>
      </c>
      <c r="F15" s="185">
        <f>'[7]ANEXO I - TAB 1'!F15</f>
        <v>0</v>
      </c>
      <c r="G15" s="241">
        <f t="shared" si="0"/>
        <v>62</v>
      </c>
      <c r="H15" s="235"/>
      <c r="I15" s="241">
        <f t="shared" si="1"/>
        <v>62</v>
      </c>
      <c r="J15" s="184">
        <f>'[7]ANEXO I - TAB 1'!J15</f>
        <v>0</v>
      </c>
      <c r="K15" s="185">
        <f>'[7]ANEXO I - TAB 1'!K15</f>
        <v>0</v>
      </c>
      <c r="L15" s="253">
        <f t="shared" si="2"/>
        <v>0</v>
      </c>
      <c r="M15" s="198">
        <f>'[7]ANEXO I - TAB 1'!M15</f>
        <v>0</v>
      </c>
    </row>
    <row r="16" spans="1:13" s="7" customFormat="1" ht="12.75" customHeight="1">
      <c r="A16" s="933"/>
      <c r="B16" s="935"/>
      <c r="C16" s="938"/>
      <c r="D16" s="180">
        <v>6</v>
      </c>
      <c r="E16" s="181">
        <f>'[7]ANEXO I - TAB 1'!E16</f>
        <v>78</v>
      </c>
      <c r="F16" s="182">
        <f>'[7]ANEXO I - TAB 1'!F16</f>
        <v>0</v>
      </c>
      <c r="G16" s="240">
        <f t="shared" si="0"/>
        <v>78</v>
      </c>
      <c r="H16" s="235"/>
      <c r="I16" s="240">
        <f t="shared" si="1"/>
        <v>78</v>
      </c>
      <c r="J16" s="181">
        <f>'[7]ANEXO I - TAB 1'!J16</f>
        <v>0</v>
      </c>
      <c r="K16" s="182">
        <f>'[7]ANEXO I - TAB 1'!K16</f>
        <v>0</v>
      </c>
      <c r="L16" s="252">
        <f t="shared" si="2"/>
        <v>0</v>
      </c>
      <c r="M16" s="197">
        <f>'[7]ANEXO I - TAB 1'!M16</f>
        <v>0</v>
      </c>
    </row>
    <row r="17" spans="1:13" s="7" customFormat="1" ht="12.75" customHeight="1">
      <c r="A17" s="933"/>
      <c r="B17" s="935"/>
      <c r="C17" s="954" t="s">
        <v>154</v>
      </c>
      <c r="D17" s="174">
        <v>5</v>
      </c>
      <c r="E17" s="175">
        <f>'[7]ANEXO I - TAB 1'!E17</f>
        <v>70</v>
      </c>
      <c r="F17" s="176">
        <f>'[7]ANEXO I - TAB 1'!F17</f>
        <v>0</v>
      </c>
      <c r="G17" s="238">
        <f t="shared" si="0"/>
        <v>70</v>
      </c>
      <c r="H17" s="235"/>
      <c r="I17" s="238">
        <f t="shared" si="1"/>
        <v>70</v>
      </c>
      <c r="J17" s="175">
        <f>'[7]ANEXO I - TAB 1'!J17</f>
        <v>0</v>
      </c>
      <c r="K17" s="176">
        <f>'[7]ANEXO I - TAB 1'!K17</f>
        <v>0</v>
      </c>
      <c r="L17" s="250">
        <f t="shared" si="2"/>
        <v>0</v>
      </c>
      <c r="M17" s="195">
        <f>'[7]ANEXO I - TAB 1'!M17</f>
        <v>0</v>
      </c>
    </row>
    <row r="18" spans="1:13" s="7" customFormat="1" ht="12.75" customHeight="1">
      <c r="A18" s="933"/>
      <c r="B18" s="935"/>
      <c r="C18" s="937"/>
      <c r="D18" s="177">
        <v>4</v>
      </c>
      <c r="E18" s="178">
        <f>'[7]ANEXO I - TAB 1'!E18</f>
        <v>38</v>
      </c>
      <c r="F18" s="179">
        <f>'[7]ANEXO I - TAB 1'!F18</f>
        <v>0</v>
      </c>
      <c r="G18" s="239">
        <f t="shared" si="0"/>
        <v>38</v>
      </c>
      <c r="H18" s="235"/>
      <c r="I18" s="239">
        <f t="shared" si="1"/>
        <v>38</v>
      </c>
      <c r="J18" s="178">
        <f>'[7]ANEXO I - TAB 1'!J18</f>
        <v>1</v>
      </c>
      <c r="K18" s="179">
        <f>'[7]ANEXO I - TAB 1'!K18</f>
        <v>0</v>
      </c>
      <c r="L18" s="251">
        <f t="shared" si="2"/>
        <v>1</v>
      </c>
      <c r="M18" s="196">
        <f>'[7]ANEXO I - TAB 1'!M18</f>
        <v>0</v>
      </c>
    </row>
    <row r="19" spans="1:13" s="7" customFormat="1" ht="12.75" customHeight="1">
      <c r="A19" s="933"/>
      <c r="B19" s="935"/>
      <c r="C19" s="937"/>
      <c r="D19" s="177">
        <v>3</v>
      </c>
      <c r="E19" s="178">
        <f>'[7]ANEXO I - TAB 1'!E19</f>
        <v>0</v>
      </c>
      <c r="F19" s="179">
        <f>'[7]ANEXO I - TAB 1'!F19</f>
        <v>19</v>
      </c>
      <c r="G19" s="239">
        <f t="shared" si="0"/>
        <v>19</v>
      </c>
      <c r="H19" s="235"/>
      <c r="I19" s="239">
        <f t="shared" si="1"/>
        <v>19</v>
      </c>
      <c r="J19" s="178">
        <f>'[7]ANEXO I - TAB 1'!J19</f>
        <v>0</v>
      </c>
      <c r="K19" s="179">
        <f>'[7]ANEXO I - TAB 1'!K19</f>
        <v>0</v>
      </c>
      <c r="L19" s="251">
        <f t="shared" si="2"/>
        <v>0</v>
      </c>
      <c r="M19" s="196">
        <f>'[7]ANEXO I - TAB 1'!M19</f>
        <v>0</v>
      </c>
    </row>
    <row r="20" spans="1:13" s="7" customFormat="1" ht="12.75" customHeight="1">
      <c r="A20" s="933"/>
      <c r="B20" s="935"/>
      <c r="C20" s="937"/>
      <c r="D20" s="177">
        <v>2</v>
      </c>
      <c r="E20" s="184">
        <f>'[7]ANEXO I - TAB 1'!E20</f>
        <v>0</v>
      </c>
      <c r="F20" s="185">
        <f>'[7]ANEXO I - TAB 1'!F20</f>
        <v>3</v>
      </c>
      <c r="G20" s="241">
        <f t="shared" si="0"/>
        <v>3</v>
      </c>
      <c r="H20" s="235"/>
      <c r="I20" s="241">
        <f t="shared" si="1"/>
        <v>3</v>
      </c>
      <c r="J20" s="184">
        <f>'[7]ANEXO I - TAB 1'!J20</f>
        <v>0</v>
      </c>
      <c r="K20" s="185">
        <f>'[7]ANEXO I - TAB 1'!K20</f>
        <v>0</v>
      </c>
      <c r="L20" s="253">
        <f t="shared" si="2"/>
        <v>0</v>
      </c>
      <c r="M20" s="198">
        <f>'[7]ANEXO I - TAB 1'!M20</f>
        <v>0</v>
      </c>
    </row>
    <row r="21" spans="1:13" s="7" customFormat="1" ht="12.75" customHeight="1">
      <c r="A21" s="933"/>
      <c r="B21" s="935"/>
      <c r="C21" s="937"/>
      <c r="D21" s="183">
        <v>1</v>
      </c>
      <c r="E21" s="190">
        <f>'[7]ANEXO I - TAB 1'!E21</f>
        <v>0</v>
      </c>
      <c r="F21" s="191">
        <f>'[7]ANEXO I - TAB 1'!F21</f>
        <v>39</v>
      </c>
      <c r="G21" s="242">
        <f t="shared" si="0"/>
        <v>39</v>
      </c>
      <c r="H21" s="191">
        <f>'[7]ANEXO I - TAB 1'!H21</f>
        <v>26</v>
      </c>
      <c r="I21" s="242">
        <f t="shared" si="1"/>
        <v>65</v>
      </c>
      <c r="J21" s="190">
        <f>'[7]ANEXO I - TAB 1'!J21</f>
        <v>0</v>
      </c>
      <c r="K21" s="191">
        <f>'[7]ANEXO I - TAB 1'!K21</f>
        <v>0</v>
      </c>
      <c r="L21" s="254">
        <f t="shared" si="2"/>
        <v>0</v>
      </c>
      <c r="M21" s="201">
        <f>'[7]ANEXO I - TAB 1'!M21</f>
        <v>0</v>
      </c>
    </row>
    <row r="22" spans="1:13" s="172" customFormat="1" ht="12.75" customHeight="1">
      <c r="A22" s="173"/>
      <c r="B22" s="261"/>
      <c r="C22" s="262"/>
      <c r="D22" s="263" t="s">
        <v>194</v>
      </c>
      <c r="E22" s="264">
        <f t="shared" ref="E22:M22" si="3">SUM(E9:E21)</f>
        <v>1144</v>
      </c>
      <c r="F22" s="243">
        <f t="shared" si="3"/>
        <v>61</v>
      </c>
      <c r="G22" s="243">
        <f t="shared" si="3"/>
        <v>1205</v>
      </c>
      <c r="H22" s="247">
        <f t="shared" si="3"/>
        <v>26</v>
      </c>
      <c r="I22" s="243">
        <f t="shared" si="3"/>
        <v>1231</v>
      </c>
      <c r="J22" s="264">
        <f t="shared" si="3"/>
        <v>262</v>
      </c>
      <c r="K22" s="243">
        <f t="shared" si="3"/>
        <v>52</v>
      </c>
      <c r="L22" s="255">
        <f t="shared" si="3"/>
        <v>314</v>
      </c>
      <c r="M22" s="265">
        <f t="shared" si="3"/>
        <v>72</v>
      </c>
    </row>
    <row r="23" spans="1:13" s="7" customFormat="1" ht="12.75" customHeight="1">
      <c r="A23" s="932" t="s">
        <v>168</v>
      </c>
      <c r="B23" s="934" t="s">
        <v>169</v>
      </c>
      <c r="C23" s="936" t="s">
        <v>152</v>
      </c>
      <c r="D23" s="192">
        <v>13</v>
      </c>
      <c r="E23" s="186">
        <f>'[7]ANEXO I - TAB 1'!E23</f>
        <v>904</v>
      </c>
      <c r="F23" s="187">
        <f>'[7]ANEXO I - TAB 1'!F23</f>
        <v>0</v>
      </c>
      <c r="G23" s="244">
        <f t="shared" ref="G23:G35" si="4">E23+F23</f>
        <v>904</v>
      </c>
      <c r="H23" s="234"/>
      <c r="I23" s="244">
        <f t="shared" ref="I23:I35" si="5">G23+H23</f>
        <v>904</v>
      </c>
      <c r="J23" s="186">
        <f>'[7]ANEXO I - TAB 1'!J23</f>
        <v>214</v>
      </c>
      <c r="K23" s="187">
        <f>'[7]ANEXO I - TAB 1'!K23</f>
        <v>60</v>
      </c>
      <c r="L23" s="256">
        <f t="shared" ref="L23:L35" si="6">J23+K23</f>
        <v>274</v>
      </c>
      <c r="M23" s="199">
        <f>'[7]ANEXO I - TAB 1'!M23</f>
        <v>78</v>
      </c>
    </row>
    <row r="24" spans="1:13" s="7" customFormat="1" ht="12.75" customHeight="1">
      <c r="A24" s="933"/>
      <c r="B24" s="935"/>
      <c r="C24" s="937"/>
      <c r="D24" s="193">
        <v>12</v>
      </c>
      <c r="E24" s="188">
        <f>'[7]ANEXO I - TAB 1'!E24</f>
        <v>22</v>
      </c>
      <c r="F24" s="189">
        <f>'[7]ANEXO I - TAB 1'!F24</f>
        <v>0</v>
      </c>
      <c r="G24" s="245">
        <f t="shared" si="4"/>
        <v>22</v>
      </c>
      <c r="H24" s="235"/>
      <c r="I24" s="245">
        <f t="shared" si="5"/>
        <v>22</v>
      </c>
      <c r="J24" s="188">
        <f>'[7]ANEXO I - TAB 1'!J24</f>
        <v>0</v>
      </c>
      <c r="K24" s="189">
        <f>'[7]ANEXO I - TAB 1'!K24</f>
        <v>0</v>
      </c>
      <c r="L24" s="257">
        <f t="shared" si="6"/>
        <v>0</v>
      </c>
      <c r="M24" s="200">
        <f>'[7]ANEXO I - TAB 1'!M24</f>
        <v>0</v>
      </c>
    </row>
    <row r="25" spans="1:13" s="7" customFormat="1" ht="12.75" customHeight="1">
      <c r="A25" s="933"/>
      <c r="B25" s="935"/>
      <c r="C25" s="938"/>
      <c r="D25" s="194">
        <v>11</v>
      </c>
      <c r="E25" s="190">
        <f>'[7]ANEXO I - TAB 1'!E25</f>
        <v>32</v>
      </c>
      <c r="F25" s="191">
        <f>'[7]ANEXO I - TAB 1'!F25</f>
        <v>0</v>
      </c>
      <c r="G25" s="242">
        <f t="shared" si="4"/>
        <v>32</v>
      </c>
      <c r="H25" s="235"/>
      <c r="I25" s="242">
        <f t="shared" si="5"/>
        <v>32</v>
      </c>
      <c r="J25" s="190">
        <f>'[7]ANEXO I - TAB 1'!J25</f>
        <v>1</v>
      </c>
      <c r="K25" s="191">
        <f>'[7]ANEXO I - TAB 1'!K25</f>
        <v>0</v>
      </c>
      <c r="L25" s="254">
        <f t="shared" si="6"/>
        <v>1</v>
      </c>
      <c r="M25" s="201">
        <f>'[7]ANEXO I - TAB 1'!M25</f>
        <v>0</v>
      </c>
    </row>
    <row r="26" spans="1:13" s="7" customFormat="1" ht="12.75" customHeight="1">
      <c r="A26" s="933"/>
      <c r="B26" s="935"/>
      <c r="C26" s="954" t="s">
        <v>153</v>
      </c>
      <c r="D26" s="192">
        <v>10</v>
      </c>
      <c r="E26" s="186">
        <f>'[7]ANEXO I - TAB 1'!E26</f>
        <v>46</v>
      </c>
      <c r="F26" s="187">
        <f>'[7]ANEXO I - TAB 1'!F26</f>
        <v>0</v>
      </c>
      <c r="G26" s="244">
        <f t="shared" si="4"/>
        <v>46</v>
      </c>
      <c r="H26" s="235"/>
      <c r="I26" s="244">
        <f t="shared" si="5"/>
        <v>46</v>
      </c>
      <c r="J26" s="186">
        <f>'[7]ANEXO I - TAB 1'!J26</f>
        <v>0</v>
      </c>
      <c r="K26" s="187">
        <f>'[7]ANEXO I - TAB 1'!K26</f>
        <v>0</v>
      </c>
      <c r="L26" s="256">
        <f t="shared" si="6"/>
        <v>0</v>
      </c>
      <c r="M26" s="199">
        <f>'[7]ANEXO I - TAB 1'!M26</f>
        <v>0</v>
      </c>
    </row>
    <row r="27" spans="1:13" s="7" customFormat="1" ht="12.75" customHeight="1">
      <c r="A27" s="933"/>
      <c r="B27" s="935"/>
      <c r="C27" s="937"/>
      <c r="D27" s="193">
        <v>9</v>
      </c>
      <c r="E27" s="188">
        <f>'[7]ANEXO I - TAB 1'!E27</f>
        <v>144</v>
      </c>
      <c r="F27" s="189">
        <f>'[7]ANEXO I - TAB 1'!F27</f>
        <v>0</v>
      </c>
      <c r="G27" s="245">
        <f t="shared" si="4"/>
        <v>144</v>
      </c>
      <c r="H27" s="235"/>
      <c r="I27" s="245">
        <f t="shared" si="5"/>
        <v>144</v>
      </c>
      <c r="J27" s="188">
        <f>'[7]ANEXO I - TAB 1'!J27</f>
        <v>1</v>
      </c>
      <c r="K27" s="189">
        <f>'[7]ANEXO I - TAB 1'!K27</f>
        <v>0</v>
      </c>
      <c r="L27" s="257">
        <f t="shared" si="6"/>
        <v>1</v>
      </c>
      <c r="M27" s="200">
        <f>'[7]ANEXO I - TAB 1'!M27</f>
        <v>0</v>
      </c>
    </row>
    <row r="28" spans="1:13" s="7" customFormat="1" ht="12.75" customHeight="1">
      <c r="A28" s="933"/>
      <c r="B28" s="935"/>
      <c r="C28" s="937"/>
      <c r="D28" s="193">
        <v>8</v>
      </c>
      <c r="E28" s="188">
        <f>'[7]ANEXO I - TAB 1'!E28</f>
        <v>119</v>
      </c>
      <c r="F28" s="189">
        <f>'[7]ANEXO I - TAB 1'!F28</f>
        <v>0</v>
      </c>
      <c r="G28" s="245">
        <f t="shared" si="4"/>
        <v>119</v>
      </c>
      <c r="H28" s="235"/>
      <c r="I28" s="245">
        <f t="shared" si="5"/>
        <v>119</v>
      </c>
      <c r="J28" s="188">
        <f>'[7]ANEXO I - TAB 1'!J28</f>
        <v>0</v>
      </c>
      <c r="K28" s="189">
        <f>'[7]ANEXO I - TAB 1'!K28</f>
        <v>0</v>
      </c>
      <c r="L28" s="257">
        <f t="shared" si="6"/>
        <v>0</v>
      </c>
      <c r="M28" s="200">
        <f>'[7]ANEXO I - TAB 1'!M28</f>
        <v>0</v>
      </c>
    </row>
    <row r="29" spans="1:13" s="7" customFormat="1" ht="12.75" customHeight="1">
      <c r="A29" s="933"/>
      <c r="B29" s="935"/>
      <c r="C29" s="937"/>
      <c r="D29" s="193">
        <v>7</v>
      </c>
      <c r="E29" s="188">
        <f>'[7]ANEXO I - TAB 1'!E29</f>
        <v>93</v>
      </c>
      <c r="F29" s="189">
        <f>'[7]ANEXO I - TAB 1'!F29</f>
        <v>0</v>
      </c>
      <c r="G29" s="245">
        <f t="shared" si="4"/>
        <v>93</v>
      </c>
      <c r="H29" s="235"/>
      <c r="I29" s="245">
        <f t="shared" si="5"/>
        <v>93</v>
      </c>
      <c r="J29" s="188">
        <f>'[7]ANEXO I - TAB 1'!J29</f>
        <v>0</v>
      </c>
      <c r="K29" s="189">
        <f>'[7]ANEXO I - TAB 1'!K29</f>
        <v>1</v>
      </c>
      <c r="L29" s="257">
        <f t="shared" si="6"/>
        <v>1</v>
      </c>
      <c r="M29" s="200">
        <f>'[7]ANEXO I - TAB 1'!M29</f>
        <v>1</v>
      </c>
    </row>
    <row r="30" spans="1:13" s="7" customFormat="1" ht="12.75" customHeight="1">
      <c r="A30" s="933"/>
      <c r="B30" s="935"/>
      <c r="C30" s="938"/>
      <c r="D30" s="194">
        <v>6</v>
      </c>
      <c r="E30" s="190">
        <f>'[7]ANEXO I - TAB 1'!E30</f>
        <v>124</v>
      </c>
      <c r="F30" s="191">
        <f>'[7]ANEXO I - TAB 1'!F30</f>
        <v>0</v>
      </c>
      <c r="G30" s="242">
        <f t="shared" si="4"/>
        <v>124</v>
      </c>
      <c r="H30" s="235"/>
      <c r="I30" s="242">
        <f t="shared" si="5"/>
        <v>124</v>
      </c>
      <c r="J30" s="190">
        <f>'[7]ANEXO I - TAB 1'!J30</f>
        <v>2</v>
      </c>
      <c r="K30" s="191">
        <f>'[7]ANEXO I - TAB 1'!K30</f>
        <v>0</v>
      </c>
      <c r="L30" s="254">
        <f t="shared" si="6"/>
        <v>2</v>
      </c>
      <c r="M30" s="201">
        <f>'[7]ANEXO I - TAB 1'!M30</f>
        <v>0</v>
      </c>
    </row>
    <row r="31" spans="1:13" s="7" customFormat="1" ht="12.75" customHeight="1">
      <c r="A31" s="933"/>
      <c r="B31" s="935"/>
      <c r="C31" s="954" t="s">
        <v>154</v>
      </c>
      <c r="D31" s="192">
        <v>5</v>
      </c>
      <c r="E31" s="186">
        <f>'[7]ANEXO I - TAB 1'!E31</f>
        <v>105</v>
      </c>
      <c r="F31" s="187">
        <f>'[7]ANEXO I - TAB 1'!F31</f>
        <v>0</v>
      </c>
      <c r="G31" s="244">
        <f t="shared" si="4"/>
        <v>105</v>
      </c>
      <c r="H31" s="235"/>
      <c r="I31" s="244">
        <f t="shared" si="5"/>
        <v>105</v>
      </c>
      <c r="J31" s="186">
        <f>'[7]ANEXO I - TAB 1'!J31</f>
        <v>0</v>
      </c>
      <c r="K31" s="187">
        <f>'[7]ANEXO I - TAB 1'!K31</f>
        <v>0</v>
      </c>
      <c r="L31" s="256">
        <f t="shared" si="6"/>
        <v>0</v>
      </c>
      <c r="M31" s="199">
        <f>'[7]ANEXO I - TAB 1'!M31</f>
        <v>0</v>
      </c>
    </row>
    <row r="32" spans="1:13" s="7" customFormat="1" ht="12.75" customHeight="1">
      <c r="A32" s="933"/>
      <c r="B32" s="935"/>
      <c r="C32" s="937"/>
      <c r="D32" s="193">
        <v>4</v>
      </c>
      <c r="E32" s="188">
        <f>'[7]ANEXO I - TAB 1'!E32</f>
        <v>32</v>
      </c>
      <c r="F32" s="189">
        <f>'[7]ANEXO I - TAB 1'!F32</f>
        <v>0</v>
      </c>
      <c r="G32" s="245">
        <f t="shared" si="4"/>
        <v>32</v>
      </c>
      <c r="H32" s="235"/>
      <c r="I32" s="245">
        <f t="shared" si="5"/>
        <v>32</v>
      </c>
      <c r="J32" s="188">
        <f>'[7]ANEXO I - TAB 1'!J32</f>
        <v>1</v>
      </c>
      <c r="K32" s="189">
        <f>'[7]ANEXO I - TAB 1'!K32</f>
        <v>1</v>
      </c>
      <c r="L32" s="257">
        <f t="shared" si="6"/>
        <v>2</v>
      </c>
      <c r="M32" s="200">
        <f>'[7]ANEXO I - TAB 1'!M32</f>
        <v>4</v>
      </c>
    </row>
    <row r="33" spans="1:13" s="7" customFormat="1" ht="12.75" customHeight="1">
      <c r="A33" s="933"/>
      <c r="B33" s="935"/>
      <c r="C33" s="937"/>
      <c r="D33" s="193">
        <v>3</v>
      </c>
      <c r="E33" s="188">
        <f>'[7]ANEXO I - TAB 1'!E33</f>
        <v>0</v>
      </c>
      <c r="F33" s="189">
        <f>'[7]ANEXO I - TAB 1'!F33</f>
        <v>49</v>
      </c>
      <c r="G33" s="245">
        <f t="shared" si="4"/>
        <v>49</v>
      </c>
      <c r="H33" s="235"/>
      <c r="I33" s="245">
        <f t="shared" si="5"/>
        <v>49</v>
      </c>
      <c r="J33" s="188">
        <f>'[7]ANEXO I - TAB 1'!J33</f>
        <v>0</v>
      </c>
      <c r="K33" s="189">
        <f>'[7]ANEXO I - TAB 1'!K33</f>
        <v>2</v>
      </c>
      <c r="L33" s="257">
        <f t="shared" si="6"/>
        <v>2</v>
      </c>
      <c r="M33" s="200">
        <f>'[7]ANEXO I - TAB 1'!M33</f>
        <v>3</v>
      </c>
    </row>
    <row r="34" spans="1:13" s="7" customFormat="1" ht="12.75" customHeight="1">
      <c r="A34" s="933"/>
      <c r="B34" s="935"/>
      <c r="C34" s="937"/>
      <c r="D34" s="193">
        <v>2</v>
      </c>
      <c r="E34" s="202">
        <f>'[7]ANEXO I - TAB 1'!E34</f>
        <v>0</v>
      </c>
      <c r="F34" s="203">
        <f>'[7]ANEXO I - TAB 1'!F34</f>
        <v>8</v>
      </c>
      <c r="G34" s="246">
        <f t="shared" si="4"/>
        <v>8</v>
      </c>
      <c r="H34" s="236"/>
      <c r="I34" s="246">
        <f t="shared" si="5"/>
        <v>8</v>
      </c>
      <c r="J34" s="202">
        <f>'[7]ANEXO I - TAB 1'!J34</f>
        <v>0</v>
      </c>
      <c r="K34" s="203">
        <f>'[7]ANEXO I - TAB 1'!K34</f>
        <v>1</v>
      </c>
      <c r="L34" s="258">
        <f t="shared" si="6"/>
        <v>1</v>
      </c>
      <c r="M34" s="204">
        <f>'[7]ANEXO I - TAB 1'!M34</f>
        <v>2</v>
      </c>
    </row>
    <row r="35" spans="1:13" s="7" customFormat="1" ht="12.75" customHeight="1">
      <c r="A35" s="933"/>
      <c r="B35" s="935"/>
      <c r="C35" s="955"/>
      <c r="D35" s="194">
        <v>1</v>
      </c>
      <c r="E35" s="190">
        <f>'[7]ANEXO I - TAB 1'!E35</f>
        <v>0</v>
      </c>
      <c r="F35" s="191">
        <f>'[7]ANEXO I - TAB 1'!F35</f>
        <v>21</v>
      </c>
      <c r="G35" s="242">
        <f t="shared" si="4"/>
        <v>21</v>
      </c>
      <c r="H35" s="205">
        <f>'[7]ANEXO I - TAB 1'!H35</f>
        <v>57</v>
      </c>
      <c r="I35" s="242">
        <f t="shared" si="5"/>
        <v>78</v>
      </c>
      <c r="J35" s="190">
        <f>'[7]ANEXO I - TAB 1'!J35</f>
        <v>0</v>
      </c>
      <c r="K35" s="191">
        <f>'[7]ANEXO I - TAB 1'!K35</f>
        <v>0</v>
      </c>
      <c r="L35" s="254">
        <f t="shared" si="6"/>
        <v>0</v>
      </c>
      <c r="M35" s="201">
        <f>'[7]ANEXO I - TAB 1'!M35</f>
        <v>0</v>
      </c>
    </row>
    <row r="36" spans="1:13" s="172" customFormat="1" ht="12.75" customHeight="1">
      <c r="A36" s="173"/>
      <c r="B36" s="261"/>
      <c r="C36" s="262"/>
      <c r="D36" s="263" t="s">
        <v>194</v>
      </c>
      <c r="E36" s="264">
        <f t="shared" ref="E36:M36" si="7">SUM(E23:E35)</f>
        <v>1621</v>
      </c>
      <c r="F36" s="243">
        <f t="shared" si="7"/>
        <v>78</v>
      </c>
      <c r="G36" s="243">
        <f t="shared" si="7"/>
        <v>1699</v>
      </c>
      <c r="H36" s="247">
        <f t="shared" si="7"/>
        <v>57</v>
      </c>
      <c r="I36" s="243">
        <f t="shared" si="7"/>
        <v>1756</v>
      </c>
      <c r="J36" s="264">
        <f t="shared" si="7"/>
        <v>219</v>
      </c>
      <c r="K36" s="243">
        <f t="shared" si="7"/>
        <v>65</v>
      </c>
      <c r="L36" s="255">
        <f t="shared" si="7"/>
        <v>284</v>
      </c>
      <c r="M36" s="265">
        <f t="shared" si="7"/>
        <v>88</v>
      </c>
    </row>
    <row r="37" spans="1:13" s="7" customFormat="1" ht="12.75" customHeight="1">
      <c r="A37" s="932" t="s">
        <v>170</v>
      </c>
      <c r="B37" s="934" t="s">
        <v>171</v>
      </c>
      <c r="C37" s="936" t="s">
        <v>152</v>
      </c>
      <c r="D37" s="174">
        <v>13</v>
      </c>
      <c r="E37" s="175">
        <f>'[7]ANEXO I - TAB 1'!E37</f>
        <v>0</v>
      </c>
      <c r="F37" s="176">
        <f>'[7]ANEXO I - TAB 1'!F37</f>
        <v>0</v>
      </c>
      <c r="G37" s="238">
        <f t="shared" ref="G37:G49" si="8">E37+F37</f>
        <v>0</v>
      </c>
      <c r="H37" s="237"/>
      <c r="I37" s="238">
        <f t="shared" ref="I37:I49" si="9">G37+H37</f>
        <v>0</v>
      </c>
      <c r="J37" s="175">
        <f>'[7]ANEXO I - TAB 1'!J37</f>
        <v>0</v>
      </c>
      <c r="K37" s="176">
        <f>'[7]ANEXO I - TAB 1'!K37</f>
        <v>0</v>
      </c>
      <c r="L37" s="250">
        <f t="shared" ref="L37:L49" si="10">J37+K37</f>
        <v>0</v>
      </c>
      <c r="M37" s="195">
        <f>'[7]ANEXO I - TAB 1'!M37</f>
        <v>0</v>
      </c>
    </row>
    <row r="38" spans="1:13" s="7" customFormat="1" ht="12.75" customHeight="1">
      <c r="A38" s="933"/>
      <c r="B38" s="935"/>
      <c r="C38" s="937"/>
      <c r="D38" s="177">
        <v>12</v>
      </c>
      <c r="E38" s="178">
        <f>'[7]ANEXO I - TAB 1'!E38</f>
        <v>0</v>
      </c>
      <c r="F38" s="179">
        <f>'[7]ANEXO I - TAB 1'!F38</f>
        <v>0</v>
      </c>
      <c r="G38" s="239">
        <f t="shared" si="8"/>
        <v>0</v>
      </c>
      <c r="H38" s="236"/>
      <c r="I38" s="239">
        <f t="shared" si="9"/>
        <v>0</v>
      </c>
      <c r="J38" s="178">
        <f>'[7]ANEXO I - TAB 1'!J38</f>
        <v>0</v>
      </c>
      <c r="K38" s="179">
        <f>'[7]ANEXO I - TAB 1'!K38</f>
        <v>0</v>
      </c>
      <c r="L38" s="251">
        <f t="shared" si="10"/>
        <v>0</v>
      </c>
      <c r="M38" s="196">
        <f>'[7]ANEXO I - TAB 1'!M38</f>
        <v>0</v>
      </c>
    </row>
    <row r="39" spans="1:13" s="7" customFormat="1" ht="12.75" customHeight="1">
      <c r="A39" s="933"/>
      <c r="B39" s="935"/>
      <c r="C39" s="938"/>
      <c r="D39" s="180">
        <v>11</v>
      </c>
      <c r="E39" s="181">
        <f>'[7]ANEXO I - TAB 1'!E39</f>
        <v>0</v>
      </c>
      <c r="F39" s="182">
        <f>'[7]ANEXO I - TAB 1'!F39</f>
        <v>0</v>
      </c>
      <c r="G39" s="240">
        <f t="shared" si="8"/>
        <v>0</v>
      </c>
      <c r="H39" s="236"/>
      <c r="I39" s="240">
        <f t="shared" si="9"/>
        <v>0</v>
      </c>
      <c r="J39" s="181">
        <f>'[7]ANEXO I - TAB 1'!J39</f>
        <v>0</v>
      </c>
      <c r="K39" s="182">
        <f>'[7]ANEXO I - TAB 1'!K39</f>
        <v>0</v>
      </c>
      <c r="L39" s="252">
        <f t="shared" si="10"/>
        <v>0</v>
      </c>
      <c r="M39" s="197">
        <f>'[7]ANEXO I - TAB 1'!M39</f>
        <v>0</v>
      </c>
    </row>
    <row r="40" spans="1:13" s="7" customFormat="1" ht="12.75" customHeight="1">
      <c r="A40" s="933"/>
      <c r="B40" s="935"/>
      <c r="C40" s="954" t="s">
        <v>153</v>
      </c>
      <c r="D40" s="174">
        <v>10</v>
      </c>
      <c r="E40" s="175">
        <f>'[7]ANEXO I - TAB 1'!E40</f>
        <v>0</v>
      </c>
      <c r="F40" s="176">
        <f>'[7]ANEXO I - TAB 1'!F40</f>
        <v>0</v>
      </c>
      <c r="G40" s="238">
        <f t="shared" si="8"/>
        <v>0</v>
      </c>
      <c r="H40" s="236"/>
      <c r="I40" s="238">
        <f t="shared" si="9"/>
        <v>0</v>
      </c>
      <c r="J40" s="175">
        <f>'[7]ANEXO I - TAB 1'!J40</f>
        <v>0</v>
      </c>
      <c r="K40" s="176">
        <f>'[7]ANEXO I - TAB 1'!K40</f>
        <v>0</v>
      </c>
      <c r="L40" s="250">
        <f t="shared" si="10"/>
        <v>0</v>
      </c>
      <c r="M40" s="195">
        <f>'[7]ANEXO I - TAB 1'!M40</f>
        <v>0</v>
      </c>
    </row>
    <row r="41" spans="1:13" s="7" customFormat="1" ht="12.75" customHeight="1">
      <c r="A41" s="933"/>
      <c r="B41" s="935"/>
      <c r="C41" s="937"/>
      <c r="D41" s="177">
        <v>9</v>
      </c>
      <c r="E41" s="178">
        <f>'[7]ANEXO I - TAB 1'!E41</f>
        <v>0</v>
      </c>
      <c r="F41" s="179">
        <f>'[7]ANEXO I - TAB 1'!F41</f>
        <v>0</v>
      </c>
      <c r="G41" s="239">
        <f t="shared" si="8"/>
        <v>0</v>
      </c>
      <c r="H41" s="236"/>
      <c r="I41" s="239">
        <f t="shared" si="9"/>
        <v>0</v>
      </c>
      <c r="J41" s="178">
        <f>'[7]ANEXO I - TAB 1'!J41</f>
        <v>0</v>
      </c>
      <c r="K41" s="179">
        <f>'[7]ANEXO I - TAB 1'!K41</f>
        <v>0</v>
      </c>
      <c r="L41" s="251">
        <f t="shared" si="10"/>
        <v>0</v>
      </c>
      <c r="M41" s="196">
        <f>'[7]ANEXO I - TAB 1'!M41</f>
        <v>0</v>
      </c>
    </row>
    <row r="42" spans="1:13" s="7" customFormat="1" ht="12.75" customHeight="1">
      <c r="A42" s="933"/>
      <c r="B42" s="935"/>
      <c r="C42" s="937"/>
      <c r="D42" s="177">
        <v>8</v>
      </c>
      <c r="E42" s="178">
        <f>'[7]ANEXO I - TAB 1'!E42</f>
        <v>0</v>
      </c>
      <c r="F42" s="179">
        <f>'[7]ANEXO I - TAB 1'!F42</f>
        <v>0</v>
      </c>
      <c r="G42" s="239">
        <f t="shared" si="8"/>
        <v>0</v>
      </c>
      <c r="H42" s="236"/>
      <c r="I42" s="239">
        <f t="shared" si="9"/>
        <v>0</v>
      </c>
      <c r="J42" s="178">
        <f>'[7]ANEXO I - TAB 1'!J42</f>
        <v>0</v>
      </c>
      <c r="K42" s="179">
        <f>'[7]ANEXO I - TAB 1'!K42</f>
        <v>0</v>
      </c>
      <c r="L42" s="251">
        <f t="shared" si="10"/>
        <v>0</v>
      </c>
      <c r="M42" s="196">
        <f>'[7]ANEXO I - TAB 1'!M42</f>
        <v>0</v>
      </c>
    </row>
    <row r="43" spans="1:13" s="7" customFormat="1" ht="12.75" customHeight="1">
      <c r="A43" s="933"/>
      <c r="B43" s="935"/>
      <c r="C43" s="937"/>
      <c r="D43" s="177">
        <v>7</v>
      </c>
      <c r="E43" s="178">
        <f>'[7]ANEXO I - TAB 1'!E43</f>
        <v>0</v>
      </c>
      <c r="F43" s="179">
        <f>'[7]ANEXO I - TAB 1'!F43</f>
        <v>0</v>
      </c>
      <c r="G43" s="239">
        <f t="shared" si="8"/>
        <v>0</v>
      </c>
      <c r="H43" s="236"/>
      <c r="I43" s="239">
        <f t="shared" si="9"/>
        <v>0</v>
      </c>
      <c r="J43" s="178">
        <f>'[7]ANEXO I - TAB 1'!J43</f>
        <v>0</v>
      </c>
      <c r="K43" s="179">
        <f>'[7]ANEXO I - TAB 1'!K43</f>
        <v>0</v>
      </c>
      <c r="L43" s="251">
        <f t="shared" si="10"/>
        <v>0</v>
      </c>
      <c r="M43" s="196">
        <f>'[7]ANEXO I - TAB 1'!M43</f>
        <v>0</v>
      </c>
    </row>
    <row r="44" spans="1:13" s="7" customFormat="1" ht="12.75" customHeight="1">
      <c r="A44" s="933"/>
      <c r="B44" s="935"/>
      <c r="C44" s="938"/>
      <c r="D44" s="180">
        <v>6</v>
      </c>
      <c r="E44" s="181">
        <f>'[7]ANEXO I - TAB 1'!E44</f>
        <v>0</v>
      </c>
      <c r="F44" s="182">
        <f>'[7]ANEXO I - TAB 1'!F44</f>
        <v>0</v>
      </c>
      <c r="G44" s="240">
        <f t="shared" si="8"/>
        <v>0</v>
      </c>
      <c r="H44" s="236"/>
      <c r="I44" s="240">
        <f t="shared" si="9"/>
        <v>0</v>
      </c>
      <c r="J44" s="181">
        <f>'[7]ANEXO I - TAB 1'!J44</f>
        <v>0</v>
      </c>
      <c r="K44" s="182">
        <f>'[7]ANEXO I - TAB 1'!K44</f>
        <v>0</v>
      </c>
      <c r="L44" s="252">
        <f t="shared" si="10"/>
        <v>0</v>
      </c>
      <c r="M44" s="197">
        <f>'[7]ANEXO I - TAB 1'!M44</f>
        <v>0</v>
      </c>
    </row>
    <row r="45" spans="1:13" s="7" customFormat="1" ht="12.75" customHeight="1">
      <c r="A45" s="933"/>
      <c r="B45" s="935"/>
      <c r="C45" s="954" t="s">
        <v>154</v>
      </c>
      <c r="D45" s="174">
        <v>5</v>
      </c>
      <c r="E45" s="175">
        <f>'[7]ANEXO I - TAB 1'!E45</f>
        <v>0</v>
      </c>
      <c r="F45" s="176">
        <f>'[7]ANEXO I - TAB 1'!F45</f>
        <v>0</v>
      </c>
      <c r="G45" s="238">
        <f t="shared" si="8"/>
        <v>0</v>
      </c>
      <c r="H45" s="236"/>
      <c r="I45" s="238">
        <f t="shared" si="9"/>
        <v>0</v>
      </c>
      <c r="J45" s="175">
        <f>'[7]ANEXO I - TAB 1'!J45</f>
        <v>0</v>
      </c>
      <c r="K45" s="176">
        <f>'[7]ANEXO I - TAB 1'!K45</f>
        <v>0</v>
      </c>
      <c r="L45" s="250">
        <f t="shared" si="10"/>
        <v>0</v>
      </c>
      <c r="M45" s="195">
        <f>'[7]ANEXO I - TAB 1'!M45</f>
        <v>0</v>
      </c>
    </row>
    <row r="46" spans="1:13" s="7" customFormat="1" ht="12.75" customHeight="1">
      <c r="A46" s="933"/>
      <c r="B46" s="935"/>
      <c r="C46" s="937"/>
      <c r="D46" s="177">
        <v>4</v>
      </c>
      <c r="E46" s="178">
        <f>'[7]ANEXO I - TAB 1'!E46</f>
        <v>0</v>
      </c>
      <c r="F46" s="179">
        <f>'[7]ANEXO I - TAB 1'!F46</f>
        <v>0</v>
      </c>
      <c r="G46" s="239">
        <f t="shared" si="8"/>
        <v>0</v>
      </c>
      <c r="H46" s="236"/>
      <c r="I46" s="239">
        <f t="shared" si="9"/>
        <v>0</v>
      </c>
      <c r="J46" s="178">
        <f>'[7]ANEXO I - TAB 1'!J46</f>
        <v>0</v>
      </c>
      <c r="K46" s="179">
        <f>'[7]ANEXO I - TAB 1'!K46</f>
        <v>0</v>
      </c>
      <c r="L46" s="251">
        <f t="shared" si="10"/>
        <v>0</v>
      </c>
      <c r="M46" s="196">
        <f>'[7]ANEXO I - TAB 1'!M46</f>
        <v>0</v>
      </c>
    </row>
    <row r="47" spans="1:13" s="7" customFormat="1" ht="12.75" customHeight="1">
      <c r="A47" s="933"/>
      <c r="B47" s="935"/>
      <c r="C47" s="937"/>
      <c r="D47" s="177">
        <v>3</v>
      </c>
      <c r="E47" s="178">
        <f>'[7]ANEXO I - TAB 1'!E47</f>
        <v>0</v>
      </c>
      <c r="F47" s="179">
        <f>'[7]ANEXO I - TAB 1'!F47</f>
        <v>0</v>
      </c>
      <c r="G47" s="239">
        <f t="shared" si="8"/>
        <v>0</v>
      </c>
      <c r="H47" s="236"/>
      <c r="I47" s="239">
        <f t="shared" si="9"/>
        <v>0</v>
      </c>
      <c r="J47" s="178">
        <f>'[7]ANEXO I - TAB 1'!J47</f>
        <v>0</v>
      </c>
      <c r="K47" s="179">
        <f>'[7]ANEXO I - TAB 1'!K47</f>
        <v>0</v>
      </c>
      <c r="L47" s="251">
        <f t="shared" si="10"/>
        <v>0</v>
      </c>
      <c r="M47" s="196">
        <f>'[7]ANEXO I - TAB 1'!M47</f>
        <v>0</v>
      </c>
    </row>
    <row r="48" spans="1:13" s="7" customFormat="1" ht="12.75" customHeight="1">
      <c r="A48" s="933"/>
      <c r="B48" s="935"/>
      <c r="C48" s="937"/>
      <c r="D48" s="177">
        <v>2</v>
      </c>
      <c r="E48" s="184">
        <f>'[7]ANEXO I - TAB 1'!E48</f>
        <v>0</v>
      </c>
      <c r="F48" s="185">
        <f>'[7]ANEXO I - TAB 1'!F48</f>
        <v>0</v>
      </c>
      <c r="G48" s="241">
        <f t="shared" si="8"/>
        <v>0</v>
      </c>
      <c r="H48" s="236"/>
      <c r="I48" s="241">
        <f t="shared" si="9"/>
        <v>0</v>
      </c>
      <c r="J48" s="184">
        <f>'[7]ANEXO I - TAB 1'!J48</f>
        <v>0</v>
      </c>
      <c r="K48" s="185">
        <f>'[7]ANEXO I - TAB 1'!K48</f>
        <v>0</v>
      </c>
      <c r="L48" s="253">
        <f t="shared" si="10"/>
        <v>0</v>
      </c>
      <c r="M48" s="198">
        <f>'[7]ANEXO I - TAB 1'!M48</f>
        <v>0</v>
      </c>
    </row>
    <row r="49" spans="1:13" s="7" customFormat="1" ht="12.75" customHeight="1">
      <c r="A49" s="933"/>
      <c r="B49" s="935"/>
      <c r="C49" s="955"/>
      <c r="D49" s="180">
        <v>1</v>
      </c>
      <c r="E49" s="190">
        <f>'[7]ANEXO I - TAB 1'!E49</f>
        <v>0</v>
      </c>
      <c r="F49" s="191">
        <f>'[7]ANEXO I - TAB 1'!F49</f>
        <v>0</v>
      </c>
      <c r="G49" s="242">
        <f t="shared" si="8"/>
        <v>0</v>
      </c>
      <c r="H49" s="205">
        <f>'[7]ANEXO I - TAB 1'!H49</f>
        <v>0</v>
      </c>
      <c r="I49" s="242">
        <f t="shared" si="9"/>
        <v>0</v>
      </c>
      <c r="J49" s="190">
        <f>'[7]ANEXO I - TAB 1'!J49</f>
        <v>0</v>
      </c>
      <c r="K49" s="191">
        <f>'[7]ANEXO I - TAB 1'!K49</f>
        <v>0</v>
      </c>
      <c r="L49" s="254">
        <f t="shared" si="10"/>
        <v>0</v>
      </c>
      <c r="M49" s="201">
        <f>'[7]ANEXO I - TAB 1'!M49</f>
        <v>0</v>
      </c>
    </row>
    <row r="50" spans="1:13" s="172" customFormat="1" ht="12.75" customHeight="1">
      <c r="A50" s="266"/>
      <c r="B50" s="261"/>
      <c r="C50" s="262"/>
      <c r="D50" s="267" t="s">
        <v>194</v>
      </c>
      <c r="E50" s="268">
        <f t="shared" ref="E50:M50" si="11">SUM(E37:E49)</f>
        <v>0</v>
      </c>
      <c r="F50" s="247">
        <f t="shared" si="11"/>
        <v>0</v>
      </c>
      <c r="G50" s="247">
        <f t="shared" si="11"/>
        <v>0</v>
      </c>
      <c r="H50" s="247">
        <f t="shared" si="11"/>
        <v>0</v>
      </c>
      <c r="I50" s="247">
        <f t="shared" si="11"/>
        <v>0</v>
      </c>
      <c r="J50" s="268">
        <f t="shared" si="11"/>
        <v>0</v>
      </c>
      <c r="K50" s="247">
        <f t="shared" si="11"/>
        <v>0</v>
      </c>
      <c r="L50" s="259">
        <f t="shared" si="11"/>
        <v>0</v>
      </c>
      <c r="M50" s="269">
        <f t="shared" si="11"/>
        <v>0</v>
      </c>
    </row>
    <row r="51" spans="1:13" s="172" customFormat="1" ht="12.75" customHeight="1" thickBot="1">
      <c r="A51" s="272"/>
      <c r="B51" s="984" t="s">
        <v>17</v>
      </c>
      <c r="C51" s="984"/>
      <c r="D51" s="985"/>
      <c r="E51" s="270">
        <f t="shared" ref="E51:M51" si="12">E22+E36+E50</f>
        <v>2765</v>
      </c>
      <c r="F51" s="248">
        <f t="shared" si="12"/>
        <v>139</v>
      </c>
      <c r="G51" s="248">
        <f t="shared" si="12"/>
        <v>2904</v>
      </c>
      <c r="H51" s="248">
        <f t="shared" si="12"/>
        <v>83</v>
      </c>
      <c r="I51" s="249">
        <f t="shared" si="12"/>
        <v>2987</v>
      </c>
      <c r="J51" s="270">
        <f t="shared" si="12"/>
        <v>481</v>
      </c>
      <c r="K51" s="248">
        <f t="shared" si="12"/>
        <v>117</v>
      </c>
      <c r="L51" s="260">
        <f t="shared" si="12"/>
        <v>598</v>
      </c>
      <c r="M51" s="271">
        <f t="shared" si="12"/>
        <v>160</v>
      </c>
    </row>
    <row r="52" spans="1:13" ht="13.5" thickTop="1">
      <c r="A52" s="216" t="s">
        <v>18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9</vt:i4>
      </vt:variant>
    </vt:vector>
  </HeadingPairs>
  <TitlesOfParts>
    <vt:vector size="31" baseType="lpstr">
      <vt:lpstr>ANEXO I - TAB 1</vt:lpstr>
      <vt:lpstr>ANEXO I - TAB1_TRF1</vt:lpstr>
      <vt:lpstr>ANEXO I -TAB1_ SEÇÕES 1</vt:lpstr>
      <vt:lpstr>PORT. 5 E 102 - TRF - IV-A</vt:lpstr>
      <vt:lpstr>PORT. 5 - SEÇÕES - IV-A</vt:lpstr>
      <vt:lpstr>ANEXO I - TAB 1 (TRF) </vt:lpstr>
      <vt:lpstr>ANEXO I - TAB 1 - CONS SEÇÕES</vt:lpstr>
      <vt:lpstr>ANEXO I - TAB 1 (2)</vt:lpstr>
      <vt:lpstr>ANEXO I - TAB 1 (SEÇÕES)</vt:lpstr>
      <vt:lpstr>ANEXO I - TAB 1 (TRF)</vt:lpstr>
      <vt:lpstr>cjf</vt:lpstr>
      <vt:lpstr>ANEXO I - TAB 2</vt:lpstr>
      <vt:lpstr>ANEXO I - TAB 3</vt:lpstr>
      <vt:lpstr>ANEXO II - TAB 1</vt:lpstr>
      <vt:lpstr>ANEXO II - TAB 3</vt:lpstr>
      <vt:lpstr>ANEXO II - TAB 2</vt:lpstr>
      <vt:lpstr>ANEXO III - TAB 1</vt:lpstr>
      <vt:lpstr>ANEXO IV - TAB 1</vt:lpstr>
      <vt:lpstr>ANEXO IV-c</vt:lpstr>
      <vt:lpstr>ANEXO V - TAB 1</vt:lpstr>
      <vt:lpstr>ANEXO VI - TAB 1</vt:lpstr>
      <vt:lpstr>ANEXO VI - TAB 2</vt:lpstr>
      <vt:lpstr>'ANEXO I - TAB 1'!Area_de_impressao</vt:lpstr>
      <vt:lpstr>'ANEXO I - TAB 2'!Area_de_impressao</vt:lpstr>
      <vt:lpstr>'ANEXO II - TAB 2'!Area_de_impressao</vt:lpstr>
      <vt:lpstr>'ANEXO III - TAB 1'!Area_de_impressao</vt:lpstr>
      <vt:lpstr>'ANEXO IV - TAB 1'!Area_de_impressao</vt:lpstr>
      <vt:lpstr>'ANEXO IV-c'!Area_de_impressao</vt:lpstr>
      <vt:lpstr>'ANEXO VI - TAB 1'!Area_de_impressao</vt:lpstr>
      <vt:lpstr>'PORT. 5 E 102 - TRF - IV-A'!Area_de_impressao</vt:lpstr>
      <vt:lpstr>'ANEXO II - TAB 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Eurípedes Xavier de Souza Junior</cp:lastModifiedBy>
  <cp:lastPrinted>2023-01-23T19:45:13Z</cp:lastPrinted>
  <dcterms:created xsi:type="dcterms:W3CDTF">2015-07-02T11:53:24Z</dcterms:created>
  <dcterms:modified xsi:type="dcterms:W3CDTF">2024-01-25T20:18:11Z</dcterms:modified>
</cp:coreProperties>
</file>