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B5524230-8450-4069-92A3-D3C6C4BF1C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CJF'!$A$113:$F$148</definedName>
    <definedName name="_xlnm.Print_Area" localSheetId="1">'CJ''S'!$A$1:$F$144</definedName>
    <definedName name="_xlnm.Print_Area" localSheetId="0">'Lotação CJF'!$A$1:$I$388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5" i="1" l="1"/>
  <c r="D354" i="1"/>
  <c r="D264" i="1"/>
  <c r="D17" i="1"/>
  <c r="D344" i="1" l="1"/>
  <c r="D282" i="1" l="1"/>
  <c r="D269" i="1" l="1"/>
  <c r="D326" i="1" l="1"/>
  <c r="F148" i="1" l="1"/>
  <c r="F181" i="1"/>
  <c r="F243" i="1"/>
  <c r="F290" i="1"/>
  <c r="F311" i="1"/>
  <c r="F336" i="1"/>
  <c r="F365" i="1"/>
  <c r="D300" i="1" l="1"/>
  <c r="D166" i="1" l="1"/>
  <c r="D165" i="1"/>
  <c r="F23" i="1" l="1"/>
  <c r="D347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09" i="1"/>
  <c r="D212" i="1" l="1"/>
  <c r="D286" i="1" l="1"/>
  <c r="C101" i="6" l="1"/>
  <c r="D101" i="6"/>
  <c r="B101" i="6"/>
  <c r="D104" i="1" l="1"/>
  <c r="F89" i="1" l="1"/>
  <c r="F59" i="1"/>
  <c r="B33" i="6" l="1"/>
  <c r="C33" i="6"/>
  <c r="D33" i="6"/>
  <c r="D83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6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B32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2" i="1"/>
  <c r="F203" i="1"/>
  <c r="F202" i="1"/>
  <c r="F201" i="1"/>
  <c r="F156" i="1"/>
  <c r="D278" i="1" l="1"/>
  <c r="D342" i="1" l="1"/>
  <c r="D317" i="1" l="1"/>
  <c r="D131" i="6" l="1"/>
  <c r="D262" i="1"/>
  <c r="D101" i="1" l="1"/>
  <c r="D129" i="1" l="1"/>
  <c r="D122" i="1"/>
  <c r="F37" i="1" l="1"/>
  <c r="D30" i="1"/>
  <c r="D15" i="6" l="1"/>
  <c r="D115" i="1"/>
  <c r="D56" i="6" l="1"/>
  <c r="D355" i="1"/>
  <c r="D232" i="1" l="1"/>
  <c r="I203" i="1" l="1"/>
  <c r="I201" i="1"/>
  <c r="I200" i="1"/>
  <c r="I199" i="1"/>
  <c r="I198" i="1"/>
  <c r="I204" i="1" l="1"/>
  <c r="D319" i="1" l="1"/>
  <c r="D320" i="1"/>
  <c r="D327" i="1"/>
  <c r="D116" i="1" l="1"/>
  <c r="D299" i="1"/>
  <c r="D100" i="1"/>
  <c r="D48" i="6" s="1"/>
  <c r="D99" i="1"/>
  <c r="D95" i="1"/>
  <c r="D40" i="6"/>
  <c r="D78" i="1"/>
  <c r="D272" i="1"/>
  <c r="D271" i="1"/>
  <c r="D268" i="1"/>
  <c r="D11" i="1"/>
  <c r="D331" i="1"/>
  <c r="D265" i="1"/>
  <c r="D274" i="1"/>
  <c r="D231" i="1"/>
  <c r="D240" i="1"/>
  <c r="D353" i="1"/>
  <c r="D143" i="6" s="1"/>
  <c r="D360" i="1"/>
  <c r="D356" i="1"/>
  <c r="F242" i="1" l="1"/>
  <c r="I68" i="1"/>
  <c r="F87" i="1"/>
  <c r="F88" i="1"/>
  <c r="I69" i="1"/>
  <c r="F107" i="1"/>
  <c r="F108" i="1"/>
  <c r="I99" i="1"/>
  <c r="I215" i="1"/>
  <c r="I211" i="1"/>
  <c r="I214" i="1"/>
  <c r="I212" i="1"/>
  <c r="F241" i="1"/>
  <c r="I213" i="1"/>
  <c r="I210" i="1"/>
  <c r="D47" i="6"/>
  <c r="I98" i="1"/>
  <c r="I72" i="1"/>
  <c r="D57" i="6"/>
  <c r="I71" i="1"/>
  <c r="I70" i="1"/>
  <c r="I67" i="1"/>
  <c r="D45" i="1"/>
  <c r="I216" i="1" l="1"/>
  <c r="I73" i="1"/>
  <c r="D329" i="1"/>
  <c r="I319" i="1" s="1"/>
  <c r="I321" i="1" l="1"/>
  <c r="I322" i="1"/>
  <c r="I320" i="1"/>
  <c r="I318" i="1"/>
  <c r="F334" i="1"/>
  <c r="F335" i="1"/>
  <c r="I317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3" i="1"/>
  <c r="D66" i="6" s="1"/>
  <c r="F154" i="1" l="1"/>
  <c r="I157" i="1"/>
  <c r="I155" i="1"/>
  <c r="I152" i="1"/>
  <c r="I153" i="1"/>
  <c r="I154" i="1"/>
  <c r="I156" i="1"/>
  <c r="F155" i="1"/>
  <c r="I158" i="1" l="1"/>
  <c r="D280" i="1" l="1"/>
  <c r="D281" i="1"/>
  <c r="D283" i="1"/>
  <c r="D284" i="1"/>
  <c r="I252" i="1" l="1"/>
  <c r="F289" i="1"/>
  <c r="F288" i="1"/>
  <c r="I253" i="1"/>
  <c r="I254" i="1"/>
  <c r="I251" i="1"/>
  <c r="D32" i="1"/>
  <c r="D31" i="1"/>
  <c r="D188" i="1"/>
  <c r="I257" i="1" l="1"/>
  <c r="F35" i="1"/>
  <c r="F36" i="1"/>
  <c r="I31" i="1"/>
  <c r="I30" i="1"/>
  <c r="I33" i="1"/>
  <c r="I29" i="1"/>
  <c r="I32" i="1"/>
  <c r="I34" i="1"/>
  <c r="I35" i="1" l="1"/>
  <c r="D352" i="1" l="1"/>
  <c r="D359" i="1" l="1"/>
  <c r="I342" i="1" s="1"/>
  <c r="I346" i="1" l="1"/>
  <c r="I345" i="1"/>
  <c r="I341" i="1"/>
  <c r="I343" i="1"/>
  <c r="I344" i="1"/>
  <c r="F364" i="1"/>
  <c r="F363" i="1"/>
  <c r="F193" i="1"/>
  <c r="I347" i="1" l="1"/>
  <c r="D163" i="1"/>
  <c r="I297" i="1"/>
  <c r="D189" i="1"/>
  <c r="D83" i="6" s="1"/>
  <c r="D186" i="1"/>
  <c r="D162" i="1"/>
  <c r="D168" i="1"/>
  <c r="D174" i="1"/>
  <c r="D175" i="1"/>
  <c r="D123" i="1"/>
  <c r="D127" i="1"/>
  <c r="D141" i="1"/>
  <c r="D53" i="1"/>
  <c r="D44" i="1"/>
  <c r="D50" i="1"/>
  <c r="I120" i="1" l="1"/>
  <c r="F180" i="1"/>
  <c r="F147" i="1"/>
  <c r="F146" i="1"/>
  <c r="I121" i="1"/>
  <c r="F58" i="1"/>
  <c r="I44" i="1"/>
  <c r="F57" i="1"/>
  <c r="I43" i="1"/>
  <c r="D73" i="6"/>
  <c r="I168" i="1"/>
  <c r="I165" i="1"/>
  <c r="I118" i="1"/>
  <c r="D81" i="6"/>
  <c r="I188" i="1"/>
  <c r="I119" i="1"/>
  <c r="I100" i="1"/>
  <c r="D24" i="6"/>
  <c r="I46" i="1"/>
  <c r="I302" i="1"/>
  <c r="I301" i="1"/>
  <c r="I300" i="1"/>
  <c r="I299" i="1"/>
  <c r="I298" i="1"/>
  <c r="I101" i="1"/>
  <c r="I103" i="1"/>
  <c r="I102" i="1"/>
  <c r="I169" i="1"/>
  <c r="I167" i="1"/>
  <c r="I189" i="1"/>
  <c r="I192" i="1"/>
  <c r="I191" i="1"/>
  <c r="I190" i="1"/>
  <c r="I122" i="1"/>
  <c r="F310" i="1"/>
  <c r="F179" i="1"/>
  <c r="F192" i="1"/>
  <c r="F191" i="1"/>
  <c r="I164" i="1"/>
  <c r="I166" i="1"/>
  <c r="I117" i="1"/>
  <c r="I187" i="1"/>
  <c r="I323" i="1"/>
  <c r="I42" i="1"/>
  <c r="I47" i="1"/>
  <c r="I45" i="1"/>
  <c r="F309" i="1"/>
  <c r="E373" i="1" l="1"/>
  <c r="E371" i="1"/>
  <c r="E369" i="1"/>
  <c r="E370" i="1"/>
  <c r="E372" i="1"/>
  <c r="E368" i="1"/>
  <c r="I193" i="1"/>
  <c r="I303" i="1"/>
  <c r="I104" i="1"/>
  <c r="I123" i="1"/>
  <c r="I170" i="1"/>
  <c r="I48" i="1"/>
  <c r="E3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<sst xmlns="http://schemas.openxmlformats.org/spreadsheetml/2006/main" count="3525" uniqueCount="1101">
  <si>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</si>
  <si>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</si>
  <si>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</si>
  <si>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</si>
  <si>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</si>
  <si>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</si>
  <si>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</si>
  <si>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</si>
  <si>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</si>
  <si>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</si>
  <si>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</si>
  <si>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</si>
  <si>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</si>
  <si>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</si>
  <si>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</si>
  <si>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</si>
  <si>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</si>
  <si>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</si>
  <si>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</si>
  <si>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</si>
  <si>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</si>
  <si>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</si>
  <si>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</si>
  <si>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</si>
  <si>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</si>
  <si>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</si>
  <si>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</si>
  <si>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</si>
  <si>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</si>
  <si>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</si>
  <si>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</si>
  <si>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</si>
  <si>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</si>
  <si>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</si>
  <si>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</si>
  <si>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</si>
  <si>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</si>
  <si>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</si>
  <si>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</si>
  <si>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</si>
  <si>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</si>
  <si>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</si>
  <si>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</si>
  <si>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</si>
  <si>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</si>
  <si>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</si>
  <si>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</si>
  <si>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</si>
  <si>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</si>
  <si>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</si>
  <si>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</si>
  <si>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</si>
  <si>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</si>
  <si>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</si>
  <si>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</si>
  <si>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</si>
  <si>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</si>
  <si>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</si>
  <si>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</si>
  <si>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</si>
  <si>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</si>
  <si>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</si>
  <si>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</si>
  <si>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</si>
  <si>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</si>
  <si>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</si>
  <si>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</si>
  <si>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</si>
  <si>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</si>
  <si>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</si>
  <si>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</si>
  <si>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</si>
  <si>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</si>
  <si>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</si>
  <si>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</si>
  <si>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</si>
  <si>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</si>
  <si>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</si>
  <si>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</si>
  <si>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</si>
  <si>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</si>
  <si>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</si>
  <si>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</si>
  <si>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</si>
  <si>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</si>
  <si>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</si>
  <si>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</si>
  <si>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</si>
  <si>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</si>
  <si>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</si>
  <si>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</si>
  <si>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</si>
  <si>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</si>
  <si>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</si>
  <si>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</si>
  <si>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</si>
  <si>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</si>
  <si>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</si>
  <si>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</si>
  <si>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</si>
  <si>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</si>
  <si>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</si>
  <si>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</si>
  <si>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</si>
  <si>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</si>
  <si>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</si>
  <si>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</si>
  <si>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</si>
  <si>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</si>
  <si>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</si>
  <si>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</si>
  <si>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</si>
  <si>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</si>
  <si>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</si>
  <si>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</si>
  <si>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</si>
  <si>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</si>
  <si>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</si>
  <si>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</si>
  <si>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</si>
  <si>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</si>
  <si>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</si>
  <si>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</si>
  <si>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</si>
  <si>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</si>
  <si>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</si>
  <si>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</si>
  <si>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</si>
  <si>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</si>
  <si>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</si>
  <si>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</si>
  <si>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</si>
  <si>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</si>
  <si>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</si>
  <si>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</si>
  <si>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</si>
  <si>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</si>
  <si>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</si>
  <si>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</si>
  <si>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</si>
  <si>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</si>
  <si>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</si>
  <si>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</si>
  <si>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</si>
  <si>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</si>
  <si>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</si>
  <si>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</si>
  <si>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</si>
  <si>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</si>
  <si>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</si>
  <si>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</si>
  <si>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</si>
  <si>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</si>
  <si>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</si>
  <si>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</si>
  <si>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</si>
  <si>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</si>
  <si>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</si>
  <si>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</si>
  <si>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</si>
  <si>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</si>
  <si>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</si>
  <si>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</si>
  <si>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</si>
  <si>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</si>
  <si>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</si>
  <si>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</si>
  <si>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</si>
  <si>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</si>
  <si>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</si>
  <si>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</si>
  <si>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</si>
  <si>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</si>
  <si>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</si>
  <si>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</si>
  <si>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</si>
  <si>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</si>
  <si>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</si>
  <si>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</si>
  <si>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</si>
  <si>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</si>
  <si>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</si>
  <si>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</si>
  <si>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</si>
  <si>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</si>
  <si>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</si>
  <si>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</si>
  <si>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</si>
  <si>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</si>
  <si>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</si>
  <si>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</si>
  <si>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</si>
  <si>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</si>
  <si>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</si>
  <si>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</si>
  <si>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</si>
  <si>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</si>
  <si>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</si>
  <si>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</si>
  <si>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</si>
  <si>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</si>
  <si>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</si>
  <si>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</si>
  <si>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</si>
  <si>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</si>
  <si>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</si>
  <si>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</si>
  <si>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</si>
  <si>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</si>
  <si>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</si>
  <si>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</si>
  <si>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</si>
  <si>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</si>
  <si>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</si>
  <si>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</si>
  <si>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</si>
  <si>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</si>
  <si>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</si>
  <si>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</si>
  <si>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</si>
  <si>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</si>
  <si>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</si>
  <si>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</si>
  <si>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</si>
  <si>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</si>
  <si>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</si>
  <si>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</si>
  <si>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</si>
  <si>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</si>
  <si>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</si>
  <si>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</si>
  <si>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</si>
  <si>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</si>
  <si>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</si>
  <si>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</si>
  <si>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</si>
  <si>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</si>
  <si>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</si>
  <si>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</si>
  <si>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</si>
  <si>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</si>
  <si>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</si>
  <si>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</si>
  <si>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</si>
  <si>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</si>
  <si>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</si>
  <si>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</si>
  <si>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</si>
  <si>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</si>
  <si>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</si>
  <si>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</si>
  <si>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</si>
  <si>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</si>
  <si>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</si>
  <si>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</si>
  <si>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</si>
  <si>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</si>
  <si>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</si>
  <si>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</si>
  <si>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</si>
  <si>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</si>
  <si>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</si>
  <si>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</si>
  <si>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</si>
  <si>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</si>
  <si>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</si>
  <si>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</si>
  <si>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</si>
  <si>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</si>
  <si>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</si>
  <si>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</si>
  <si>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</si>
  <si>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</si>
  <si>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</si>
  <si>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</si>
  <si>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</si>
  <si>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</si>
  <si>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</si>
  <si>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</si>
  <si>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</si>
  <si>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</si>
  <si>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</si>
  <si>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</si>
  <si>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</si>
  <si>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</si>
  <si>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</si>
  <si>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</si>
  <si>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</si>
  <si>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</si>
  <si>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</si>
  <si>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</si>
  <si>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</si>
  <si>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</si>
  <si>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</si>
  <si>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</si>
  <si>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</si>
  <si>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</si>
  <si>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</si>
  <si>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</si>
  <si>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</si>
  <si>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</si>
  <si>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</si>
  <si>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</si>
  <si>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</si>
  <si>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</si>
  <si>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</si>
  <si>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</si>
  <si>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</si>
  <si>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</si>
  <si>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</si>
  <si>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</si>
  <si>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</si>
  <si>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</si>
  <si>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</si>
  <si>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</si>
  <si>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</si>
  <si>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</si>
  <si>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</si>
  <si>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</si>
  <si>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</si>
  <si>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</si>
  <si>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</si>
  <si>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</si>
  <si>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</si>
  <si>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</si>
  <si>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</si>
  <si>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</si>
  <si>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</si>
  <si>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</si>
  <si>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</si>
  <si>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</si>
  <si>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</si>
  <si>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</si>
  <si>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</si>
  <si>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</si>
  <si>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</si>
  <si>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</si>
  <si>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</si>
  <si>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</si>
  <si>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</si>
  <si>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</si>
  <si>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</si>
  <si>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</si>
  <si>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</si>
  <si>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</si>
  <si>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</si>
  <si>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</si>
  <si>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</si>
  <si>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</si>
  <si>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</si>
  <si>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</si>
  <si>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</si>
  <si>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</si>
  <si>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</si>
  <si>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</si>
  <si>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</si>
  <si>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</si>
  <si>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</si>
  <si>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</si>
  <si>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</si>
  <si>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</si>
  <si>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</si>
  <si>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</si>
  <si>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</si>
  <si>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</si>
  <si>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</si>
  <si>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</si>
  <si>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</si>
  <si>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</si>
  <si>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</si>
  <si>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</si>
  <si>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</si>
  <si>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</si>
  <si>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</si>
  <si>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</si>
  <si>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</si>
  <si>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</si>
  <si>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</si>
  <si>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</si>
  <si>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</si>
  <si>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</si>
  <si>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</si>
  <si>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</si>
  <si>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</si>
  <si>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</si>
  <si>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</si>
  <si>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</si>
  <si>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</si>
  <si>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</si>
  <si>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</si>
  <si>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</si>
  <si>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</si>
  <si>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</si>
  <si>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</si>
  <si>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</si>
  <si>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</si>
  <si>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</si>
  <si>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</si>
  <si>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</si>
  <si>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</si>
  <si>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</si>
  <si>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</si>
  <si>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</si>
  <si>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</si>
  <si>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</si>
  <si>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</si>
  <si>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</si>
  <si>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</si>
  <si>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</si>
  <si>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</si>
  <si>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</si>
  <si>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</si>
  <si>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</si>
  <si>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</si>
  <si>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</si>
  <si>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</si>
  <si>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</si>
  <si>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</si>
  <si>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</si>
  <si>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</si>
  <si>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</si>
  <si>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</si>
  <si>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</si>
  <si>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</si>
  <si>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</si>
  <si>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</si>
  <si>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</si>
  <si>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</si>
  <si>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</si>
  <si>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</si>
  <si>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</si>
  <si>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</si>
  <si>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</si>
  <si>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</si>
  <si>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</si>
  <si>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</si>
  <si>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</si>
  <si>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</si>
  <si>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</si>
  <si>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</si>
  <si>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</si>
  <si>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</si>
  <si>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</si>
  <si>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</si>
  <si>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</si>
  <si>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</si>
  <si>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</si>
  <si>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</si>
  <si>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</si>
  <si>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</si>
  <si>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</si>
  <si>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</si>
  <si>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</si>
  <si>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</si>
  <si>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</si>
  <si>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</si>
  <si>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</si>
  <si>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</si>
  <si>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</si>
  <si>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</si>
  <si>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</si>
  <si>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</si>
  <si>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</si>
  <si>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</si>
  <si>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</si>
  <si>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</si>
  <si>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</si>
  <si>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</si>
  <si>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</si>
  <si>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</si>
  <si>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</si>
  <si>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</si>
  <si>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</si>
  <si>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</si>
  <si>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</si>
  <si>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</si>
  <si>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</si>
  <si>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</si>
  <si>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</si>
  <si>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</si>
  <si>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</si>
  <si>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</si>
  <si>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</si>
  <si>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</si>
  <si>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</si>
  <si>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</si>
  <si>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</si>
  <si>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</si>
  <si>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</si>
  <si>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</si>
  <si>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</si>
  <si>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</si>
  <si>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</si>
  <si>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</si>
  <si>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</si>
  <si>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</si>
  <si>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</si>
  <si>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</si>
  <si>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</si>
  <si>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</si>
  <si>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</si>
  <si>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</si>
  <si>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</si>
  <si>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</si>
  <si>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</si>
  <si>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</si>
  <si>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</si>
  <si>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</si>
  <si>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</si>
  <si>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</si>
  <si>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</si>
  <si>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</si>
  <si>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</si>
  <si>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</si>
  <si>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</si>
  <si>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</si>
  <si>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</si>
  <si>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</si>
  <si>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</si>
  <si>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</si>
  <si>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</si>
  <si>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</si>
  <si>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</si>
  <si>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</si>
  <si>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</si>
  <si>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</si>
  <si>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</si>
  <si>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</si>
  <si>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</si>
  <si>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</si>
  <si>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</si>
  <si>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</si>
  <si>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</si>
  <si>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</si>
  <si>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</si>
  <si>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</si>
  <si>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</si>
  <si>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</si>
  <si>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</si>
  <si>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</si>
  <si>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</si>
  <si>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</si>
  <si>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</si>
  <si>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</si>
  <si>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</si>
  <si>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</si>
  <si>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</si>
  <si>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</si>
  <si>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</si>
  <si>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</si>
  <si>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</si>
  <si>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</si>
  <si>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</si>
  <si>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</si>
  <si>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</si>
  <si>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</si>
  <si>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</si>
  <si>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</si>
  <si>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</si>
  <si>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</si>
  <si>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</si>
  <si>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</si>
  <si>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</si>
  <si>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</si>
  <si>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</si>
  <si>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</si>
  <si>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</si>
  <si>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</si>
  <si>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</si>
  <si>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</si>
  <si>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</si>
  <si>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</si>
  <si>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</si>
  <si>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</si>
  <si>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</si>
  <si>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</si>
  <si>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</si>
  <si>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</si>
  <si>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</si>
  <si>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</si>
  <si>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</si>
  <si>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</si>
  <si>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</si>
  <si>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</si>
  <si>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</si>
  <si>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</si>
  <si>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</si>
  <si>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</si>
  <si>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</si>
  <si>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</si>
  <si>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</si>
  <si>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</si>
  <si>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</si>
  <si>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</si>
  <si>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</si>
  <si>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</si>
  <si>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</si>
  <si>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</si>
  <si>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</si>
  <si>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</si>
  <si>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</si>
  <si>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</si>
  <si>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</si>
  <si>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</si>
  <si>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</si>
  <si>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</si>
  <si>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</si>
  <si>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</si>
  <si>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</si>
  <si>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</si>
  <si>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</si>
  <si>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</si>
  <si>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</si>
  <si>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</si>
  <si>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</si>
  <si>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</si>
  <si>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</si>
  <si>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</si>
  <si>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</si>
  <si>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</si>
  <si>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</si>
  <si>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</si>
  <si>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</si>
  <si>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</si>
  <si>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</si>
  <si>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</si>
  <si>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</si>
  <si>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</si>
  <si>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</si>
  <si>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</si>
  <si>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</si>
  <si>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</si>
  <si>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</si>
  <si>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</si>
  <si>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</si>
  <si>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</si>
  <si>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</si>
  <si>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</si>
  <si>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</si>
  <si>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</si>
  <si>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</si>
  <si>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</si>
  <si>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</si>
  <si>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</si>
  <si>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</si>
  <si>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</si>
  <si>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</si>
  <si>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</si>
  <si>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</si>
  <si>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</si>
  <si>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</si>
  <si>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</si>
  <si>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</si>
  <si>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</si>
  <si>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</si>
  <si>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</si>
  <si>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</si>
  <si>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</si>
  <si>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</si>
  <si>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</si>
  <si>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</si>
  <si>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</si>
  <si>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</si>
  <si>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</si>
  <si>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</si>
  <si>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</si>
  <si>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</si>
  <si>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</si>
  <si>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</si>
  <si>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</si>
  <si>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</si>
  <si>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</si>
  <si>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</si>
  <si>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</si>
  <si>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</si>
  <si>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</si>
  <si>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</si>
  <si>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</si>
  <si>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</si>
  <si>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</si>
  <si>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</si>
  <si>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</si>
  <si>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</si>
  <si>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</si>
  <si>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</si>
  <si>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</si>
  <si>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</si>
  <si>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</si>
  <si>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</si>
  <si>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</si>
  <si>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</si>
  <si>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</si>
  <si>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</si>
  <si>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</si>
  <si>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</si>
  <si>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</si>
  <si>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</si>
  <si>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</si>
  <si>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</si>
  <si>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</si>
  <si>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</si>
  <si>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</si>
  <si>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</si>
  <si>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</si>
  <si>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</si>
  <si>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</si>
  <si>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</si>
  <si>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</si>
  <si>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</si>
  <si>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</si>
  <si>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</si>
  <si>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</si>
  <si>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</si>
  <si>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</si>
  <si>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</si>
  <si>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</si>
  <si>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</si>
  <si>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</si>
  <si>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</si>
  <si>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</si>
  <si>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</si>
  <si>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</si>
  <si>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</si>
  <si>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</si>
  <si>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</si>
  <si>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</si>
  <si>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</si>
  <si>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</si>
  <si>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</si>
  <si>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</si>
  <si>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</si>
  <si>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</si>
  <si>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</si>
  <si>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</si>
  <si>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</si>
  <si>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</si>
  <si>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</si>
  <si>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</si>
  <si>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</si>
  <si>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</si>
  <si>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</si>
  <si>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</si>
  <si>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</si>
  <si>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</si>
  <si>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</si>
  <si>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</si>
  <si>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</si>
  <si>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</si>
  <si>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</si>
  <si>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</si>
  <si>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</si>
  <si>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</si>
  <si>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</si>
  <si>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</si>
  <si>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</si>
  <si>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</si>
  <si>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</si>
  <si>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</si>
  <si>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</si>
  <si>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</si>
  <si>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</si>
  <si>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</si>
  <si>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</si>
  <si>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</si>
  <si>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</si>
  <si>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</si>
  <si>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</si>
  <si>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</si>
  <si>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</si>
  <si>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</si>
  <si>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</si>
  <si>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</si>
  <si>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</si>
  <si>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</si>
  <si>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</si>
  <si>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</si>
  <si>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</si>
  <si>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</si>
  <si>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</si>
  <si>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</si>
  <si>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</si>
  <si>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</si>
  <si>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</si>
  <si>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</si>
  <si>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</si>
  <si>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</si>
  <si>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</si>
  <si>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</si>
  <si>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</si>
  <si>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</si>
  <si>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</si>
  <si>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</si>
  <si>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</si>
  <si>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</si>
  <si>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</si>
  <si>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</si>
  <si>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</si>
  <si>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</si>
  <si>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</si>
  <si>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</si>
  <si>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</si>
  <si>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</si>
  <si>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</si>
  <si>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</si>
  <si>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</si>
  <si>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</si>
  <si>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</si>
  <si>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</si>
  <si>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</si>
  <si>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</si>
  <si>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</si>
  <si>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</si>
  <si>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</si>
  <si>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</si>
  <si>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</si>
  <si>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</si>
  <si>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</si>
  <si>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</si>
  <si>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</si>
  <si>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</si>
  <si>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</si>
  <si>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</si>
  <si>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</si>
  <si>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</si>
  <si>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</si>
  <si>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</si>
  <si>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</si>
  <si>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MÁRCIA VELLOSO DOS SANTOS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</si>
  <si>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</si>
  <si>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</si>
  <si>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</si>
  <si>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</si>
  <si>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</si>
  <si>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</si>
  <si>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</si>
  <si>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</si>
  <si>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</si>
  <si>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</si>
  <si>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</si>
  <si>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</si>
  <si>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</si>
  <si>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</si>
  <si>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</si>
  <si>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</si>
  <si>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</si>
  <si>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</si>
  <si>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</si>
  <si>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</si>
  <si>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</si>
  <si>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</si>
  <si>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</si>
  <si>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</si>
  <si>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</si>
  <si>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</si>
  <si>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</si>
  <si>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</si>
  <si>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</si>
  <si>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</si>
  <si>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</si>
  <si>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</si>
  <si>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</si>
  <si>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</si>
  <si>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</si>
  <si>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</si>
  <si>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</si>
  <si>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</si>
  <si>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</si>
  <si>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</si>
  <si>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</si>
  <si>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</si>
  <si>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</si>
  <si>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</si>
  <si>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</si>
  <si>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</si>
  <si>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</si>
  <si>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</si>
  <si>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</si>
  <si>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</si>
  <si>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</si>
  <si>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</si>
  <si>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</si>
  <si>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</si>
  <si>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</si>
  <si>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</si>
  <si>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</si>
  <si>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</si>
  <si>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</si>
  <si>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</si>
  <si>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</si>
  <si>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</si>
  <si>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</si>
  <si>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</si>
  <si>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</si>
  <si>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</si>
  <si>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</si>
  <si>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</si>
  <si>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</si>
  <si>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</si>
  <si>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</si>
  <si>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</si>
  <si>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</si>
  <si>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</si>
  <si>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</si>
  <si>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</si>
  <si>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</si>
  <si>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</si>
  <si>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</si>
  <si>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</si>
  <si>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</si>
  <si>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</si>
  <si>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</si>
  <si>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</si>
  <si>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</si>
  <si>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</si>
  <si>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</si>
  <si>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</si>
  <si>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</si>
  <si>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</si>
  <si>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</si>
  <si>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</si>
  <si>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</si>
  <si>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</si>
  <si>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</si>
  <si>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</si>
  <si>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</si>
  <si>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</si>
  <si>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</si>
  <si>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</si>
  <si>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</si>
  <si>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</si>
  <si>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</si>
  <si>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</si>
  <si>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</si>
  <si>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</si>
  <si>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</si>
  <si>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</si>
  <si>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</si>
  <si>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</si>
  <si>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VAGO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</si>
  <si>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</si>
  <si>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</si>
  <si>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</si>
  <si>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</si>
  <si>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</si>
  <si>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</si>
  <si>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</si>
  <si>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</si>
  <si>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</si>
  <si>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</si>
  <si>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</si>
  <si>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</si>
  <si>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</si>
  <si>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</si>
  <si>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</si>
  <si>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</si>
  <si>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</si>
  <si>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</si>
  <si>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</si>
  <si>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</si>
  <si>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</si>
  <si>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</si>
  <si>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</si>
  <si>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</si>
  <si>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</si>
  <si>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</si>
  <si>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</si>
  <si>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</si>
  <si>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</si>
  <si>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</si>
  <si>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</si>
  <si>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</si>
  <si>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</si>
  <si>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</si>
  <si>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</si>
  <si>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</si>
  <si>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</si>
  <si>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</si>
  <si>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</si>
  <si>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</si>
  <si>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</si>
  <si>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</si>
  <si>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</si>
  <si>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</si>
  <si>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</si>
  <si>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</si>
  <si>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</si>
  <si>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</si>
  <si>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</si>
  <si>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</si>
  <si>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</si>
  <si>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</si>
  <si>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</si>
  <si>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</si>
  <si>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</si>
  <si>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</si>
  <si>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</si>
  <si>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</si>
  <si>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</si>
  <si>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</si>
  <si>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</si>
  <si>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</si>
  <si>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</si>
  <si>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</si>
  <si>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</si>
  <si>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</si>
  <si>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</si>
  <si>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</si>
  <si>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</si>
  <si>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</si>
  <si>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</si>
  <si>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</si>
  <si>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</si>
  <si>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</si>
  <si>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</si>
  <si>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</si>
  <si>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</si>
  <si>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</si>
  <si>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</si>
  <si>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</si>
  <si>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</si>
  <si>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</si>
  <si>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</si>
  <si>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</si>
  <si>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</si>
  <si>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</si>
  <si>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</si>
  <si>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</si>
  <si>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</si>
  <si>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</si>
  <si>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</si>
  <si>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</si>
  <si>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</si>
  <si>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</si>
  <si>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</si>
  <si>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</si>
  <si>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</si>
  <si>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</si>
  <si>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</si>
  <si>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</si>
  <si>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</si>
  <si>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</si>
  <si>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</si>
  <si>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</si>
  <si>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</si>
  <si>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</si>
  <si>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</si>
  <si>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</si>
  <si>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</si>
  <si>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</si>
  <si>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</si>
  <si>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</si>
  <si>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</si>
  <si>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</si>
  <si>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</si>
  <si>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</si>
  <si>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</si>
  <si>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</si>
  <si>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</si>
  <si>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</si>
  <si>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</si>
  <si>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</si>
  <si>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</si>
  <si>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</si>
  <si>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</si>
  <si>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</si>
  <si>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</si>
  <si>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</si>
  <si>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</si>
  <si>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</si>
  <si>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</si>
  <si>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</si>
  <si>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</si>
  <si>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</si>
  <si>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</si>
  <si>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</si>
  <si>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</si>
  <si>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</si>
  <si>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</si>
  <si>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</si>
  <si>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</si>
  <si>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</si>
  <si>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</si>
  <si>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</si>
  <si>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</si>
  <si>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</si>
  <si>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</si>
  <si>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</si>
  <si>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</si>
  <si>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</si>
  <si>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</si>
  <si>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</si>
  <si>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</si>
  <si>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ASSISTENTE VI / FC-6 (SEPOGE)</t>
  </si>
  <si>
    <t>CHEFE DE SEÇÃO / FC-6 (VALCLIDES)</t>
  </si>
  <si>
    <t>ANA CRISTINA MACHADO DA ROSA</t>
  </si>
  <si>
    <t>ALRS</t>
  </si>
  <si>
    <t>Situação em 18.2.2022</t>
  </si>
  <si>
    <t>Situação em 18.02.2022</t>
  </si>
  <si>
    <t>MIGUEL ÂNGELO DE ALVARENGA LOPES</t>
  </si>
  <si>
    <t>SECRETÁRIO-GERAL</t>
  </si>
  <si>
    <t>CONVOCADO/TRF1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</si>
</sst>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4" fillId="0" borderId="0" xfId="0" applyFont="1"/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9"/>
  <sheetViews>
    <sheetView topLeftCell="A58" zoomScale="90" zoomScaleNormal="90" workbookViewId="0">
      <selection activeCell="F63" sqref="F63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188" t="s">
        <v>794</v>
      </c>
      <c r="B1" s="188"/>
      <c r="C1" s="188"/>
      <c r="D1" s="188"/>
      <c r="E1" s="188"/>
      <c r="F1" s="188"/>
    </row>
    <row r="2" spans="1:9" ht="33" customHeight="1" x14ac:dyDescent="0.25">
      <c r="A2" s="189" t="s">
        <v>899</v>
      </c>
      <c r="B2" s="189"/>
      <c r="C2" s="189"/>
      <c r="D2" s="189"/>
      <c r="E2" s="189"/>
      <c r="F2" s="189"/>
    </row>
    <row r="3" spans="1:9" ht="33" customHeight="1" x14ac:dyDescent="0.25">
      <c r="A3" s="190" t="s">
        <v>1096</v>
      </c>
      <c r="B3" s="190"/>
      <c r="C3" s="190"/>
      <c r="D3" s="190"/>
      <c r="E3" s="190"/>
      <c r="F3" s="190"/>
    </row>
    <row r="4" spans="1:9" ht="33" customHeight="1" thickBot="1" x14ac:dyDescent="0.3">
      <c r="A4" s="1"/>
    </row>
    <row r="5" spans="1:9" ht="33" customHeight="1" x14ac:dyDescent="0.25">
      <c r="A5" s="191" t="s">
        <v>0</v>
      </c>
      <c r="B5" s="192"/>
      <c r="C5" s="192"/>
      <c r="D5" s="192"/>
      <c r="E5" s="192"/>
      <c r="F5" s="193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4"/>
      <c r="C7" s="99" t="s">
        <v>986</v>
      </c>
      <c r="D7" s="6"/>
      <c r="E7" s="6"/>
      <c r="F7" s="7"/>
    </row>
    <row r="8" spans="1:9" ht="33" customHeight="1" x14ac:dyDescent="0.25">
      <c r="A8" s="159" t="s">
        <v>887</v>
      </c>
      <c r="B8" s="99">
        <v>1041</v>
      </c>
      <c r="C8" s="25" t="s">
        <v>1073</v>
      </c>
      <c r="D8" s="99" t="s">
        <v>791</v>
      </c>
      <c r="E8" s="99" t="s">
        <v>1006</v>
      </c>
      <c r="F8" s="20" t="s">
        <v>1072</v>
      </c>
      <c r="H8" s="197" t="s">
        <v>793</v>
      </c>
      <c r="I8" s="198"/>
    </row>
    <row r="9" spans="1:9" ht="33" customHeight="1" x14ac:dyDescent="0.25">
      <c r="A9" s="161"/>
      <c r="B9" s="64">
        <v>76</v>
      </c>
      <c r="C9" s="8" t="s">
        <v>180</v>
      </c>
      <c r="D9" s="64" t="s">
        <v>10</v>
      </c>
      <c r="E9" s="99" t="s">
        <v>1007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59" t="s">
        <v>801</v>
      </c>
      <c r="B10" s="114">
        <v>984</v>
      </c>
      <c r="C10" s="119" t="s">
        <v>945</v>
      </c>
      <c r="D10" s="64" t="s">
        <v>10</v>
      </c>
      <c r="E10" s="64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60"/>
      <c r="B11" s="64">
        <v>80</v>
      </c>
      <c r="C11" s="8" t="s">
        <v>152</v>
      </c>
      <c r="D11" s="64" t="str">
        <f>VLOOKUP(B11,Planilha2!$A$2:$F$305,6,0)</f>
        <v>TÉCNICO JUDICIÁRIO</v>
      </c>
      <c r="E11" s="64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60"/>
      <c r="B12" s="64">
        <v>84</v>
      </c>
      <c r="C12" s="8" t="s">
        <v>298</v>
      </c>
      <c r="D12" s="64" t="s">
        <v>10</v>
      </c>
      <c r="E12" s="64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60"/>
      <c r="B13" s="64">
        <v>86</v>
      </c>
      <c r="C13" s="8" t="s">
        <v>1056</v>
      </c>
      <c r="D13" s="64" t="s">
        <v>10</v>
      </c>
      <c r="E13" s="64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60"/>
      <c r="B14" s="64">
        <v>90</v>
      </c>
      <c r="C14" s="8" t="s">
        <v>154</v>
      </c>
      <c r="D14" s="64" t="str">
        <f>VLOOKUP(B14,Planilha2!$A$2:$F$305,6,0)</f>
        <v>TÉCNICO JUDICIÁRIO</v>
      </c>
      <c r="E14" s="64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60"/>
      <c r="B15" s="114">
        <v>778</v>
      </c>
      <c r="C15" s="27" t="s">
        <v>156</v>
      </c>
      <c r="D15" s="114" t="str">
        <f>VLOOKUP(B15,Planilha2!$A$2:$F$305,6,0)</f>
        <v>TÉCNICO JUDICIÁRIO</v>
      </c>
      <c r="E15" s="64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60"/>
      <c r="B16" s="114">
        <v>781</v>
      </c>
      <c r="C16" s="8" t="s">
        <v>157</v>
      </c>
      <c r="D16" s="64" t="str">
        <f>VLOOKUP(B16,Planilha2!$A$2:$F$305,6,0)</f>
        <v>TÉCNICO JUDICIÁRIO</v>
      </c>
      <c r="E16" s="64" t="s">
        <v>10</v>
      </c>
      <c r="F16" s="11" t="s">
        <v>6</v>
      </c>
    </row>
    <row r="17" spans="1:18" ht="33" customHeight="1" x14ac:dyDescent="0.25">
      <c r="A17" s="160"/>
      <c r="B17" s="64">
        <v>127</v>
      </c>
      <c r="C17" s="8" t="s">
        <v>155</v>
      </c>
      <c r="D17" s="64" t="str">
        <f>VLOOKUP(B17,Planilha2!$A$2:$F$305,6,0)</f>
        <v>TÉCNICO JUDICIÁRIO</v>
      </c>
      <c r="E17" s="64" t="s">
        <v>10</v>
      </c>
      <c r="F17" s="11" t="s">
        <v>6</v>
      </c>
    </row>
    <row r="18" spans="1:18" ht="33" customHeight="1" x14ac:dyDescent="0.25">
      <c r="A18" s="160"/>
      <c r="B18" s="114">
        <v>976</v>
      </c>
      <c r="C18" s="8" t="s">
        <v>943</v>
      </c>
      <c r="D18" s="64" t="s">
        <v>10</v>
      </c>
      <c r="E18" s="64" t="s">
        <v>10</v>
      </c>
      <c r="F18" s="11" t="s">
        <v>6</v>
      </c>
    </row>
    <row r="19" spans="1:18" ht="33" customHeight="1" x14ac:dyDescent="0.25">
      <c r="A19" s="160"/>
      <c r="B19" s="114">
        <v>89</v>
      </c>
      <c r="C19" s="119" t="s">
        <v>309</v>
      </c>
      <c r="D19" s="64" t="s">
        <v>10</v>
      </c>
      <c r="E19" s="64" t="s">
        <v>10</v>
      </c>
      <c r="F19" s="11" t="s">
        <v>6</v>
      </c>
    </row>
    <row r="20" spans="1:18" s="26" customFormat="1" ht="33" customHeight="1" thickBot="1" x14ac:dyDescent="0.3">
      <c r="A20" s="161"/>
      <c r="B20" s="114">
        <v>1026</v>
      </c>
      <c r="C20" s="119" t="s">
        <v>1053</v>
      </c>
      <c r="D20" s="64" t="s">
        <v>10</v>
      </c>
      <c r="E20" s="64" t="s">
        <v>10</v>
      </c>
      <c r="F20" s="11" t="s">
        <v>6</v>
      </c>
      <c r="L20" s="121"/>
      <c r="M20" s="68"/>
      <c r="N20" s="121"/>
      <c r="O20" s="121"/>
      <c r="P20" s="121"/>
      <c r="Q20" s="128"/>
      <c r="R20" s="128"/>
    </row>
    <row r="21" spans="1:18" s="26" customFormat="1" ht="33" customHeight="1" thickBot="1" x14ac:dyDescent="0.3">
      <c r="A21" s="163" t="s">
        <v>789</v>
      </c>
      <c r="B21" s="164"/>
      <c r="C21" s="164"/>
      <c r="D21" s="199"/>
      <c r="E21" s="120" t="s">
        <v>51</v>
      </c>
      <c r="F21" s="43">
        <f>COUNTIF(D7:D20,E21)</f>
        <v>0</v>
      </c>
    </row>
    <row r="22" spans="1:18" s="26" customFormat="1" ht="33" customHeight="1" thickBot="1" x14ac:dyDescent="0.3">
      <c r="A22" s="166"/>
      <c r="B22" s="167"/>
      <c r="C22" s="167"/>
      <c r="D22" s="200"/>
      <c r="E22" s="120" t="s">
        <v>10</v>
      </c>
      <c r="F22" s="43">
        <f>COUNTIF(D7:D20,E22)</f>
        <v>12</v>
      </c>
    </row>
    <row r="23" spans="1:18" ht="16.5" thickBot="1" x14ac:dyDescent="0.3">
      <c r="A23" s="170" t="s">
        <v>1054</v>
      </c>
      <c r="B23" s="171"/>
      <c r="C23" s="171"/>
      <c r="D23" s="172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82" t="s">
        <v>999</v>
      </c>
      <c r="B25" s="183"/>
      <c r="C25" s="183"/>
      <c r="D25" s="183"/>
      <c r="E25" s="183"/>
      <c r="F25" s="184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59" t="s">
        <v>817</v>
      </c>
      <c r="B27" s="99">
        <v>1056</v>
      </c>
      <c r="C27" s="22" t="s">
        <v>1094</v>
      </c>
      <c r="D27" s="64" t="s">
        <v>791</v>
      </c>
      <c r="E27" s="99" t="s">
        <v>1087</v>
      </c>
      <c r="F27" s="20" t="s">
        <v>1095</v>
      </c>
    </row>
    <row r="28" spans="1:18" ht="33" customHeight="1" x14ac:dyDescent="0.25">
      <c r="A28" s="160"/>
      <c r="B28" s="64">
        <v>872</v>
      </c>
      <c r="C28" s="8" t="s">
        <v>172</v>
      </c>
      <c r="D28" s="64" t="s">
        <v>10</v>
      </c>
      <c r="E28" s="64" t="s">
        <v>1008</v>
      </c>
      <c r="F28" s="11" t="s">
        <v>6</v>
      </c>
      <c r="H28" s="197" t="s">
        <v>793</v>
      </c>
      <c r="I28" s="198"/>
    </row>
    <row r="29" spans="1:18" ht="33" customHeight="1" x14ac:dyDescent="0.25">
      <c r="A29" s="161"/>
      <c r="B29" s="64">
        <v>968</v>
      </c>
      <c r="C29" s="68" t="s">
        <v>930</v>
      </c>
      <c r="D29" s="64" t="s">
        <v>10</v>
      </c>
      <c r="E29" s="64" t="s">
        <v>10</v>
      </c>
      <c r="F29" s="69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1" t="s">
        <v>34</v>
      </c>
      <c r="B30" s="99">
        <v>281</v>
      </c>
      <c r="C30" s="22" t="s">
        <v>35</v>
      </c>
      <c r="D30" s="99" t="str">
        <f>VLOOKUP(B30,Planilha2!$A$2:$F$305,6,0)</f>
        <v>TÉCNICO JUDICIÁRIO</v>
      </c>
      <c r="E30" s="99" t="s">
        <v>1009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1" t="s">
        <v>36</v>
      </c>
      <c r="B31" s="64">
        <v>780</v>
      </c>
      <c r="C31" s="8" t="s">
        <v>37</v>
      </c>
      <c r="D31" s="64" t="str">
        <f>VLOOKUP(B31,Planilha2!$A$2:$F$305,6,0)</f>
        <v>TÉCNICO JUDICIÁRIO</v>
      </c>
      <c r="E31" s="64" t="s">
        <v>1010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1" t="s">
        <v>38</v>
      </c>
      <c r="B32" s="64">
        <v>277</v>
      </c>
      <c r="C32" s="8" t="s">
        <v>39</v>
      </c>
      <c r="D32" s="64" t="str">
        <f>VLOOKUP(B32,Planilha2!$A$2:$F$305,6,0)</f>
        <v>TÉCNICO JUDICIÁRIO</v>
      </c>
      <c r="E32" s="64" t="s">
        <v>1010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1" t="s">
        <v>969</v>
      </c>
      <c r="B33" s="99">
        <v>1015</v>
      </c>
      <c r="C33" s="25" t="s">
        <v>987</v>
      </c>
      <c r="D33" s="99" t="s">
        <v>33</v>
      </c>
      <c r="E33" s="99" t="s">
        <v>1011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1" t="s">
        <v>40</v>
      </c>
      <c r="B34" s="64">
        <v>1047</v>
      </c>
      <c r="C34" s="16" t="s">
        <v>1076</v>
      </c>
      <c r="D34" s="64" t="s">
        <v>791</v>
      </c>
      <c r="E34" s="64" t="s">
        <v>1010</v>
      </c>
      <c r="F34" s="11" t="s">
        <v>1077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63" t="s">
        <v>789</v>
      </c>
      <c r="B35" s="164"/>
      <c r="C35" s="164"/>
      <c r="D35" s="165"/>
      <c r="E35" s="70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66"/>
      <c r="B36" s="167"/>
      <c r="C36" s="167"/>
      <c r="D36" s="168"/>
      <c r="E36" s="43" t="s">
        <v>10</v>
      </c>
      <c r="F36" s="43">
        <f>COUNTIF(D27:D34,E36)</f>
        <v>5</v>
      </c>
    </row>
    <row r="37" spans="1:9" ht="16.5" thickBot="1" x14ac:dyDescent="0.3">
      <c r="A37" s="170" t="s">
        <v>808</v>
      </c>
      <c r="B37" s="171"/>
      <c r="C37" s="171"/>
      <c r="D37" s="171"/>
      <c r="E37" s="172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82" t="s">
        <v>783</v>
      </c>
      <c r="B39" s="183"/>
      <c r="C39" s="183"/>
      <c r="D39" s="183"/>
      <c r="E39" s="183"/>
      <c r="F39" s="184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2" t="s">
        <v>783</v>
      </c>
      <c r="B41" s="99">
        <v>1011</v>
      </c>
      <c r="C41" s="22" t="s">
        <v>102</v>
      </c>
      <c r="D41" s="99" t="s">
        <v>33</v>
      </c>
      <c r="E41" s="99" t="s">
        <v>1012</v>
      </c>
      <c r="F41" s="20" t="s">
        <v>33</v>
      </c>
      <c r="H41" s="197" t="s">
        <v>793</v>
      </c>
      <c r="I41" s="198"/>
    </row>
    <row r="42" spans="1:9" ht="33" customHeight="1" x14ac:dyDescent="0.25">
      <c r="A42" s="159" t="s">
        <v>947</v>
      </c>
      <c r="B42" s="99">
        <v>136</v>
      </c>
      <c r="C42" s="22" t="s">
        <v>108</v>
      </c>
      <c r="D42" s="64" t="s">
        <v>10</v>
      </c>
      <c r="E42" s="64" t="s">
        <v>1014</v>
      </c>
      <c r="F42" s="20" t="s">
        <v>6</v>
      </c>
      <c r="H42" s="18" t="s">
        <v>780</v>
      </c>
      <c r="I42" s="19">
        <f t="shared" ref="I42:I47" si="1">COUNTIF($D$41:$D$56,H42)</f>
        <v>0</v>
      </c>
    </row>
    <row r="43" spans="1:9" ht="33" customHeight="1" x14ac:dyDescent="0.25">
      <c r="A43" s="161"/>
      <c r="B43" s="64">
        <v>521</v>
      </c>
      <c r="C43" s="8" t="s">
        <v>948</v>
      </c>
      <c r="D43" s="64" t="s">
        <v>51</v>
      </c>
      <c r="E43" s="64" t="s">
        <v>51</v>
      </c>
      <c r="F43" s="20" t="s">
        <v>6</v>
      </c>
      <c r="H43" s="17" t="s">
        <v>51</v>
      </c>
      <c r="I43" s="19">
        <f t="shared" si="1"/>
        <v>2</v>
      </c>
    </row>
    <row r="44" spans="1:9" ht="40.5" customHeight="1" x14ac:dyDescent="0.25">
      <c r="A44" s="111" t="s">
        <v>861</v>
      </c>
      <c r="B44" s="99">
        <v>629</v>
      </c>
      <c r="C44" s="22" t="s">
        <v>13</v>
      </c>
      <c r="D44" s="99" t="str">
        <f>VLOOKUP(B44,Planilha2!A49:F352,6,0)</f>
        <v>TÉCNICO JUDICIÁRIO</v>
      </c>
      <c r="E44" s="99" t="s">
        <v>1013</v>
      </c>
      <c r="F44" s="20" t="s">
        <v>6</v>
      </c>
      <c r="H44" s="17" t="s">
        <v>10</v>
      </c>
      <c r="I44" s="19">
        <f t="shared" si="1"/>
        <v>11</v>
      </c>
    </row>
    <row r="45" spans="1:9" ht="33" customHeight="1" x14ac:dyDescent="0.25">
      <c r="A45" s="152" t="s">
        <v>784</v>
      </c>
      <c r="B45" s="64">
        <v>224</v>
      </c>
      <c r="C45" s="8" t="s">
        <v>12</v>
      </c>
      <c r="D45" s="64" t="str">
        <f>VLOOKUP(B45,Planilha2!A46:F349,6,0)</f>
        <v>TÉCNICO JUDICIÁRIO</v>
      </c>
      <c r="E45" s="64" t="s">
        <v>811</v>
      </c>
      <c r="F45" s="11" t="s">
        <v>6</v>
      </c>
      <c r="H45" s="18" t="s">
        <v>33</v>
      </c>
      <c r="I45" s="19">
        <f t="shared" si="1"/>
        <v>1</v>
      </c>
    </row>
    <row r="46" spans="1:9" ht="33" customHeight="1" x14ac:dyDescent="0.25">
      <c r="A46" s="159" t="s">
        <v>860</v>
      </c>
      <c r="B46" s="64">
        <v>364</v>
      </c>
      <c r="C46" s="16" t="s">
        <v>30</v>
      </c>
      <c r="D46" s="64" t="s">
        <v>10</v>
      </c>
      <c r="E46" s="64" t="s">
        <v>1015</v>
      </c>
      <c r="F46" s="11" t="s">
        <v>6</v>
      </c>
      <c r="H46" s="18" t="s">
        <v>791</v>
      </c>
      <c r="I46" s="19">
        <f t="shared" si="1"/>
        <v>2</v>
      </c>
    </row>
    <row r="47" spans="1:9" ht="33" customHeight="1" x14ac:dyDescent="0.25">
      <c r="A47" s="161"/>
      <c r="B47" s="64">
        <v>550</v>
      </c>
      <c r="C47" s="8" t="s">
        <v>142</v>
      </c>
      <c r="D47" s="64" t="s">
        <v>10</v>
      </c>
      <c r="E47" s="64" t="s">
        <v>1016</v>
      </c>
      <c r="F47" s="11" t="s">
        <v>6</v>
      </c>
      <c r="H47" s="18" t="s">
        <v>790</v>
      </c>
      <c r="I47" s="19">
        <f t="shared" si="1"/>
        <v>0</v>
      </c>
    </row>
    <row r="48" spans="1:9" ht="33" customHeight="1" x14ac:dyDescent="0.25">
      <c r="A48" s="159" t="s">
        <v>862</v>
      </c>
      <c r="B48" s="64">
        <v>760</v>
      </c>
      <c r="C48" s="8" t="s">
        <v>704</v>
      </c>
      <c r="D48" s="64" t="str">
        <f>VLOOKUP(B48,Planilha2!A45:F348,6,0)</f>
        <v>TÉCNICO JUDICIÁRIO</v>
      </c>
      <c r="E48" s="64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60"/>
      <c r="B49" s="64">
        <v>992</v>
      </c>
      <c r="C49" s="8" t="s">
        <v>962</v>
      </c>
      <c r="D49" s="47" t="s">
        <v>10</v>
      </c>
      <c r="E49" s="64" t="s">
        <v>1016</v>
      </c>
      <c r="F49" s="11" t="s">
        <v>6</v>
      </c>
    </row>
    <row r="50" spans="1:6" ht="33" customHeight="1" x14ac:dyDescent="0.25">
      <c r="A50" s="161"/>
      <c r="B50" s="64">
        <v>757</v>
      </c>
      <c r="C50" s="8" t="s">
        <v>9</v>
      </c>
      <c r="D50" s="64" t="str">
        <f>VLOOKUP(B50,Planilha2!A44:F347,6,0)</f>
        <v>TÉCNICO JUDICIÁRIO</v>
      </c>
      <c r="E50" s="64" t="s">
        <v>1016</v>
      </c>
      <c r="F50" s="11" t="s">
        <v>6</v>
      </c>
    </row>
    <row r="51" spans="1:6" ht="27" customHeight="1" x14ac:dyDescent="0.25">
      <c r="A51" s="111" t="s">
        <v>785</v>
      </c>
      <c r="B51" s="99">
        <v>163</v>
      </c>
      <c r="C51" s="22" t="s">
        <v>15</v>
      </c>
      <c r="D51" s="99" t="s">
        <v>10</v>
      </c>
      <c r="E51" s="99" t="s">
        <v>1017</v>
      </c>
      <c r="F51" s="20" t="s">
        <v>6</v>
      </c>
    </row>
    <row r="52" spans="1:6" ht="33" customHeight="1" x14ac:dyDescent="0.25">
      <c r="A52" s="169" t="s">
        <v>786</v>
      </c>
      <c r="B52" s="64">
        <v>260</v>
      </c>
      <c r="C52" s="8" t="s">
        <v>16</v>
      </c>
      <c r="D52" s="64" t="s">
        <v>791</v>
      </c>
      <c r="E52" s="64" t="s">
        <v>1018</v>
      </c>
      <c r="F52" s="20" t="s">
        <v>17</v>
      </c>
    </row>
    <row r="53" spans="1:6" ht="33" customHeight="1" x14ac:dyDescent="0.25">
      <c r="A53" s="169"/>
      <c r="B53" s="64">
        <v>352</v>
      </c>
      <c r="C53" s="8" t="s">
        <v>18</v>
      </c>
      <c r="D53" s="64" t="str">
        <f>VLOOKUP(B53,Planilha2!$A$2:$F$305,6,0)</f>
        <v>TÉCNICO JUDICIÁRIO</v>
      </c>
      <c r="E53" s="64" t="s">
        <v>1016</v>
      </c>
      <c r="F53" s="11" t="s">
        <v>6</v>
      </c>
    </row>
    <row r="54" spans="1:6" ht="33" customHeight="1" x14ac:dyDescent="0.25">
      <c r="A54" s="169" t="s">
        <v>787</v>
      </c>
      <c r="B54" s="64">
        <v>699</v>
      </c>
      <c r="C54" s="8" t="s">
        <v>19</v>
      </c>
      <c r="D54" s="64" t="s">
        <v>791</v>
      </c>
      <c r="E54" s="64" t="s">
        <v>1018</v>
      </c>
      <c r="F54" s="20" t="s">
        <v>20</v>
      </c>
    </row>
    <row r="55" spans="1:6" ht="33" customHeight="1" x14ac:dyDescent="0.25">
      <c r="A55" s="169"/>
      <c r="B55" s="64">
        <v>856</v>
      </c>
      <c r="C55" s="8" t="s">
        <v>21</v>
      </c>
      <c r="D55" s="64" t="s">
        <v>10</v>
      </c>
      <c r="E55" s="64" t="s">
        <v>1016</v>
      </c>
      <c r="F55" s="11" t="s">
        <v>6</v>
      </c>
    </row>
    <row r="56" spans="1:6" ht="33" customHeight="1" thickBot="1" x14ac:dyDescent="0.3">
      <c r="A56" s="105" t="s">
        <v>788</v>
      </c>
      <c r="B56" s="64">
        <v>529</v>
      </c>
      <c r="C56" s="8" t="s">
        <v>22</v>
      </c>
      <c r="D56" s="64" t="s">
        <v>51</v>
      </c>
      <c r="E56" s="64" t="s">
        <v>811</v>
      </c>
      <c r="F56" s="11" t="s">
        <v>6</v>
      </c>
    </row>
    <row r="57" spans="1:6" ht="33" customHeight="1" thickBot="1" x14ac:dyDescent="0.3">
      <c r="A57" s="194" t="s">
        <v>789</v>
      </c>
      <c r="B57" s="195"/>
      <c r="C57" s="195"/>
      <c r="D57" s="196"/>
      <c r="E57" s="43" t="s">
        <v>51</v>
      </c>
      <c r="F57" s="43">
        <f>COUNTIF(D41:D56,E57)</f>
        <v>2</v>
      </c>
    </row>
    <row r="58" spans="1:6" ht="33" customHeight="1" thickBot="1" x14ac:dyDescent="0.3">
      <c r="A58" s="166"/>
      <c r="B58" s="167"/>
      <c r="C58" s="167"/>
      <c r="D58" s="168"/>
      <c r="E58" s="43" t="s">
        <v>10</v>
      </c>
      <c r="F58" s="43">
        <f>COUNTIF(D41:D56,E58)</f>
        <v>11</v>
      </c>
    </row>
    <row r="59" spans="1:6" ht="33" customHeight="1" thickBot="1" x14ac:dyDescent="0.3">
      <c r="A59" s="170" t="s">
        <v>981</v>
      </c>
      <c r="B59" s="171"/>
      <c r="C59" s="171"/>
      <c r="D59" s="171"/>
      <c r="E59" s="172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82" t="s">
        <v>23</v>
      </c>
      <c r="B61" s="183"/>
      <c r="C61" s="183"/>
      <c r="D61" s="183"/>
      <c r="E61" s="183"/>
      <c r="F61" s="184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2" t="s">
        <v>24</v>
      </c>
      <c r="B63" s="44">
        <v>1039</v>
      </c>
      <c r="C63" s="44" t="s">
        <v>1098</v>
      </c>
      <c r="D63" s="44" t="s">
        <v>780</v>
      </c>
      <c r="E63" s="44" t="s">
        <v>1099</v>
      </c>
      <c r="F63" s="219" t="s">
        <v>1100</v>
      </c>
    </row>
    <row r="64" spans="1:6" ht="33" customHeight="1" x14ac:dyDescent="0.25">
      <c r="A64" s="159" t="s">
        <v>25</v>
      </c>
      <c r="B64" s="64">
        <v>987</v>
      </c>
      <c r="C64" s="16" t="s">
        <v>953</v>
      </c>
      <c r="D64" s="64" t="s">
        <v>51</v>
      </c>
      <c r="E64" s="99" t="s">
        <v>1019</v>
      </c>
      <c r="F64" s="11" t="s">
        <v>6</v>
      </c>
    </row>
    <row r="65" spans="1:9" ht="33" customHeight="1" x14ac:dyDescent="0.25">
      <c r="A65" s="160"/>
      <c r="B65" s="64"/>
      <c r="C65" s="148" t="s">
        <v>938</v>
      </c>
      <c r="D65" s="64"/>
      <c r="E65" s="64" t="s">
        <v>1020</v>
      </c>
      <c r="F65" s="11"/>
    </row>
    <row r="66" spans="1:9" ht="33" customHeight="1" x14ac:dyDescent="0.25">
      <c r="A66" s="161"/>
      <c r="B66" s="114">
        <v>346</v>
      </c>
      <c r="C66" s="34" t="s">
        <v>121</v>
      </c>
      <c r="D66" s="114" t="s">
        <v>10</v>
      </c>
      <c r="E66" s="64" t="s">
        <v>1021</v>
      </c>
      <c r="F66" s="11" t="s">
        <v>6</v>
      </c>
      <c r="H66" s="197" t="s">
        <v>793</v>
      </c>
      <c r="I66" s="198"/>
    </row>
    <row r="67" spans="1:9" ht="33" customHeight="1" x14ac:dyDescent="0.25">
      <c r="A67" s="159" t="s">
        <v>901</v>
      </c>
      <c r="B67" s="99">
        <v>1017</v>
      </c>
      <c r="C67" s="22" t="s">
        <v>988</v>
      </c>
      <c r="D67" s="99" t="s">
        <v>791</v>
      </c>
      <c r="E67" s="99" t="s">
        <v>1022</v>
      </c>
      <c r="F67" s="20" t="s">
        <v>20</v>
      </c>
      <c r="H67" s="18" t="s">
        <v>780</v>
      </c>
      <c r="I67" s="19">
        <f>COUNTIF($D$63:$D$83,H67)</f>
        <v>1</v>
      </c>
    </row>
    <row r="68" spans="1:9" ht="33" customHeight="1" x14ac:dyDescent="0.25">
      <c r="A68" s="160"/>
      <c r="B68" s="64">
        <v>1008</v>
      </c>
      <c r="C68" s="16" t="s">
        <v>989</v>
      </c>
      <c r="D68" s="64" t="s">
        <v>791</v>
      </c>
      <c r="E68" s="64" t="s">
        <v>1014</v>
      </c>
      <c r="F68" s="11" t="s">
        <v>20</v>
      </c>
      <c r="H68" s="17" t="s">
        <v>51</v>
      </c>
      <c r="I68" s="19">
        <f>COUNTIF($D$63:$D$86,H68)</f>
        <v>4</v>
      </c>
    </row>
    <row r="69" spans="1:9" ht="30" customHeight="1" x14ac:dyDescent="0.25">
      <c r="A69" s="160"/>
      <c r="B69" s="64">
        <v>1004</v>
      </c>
      <c r="C69" s="8" t="s">
        <v>972</v>
      </c>
      <c r="D69" s="64" t="s">
        <v>10</v>
      </c>
      <c r="E69" s="64" t="s">
        <v>10</v>
      </c>
      <c r="F69" s="11" t="s">
        <v>6</v>
      </c>
      <c r="H69" s="17" t="s">
        <v>10</v>
      </c>
      <c r="I69" s="19">
        <f>COUNTIF($D$63:$D$86,H69)</f>
        <v>10</v>
      </c>
    </row>
    <row r="70" spans="1:9" ht="33" customHeight="1" x14ac:dyDescent="0.25">
      <c r="A70" s="161"/>
      <c r="B70" s="64">
        <v>977</v>
      </c>
      <c r="C70" s="8" t="s">
        <v>1050</v>
      </c>
      <c r="D70" s="64" t="s">
        <v>10</v>
      </c>
      <c r="E70" s="64" t="s">
        <v>10</v>
      </c>
      <c r="F70" s="11" t="s">
        <v>6</v>
      </c>
      <c r="H70" s="18" t="s">
        <v>791</v>
      </c>
      <c r="I70" s="19">
        <f>COUNTIF($D$63:$D$86,H70)</f>
        <v>7</v>
      </c>
    </row>
    <row r="71" spans="1:9" ht="33" customHeight="1" x14ac:dyDescent="0.25">
      <c r="A71" s="118" t="s">
        <v>888</v>
      </c>
      <c r="B71" s="99">
        <v>833</v>
      </c>
      <c r="C71" s="22" t="s">
        <v>28</v>
      </c>
      <c r="D71" s="99" t="s">
        <v>791</v>
      </c>
      <c r="E71" s="99" t="s">
        <v>1006</v>
      </c>
      <c r="F71" s="11" t="s">
        <v>29</v>
      </c>
      <c r="H71" s="18" t="s">
        <v>790</v>
      </c>
      <c r="I71" s="19">
        <f>COUNTIF($D$63:$D$86,H71)</f>
        <v>1</v>
      </c>
    </row>
    <row r="72" spans="1:9" ht="33" customHeight="1" x14ac:dyDescent="0.25">
      <c r="A72" s="159" t="s">
        <v>931</v>
      </c>
      <c r="B72" s="64">
        <v>519</v>
      </c>
      <c r="C72" s="22" t="s">
        <v>143</v>
      </c>
      <c r="D72" s="99" t="s">
        <v>10</v>
      </c>
      <c r="E72" s="99" t="s">
        <v>1025</v>
      </c>
      <c r="F72" s="20" t="s">
        <v>6</v>
      </c>
      <c r="H72" s="18" t="s">
        <v>33</v>
      </c>
      <c r="I72" s="19">
        <f>COUNTIF($D$63:$D$86,H72)</f>
        <v>0</v>
      </c>
    </row>
    <row r="73" spans="1:9" ht="33" customHeight="1" x14ac:dyDescent="0.25">
      <c r="A73" s="160"/>
      <c r="B73" s="64">
        <v>844</v>
      </c>
      <c r="C73" s="8" t="s">
        <v>106</v>
      </c>
      <c r="D73" s="64" t="s">
        <v>10</v>
      </c>
      <c r="E73" s="64" t="s">
        <v>1024</v>
      </c>
      <c r="F73" s="11" t="s">
        <v>6</v>
      </c>
      <c r="H73" s="18" t="s">
        <v>792</v>
      </c>
      <c r="I73" s="19">
        <f>SUM(I67:I72)</f>
        <v>23</v>
      </c>
    </row>
    <row r="74" spans="1:9" ht="33" customHeight="1" x14ac:dyDescent="0.25">
      <c r="A74" s="159" t="s">
        <v>1052</v>
      </c>
      <c r="B74" s="64">
        <v>1014</v>
      </c>
      <c r="C74" s="22" t="s">
        <v>990</v>
      </c>
      <c r="D74" s="99" t="s">
        <v>791</v>
      </c>
      <c r="E74" s="99" t="s">
        <v>1025</v>
      </c>
      <c r="F74" s="20" t="s">
        <v>822</v>
      </c>
    </row>
    <row r="75" spans="1:9" ht="33" customHeight="1" x14ac:dyDescent="0.25">
      <c r="A75" s="160"/>
      <c r="B75" s="64">
        <v>1030</v>
      </c>
      <c r="C75" s="8" t="s">
        <v>1058</v>
      </c>
      <c r="D75" s="64" t="s">
        <v>10</v>
      </c>
      <c r="E75" s="64" t="s">
        <v>1026</v>
      </c>
      <c r="F75" s="11" t="s">
        <v>6</v>
      </c>
    </row>
    <row r="76" spans="1:9" ht="33" customHeight="1" x14ac:dyDescent="0.25">
      <c r="A76" s="161"/>
      <c r="B76" s="64">
        <v>848</v>
      </c>
      <c r="C76" s="8" t="s">
        <v>32</v>
      </c>
      <c r="D76" s="64" t="s">
        <v>51</v>
      </c>
      <c r="E76" s="64" t="s">
        <v>1027</v>
      </c>
      <c r="F76" s="11" t="s">
        <v>6</v>
      </c>
    </row>
    <row r="77" spans="1:9" ht="33" customHeight="1" x14ac:dyDescent="0.25">
      <c r="A77" s="118" t="s">
        <v>864</v>
      </c>
      <c r="B77" s="99">
        <v>972</v>
      </c>
      <c r="C77" s="22" t="s">
        <v>939</v>
      </c>
      <c r="D77" s="99" t="s">
        <v>791</v>
      </c>
      <c r="E77" s="99" t="s">
        <v>1028</v>
      </c>
      <c r="F77" s="20" t="s">
        <v>940</v>
      </c>
    </row>
    <row r="78" spans="1:9" ht="33" customHeight="1" x14ac:dyDescent="0.25">
      <c r="A78" s="162" t="s">
        <v>865</v>
      </c>
      <c r="B78" s="64">
        <v>177</v>
      </c>
      <c r="C78" s="8" t="s">
        <v>163</v>
      </c>
      <c r="D78" s="64" t="str">
        <f>VLOOKUP(B78,Planilha2!$A$2:$F$305,6,0)</f>
        <v>TÉCNICO JUDICIÁRIO</v>
      </c>
      <c r="E78" s="64" t="s">
        <v>1010</v>
      </c>
      <c r="F78" s="11" t="s">
        <v>6</v>
      </c>
    </row>
    <row r="79" spans="1:9" ht="33" customHeight="1" x14ac:dyDescent="0.25">
      <c r="A79" s="156"/>
      <c r="B79" s="64">
        <v>185</v>
      </c>
      <c r="C79" s="8" t="s">
        <v>139</v>
      </c>
      <c r="D79" s="64" t="s">
        <v>10</v>
      </c>
      <c r="E79" s="64" t="s">
        <v>10</v>
      </c>
      <c r="F79" s="11" t="s">
        <v>6</v>
      </c>
    </row>
    <row r="80" spans="1:9" ht="33" customHeight="1" x14ac:dyDescent="0.25">
      <c r="A80" s="157"/>
      <c r="B80" s="64">
        <v>109</v>
      </c>
      <c r="C80" s="8" t="s">
        <v>166</v>
      </c>
      <c r="D80" s="64" t="s">
        <v>790</v>
      </c>
      <c r="E80" s="64" t="s">
        <v>1016</v>
      </c>
      <c r="F80" s="11" t="s">
        <v>797</v>
      </c>
    </row>
    <row r="81" spans="1:6" ht="33" customHeight="1" x14ac:dyDescent="0.25">
      <c r="A81" s="103" t="s">
        <v>866</v>
      </c>
      <c r="B81" s="64">
        <v>966</v>
      </c>
      <c r="C81" s="8" t="s">
        <v>951</v>
      </c>
      <c r="D81" s="64" t="s">
        <v>51</v>
      </c>
      <c r="E81" s="64" t="s">
        <v>1010</v>
      </c>
      <c r="F81" s="11" t="s">
        <v>6</v>
      </c>
    </row>
    <row r="82" spans="1:6" ht="33" customHeight="1" x14ac:dyDescent="0.25">
      <c r="A82" s="131" t="s">
        <v>867</v>
      </c>
      <c r="B82" s="64">
        <v>1034</v>
      </c>
      <c r="C82" s="16" t="s">
        <v>1064</v>
      </c>
      <c r="D82" s="64" t="s">
        <v>791</v>
      </c>
      <c r="E82" s="64" t="s">
        <v>1010</v>
      </c>
      <c r="F82" s="11" t="s">
        <v>29</v>
      </c>
    </row>
    <row r="83" spans="1:6" ht="33" customHeight="1" x14ac:dyDescent="0.25">
      <c r="A83" s="159" t="s">
        <v>868</v>
      </c>
      <c r="B83" s="99">
        <v>300</v>
      </c>
      <c r="C83" s="22" t="s">
        <v>103</v>
      </c>
      <c r="D83" s="99" t="str">
        <f>VLOOKUP(B83,Planilha2!$A$2:$F$305,6,0)</f>
        <v>TÉCNICO JUDICIÁRIO</v>
      </c>
      <c r="E83" s="99" t="s">
        <v>1029</v>
      </c>
      <c r="F83" s="20" t="s">
        <v>6</v>
      </c>
    </row>
    <row r="84" spans="1:6" ht="33" customHeight="1" x14ac:dyDescent="0.25">
      <c r="A84" s="161"/>
      <c r="B84" s="99">
        <v>1006</v>
      </c>
      <c r="C84" s="8" t="s">
        <v>976</v>
      </c>
      <c r="D84" s="64" t="s">
        <v>791</v>
      </c>
      <c r="E84" s="64" t="s">
        <v>1027</v>
      </c>
      <c r="F84" s="20" t="s">
        <v>20</v>
      </c>
    </row>
    <row r="85" spans="1:6" ht="33" customHeight="1" x14ac:dyDescent="0.25">
      <c r="A85" s="201" t="s">
        <v>902</v>
      </c>
      <c r="B85" s="64">
        <v>916</v>
      </c>
      <c r="C85" s="8" t="s">
        <v>863</v>
      </c>
      <c r="D85" s="64" t="s">
        <v>10</v>
      </c>
      <c r="E85" s="64" t="s">
        <v>1030</v>
      </c>
      <c r="F85" s="11" t="s">
        <v>6</v>
      </c>
    </row>
    <row r="86" spans="1:6" ht="33" customHeight="1" thickBot="1" x14ac:dyDescent="0.3">
      <c r="A86" s="202"/>
      <c r="B86" s="64">
        <v>985</v>
      </c>
      <c r="C86" s="8" t="s">
        <v>946</v>
      </c>
      <c r="D86" s="64" t="s">
        <v>51</v>
      </c>
      <c r="E86" s="64" t="s">
        <v>1023</v>
      </c>
      <c r="F86" s="11" t="s">
        <v>6</v>
      </c>
    </row>
    <row r="87" spans="1:6" ht="33" customHeight="1" thickBot="1" x14ac:dyDescent="0.3">
      <c r="A87" s="163" t="s">
        <v>789</v>
      </c>
      <c r="B87" s="164"/>
      <c r="C87" s="164"/>
      <c r="D87" s="165"/>
      <c r="E87" s="43" t="s">
        <v>51</v>
      </c>
      <c r="F87" s="43">
        <f>COUNTIF(D63:D86,E87)</f>
        <v>4</v>
      </c>
    </row>
    <row r="88" spans="1:6" ht="33" customHeight="1" thickBot="1" x14ac:dyDescent="0.3">
      <c r="A88" s="166"/>
      <c r="B88" s="167"/>
      <c r="C88" s="167"/>
      <c r="D88" s="168"/>
      <c r="E88" s="43" t="s">
        <v>10</v>
      </c>
      <c r="F88" s="43">
        <f>COUNTIF(D63:D86,E88)</f>
        <v>10</v>
      </c>
    </row>
    <row r="89" spans="1:6" ht="33" customHeight="1" thickBot="1" x14ac:dyDescent="0.3">
      <c r="A89" s="170" t="s">
        <v>982</v>
      </c>
      <c r="B89" s="171"/>
      <c r="C89" s="171"/>
      <c r="D89" s="172"/>
      <c r="E89" s="43"/>
      <c r="F89" s="43">
        <f>COUNTA(F63:F86)</f>
        <v>23</v>
      </c>
    </row>
    <row r="90" spans="1:6" ht="33" customHeight="1" x14ac:dyDescent="0.25">
      <c r="A90" s="12"/>
      <c r="E90" s="12"/>
      <c r="F90" s="12"/>
    </row>
    <row r="91" spans="1:6" ht="33" customHeight="1" thickBot="1" x14ac:dyDescent="0.3">
      <c r="A91" s="15"/>
    </row>
    <row r="92" spans="1:6" ht="21" customHeight="1" x14ac:dyDescent="0.25">
      <c r="A92" s="182" t="s">
        <v>43</v>
      </c>
      <c r="B92" s="183"/>
      <c r="C92" s="183"/>
      <c r="D92" s="183"/>
      <c r="E92" s="183"/>
      <c r="F92" s="184"/>
    </row>
    <row r="93" spans="1:6" ht="31.5" customHeight="1" x14ac:dyDescent="0.25">
      <c r="A93" s="39" t="s">
        <v>1</v>
      </c>
      <c r="B93" s="40" t="s">
        <v>2</v>
      </c>
      <c r="C93" s="41" t="s">
        <v>3</v>
      </c>
      <c r="D93" s="41" t="s">
        <v>241</v>
      </c>
      <c r="E93" s="41" t="s">
        <v>4</v>
      </c>
      <c r="F93" s="42" t="s">
        <v>782</v>
      </c>
    </row>
    <row r="94" spans="1:6" ht="25.5" x14ac:dyDescent="0.25">
      <c r="A94" s="105" t="s">
        <v>44</v>
      </c>
      <c r="B94" s="99">
        <v>1010</v>
      </c>
      <c r="C94" s="22" t="s">
        <v>994</v>
      </c>
      <c r="D94" s="99" t="s">
        <v>791</v>
      </c>
      <c r="E94" s="99" t="s">
        <v>1012</v>
      </c>
      <c r="F94" s="20" t="s">
        <v>20</v>
      </c>
    </row>
    <row r="95" spans="1:6" ht="24.75" customHeight="1" x14ac:dyDescent="0.25">
      <c r="A95" s="159" t="s">
        <v>908</v>
      </c>
      <c r="B95" s="99">
        <v>347</v>
      </c>
      <c r="C95" s="22" t="s">
        <v>47</v>
      </c>
      <c r="D95" s="99" t="str">
        <f>VLOOKUP(B95,Planilha2!$A$2:$F$305,6,0)</f>
        <v>TÉCNICO JUDICIÁRIO</v>
      </c>
      <c r="E95" s="99" t="s">
        <v>1013</v>
      </c>
      <c r="F95" s="11" t="s">
        <v>6</v>
      </c>
    </row>
    <row r="96" spans="1:6" ht="25.5" customHeight="1" x14ac:dyDescent="0.25">
      <c r="A96" s="161"/>
      <c r="B96" s="64">
        <v>825</v>
      </c>
      <c r="C96" s="8" t="s">
        <v>11</v>
      </c>
      <c r="D96" s="64" t="s">
        <v>10</v>
      </c>
      <c r="E96" s="64" t="s">
        <v>10</v>
      </c>
      <c r="F96" s="11" t="s">
        <v>6</v>
      </c>
    </row>
    <row r="97" spans="1:14" ht="33" customHeight="1" x14ac:dyDescent="0.25">
      <c r="A97" s="110" t="s">
        <v>903</v>
      </c>
      <c r="B97" s="64">
        <v>901</v>
      </c>
      <c r="C97" s="8" t="s">
        <v>821</v>
      </c>
      <c r="D97" s="64" t="s">
        <v>791</v>
      </c>
      <c r="E97" s="64" t="s">
        <v>811</v>
      </c>
      <c r="F97" s="11" t="s">
        <v>20</v>
      </c>
      <c r="H97" s="197" t="s">
        <v>793</v>
      </c>
      <c r="I97" s="198"/>
    </row>
    <row r="98" spans="1:14" ht="33" customHeight="1" x14ac:dyDescent="0.25">
      <c r="A98" s="110" t="s">
        <v>904</v>
      </c>
      <c r="B98" s="116">
        <v>935</v>
      </c>
      <c r="C98" s="21" t="s">
        <v>836</v>
      </c>
      <c r="D98" s="64" t="s">
        <v>791</v>
      </c>
      <c r="E98" s="64" t="s">
        <v>811</v>
      </c>
      <c r="F98" s="11" t="s">
        <v>6</v>
      </c>
      <c r="H98" s="18" t="s">
        <v>780</v>
      </c>
      <c r="I98" s="19">
        <f t="shared" ref="I98:I103" si="2">COUNTIF($D$94:$D$106,H98)</f>
        <v>0</v>
      </c>
    </row>
    <row r="99" spans="1:14" ht="33" customHeight="1" x14ac:dyDescent="0.25">
      <c r="A99" s="104" t="s">
        <v>869</v>
      </c>
      <c r="B99" s="64">
        <v>64</v>
      </c>
      <c r="C99" s="8" t="s">
        <v>46</v>
      </c>
      <c r="D99" s="64" t="str">
        <f>VLOOKUP(B99,Planilha2!$A$2:$F$305,6,0)</f>
        <v>TÉCNICO JUDICIÁRIO</v>
      </c>
      <c r="E99" s="64" t="s">
        <v>1010</v>
      </c>
      <c r="F99" s="46" t="s">
        <v>20</v>
      </c>
      <c r="H99" s="17" t="s">
        <v>51</v>
      </c>
      <c r="I99" s="19">
        <f t="shared" si="2"/>
        <v>3</v>
      </c>
    </row>
    <row r="100" spans="1:14" ht="33" customHeight="1" x14ac:dyDescent="0.25">
      <c r="A100" s="111" t="s">
        <v>905</v>
      </c>
      <c r="B100" s="99">
        <v>68</v>
      </c>
      <c r="C100" s="22" t="s">
        <v>52</v>
      </c>
      <c r="D100" s="99" t="str">
        <f>VLOOKUP(B100,Planilha2!$A$2:$F$305,6,0)</f>
        <v>TÉCNICO JUDICIÁRIO</v>
      </c>
      <c r="E100" s="99" t="s">
        <v>1013</v>
      </c>
      <c r="F100" s="20" t="s">
        <v>6</v>
      </c>
      <c r="H100" s="17" t="s">
        <v>10</v>
      </c>
      <c r="I100" s="19">
        <f t="shared" si="2"/>
        <v>5</v>
      </c>
    </row>
    <row r="101" spans="1:14" ht="33" customHeight="1" x14ac:dyDescent="0.25">
      <c r="A101" s="110" t="s">
        <v>906</v>
      </c>
      <c r="B101" s="64">
        <v>243</v>
      </c>
      <c r="C101" s="8" t="s">
        <v>50</v>
      </c>
      <c r="D101" s="64" t="str">
        <f>VLOOKUP(B101,Planilha2!A47:F350,6,0)</f>
        <v>ANALISTA JUDICIÁRIO</v>
      </c>
      <c r="E101" s="64" t="s">
        <v>811</v>
      </c>
      <c r="F101" s="11" t="s">
        <v>6</v>
      </c>
      <c r="H101" s="18" t="s">
        <v>33</v>
      </c>
      <c r="I101" s="19">
        <f t="shared" si="2"/>
        <v>0</v>
      </c>
    </row>
    <row r="102" spans="1:14" ht="33" customHeight="1" x14ac:dyDescent="0.25">
      <c r="A102" s="110" t="s">
        <v>907</v>
      </c>
      <c r="B102" s="64">
        <v>683</v>
      </c>
      <c r="C102" s="8" t="s">
        <v>49</v>
      </c>
      <c r="D102" s="64" t="s">
        <v>791</v>
      </c>
      <c r="E102" s="64" t="s">
        <v>811</v>
      </c>
      <c r="F102" s="11" t="s">
        <v>20</v>
      </c>
      <c r="H102" s="18" t="s">
        <v>791</v>
      </c>
      <c r="I102" s="19">
        <f t="shared" si="2"/>
        <v>5</v>
      </c>
    </row>
    <row r="103" spans="1:14" ht="33" customHeight="1" x14ac:dyDescent="0.25">
      <c r="A103" s="159" t="s">
        <v>870</v>
      </c>
      <c r="B103" s="99">
        <v>881</v>
      </c>
      <c r="C103" s="22" t="s">
        <v>45</v>
      </c>
      <c r="D103" s="99" t="s">
        <v>51</v>
      </c>
      <c r="E103" s="99" t="s">
        <v>1013</v>
      </c>
      <c r="F103" s="20" t="s">
        <v>6</v>
      </c>
      <c r="H103" s="18" t="s">
        <v>790</v>
      </c>
      <c r="I103" s="19">
        <f t="shared" si="2"/>
        <v>0</v>
      </c>
    </row>
    <row r="104" spans="1:14" ht="33" customHeight="1" x14ac:dyDescent="0.25">
      <c r="A104" s="160"/>
      <c r="B104" s="64">
        <v>842</v>
      </c>
      <c r="C104" s="8" t="s">
        <v>137</v>
      </c>
      <c r="D104" s="64" t="str">
        <f>VLOOKUP(B104,Planilha2!$A$2:$F$305,6,0)</f>
        <v>ANALISTA JUDICIÁRIO</v>
      </c>
      <c r="E104" s="64" t="s">
        <v>51</v>
      </c>
      <c r="F104" s="11" t="s">
        <v>6</v>
      </c>
      <c r="H104" s="18" t="s">
        <v>792</v>
      </c>
      <c r="I104" s="19">
        <f>SUM(I99:I103)</f>
        <v>13</v>
      </c>
    </row>
    <row r="105" spans="1:14" ht="33" customHeight="1" x14ac:dyDescent="0.25">
      <c r="A105" s="161"/>
      <c r="B105" s="47">
        <v>965</v>
      </c>
      <c r="C105" s="48" t="s">
        <v>925</v>
      </c>
      <c r="D105" s="47" t="s">
        <v>10</v>
      </c>
      <c r="E105" s="64" t="s">
        <v>1026</v>
      </c>
      <c r="F105" s="11" t="s">
        <v>6</v>
      </c>
    </row>
    <row r="106" spans="1:14" ht="33" customHeight="1" thickBot="1" x14ac:dyDescent="0.3">
      <c r="A106" s="110" t="s">
        <v>871</v>
      </c>
      <c r="B106" s="64">
        <v>893</v>
      </c>
      <c r="C106" s="8" t="s">
        <v>799</v>
      </c>
      <c r="D106" s="64" t="s">
        <v>791</v>
      </c>
      <c r="E106" s="64" t="s">
        <v>811</v>
      </c>
      <c r="F106" s="11" t="s">
        <v>20</v>
      </c>
    </row>
    <row r="107" spans="1:14" ht="33" customHeight="1" thickBot="1" x14ac:dyDescent="0.3">
      <c r="A107" s="163" t="s">
        <v>789</v>
      </c>
      <c r="B107" s="164"/>
      <c r="C107" s="164"/>
      <c r="D107" s="165"/>
      <c r="E107" s="43" t="s">
        <v>51</v>
      </c>
      <c r="F107" s="43">
        <f>COUNTIF($D$94:$D$106,E107)</f>
        <v>3</v>
      </c>
      <c r="J107" s="121"/>
      <c r="K107" s="68"/>
      <c r="L107" s="121"/>
      <c r="M107" s="121"/>
      <c r="N107" s="121"/>
    </row>
    <row r="108" spans="1:14" ht="33" customHeight="1" thickBot="1" x14ac:dyDescent="0.3">
      <c r="A108" s="166"/>
      <c r="B108" s="167"/>
      <c r="C108" s="167"/>
      <c r="D108" s="168"/>
      <c r="E108" s="43" t="s">
        <v>10</v>
      </c>
      <c r="F108" s="43">
        <f>COUNTIF(D94:D106,E108)</f>
        <v>5</v>
      </c>
    </row>
    <row r="109" spans="1:14" ht="33" customHeight="1" thickBot="1" x14ac:dyDescent="0.3">
      <c r="A109" s="170" t="s">
        <v>53</v>
      </c>
      <c r="B109" s="171"/>
      <c r="C109" s="171"/>
      <c r="D109" s="171"/>
      <c r="E109" s="172"/>
      <c r="F109" s="43">
        <f>COUNTA(F94:F106)</f>
        <v>13</v>
      </c>
    </row>
    <row r="110" spans="1:14" ht="33" customHeight="1" x14ac:dyDescent="0.25">
      <c r="A110" s="15"/>
    </row>
    <row r="111" spans="1:14" ht="33" customHeight="1" thickBot="1" x14ac:dyDescent="0.3">
      <c r="A111" s="15"/>
    </row>
    <row r="112" spans="1:14" ht="16.5" customHeight="1" x14ac:dyDescent="0.25">
      <c r="A112" s="182" t="s">
        <v>54</v>
      </c>
      <c r="B112" s="183"/>
      <c r="C112" s="183"/>
      <c r="D112" s="183"/>
      <c r="E112" s="183"/>
      <c r="F112" s="184"/>
    </row>
    <row r="113" spans="1:9" ht="24" customHeight="1" x14ac:dyDescent="0.25">
      <c r="A113" s="39" t="s">
        <v>1</v>
      </c>
      <c r="B113" s="40" t="s">
        <v>2</v>
      </c>
      <c r="C113" s="41" t="s">
        <v>3</v>
      </c>
      <c r="D113" s="41" t="s">
        <v>241</v>
      </c>
      <c r="E113" s="41" t="s">
        <v>4</v>
      </c>
      <c r="F113" s="42" t="s">
        <v>782</v>
      </c>
    </row>
    <row r="114" spans="1:9" ht="25.5" x14ac:dyDescent="0.25">
      <c r="A114" s="111" t="s">
        <v>55</v>
      </c>
      <c r="B114" s="99">
        <v>1007</v>
      </c>
      <c r="C114" s="25" t="s">
        <v>984</v>
      </c>
      <c r="D114" s="99" t="s">
        <v>791</v>
      </c>
      <c r="E114" s="99" t="s">
        <v>1079</v>
      </c>
      <c r="F114" s="20" t="s">
        <v>985</v>
      </c>
    </row>
    <row r="115" spans="1:9" ht="48" customHeight="1" x14ac:dyDescent="0.25">
      <c r="A115" s="112" t="s">
        <v>909</v>
      </c>
      <c r="B115" s="99">
        <v>95</v>
      </c>
      <c r="C115" s="22" t="s">
        <v>59</v>
      </c>
      <c r="D115" s="99" t="str">
        <f>VLOOKUP(B115,Planilha2!$A$2:$F$305,6,0)</f>
        <v>TÉCNICO JUDICIÁRIO</v>
      </c>
      <c r="E115" s="99" t="s">
        <v>1024</v>
      </c>
      <c r="F115" s="20" t="s">
        <v>6</v>
      </c>
    </row>
    <row r="116" spans="1:9" ht="42" customHeight="1" x14ac:dyDescent="0.25">
      <c r="A116" s="105" t="s">
        <v>874</v>
      </c>
      <c r="B116" s="99">
        <v>673</v>
      </c>
      <c r="C116" s="22" t="s">
        <v>83</v>
      </c>
      <c r="D116" s="99" t="str">
        <f>VLOOKUP(B116,Planilha2!$A$2:$F$305,6,0)</f>
        <v>TÉCNICO JUDICIÁRIO</v>
      </c>
      <c r="E116" s="99" t="s">
        <v>1013</v>
      </c>
      <c r="F116" s="20" t="s">
        <v>6</v>
      </c>
      <c r="H116" s="197" t="s">
        <v>793</v>
      </c>
      <c r="I116" s="198"/>
    </row>
    <row r="117" spans="1:9" ht="33" customHeight="1" x14ac:dyDescent="0.25">
      <c r="A117" s="159" t="s">
        <v>82</v>
      </c>
      <c r="B117" s="64">
        <v>999</v>
      </c>
      <c r="C117" s="8" t="s">
        <v>964</v>
      </c>
      <c r="D117" s="64" t="s">
        <v>791</v>
      </c>
      <c r="E117" s="64" t="s">
        <v>811</v>
      </c>
      <c r="F117" s="23" t="s">
        <v>20</v>
      </c>
      <c r="H117" s="18" t="s">
        <v>780</v>
      </c>
      <c r="I117" s="19">
        <f>COUNTIF($D$114:$D$144,H117)</f>
        <v>0</v>
      </c>
    </row>
    <row r="118" spans="1:9" ht="33" customHeight="1" x14ac:dyDescent="0.25">
      <c r="A118" s="161"/>
      <c r="B118" s="64">
        <v>957</v>
      </c>
      <c r="C118" s="8" t="s">
        <v>924</v>
      </c>
      <c r="D118" s="64" t="s">
        <v>10</v>
      </c>
      <c r="E118" s="64" t="s">
        <v>10</v>
      </c>
      <c r="F118" s="11" t="s">
        <v>6</v>
      </c>
      <c r="H118" s="17" t="s">
        <v>51</v>
      </c>
      <c r="I118" s="19">
        <f>COUNTIF($D$114:$D$145,H118)</f>
        <v>5</v>
      </c>
    </row>
    <row r="119" spans="1:9" ht="33" customHeight="1" x14ac:dyDescent="0.25">
      <c r="A119" s="105" t="s">
        <v>62</v>
      </c>
      <c r="B119" s="99">
        <v>950</v>
      </c>
      <c r="C119" s="22" t="s">
        <v>922</v>
      </c>
      <c r="D119" s="99" t="s">
        <v>791</v>
      </c>
      <c r="E119" s="99" t="s">
        <v>1013</v>
      </c>
      <c r="F119" s="23" t="s">
        <v>20</v>
      </c>
      <c r="H119" s="17" t="s">
        <v>10</v>
      </c>
      <c r="I119" s="19">
        <f>COUNTIF($D$114:$D$145,H119)</f>
        <v>19</v>
      </c>
    </row>
    <row r="120" spans="1:9" ht="33" customHeight="1" x14ac:dyDescent="0.25">
      <c r="A120" s="159" t="s">
        <v>66</v>
      </c>
      <c r="B120" s="64">
        <v>949</v>
      </c>
      <c r="C120" s="16" t="s">
        <v>921</v>
      </c>
      <c r="D120" s="64" t="s">
        <v>791</v>
      </c>
      <c r="E120" s="64" t="s">
        <v>811</v>
      </c>
      <c r="F120" s="7" t="s">
        <v>20</v>
      </c>
      <c r="H120" s="18" t="s">
        <v>33</v>
      </c>
      <c r="I120" s="19">
        <f>COUNTIF($D$114:$D$145,H120)</f>
        <v>0</v>
      </c>
    </row>
    <row r="121" spans="1:9" ht="33" customHeight="1" x14ac:dyDescent="0.25">
      <c r="A121" s="160"/>
      <c r="B121" s="47">
        <v>963</v>
      </c>
      <c r="C121" s="48" t="s">
        <v>928</v>
      </c>
      <c r="D121" s="47" t="s">
        <v>10</v>
      </c>
      <c r="E121" s="47" t="s">
        <v>10</v>
      </c>
      <c r="F121" s="75" t="s">
        <v>6</v>
      </c>
      <c r="H121" s="18" t="s">
        <v>791</v>
      </c>
      <c r="I121" s="19">
        <f>COUNTIF($D$114:$D$145,H121)</f>
        <v>8</v>
      </c>
    </row>
    <row r="122" spans="1:9" ht="33" customHeight="1" x14ac:dyDescent="0.25">
      <c r="A122" s="160"/>
      <c r="B122" s="47">
        <v>814</v>
      </c>
      <c r="C122" s="48" t="s">
        <v>65</v>
      </c>
      <c r="D122" s="47" t="str">
        <f>VLOOKUP(B122,Planilha2!$A$2:$F$305,6,0)</f>
        <v>ANALISTA JUDICIÁRIO</v>
      </c>
      <c r="E122" s="47" t="s">
        <v>1016</v>
      </c>
      <c r="F122" s="75" t="s">
        <v>6</v>
      </c>
      <c r="H122" s="18" t="s">
        <v>790</v>
      </c>
      <c r="I122" s="19">
        <f>COUNTIF($D$114:$D$145,H122)</f>
        <v>0</v>
      </c>
    </row>
    <row r="123" spans="1:9" ht="33" customHeight="1" x14ac:dyDescent="0.25">
      <c r="A123" s="161"/>
      <c r="B123" s="64">
        <v>339</v>
      </c>
      <c r="C123" s="8" t="s">
        <v>67</v>
      </c>
      <c r="D123" s="64" t="str">
        <f>VLOOKUP(B123,Planilha2!$A$2:$F$305,6,0)</f>
        <v>TÉCNICO JUDICIÁRIO</v>
      </c>
      <c r="E123" s="64" t="s">
        <v>10</v>
      </c>
      <c r="F123" s="11" t="s">
        <v>6</v>
      </c>
      <c r="H123" s="18" t="s">
        <v>792</v>
      </c>
      <c r="I123" s="19">
        <f>SUM(I117:I122)</f>
        <v>32</v>
      </c>
    </row>
    <row r="124" spans="1:9" ht="31.5" customHeight="1" x14ac:dyDescent="0.25">
      <c r="A124" s="159" t="s">
        <v>69</v>
      </c>
      <c r="B124" s="64">
        <v>770</v>
      </c>
      <c r="C124" s="48" t="s">
        <v>73</v>
      </c>
      <c r="D124" s="47" t="s">
        <v>10</v>
      </c>
      <c r="E124" s="6" t="s">
        <v>811</v>
      </c>
      <c r="F124" s="11" t="s">
        <v>6</v>
      </c>
    </row>
    <row r="125" spans="1:9" ht="31.5" customHeight="1" x14ac:dyDescent="0.25">
      <c r="A125" s="160"/>
      <c r="B125" s="64">
        <v>817</v>
      </c>
      <c r="C125" s="16" t="s">
        <v>64</v>
      </c>
      <c r="D125" s="64" t="s">
        <v>10</v>
      </c>
      <c r="E125" s="47" t="s">
        <v>1016</v>
      </c>
      <c r="F125" s="75" t="s">
        <v>6</v>
      </c>
    </row>
    <row r="126" spans="1:9" ht="33" customHeight="1" x14ac:dyDescent="0.25">
      <c r="A126" s="160"/>
      <c r="B126" s="47">
        <v>1001</v>
      </c>
      <c r="C126" s="48" t="s">
        <v>970</v>
      </c>
      <c r="D126" s="47" t="s">
        <v>10</v>
      </c>
      <c r="E126" s="47" t="s">
        <v>10</v>
      </c>
      <c r="F126" s="75" t="s">
        <v>6</v>
      </c>
    </row>
    <row r="127" spans="1:9" ht="33" customHeight="1" x14ac:dyDescent="0.25">
      <c r="A127" s="159" t="s">
        <v>71</v>
      </c>
      <c r="B127" s="64">
        <v>461</v>
      </c>
      <c r="C127" s="8" t="s">
        <v>72</v>
      </c>
      <c r="D127" s="64" t="str">
        <f>VLOOKUP(B127,Planilha2!$A$2:$F$305,6,0)</f>
        <v>ANALISTA JUDICIÁRIO</v>
      </c>
      <c r="E127" s="64" t="s">
        <v>811</v>
      </c>
      <c r="F127" s="11" t="s">
        <v>6</v>
      </c>
    </row>
    <row r="128" spans="1:9" ht="33" customHeight="1" x14ac:dyDescent="0.25">
      <c r="A128" s="160"/>
      <c r="B128" s="64">
        <v>990</v>
      </c>
      <c r="C128" s="8" t="s">
        <v>955</v>
      </c>
      <c r="D128" s="64" t="s">
        <v>51</v>
      </c>
      <c r="E128" s="64" t="s">
        <v>51</v>
      </c>
      <c r="F128" s="75" t="s">
        <v>6</v>
      </c>
    </row>
    <row r="129" spans="1:8" ht="33" customHeight="1" x14ac:dyDescent="0.25">
      <c r="A129" s="161"/>
      <c r="B129" s="64">
        <v>402</v>
      </c>
      <c r="C129" s="8" t="s">
        <v>68</v>
      </c>
      <c r="D129" s="64" t="str">
        <f>VLOOKUP(B129,Planilha2!$A$2:$F$305,6,0)</f>
        <v>TÉCNICO JUDICIÁRIO</v>
      </c>
      <c r="E129" s="64" t="s">
        <v>1016</v>
      </c>
      <c r="F129" s="11" t="s">
        <v>6</v>
      </c>
    </row>
    <row r="130" spans="1:8" ht="33" customHeight="1" x14ac:dyDescent="0.25">
      <c r="A130" s="173" t="s">
        <v>873</v>
      </c>
      <c r="B130" s="47">
        <v>729</v>
      </c>
      <c r="C130" s="48" t="s">
        <v>60</v>
      </c>
      <c r="D130" s="47" t="s">
        <v>791</v>
      </c>
      <c r="E130" s="47" t="s">
        <v>1031</v>
      </c>
      <c r="F130" s="11" t="s">
        <v>61</v>
      </c>
    </row>
    <row r="131" spans="1:8" ht="33" customHeight="1" x14ac:dyDescent="0.25">
      <c r="A131" s="174"/>
      <c r="B131" s="47">
        <v>989</v>
      </c>
      <c r="C131" s="48" t="s">
        <v>926</v>
      </c>
      <c r="D131" s="64" t="s">
        <v>51</v>
      </c>
      <c r="E131" s="64" t="s">
        <v>51</v>
      </c>
      <c r="F131" s="75" t="s">
        <v>6</v>
      </c>
    </row>
    <row r="132" spans="1:8" ht="33" customHeight="1" x14ac:dyDescent="0.25">
      <c r="A132" s="174"/>
      <c r="B132" s="64">
        <v>998</v>
      </c>
      <c r="C132" s="8" t="s">
        <v>963</v>
      </c>
      <c r="D132" s="47" t="s">
        <v>10</v>
      </c>
      <c r="E132" s="47" t="s">
        <v>10</v>
      </c>
      <c r="F132" s="75" t="s">
        <v>6</v>
      </c>
    </row>
    <row r="133" spans="1:8" ht="33" customHeight="1" x14ac:dyDescent="0.25">
      <c r="A133" s="174"/>
      <c r="B133" s="47">
        <v>959</v>
      </c>
      <c r="C133" s="48" t="s">
        <v>927</v>
      </c>
      <c r="D133" s="47" t="s">
        <v>10</v>
      </c>
      <c r="E133" s="47" t="s">
        <v>10</v>
      </c>
      <c r="F133" s="75" t="s">
        <v>6</v>
      </c>
    </row>
    <row r="134" spans="1:8" ht="33" customHeight="1" x14ac:dyDescent="0.25">
      <c r="A134" s="175"/>
      <c r="B134" s="64">
        <v>958</v>
      </c>
      <c r="C134" s="8" t="s">
        <v>929</v>
      </c>
      <c r="D134" s="64" t="s">
        <v>51</v>
      </c>
      <c r="E134" s="64" t="s">
        <v>51</v>
      </c>
      <c r="F134" s="75" t="s">
        <v>6</v>
      </c>
    </row>
    <row r="135" spans="1:8" ht="33" customHeight="1" x14ac:dyDescent="0.25">
      <c r="A135" s="111" t="s">
        <v>872</v>
      </c>
      <c r="B135" s="99">
        <v>382</v>
      </c>
      <c r="C135" s="22" t="s">
        <v>80</v>
      </c>
      <c r="D135" s="64" t="s">
        <v>10</v>
      </c>
      <c r="E135" s="99" t="s">
        <v>1013</v>
      </c>
      <c r="F135" s="149" t="s">
        <v>6</v>
      </c>
    </row>
    <row r="136" spans="1:8" ht="33" customHeight="1" x14ac:dyDescent="0.25">
      <c r="A136" s="159" t="s">
        <v>75</v>
      </c>
      <c r="B136" s="64">
        <v>883</v>
      </c>
      <c r="C136" s="16" t="s">
        <v>81</v>
      </c>
      <c r="D136" s="64" t="s">
        <v>10</v>
      </c>
      <c r="E136" s="64" t="s">
        <v>811</v>
      </c>
      <c r="F136" s="11" t="s">
        <v>6</v>
      </c>
    </row>
    <row r="137" spans="1:8" ht="33" customHeight="1" x14ac:dyDescent="0.25">
      <c r="A137" s="160"/>
      <c r="B137" s="64">
        <v>1003</v>
      </c>
      <c r="C137" s="16" t="s">
        <v>971</v>
      </c>
      <c r="D137" s="47" t="s">
        <v>10</v>
      </c>
      <c r="E137" s="47" t="s">
        <v>10</v>
      </c>
      <c r="F137" s="75" t="s">
        <v>6</v>
      </c>
      <c r="H137" s="153"/>
    </row>
    <row r="138" spans="1:8" ht="33" customHeight="1" x14ac:dyDescent="0.25">
      <c r="A138" s="176"/>
      <c r="B138" s="64">
        <v>1042</v>
      </c>
      <c r="C138" s="16" t="s">
        <v>1074</v>
      </c>
      <c r="D138" s="47" t="s">
        <v>10</v>
      </c>
      <c r="E138" s="47" t="s">
        <v>10</v>
      </c>
      <c r="F138" s="75" t="s">
        <v>6</v>
      </c>
      <c r="H138" s="154"/>
    </row>
    <row r="139" spans="1:8" ht="33" customHeight="1" x14ac:dyDescent="0.25">
      <c r="A139" s="169" t="s">
        <v>76</v>
      </c>
      <c r="B139" s="64">
        <v>457</v>
      </c>
      <c r="C139" s="8" t="s">
        <v>74</v>
      </c>
      <c r="D139" s="64" t="s">
        <v>791</v>
      </c>
      <c r="E139" s="64" t="s">
        <v>811</v>
      </c>
      <c r="F139" s="11" t="s">
        <v>20</v>
      </c>
      <c r="H139" s="68"/>
    </row>
    <row r="140" spans="1:8" ht="33" customHeight="1" x14ac:dyDescent="0.25">
      <c r="A140" s="169"/>
      <c r="B140" s="64">
        <v>947</v>
      </c>
      <c r="C140" s="8" t="s">
        <v>900</v>
      </c>
      <c r="D140" s="64" t="s">
        <v>791</v>
      </c>
      <c r="E140" s="64" t="s">
        <v>1016</v>
      </c>
      <c r="F140" s="11" t="s">
        <v>20</v>
      </c>
    </row>
    <row r="141" spans="1:8" ht="33" customHeight="1" x14ac:dyDescent="0.25">
      <c r="A141" s="159" t="s">
        <v>79</v>
      </c>
      <c r="B141" s="64">
        <v>457</v>
      </c>
      <c r="C141" s="8" t="s">
        <v>77</v>
      </c>
      <c r="D141" s="64" t="str">
        <f>VLOOKUP(B141,Planilha2!$A$2:$F$305,6,0)</f>
        <v>TÉCNICO JUDICIÁRIO</v>
      </c>
      <c r="E141" s="64" t="s">
        <v>811</v>
      </c>
      <c r="F141" s="11" t="s">
        <v>6</v>
      </c>
    </row>
    <row r="142" spans="1:8" ht="33" customHeight="1" x14ac:dyDescent="0.25">
      <c r="A142" s="160"/>
      <c r="B142" s="64">
        <v>1002</v>
      </c>
      <c r="C142" s="8" t="s">
        <v>973</v>
      </c>
      <c r="D142" s="47" t="s">
        <v>10</v>
      </c>
      <c r="E142" s="47" t="s">
        <v>10</v>
      </c>
      <c r="F142" s="75" t="s">
        <v>6</v>
      </c>
    </row>
    <row r="143" spans="1:8" ht="33" customHeight="1" x14ac:dyDescent="0.25">
      <c r="A143" s="161"/>
      <c r="B143" s="64">
        <v>467</v>
      </c>
      <c r="C143" s="8" t="s">
        <v>543</v>
      </c>
      <c r="D143" s="47" t="s">
        <v>10</v>
      </c>
      <c r="E143" s="47" t="s">
        <v>10</v>
      </c>
      <c r="F143" s="75" t="s">
        <v>6</v>
      </c>
    </row>
    <row r="144" spans="1:8" ht="33" customHeight="1" x14ac:dyDescent="0.25">
      <c r="A144" s="129" t="s">
        <v>875</v>
      </c>
      <c r="B144" s="99">
        <v>646</v>
      </c>
      <c r="C144" s="22" t="s">
        <v>56</v>
      </c>
      <c r="D144" s="99" t="s">
        <v>791</v>
      </c>
      <c r="E144" s="99" t="s">
        <v>1013</v>
      </c>
      <c r="F144" s="20" t="s">
        <v>20</v>
      </c>
    </row>
    <row r="145" spans="1:9" ht="33" customHeight="1" thickBot="1" x14ac:dyDescent="0.3">
      <c r="A145" s="130" t="s">
        <v>876</v>
      </c>
      <c r="B145" s="64">
        <v>955</v>
      </c>
      <c r="C145" s="8" t="s">
        <v>923</v>
      </c>
      <c r="D145" s="64" t="s">
        <v>10</v>
      </c>
      <c r="E145" s="64" t="s">
        <v>811</v>
      </c>
      <c r="F145" s="11" t="s">
        <v>6</v>
      </c>
    </row>
    <row r="146" spans="1:9" ht="33" customHeight="1" thickBot="1" x14ac:dyDescent="0.3">
      <c r="A146" s="163" t="s">
        <v>789</v>
      </c>
      <c r="B146" s="164"/>
      <c r="C146" s="164"/>
      <c r="D146" s="165"/>
      <c r="E146" s="43" t="s">
        <v>51</v>
      </c>
      <c r="F146" s="43">
        <f>COUNTIF(D114:D145,E146)</f>
        <v>5</v>
      </c>
    </row>
    <row r="147" spans="1:9" ht="33" customHeight="1" thickBot="1" x14ac:dyDescent="0.3">
      <c r="A147" s="166"/>
      <c r="B147" s="167"/>
      <c r="C147" s="167"/>
      <c r="D147" s="168"/>
      <c r="E147" s="43" t="s">
        <v>10</v>
      </c>
      <c r="F147" s="43">
        <f>COUNTIF(D114:D145,E147)</f>
        <v>19</v>
      </c>
    </row>
    <row r="148" spans="1:9" ht="33" customHeight="1" thickBot="1" x14ac:dyDescent="0.3">
      <c r="A148" s="170" t="s">
        <v>84</v>
      </c>
      <c r="B148" s="171"/>
      <c r="C148" s="171"/>
      <c r="D148" s="172"/>
      <c r="E148" s="43"/>
      <c r="F148" s="43">
        <f>COUNTA(F114:F145)</f>
        <v>32</v>
      </c>
    </row>
    <row r="149" spans="1:9" ht="33" customHeight="1" thickBot="1" x14ac:dyDescent="0.3"/>
    <row r="150" spans="1:9" ht="33" customHeight="1" x14ac:dyDescent="0.25">
      <c r="A150" s="182" t="s">
        <v>809</v>
      </c>
      <c r="B150" s="183"/>
      <c r="C150" s="183"/>
      <c r="D150" s="183"/>
      <c r="E150" s="183"/>
      <c r="F150" s="184"/>
    </row>
    <row r="151" spans="1:9" ht="33" customHeight="1" x14ac:dyDescent="0.25">
      <c r="A151" s="39" t="s">
        <v>1</v>
      </c>
      <c r="B151" s="40" t="s">
        <v>2</v>
      </c>
      <c r="C151" s="41" t="s">
        <v>3</v>
      </c>
      <c r="D151" s="41" t="s">
        <v>241</v>
      </c>
      <c r="E151" s="41" t="s">
        <v>4</v>
      </c>
      <c r="F151" s="42" t="s">
        <v>782</v>
      </c>
      <c r="H151" s="197" t="s">
        <v>793</v>
      </c>
      <c r="I151" s="198"/>
    </row>
    <row r="152" spans="1:9" ht="33" customHeight="1" x14ac:dyDescent="0.25">
      <c r="A152" s="105" t="s">
        <v>809</v>
      </c>
      <c r="B152" s="24">
        <v>577</v>
      </c>
      <c r="C152" s="22" t="s">
        <v>86</v>
      </c>
      <c r="D152" s="99" t="s">
        <v>791</v>
      </c>
      <c r="E152" s="99" t="s">
        <v>1032</v>
      </c>
      <c r="F152" s="20" t="s">
        <v>20</v>
      </c>
      <c r="H152" s="18" t="s">
        <v>780</v>
      </c>
      <c r="I152" s="19">
        <f t="shared" ref="I152:I157" si="3">COUNTIF($D$152:$D$153,H152)</f>
        <v>0</v>
      </c>
    </row>
    <row r="153" spans="1:9" ht="33" customHeight="1" thickBot="1" x14ac:dyDescent="0.3">
      <c r="A153" s="111" t="s">
        <v>820</v>
      </c>
      <c r="B153" s="99">
        <v>503</v>
      </c>
      <c r="C153" s="22" t="s">
        <v>124</v>
      </c>
      <c r="D153" s="99" t="str">
        <f>VLOOKUP(B153,Planilha2!$A$2:$F$305,6,0)</f>
        <v>TÉCNICO JUDICIÁRIO</v>
      </c>
      <c r="E153" s="99" t="s">
        <v>1033</v>
      </c>
      <c r="F153" s="20" t="s">
        <v>6</v>
      </c>
      <c r="H153" s="17" t="s">
        <v>51</v>
      </c>
      <c r="I153" s="19">
        <f t="shared" si="3"/>
        <v>0</v>
      </c>
    </row>
    <row r="154" spans="1:9" ht="33" customHeight="1" thickBot="1" x14ac:dyDescent="0.3">
      <c r="A154" s="163" t="s">
        <v>789</v>
      </c>
      <c r="B154" s="164"/>
      <c r="C154" s="164"/>
      <c r="D154" s="165"/>
      <c r="E154" s="43" t="s">
        <v>51</v>
      </c>
      <c r="F154" s="43">
        <f>COUNTIF(D152:D153,E154)</f>
        <v>0</v>
      </c>
      <c r="H154" s="17" t="s">
        <v>10</v>
      </c>
      <c r="I154" s="19">
        <f t="shared" si="3"/>
        <v>1</v>
      </c>
    </row>
    <row r="155" spans="1:9" ht="33" customHeight="1" thickBot="1" x14ac:dyDescent="0.3">
      <c r="A155" s="166"/>
      <c r="B155" s="167"/>
      <c r="C155" s="167"/>
      <c r="D155" s="168"/>
      <c r="E155" s="43" t="s">
        <v>10</v>
      </c>
      <c r="F155" s="57">
        <f>COUNTIF(D152:D153,E155)</f>
        <v>1</v>
      </c>
      <c r="H155" s="18" t="s">
        <v>33</v>
      </c>
      <c r="I155" s="19">
        <f t="shared" si="3"/>
        <v>0</v>
      </c>
    </row>
    <row r="156" spans="1:9" ht="37.5" customHeight="1" thickBot="1" x14ac:dyDescent="0.3">
      <c r="A156" s="170" t="s">
        <v>975</v>
      </c>
      <c r="B156" s="171"/>
      <c r="C156" s="171"/>
      <c r="D156" s="172"/>
      <c r="E156" s="107"/>
      <c r="F156" s="43">
        <f>COUNTA(F152:F153)</f>
        <v>2</v>
      </c>
      <c r="H156" s="18" t="s">
        <v>791</v>
      </c>
      <c r="I156" s="19">
        <f t="shared" si="3"/>
        <v>1</v>
      </c>
    </row>
    <row r="157" spans="1:9" ht="33" customHeight="1" x14ac:dyDescent="0.25">
      <c r="A157" s="56"/>
      <c r="B157" s="50"/>
      <c r="C157" s="50"/>
      <c r="D157" s="50"/>
      <c r="E157" s="50"/>
      <c r="F157" s="50"/>
      <c r="H157" s="18" t="s">
        <v>790</v>
      </c>
      <c r="I157" s="19">
        <f t="shared" si="3"/>
        <v>0</v>
      </c>
    </row>
    <row r="158" spans="1:9" ht="33" customHeight="1" thickBot="1" x14ac:dyDescent="0.3">
      <c r="A158" s="56"/>
      <c r="B158" s="50"/>
      <c r="C158" s="50"/>
      <c r="D158" s="50"/>
      <c r="E158" s="50"/>
      <c r="F158" s="50"/>
      <c r="H158" s="18" t="s">
        <v>792</v>
      </c>
      <c r="I158" s="19">
        <f>SUM(I152:I157)</f>
        <v>2</v>
      </c>
    </row>
    <row r="159" spans="1:9" ht="31.5" customHeight="1" x14ac:dyDescent="0.25">
      <c r="A159" s="182" t="s">
        <v>85</v>
      </c>
      <c r="B159" s="183"/>
      <c r="C159" s="183"/>
      <c r="D159" s="183"/>
      <c r="E159" s="183"/>
      <c r="F159" s="184"/>
    </row>
    <row r="160" spans="1:9" ht="28.5" customHeight="1" x14ac:dyDescent="0.25">
      <c r="A160" s="39" t="s">
        <v>1</v>
      </c>
      <c r="B160" s="40" t="s">
        <v>2</v>
      </c>
      <c r="C160" s="41" t="s">
        <v>3</v>
      </c>
      <c r="D160" s="41" t="s">
        <v>241</v>
      </c>
      <c r="E160" s="41" t="s">
        <v>4</v>
      </c>
      <c r="F160" s="42" t="s">
        <v>782</v>
      </c>
    </row>
    <row r="161" spans="1:9" ht="33" customHeight="1" x14ac:dyDescent="0.25">
      <c r="A161" s="111" t="s">
        <v>85</v>
      </c>
      <c r="B161" s="99">
        <v>658</v>
      </c>
      <c r="C161" s="22" t="s">
        <v>94</v>
      </c>
      <c r="D161" s="99" t="s">
        <v>791</v>
      </c>
      <c r="E161" s="99" t="s">
        <v>1012</v>
      </c>
      <c r="F161" s="20" t="s">
        <v>95</v>
      </c>
    </row>
    <row r="162" spans="1:9" ht="33" customHeight="1" x14ac:dyDescent="0.25">
      <c r="A162" s="111" t="s">
        <v>810</v>
      </c>
      <c r="B162" s="99">
        <v>309</v>
      </c>
      <c r="C162" s="22" t="s">
        <v>87</v>
      </c>
      <c r="D162" s="99" t="str">
        <f>VLOOKUP(B162,Planilha2!$A$2:$F$305,6,0)</f>
        <v>TÉCNICO JUDICIÁRIO</v>
      </c>
      <c r="E162" s="99" t="s">
        <v>1013</v>
      </c>
      <c r="F162" s="20" t="s">
        <v>6</v>
      </c>
    </row>
    <row r="163" spans="1:9" ht="33" customHeight="1" x14ac:dyDescent="0.25">
      <c r="A163" s="110" t="s">
        <v>837</v>
      </c>
      <c r="B163" s="64">
        <v>601</v>
      </c>
      <c r="C163" s="8" t="s">
        <v>92</v>
      </c>
      <c r="D163" s="64" t="str">
        <f>VLOOKUP(B163,Planilha2!$A$2:$F$305,6,0)</f>
        <v>ANALISTA JUDICIÁRIO</v>
      </c>
      <c r="E163" s="64" t="s">
        <v>811</v>
      </c>
      <c r="F163" s="11" t="s">
        <v>6</v>
      </c>
      <c r="G163" s="50"/>
      <c r="H163" s="197" t="s">
        <v>793</v>
      </c>
      <c r="I163" s="198"/>
    </row>
    <row r="164" spans="1:9" ht="33" customHeight="1" x14ac:dyDescent="0.25">
      <c r="A164" s="110" t="s">
        <v>812</v>
      </c>
      <c r="B164" s="64">
        <v>907</v>
      </c>
      <c r="C164" s="8" t="s">
        <v>823</v>
      </c>
      <c r="D164" s="64" t="s">
        <v>791</v>
      </c>
      <c r="E164" s="64" t="s">
        <v>811</v>
      </c>
      <c r="F164" s="11" t="s">
        <v>20</v>
      </c>
      <c r="H164" s="18" t="s">
        <v>780</v>
      </c>
      <c r="I164" s="19">
        <f t="shared" ref="I164" si="4">COUNTIF($D$161:$D$178,H164)</f>
        <v>0</v>
      </c>
    </row>
    <row r="165" spans="1:9" ht="33" customHeight="1" x14ac:dyDescent="0.25">
      <c r="A165" s="162" t="s">
        <v>88</v>
      </c>
      <c r="B165" s="64">
        <v>216</v>
      </c>
      <c r="C165" s="8" t="s">
        <v>89</v>
      </c>
      <c r="D165" s="64" t="str">
        <f>VLOOKUP(B165,Planilha2!$A$2:$F$305,6,0)</f>
        <v>TÉCNICO JUDICIÁRIO</v>
      </c>
      <c r="E165" s="64" t="s">
        <v>1010</v>
      </c>
      <c r="F165" s="11" t="s">
        <v>6</v>
      </c>
      <c r="H165" s="17" t="s">
        <v>51</v>
      </c>
      <c r="I165" s="19">
        <f>COUNTIF($D$161:$D$178,H165)</f>
        <v>2</v>
      </c>
    </row>
    <row r="166" spans="1:9" ht="33" customHeight="1" x14ac:dyDescent="0.25">
      <c r="A166" s="157"/>
      <c r="B166" s="64">
        <v>468</v>
      </c>
      <c r="C166" s="8" t="s">
        <v>78</v>
      </c>
      <c r="D166" s="64" t="str">
        <f>VLOOKUP(B166,Planilha2!$A$2:$F$305,6,0)</f>
        <v>TÉCNICO JUDICIÁRIO</v>
      </c>
      <c r="E166" s="47" t="s">
        <v>10</v>
      </c>
      <c r="F166" s="11" t="s">
        <v>6</v>
      </c>
      <c r="H166" s="17" t="s">
        <v>10</v>
      </c>
      <c r="I166" s="19">
        <f>COUNTIF($D$161:$D$178,H166)</f>
        <v>7</v>
      </c>
    </row>
    <row r="167" spans="1:9" ht="25.5" x14ac:dyDescent="0.25">
      <c r="A167" s="111" t="s">
        <v>910</v>
      </c>
      <c r="B167" s="99">
        <v>878</v>
      </c>
      <c r="C167" s="22" t="s">
        <v>90</v>
      </c>
      <c r="D167" s="99" t="s">
        <v>33</v>
      </c>
      <c r="E167" s="99" t="s">
        <v>1034</v>
      </c>
      <c r="F167" s="20" t="s">
        <v>33</v>
      </c>
      <c r="H167" s="18" t="s">
        <v>33</v>
      </c>
      <c r="I167" s="19">
        <f>COUNTIF($D$161:$D$178,H167)</f>
        <v>1</v>
      </c>
    </row>
    <row r="168" spans="1:9" ht="24.75" customHeight="1" x14ac:dyDescent="0.25">
      <c r="A168" s="110" t="s">
        <v>819</v>
      </c>
      <c r="B168" s="64">
        <v>273</v>
      </c>
      <c r="C168" s="8" t="s">
        <v>898</v>
      </c>
      <c r="D168" s="64" t="str">
        <f>VLOOKUP(B168,Planilha2!$A$2:$F$305,6,0)</f>
        <v>ANALISTA JUDICIÁRIO</v>
      </c>
      <c r="E168" s="64" t="s">
        <v>811</v>
      </c>
      <c r="F168" s="11" t="s">
        <v>6</v>
      </c>
      <c r="H168" s="18" t="s">
        <v>791</v>
      </c>
      <c r="I168" s="19">
        <f>COUNTIF($D$161:$D$178,H168)</f>
        <v>8</v>
      </c>
    </row>
    <row r="169" spans="1:9" ht="26.25" customHeight="1" x14ac:dyDescent="0.25">
      <c r="A169" s="162" t="s">
        <v>932</v>
      </c>
      <c r="B169" s="64">
        <v>660</v>
      </c>
      <c r="C169" s="8" t="s">
        <v>91</v>
      </c>
      <c r="D169" s="64" t="s">
        <v>791</v>
      </c>
      <c r="E169" s="64" t="s">
        <v>811</v>
      </c>
      <c r="F169" s="11" t="s">
        <v>20</v>
      </c>
      <c r="H169" s="18" t="s">
        <v>790</v>
      </c>
      <c r="I169" s="19">
        <f>COUNTIF($D$161:$D$178,H169)</f>
        <v>0</v>
      </c>
    </row>
    <row r="170" spans="1:9" ht="33" customHeight="1" x14ac:dyDescent="0.25">
      <c r="A170" s="157"/>
      <c r="B170" s="64">
        <v>712</v>
      </c>
      <c r="C170" s="8" t="s">
        <v>933</v>
      </c>
      <c r="D170" s="64" t="s">
        <v>10</v>
      </c>
      <c r="E170" s="64" t="s">
        <v>10</v>
      </c>
      <c r="F170" s="11" t="s">
        <v>6</v>
      </c>
      <c r="H170" s="18" t="s">
        <v>792</v>
      </c>
      <c r="I170" s="19">
        <f>SUM(I164:I169)</f>
        <v>18</v>
      </c>
    </row>
    <row r="171" spans="1:9" ht="33" customHeight="1" x14ac:dyDescent="0.25">
      <c r="A171" s="212" t="s">
        <v>93</v>
      </c>
      <c r="B171" s="99">
        <v>659</v>
      </c>
      <c r="C171" s="22" t="s">
        <v>101</v>
      </c>
      <c r="D171" s="99" t="s">
        <v>791</v>
      </c>
      <c r="E171" s="99" t="s">
        <v>1013</v>
      </c>
      <c r="F171" s="20" t="s">
        <v>20</v>
      </c>
    </row>
    <row r="172" spans="1:9" ht="33" customHeight="1" x14ac:dyDescent="0.25">
      <c r="A172" s="213"/>
      <c r="B172" s="64">
        <v>1028</v>
      </c>
      <c r="C172" s="16" t="s">
        <v>1057</v>
      </c>
      <c r="D172" s="6" t="s">
        <v>791</v>
      </c>
      <c r="E172" s="6" t="s">
        <v>1016</v>
      </c>
      <c r="F172" s="11" t="s">
        <v>20</v>
      </c>
    </row>
    <row r="173" spans="1:9" ht="33" customHeight="1" x14ac:dyDescent="0.25">
      <c r="A173" s="110" t="s">
        <v>96</v>
      </c>
      <c r="B173" s="64">
        <v>943</v>
      </c>
      <c r="C173" s="16" t="s">
        <v>842</v>
      </c>
      <c r="D173" s="64" t="s">
        <v>791</v>
      </c>
      <c r="E173" s="64" t="s">
        <v>811</v>
      </c>
      <c r="F173" s="11" t="s">
        <v>20</v>
      </c>
    </row>
    <row r="174" spans="1:9" ht="33" customHeight="1" x14ac:dyDescent="0.25">
      <c r="A174" s="211" t="s">
        <v>98</v>
      </c>
      <c r="B174" s="64">
        <v>451</v>
      </c>
      <c r="C174" s="8" t="s">
        <v>99</v>
      </c>
      <c r="D174" s="64" t="str">
        <f>VLOOKUP(B174,Planilha2!$A$2:$F$305,6,0)</f>
        <v>TÉCNICO JUDICIÁRIO</v>
      </c>
      <c r="E174" s="64" t="s">
        <v>811</v>
      </c>
      <c r="F174" s="11" t="s">
        <v>6</v>
      </c>
    </row>
    <row r="175" spans="1:9" ht="33" customHeight="1" x14ac:dyDescent="0.25">
      <c r="A175" s="211"/>
      <c r="B175" s="64">
        <v>219</v>
      </c>
      <c r="C175" s="8" t="s">
        <v>100</v>
      </c>
      <c r="D175" s="64" t="str">
        <f>VLOOKUP(B175,Planilha2!$A$2:$F$305,6,0)</f>
        <v>TÉCNICO JUDICIÁRIO</v>
      </c>
      <c r="E175" s="64" t="s">
        <v>26</v>
      </c>
      <c r="F175" s="11" t="s">
        <v>6</v>
      </c>
    </row>
    <row r="176" spans="1:9" ht="24.75" customHeight="1" x14ac:dyDescent="0.25">
      <c r="A176" s="180" t="s">
        <v>813</v>
      </c>
      <c r="B176" s="64">
        <v>874</v>
      </c>
      <c r="C176" s="8" t="s">
        <v>1086</v>
      </c>
      <c r="D176" s="64" t="s">
        <v>10</v>
      </c>
      <c r="E176" s="64" t="s">
        <v>1016</v>
      </c>
      <c r="F176" s="11" t="s">
        <v>6</v>
      </c>
    </row>
    <row r="177" spans="1:9" ht="33" customHeight="1" x14ac:dyDescent="0.25">
      <c r="A177" s="181"/>
      <c r="B177" s="64">
        <v>917</v>
      </c>
      <c r="C177" s="16" t="s">
        <v>827</v>
      </c>
      <c r="D177" s="64" t="s">
        <v>791</v>
      </c>
      <c r="E177" s="64" t="s">
        <v>811</v>
      </c>
      <c r="F177" s="11" t="s">
        <v>20</v>
      </c>
    </row>
    <row r="178" spans="1:9" ht="33" customHeight="1" thickBot="1" x14ac:dyDescent="0.3">
      <c r="A178" s="103" t="s">
        <v>814</v>
      </c>
      <c r="B178" s="64">
        <v>967</v>
      </c>
      <c r="C178" s="16" t="s">
        <v>941</v>
      </c>
      <c r="D178" s="64" t="s">
        <v>791</v>
      </c>
      <c r="E178" s="64" t="s">
        <v>811</v>
      </c>
      <c r="F178" s="7" t="s">
        <v>20</v>
      </c>
    </row>
    <row r="179" spans="1:9" ht="33" customHeight="1" thickBot="1" x14ac:dyDescent="0.3">
      <c r="A179" s="163" t="s">
        <v>789</v>
      </c>
      <c r="B179" s="164"/>
      <c r="C179" s="164"/>
      <c r="D179" s="165"/>
      <c r="E179" s="43" t="s">
        <v>51</v>
      </c>
      <c r="F179" s="43">
        <f>COUNTIF(D152:D178,E179)</f>
        <v>2</v>
      </c>
    </row>
    <row r="180" spans="1:9" ht="33" customHeight="1" thickBot="1" x14ac:dyDescent="0.3">
      <c r="A180" s="177"/>
      <c r="B180" s="178"/>
      <c r="C180" s="178"/>
      <c r="D180" s="179"/>
      <c r="E180" s="43" t="s">
        <v>10</v>
      </c>
      <c r="F180" s="43">
        <f>COUNTIF(D161:D178,E180)</f>
        <v>7</v>
      </c>
    </row>
    <row r="181" spans="1:9" ht="33" customHeight="1" thickBot="1" x14ac:dyDescent="0.3">
      <c r="A181" s="185" t="s">
        <v>983</v>
      </c>
      <c r="B181" s="186"/>
      <c r="C181" s="186"/>
      <c r="D181" s="187"/>
      <c r="E181" s="43"/>
      <c r="F181" s="49">
        <f>COUNTA(F161:F178)</f>
        <v>18</v>
      </c>
    </row>
    <row r="183" spans="1:9" ht="33" customHeight="1" thickBot="1" x14ac:dyDescent="0.3">
      <c r="A183" s="15"/>
    </row>
    <row r="184" spans="1:9" ht="33" customHeight="1" x14ac:dyDescent="0.25">
      <c r="A184" s="182" t="s">
        <v>911</v>
      </c>
      <c r="B184" s="183"/>
      <c r="C184" s="183"/>
      <c r="D184" s="183"/>
      <c r="E184" s="183"/>
      <c r="F184" s="184"/>
    </row>
    <row r="185" spans="1:9" ht="33" customHeight="1" x14ac:dyDescent="0.25">
      <c r="A185" s="39" t="s">
        <v>1</v>
      </c>
      <c r="B185" s="40" t="s">
        <v>2</v>
      </c>
      <c r="C185" s="41" t="s">
        <v>3</v>
      </c>
      <c r="D185" s="41" t="s">
        <v>241</v>
      </c>
      <c r="E185" s="41" t="s">
        <v>4</v>
      </c>
      <c r="F185" s="42" t="s">
        <v>782</v>
      </c>
    </row>
    <row r="186" spans="1:9" ht="33" customHeight="1" x14ac:dyDescent="0.25">
      <c r="A186" s="111" t="s">
        <v>802</v>
      </c>
      <c r="B186" s="99">
        <v>286</v>
      </c>
      <c r="C186" s="22" t="s">
        <v>176</v>
      </c>
      <c r="D186" s="99" t="str">
        <f>VLOOKUP(B186,Planilha2!$A$2:$F$305,6,0)</f>
        <v>ANALISTA JUDICIÁRIO</v>
      </c>
      <c r="E186" s="99" t="s">
        <v>1012</v>
      </c>
      <c r="F186" s="20" t="s">
        <v>6</v>
      </c>
      <c r="H186" s="197" t="s">
        <v>793</v>
      </c>
      <c r="I186" s="198"/>
    </row>
    <row r="187" spans="1:9" ht="33" customHeight="1" x14ac:dyDescent="0.25">
      <c r="A187" s="111" t="s">
        <v>805</v>
      </c>
      <c r="B187" s="99">
        <v>544</v>
      </c>
      <c r="C187" s="22" t="s">
        <v>806</v>
      </c>
      <c r="D187" s="99" t="s">
        <v>51</v>
      </c>
      <c r="E187" s="99" t="s">
        <v>1013</v>
      </c>
      <c r="F187" s="20" t="s">
        <v>6</v>
      </c>
      <c r="H187" s="18" t="s">
        <v>780</v>
      </c>
      <c r="I187" s="19">
        <f t="shared" ref="I187:I192" si="5">COUNTIF($D$186:$D$190,H187)</f>
        <v>0</v>
      </c>
    </row>
    <row r="188" spans="1:9" ht="33" customHeight="1" x14ac:dyDescent="0.25">
      <c r="A188" s="98" t="s">
        <v>804</v>
      </c>
      <c r="B188" s="64">
        <v>275</v>
      </c>
      <c r="C188" s="8" t="s">
        <v>178</v>
      </c>
      <c r="D188" s="64" t="str">
        <f>VLOOKUP(B188,Planilha2!$A$2:$F$305,6,0)</f>
        <v>TÉCNICO JUDICIÁRIO</v>
      </c>
      <c r="E188" s="64" t="s">
        <v>811</v>
      </c>
      <c r="F188" s="11" t="s">
        <v>6</v>
      </c>
      <c r="H188" s="17" t="s">
        <v>51</v>
      </c>
      <c r="I188" s="19">
        <f t="shared" si="5"/>
        <v>2</v>
      </c>
    </row>
    <row r="189" spans="1:9" ht="25.5" x14ac:dyDescent="0.25">
      <c r="A189" s="111" t="s">
        <v>803</v>
      </c>
      <c r="B189" s="99">
        <v>459</v>
      </c>
      <c r="C189" s="22" t="s">
        <v>177</v>
      </c>
      <c r="D189" s="99" t="str">
        <f>VLOOKUP(B189,Planilha2!$A$2:$F$305,6,0)</f>
        <v>TÉCNICO JUDICIÁRIO</v>
      </c>
      <c r="E189" s="99" t="s">
        <v>1034</v>
      </c>
      <c r="F189" s="20" t="s">
        <v>6</v>
      </c>
      <c r="H189" s="17" t="s">
        <v>10</v>
      </c>
      <c r="I189" s="19">
        <f t="shared" si="5"/>
        <v>2</v>
      </c>
    </row>
    <row r="190" spans="1:9" ht="25.5" customHeight="1" thickBot="1" x14ac:dyDescent="0.3">
      <c r="A190" s="98" t="s">
        <v>179</v>
      </c>
      <c r="B190" s="64">
        <v>973</v>
      </c>
      <c r="C190" s="16" t="s">
        <v>942</v>
      </c>
      <c r="D190" s="64" t="s">
        <v>791</v>
      </c>
      <c r="E190" s="64" t="s">
        <v>811</v>
      </c>
      <c r="F190" s="11" t="s">
        <v>20</v>
      </c>
      <c r="H190" s="76" t="s">
        <v>33</v>
      </c>
      <c r="I190" s="65">
        <f t="shared" si="5"/>
        <v>0</v>
      </c>
    </row>
    <row r="191" spans="1:9" ht="33" customHeight="1" thickBot="1" x14ac:dyDescent="0.3">
      <c r="A191" s="163" t="s">
        <v>789</v>
      </c>
      <c r="B191" s="164"/>
      <c r="C191" s="164"/>
      <c r="D191" s="165"/>
      <c r="E191" s="43" t="s">
        <v>51</v>
      </c>
      <c r="F191" s="43">
        <f>COUNTIF(D186:D190,E191)</f>
        <v>2</v>
      </c>
      <c r="H191" s="18" t="s">
        <v>791</v>
      </c>
      <c r="I191" s="19">
        <f t="shared" si="5"/>
        <v>1</v>
      </c>
    </row>
    <row r="192" spans="1:9" ht="33" customHeight="1" thickBot="1" x14ac:dyDescent="0.3">
      <c r="A192" s="177"/>
      <c r="B192" s="178"/>
      <c r="C192" s="178"/>
      <c r="D192" s="179"/>
      <c r="E192" s="43" t="s">
        <v>10</v>
      </c>
      <c r="F192" s="43">
        <f>COUNTIF(D186:D190,E192)</f>
        <v>2</v>
      </c>
      <c r="H192" s="18" t="s">
        <v>790</v>
      </c>
      <c r="I192" s="19">
        <f t="shared" si="5"/>
        <v>0</v>
      </c>
    </row>
    <row r="193" spans="1:9" ht="33" customHeight="1" thickBot="1" x14ac:dyDescent="0.3">
      <c r="A193" s="185" t="s">
        <v>977</v>
      </c>
      <c r="B193" s="186"/>
      <c r="C193" s="186"/>
      <c r="D193" s="187"/>
      <c r="E193" s="43"/>
      <c r="F193" s="49">
        <f>COUNTA(F186:F190)</f>
        <v>5</v>
      </c>
      <c r="H193" s="18" t="s">
        <v>961</v>
      </c>
      <c r="I193" s="19">
        <f>SUM(I187:I192)</f>
        <v>5</v>
      </c>
    </row>
    <row r="195" spans="1:9" ht="33" customHeight="1" thickBot="1" x14ac:dyDescent="0.3">
      <c r="A195" s="15"/>
    </row>
    <row r="196" spans="1:9" ht="33" customHeight="1" x14ac:dyDescent="0.25">
      <c r="A196" s="182" t="s">
        <v>912</v>
      </c>
      <c r="B196" s="183"/>
      <c r="C196" s="183"/>
      <c r="D196" s="183"/>
      <c r="E196" s="183"/>
      <c r="F196" s="184"/>
    </row>
    <row r="197" spans="1:9" ht="33" customHeight="1" x14ac:dyDescent="0.25">
      <c r="A197" s="39" t="s">
        <v>1</v>
      </c>
      <c r="B197" s="40" t="s">
        <v>2</v>
      </c>
      <c r="C197" s="41" t="s">
        <v>3</v>
      </c>
      <c r="D197" s="41" t="s">
        <v>241</v>
      </c>
      <c r="E197" s="41" t="s">
        <v>4</v>
      </c>
      <c r="F197" s="42" t="s">
        <v>782</v>
      </c>
      <c r="H197" s="197" t="s">
        <v>793</v>
      </c>
      <c r="I197" s="198"/>
    </row>
    <row r="198" spans="1:9" ht="33" customHeight="1" x14ac:dyDescent="0.25">
      <c r="A198" s="105" t="s">
        <v>815</v>
      </c>
      <c r="B198" s="99">
        <v>1013</v>
      </c>
      <c r="C198" s="22" t="s">
        <v>991</v>
      </c>
      <c r="D198" s="99" t="s">
        <v>33</v>
      </c>
      <c r="E198" s="99" t="s">
        <v>1035</v>
      </c>
      <c r="F198" s="20" t="s">
        <v>33</v>
      </c>
      <c r="H198" s="18" t="s">
        <v>780</v>
      </c>
      <c r="I198" s="19">
        <f t="shared" ref="I198:I203" si="6">COUNTIF($D$198:$D$200,H198)</f>
        <v>0</v>
      </c>
    </row>
    <row r="199" spans="1:9" ht="33" customHeight="1" x14ac:dyDescent="0.25">
      <c r="A199" s="159" t="s">
        <v>832</v>
      </c>
      <c r="B199" s="99">
        <v>1012</v>
      </c>
      <c r="C199" s="22" t="s">
        <v>992</v>
      </c>
      <c r="D199" s="99" t="s">
        <v>791</v>
      </c>
      <c r="E199" s="99" t="s">
        <v>1033</v>
      </c>
      <c r="F199" s="20" t="s">
        <v>20</v>
      </c>
      <c r="H199" s="17" t="s">
        <v>51</v>
      </c>
      <c r="I199" s="19">
        <f t="shared" si="6"/>
        <v>0</v>
      </c>
    </row>
    <row r="200" spans="1:9" s="26" customFormat="1" ht="34.5" customHeight="1" thickBot="1" x14ac:dyDescent="0.3">
      <c r="A200" s="161"/>
      <c r="B200" s="64">
        <v>940</v>
      </c>
      <c r="C200" s="16" t="s">
        <v>838</v>
      </c>
      <c r="D200" s="64" t="s">
        <v>791</v>
      </c>
      <c r="E200" s="64" t="s">
        <v>1036</v>
      </c>
      <c r="F200" s="11" t="s">
        <v>20</v>
      </c>
      <c r="H200" s="17" t="s">
        <v>10</v>
      </c>
      <c r="I200" s="19">
        <f t="shared" si="6"/>
        <v>0</v>
      </c>
    </row>
    <row r="201" spans="1:9" ht="25.5" customHeight="1" thickBot="1" x14ac:dyDescent="0.3">
      <c r="A201" s="163" t="s">
        <v>789</v>
      </c>
      <c r="B201" s="164"/>
      <c r="C201" s="164"/>
      <c r="D201" s="165"/>
      <c r="E201" s="43" t="s">
        <v>51</v>
      </c>
      <c r="F201" s="43">
        <f>COUNTIF(D198:D200,E201)</f>
        <v>0</v>
      </c>
      <c r="H201" s="18" t="s">
        <v>33</v>
      </c>
      <c r="I201" s="19">
        <f t="shared" si="6"/>
        <v>1</v>
      </c>
    </row>
    <row r="202" spans="1:9" ht="30" customHeight="1" thickBot="1" x14ac:dyDescent="0.3">
      <c r="A202" s="177"/>
      <c r="B202" s="178"/>
      <c r="C202" s="178"/>
      <c r="D202" s="179"/>
      <c r="E202" s="43" t="s">
        <v>10</v>
      </c>
      <c r="F202" s="43">
        <f>COUNTIF(D198:D200,E202)</f>
        <v>0</v>
      </c>
      <c r="H202" s="18" t="s">
        <v>791</v>
      </c>
      <c r="I202" s="19">
        <f t="shared" si="6"/>
        <v>2</v>
      </c>
    </row>
    <row r="203" spans="1:9" ht="33" customHeight="1" thickBot="1" x14ac:dyDescent="0.3">
      <c r="A203" s="185" t="s">
        <v>978</v>
      </c>
      <c r="B203" s="186"/>
      <c r="C203" s="186"/>
      <c r="D203" s="187"/>
      <c r="E203" s="43"/>
      <c r="F203" s="49">
        <f>COUNTA(F198:F200)</f>
        <v>3</v>
      </c>
      <c r="H203" s="18" t="s">
        <v>790</v>
      </c>
      <c r="I203" s="19">
        <f t="shared" si="6"/>
        <v>0</v>
      </c>
    </row>
    <row r="204" spans="1:9" ht="33" customHeight="1" x14ac:dyDescent="0.25">
      <c r="A204" s="15"/>
      <c r="H204" s="18" t="s">
        <v>792</v>
      </c>
      <c r="I204" s="19">
        <f>SUM(I198:I203)</f>
        <v>3</v>
      </c>
    </row>
    <row r="205" spans="1:9" ht="33" customHeight="1" thickBot="1" x14ac:dyDescent="0.3">
      <c r="A205" s="15"/>
    </row>
    <row r="206" spans="1:9" ht="33" customHeight="1" x14ac:dyDescent="0.25">
      <c r="A206" s="182" t="s">
        <v>109</v>
      </c>
      <c r="B206" s="183"/>
      <c r="C206" s="183"/>
      <c r="D206" s="183"/>
      <c r="E206" s="183"/>
      <c r="F206" s="184"/>
    </row>
    <row r="207" spans="1:9" ht="33" customHeight="1" x14ac:dyDescent="0.25">
      <c r="A207" s="39" t="s">
        <v>1</v>
      </c>
      <c r="B207" s="40" t="s">
        <v>2</v>
      </c>
      <c r="C207" s="41" t="s">
        <v>3</v>
      </c>
      <c r="D207" s="41" t="s">
        <v>241</v>
      </c>
      <c r="E207" s="41" t="s">
        <v>4</v>
      </c>
      <c r="F207" s="42" t="s">
        <v>782</v>
      </c>
    </row>
    <row r="208" spans="1:9" ht="33" customHeight="1" x14ac:dyDescent="0.25">
      <c r="A208" s="117" t="s">
        <v>853</v>
      </c>
      <c r="B208" s="99">
        <v>889</v>
      </c>
      <c r="C208" s="25" t="s">
        <v>795</v>
      </c>
      <c r="D208" s="99" t="s">
        <v>33</v>
      </c>
      <c r="E208" s="99" t="s">
        <v>1037</v>
      </c>
      <c r="F208" s="20" t="s">
        <v>33</v>
      </c>
    </row>
    <row r="209" spans="1:9" ht="33" customHeight="1" x14ac:dyDescent="0.25">
      <c r="A209" s="156" t="s">
        <v>849</v>
      </c>
      <c r="B209" s="64">
        <v>954</v>
      </c>
      <c r="C209" s="16" t="s">
        <v>1069</v>
      </c>
      <c r="D209" s="64" t="s">
        <v>791</v>
      </c>
      <c r="E209" s="64" t="s">
        <v>1038</v>
      </c>
      <c r="F209" s="33" t="s">
        <v>20</v>
      </c>
      <c r="H209" s="197" t="s">
        <v>793</v>
      </c>
      <c r="I209" s="198"/>
    </row>
    <row r="210" spans="1:9" ht="33" customHeight="1" x14ac:dyDescent="0.25">
      <c r="A210" s="157"/>
      <c r="B210" s="99">
        <v>307</v>
      </c>
      <c r="C210" s="22" t="s">
        <v>104</v>
      </c>
      <c r="D210" s="99" t="s">
        <v>10</v>
      </c>
      <c r="E210" s="99" t="s">
        <v>1024</v>
      </c>
      <c r="F210" s="20" t="s">
        <v>6</v>
      </c>
      <c r="H210" s="18" t="s">
        <v>780</v>
      </c>
      <c r="I210" s="19">
        <f t="shared" ref="I210:I215" si="7">COUNTIF($D$208:$D$240,H210)</f>
        <v>0</v>
      </c>
    </row>
    <row r="211" spans="1:9" ht="33" customHeight="1" x14ac:dyDescent="0.25">
      <c r="A211" s="162" t="s">
        <v>850</v>
      </c>
      <c r="B211" s="99">
        <v>1040</v>
      </c>
      <c r="C211" s="22" t="s">
        <v>1071</v>
      </c>
      <c r="D211" s="99" t="s">
        <v>33</v>
      </c>
      <c r="E211" s="99" t="s">
        <v>1039</v>
      </c>
      <c r="F211" s="99" t="s">
        <v>33</v>
      </c>
      <c r="H211" s="17" t="s">
        <v>51</v>
      </c>
      <c r="I211" s="19">
        <f t="shared" si="7"/>
        <v>6</v>
      </c>
    </row>
    <row r="212" spans="1:9" ht="35.450000000000003" customHeight="1" x14ac:dyDescent="0.25">
      <c r="A212" s="205"/>
      <c r="B212" s="64">
        <v>74</v>
      </c>
      <c r="C212" s="8" t="s">
        <v>118</v>
      </c>
      <c r="D212" s="64" t="str">
        <f>VLOOKUP(B212,Planilha2!$A$2:$F$305,6,0)</f>
        <v>TÉCNICO JUDICIÁRIO</v>
      </c>
      <c r="E212" s="64" t="s">
        <v>1040</v>
      </c>
      <c r="F212" s="11" t="s">
        <v>6</v>
      </c>
      <c r="H212" s="17" t="s">
        <v>10</v>
      </c>
      <c r="I212" s="19">
        <f t="shared" si="7"/>
        <v>17</v>
      </c>
    </row>
    <row r="213" spans="1:9" ht="37.5" customHeight="1" x14ac:dyDescent="0.25">
      <c r="A213" s="205"/>
      <c r="B213" s="28">
        <v>991</v>
      </c>
      <c r="C213" s="32" t="s">
        <v>956</v>
      </c>
      <c r="D213" s="64" t="s">
        <v>10</v>
      </c>
      <c r="E213" s="64" t="s">
        <v>10</v>
      </c>
      <c r="F213" s="11" t="s">
        <v>6</v>
      </c>
      <c r="H213" s="18" t="s">
        <v>790</v>
      </c>
      <c r="I213" s="19">
        <f t="shared" si="7"/>
        <v>0</v>
      </c>
    </row>
    <row r="214" spans="1:9" ht="33" customHeight="1" x14ac:dyDescent="0.25">
      <c r="A214" s="176"/>
      <c r="B214" s="64">
        <v>1053</v>
      </c>
      <c r="C214" s="16" t="s">
        <v>1085</v>
      </c>
      <c r="D214" s="64" t="s">
        <v>791</v>
      </c>
      <c r="E214" s="64" t="s">
        <v>1092</v>
      </c>
      <c r="F214" s="35" t="s">
        <v>985</v>
      </c>
      <c r="H214" s="18" t="s">
        <v>33</v>
      </c>
      <c r="I214" s="19">
        <f t="shared" si="7"/>
        <v>2</v>
      </c>
    </row>
    <row r="215" spans="1:9" ht="33" customHeight="1" x14ac:dyDescent="0.25">
      <c r="A215" s="111" t="s">
        <v>966</v>
      </c>
      <c r="B215" s="64">
        <v>813</v>
      </c>
      <c r="C215" s="16" t="s">
        <v>751</v>
      </c>
      <c r="D215" s="64" t="s">
        <v>10</v>
      </c>
      <c r="E215" s="64" t="s">
        <v>1010</v>
      </c>
      <c r="F215" s="11" t="s">
        <v>6</v>
      </c>
      <c r="H215" s="18" t="s">
        <v>791</v>
      </c>
      <c r="I215" s="19">
        <f t="shared" si="7"/>
        <v>7</v>
      </c>
    </row>
    <row r="216" spans="1:9" ht="33" customHeight="1" x14ac:dyDescent="0.25">
      <c r="A216" s="159" t="s">
        <v>111</v>
      </c>
      <c r="B216" s="113">
        <v>910</v>
      </c>
      <c r="C216" s="29" t="s">
        <v>824</v>
      </c>
      <c r="D216" s="113" t="s">
        <v>791</v>
      </c>
      <c r="E216" s="113" t="s">
        <v>1034</v>
      </c>
      <c r="F216" s="30" t="s">
        <v>20</v>
      </c>
      <c r="H216" s="18" t="s">
        <v>792</v>
      </c>
      <c r="I216" s="19">
        <f>SUM(I210:I215)</f>
        <v>32</v>
      </c>
    </row>
    <row r="217" spans="1:9" ht="33" customHeight="1" x14ac:dyDescent="0.25">
      <c r="A217" s="160"/>
      <c r="B217" s="64">
        <v>997</v>
      </c>
      <c r="C217" s="16" t="s">
        <v>968</v>
      </c>
      <c r="D217" s="64" t="s">
        <v>10</v>
      </c>
      <c r="E217" s="64" t="s">
        <v>10</v>
      </c>
      <c r="F217" s="11" t="s">
        <v>6</v>
      </c>
    </row>
    <row r="218" spans="1:9" ht="33" customHeight="1" x14ac:dyDescent="0.25">
      <c r="A218" s="160"/>
      <c r="B218" s="64">
        <v>1031</v>
      </c>
      <c r="C218" s="16" t="s">
        <v>1059</v>
      </c>
      <c r="D218" s="64" t="s">
        <v>10</v>
      </c>
      <c r="E218" s="64" t="s">
        <v>10</v>
      </c>
      <c r="F218" s="11" t="s">
        <v>6</v>
      </c>
    </row>
    <row r="219" spans="1:9" ht="33" customHeight="1" x14ac:dyDescent="0.25">
      <c r="A219" s="162" t="s">
        <v>852</v>
      </c>
      <c r="B219" s="64">
        <v>797</v>
      </c>
      <c r="C219" s="8" t="s">
        <v>113</v>
      </c>
      <c r="D219" s="64" t="s">
        <v>51</v>
      </c>
      <c r="E219" s="64" t="s">
        <v>811</v>
      </c>
      <c r="F219" s="11" t="s">
        <v>6</v>
      </c>
    </row>
    <row r="220" spans="1:9" ht="33" customHeight="1" x14ac:dyDescent="0.25">
      <c r="A220" s="157"/>
      <c r="B220" s="64">
        <v>925</v>
      </c>
      <c r="C220" s="16" t="s">
        <v>830</v>
      </c>
      <c r="D220" s="64" t="s">
        <v>10</v>
      </c>
      <c r="E220" s="64" t="s">
        <v>1041</v>
      </c>
      <c r="F220" s="11" t="s">
        <v>6</v>
      </c>
    </row>
    <row r="221" spans="1:9" ht="33" customHeight="1" x14ac:dyDescent="0.25">
      <c r="A221" s="162" t="s">
        <v>934</v>
      </c>
      <c r="B221" s="47">
        <v>1000</v>
      </c>
      <c r="C221" s="8" t="s">
        <v>114</v>
      </c>
      <c r="D221" s="64" t="s">
        <v>51</v>
      </c>
      <c r="E221" s="64" t="s">
        <v>811</v>
      </c>
      <c r="F221" s="11" t="s">
        <v>6</v>
      </c>
    </row>
    <row r="222" spans="1:9" ht="33" customHeight="1" x14ac:dyDescent="0.25">
      <c r="A222" s="157"/>
      <c r="B222" s="64">
        <v>919</v>
      </c>
      <c r="C222" s="16" t="s">
        <v>828</v>
      </c>
      <c r="D222" s="64" t="s">
        <v>10</v>
      </c>
      <c r="E222" s="64" t="s">
        <v>1041</v>
      </c>
      <c r="F222" s="11" t="s">
        <v>6</v>
      </c>
    </row>
    <row r="223" spans="1:9" ht="33" customHeight="1" x14ac:dyDescent="0.25">
      <c r="A223" s="118" t="s">
        <v>851</v>
      </c>
      <c r="B223" s="114">
        <v>971</v>
      </c>
      <c r="C223" s="34" t="s">
        <v>935</v>
      </c>
      <c r="D223" s="64" t="s">
        <v>791</v>
      </c>
      <c r="E223" s="109" t="s">
        <v>1013</v>
      </c>
      <c r="F223" s="11" t="s">
        <v>936</v>
      </c>
    </row>
    <row r="224" spans="1:9" ht="33" customHeight="1" x14ac:dyDescent="0.25">
      <c r="A224" s="208" t="s">
        <v>122</v>
      </c>
      <c r="B224" s="114"/>
      <c r="C224" s="34"/>
      <c r="D224" s="64"/>
      <c r="E224" s="64" t="s">
        <v>1093</v>
      </c>
      <c r="F224" s="11"/>
    </row>
    <row r="225" spans="1:6" ht="33" customHeight="1" x14ac:dyDescent="0.25">
      <c r="A225" s="209"/>
      <c r="B225" s="114">
        <v>1043</v>
      </c>
      <c r="C225" s="34" t="s">
        <v>1075</v>
      </c>
      <c r="D225" s="64" t="s">
        <v>791</v>
      </c>
      <c r="E225" s="64" t="s">
        <v>1041</v>
      </c>
      <c r="F225" s="31" t="s">
        <v>20</v>
      </c>
    </row>
    <row r="226" spans="1:6" ht="33" customHeight="1" x14ac:dyDescent="0.25">
      <c r="A226" s="209"/>
      <c r="B226" s="64">
        <v>122</v>
      </c>
      <c r="C226" s="8" t="s">
        <v>8</v>
      </c>
      <c r="D226" s="64" t="s">
        <v>51</v>
      </c>
      <c r="E226" s="64" t="s">
        <v>1070</v>
      </c>
      <c r="F226" s="11" t="s">
        <v>6</v>
      </c>
    </row>
    <row r="227" spans="1:6" ht="36" customHeight="1" x14ac:dyDescent="0.25">
      <c r="A227" s="210"/>
      <c r="B227" s="114">
        <v>994</v>
      </c>
      <c r="C227" s="34" t="s">
        <v>958</v>
      </c>
      <c r="D227" s="64" t="s">
        <v>10</v>
      </c>
      <c r="E227" s="64" t="s">
        <v>10</v>
      </c>
      <c r="F227" s="11" t="s">
        <v>6</v>
      </c>
    </row>
    <row r="228" spans="1:6" ht="36" customHeight="1" x14ac:dyDescent="0.25">
      <c r="A228" s="100" t="s">
        <v>965</v>
      </c>
      <c r="B228" s="64">
        <v>948</v>
      </c>
      <c r="C228" s="16" t="s">
        <v>957</v>
      </c>
      <c r="D228" s="64" t="s">
        <v>791</v>
      </c>
      <c r="E228" s="64" t="s">
        <v>811</v>
      </c>
      <c r="F228" s="74" t="s">
        <v>920</v>
      </c>
    </row>
    <row r="229" spans="1:6" ht="36.6" customHeight="1" x14ac:dyDescent="0.25">
      <c r="A229" s="162" t="s">
        <v>877</v>
      </c>
      <c r="B229" s="64">
        <v>952</v>
      </c>
      <c r="C229" s="8" t="s">
        <v>831</v>
      </c>
      <c r="D229" s="64" t="s">
        <v>51</v>
      </c>
      <c r="E229" s="64" t="s">
        <v>1010</v>
      </c>
      <c r="F229" s="101" t="s">
        <v>6</v>
      </c>
    </row>
    <row r="230" spans="1:6" ht="36.6" customHeight="1" x14ac:dyDescent="0.25">
      <c r="A230" s="157"/>
      <c r="B230" s="114">
        <v>953</v>
      </c>
      <c r="C230" s="34" t="s">
        <v>839</v>
      </c>
      <c r="D230" s="64" t="s">
        <v>10</v>
      </c>
      <c r="E230" s="64" t="s">
        <v>1040</v>
      </c>
      <c r="F230" s="31" t="s">
        <v>6</v>
      </c>
    </row>
    <row r="231" spans="1:6" ht="33.6" customHeight="1" x14ac:dyDescent="0.25">
      <c r="A231" s="156" t="s">
        <v>967</v>
      </c>
      <c r="B231" s="114">
        <v>698</v>
      </c>
      <c r="C231" s="34" t="s">
        <v>129</v>
      </c>
      <c r="D231" s="114" t="str">
        <f>VLOOKUP(B231,Planilha2!$A$2:$F$305,6,0)</f>
        <v>TÉCNICO JUDICIÁRIO</v>
      </c>
      <c r="E231" s="64" t="s">
        <v>811</v>
      </c>
      <c r="F231" s="11" t="s">
        <v>6</v>
      </c>
    </row>
    <row r="232" spans="1:6" ht="33.6" customHeight="1" x14ac:dyDescent="0.25">
      <c r="A232" s="157"/>
      <c r="B232" s="64">
        <v>351</v>
      </c>
      <c r="C232" s="8" t="s">
        <v>224</v>
      </c>
      <c r="D232" s="64" t="str">
        <f>VLOOKUP(B232,Planilha2!$A$2:$F$305,6,0)</f>
        <v>TÉCNICO JUDICIÁRIO</v>
      </c>
      <c r="E232" s="64" t="s">
        <v>10</v>
      </c>
      <c r="F232" s="11" t="s">
        <v>6</v>
      </c>
    </row>
    <row r="233" spans="1:6" ht="32.450000000000003" customHeight="1" x14ac:dyDescent="0.25">
      <c r="A233" s="159" t="s">
        <v>848</v>
      </c>
      <c r="B233" s="99">
        <v>770</v>
      </c>
      <c r="C233" s="22" t="s">
        <v>70</v>
      </c>
      <c r="D233" s="71" t="s">
        <v>51</v>
      </c>
      <c r="E233" s="99" t="s">
        <v>1013</v>
      </c>
      <c r="F233" s="11" t="s">
        <v>6</v>
      </c>
    </row>
    <row r="234" spans="1:6" ht="32.450000000000003" customHeight="1" x14ac:dyDescent="0.25">
      <c r="A234" s="160"/>
      <c r="B234" s="115">
        <v>388</v>
      </c>
      <c r="C234" s="155" t="s">
        <v>7</v>
      </c>
      <c r="D234" s="64" t="s">
        <v>51</v>
      </c>
      <c r="E234" s="64" t="s">
        <v>51</v>
      </c>
      <c r="F234" s="11" t="s">
        <v>6</v>
      </c>
    </row>
    <row r="235" spans="1:6" ht="32.450000000000003" customHeight="1" thickBot="1" x14ac:dyDescent="0.3">
      <c r="A235" s="207"/>
      <c r="B235" s="115">
        <v>831</v>
      </c>
      <c r="C235" s="150" t="s">
        <v>1091</v>
      </c>
      <c r="D235" s="64" t="str">
        <f>VLOOKUP(B235,Planilha2!$A$2:$F$305,6,0)</f>
        <v>TÉCNICO JUDICIÁRIO</v>
      </c>
      <c r="E235" s="115" t="s">
        <v>10</v>
      </c>
      <c r="F235" s="31" t="s">
        <v>6</v>
      </c>
    </row>
    <row r="236" spans="1:6" ht="32.450000000000003" customHeight="1" x14ac:dyDescent="0.25">
      <c r="A236" s="158" t="s">
        <v>890</v>
      </c>
      <c r="B236" s="115">
        <v>921</v>
      </c>
      <c r="C236" s="8" t="s">
        <v>829</v>
      </c>
      <c r="D236" s="115" t="s">
        <v>791</v>
      </c>
      <c r="E236" s="115" t="s">
        <v>811</v>
      </c>
      <c r="F236" s="31" t="s">
        <v>20</v>
      </c>
    </row>
    <row r="237" spans="1:6" ht="30" customHeight="1" x14ac:dyDescent="0.25">
      <c r="A237" s="156"/>
      <c r="B237" s="115">
        <v>1035</v>
      </c>
      <c r="C237" s="21" t="s">
        <v>1061</v>
      </c>
      <c r="D237" s="64" t="s">
        <v>10</v>
      </c>
      <c r="E237" s="114" t="s">
        <v>1041</v>
      </c>
      <c r="F237" s="11" t="s">
        <v>6</v>
      </c>
    </row>
    <row r="238" spans="1:6" ht="28.5" customHeight="1" x14ac:dyDescent="0.25">
      <c r="A238" s="157"/>
      <c r="B238" s="64">
        <v>982</v>
      </c>
      <c r="C238" s="48" t="s">
        <v>1080</v>
      </c>
      <c r="D238" s="64" t="s">
        <v>10</v>
      </c>
      <c r="E238" s="114" t="s">
        <v>1070</v>
      </c>
      <c r="F238" s="11" t="s">
        <v>6</v>
      </c>
    </row>
    <row r="239" spans="1:6" ht="33.75" customHeight="1" x14ac:dyDescent="0.25">
      <c r="A239" s="162" t="s">
        <v>1068</v>
      </c>
      <c r="B239" s="64">
        <v>912</v>
      </c>
      <c r="C239" s="8" t="s">
        <v>825</v>
      </c>
      <c r="D239" s="64" t="s">
        <v>10</v>
      </c>
      <c r="E239" s="64" t="s">
        <v>811</v>
      </c>
      <c r="F239" s="11" t="s">
        <v>6</v>
      </c>
    </row>
    <row r="240" spans="1:6" ht="33.75" customHeight="1" thickBot="1" x14ac:dyDescent="0.3">
      <c r="A240" s="156"/>
      <c r="B240" s="64">
        <v>788</v>
      </c>
      <c r="C240" s="8" t="s">
        <v>131</v>
      </c>
      <c r="D240" s="64" t="str">
        <f>VLOOKUP(B240,Planilha2!$A$2:$F$305,6,0)</f>
        <v>TÉCNICO JUDICIÁRIO</v>
      </c>
      <c r="E240" s="64" t="s">
        <v>1040</v>
      </c>
      <c r="F240" s="11" t="s">
        <v>6</v>
      </c>
    </row>
    <row r="241" spans="1:9" ht="33.75" customHeight="1" thickBot="1" x14ac:dyDescent="0.3">
      <c r="A241" s="163" t="s">
        <v>789</v>
      </c>
      <c r="B241" s="164"/>
      <c r="C241" s="164"/>
      <c r="D241" s="165"/>
      <c r="E241" s="108" t="s">
        <v>51</v>
      </c>
      <c r="F241" s="43">
        <f>COUNTIF(D208:D240,E241)</f>
        <v>6</v>
      </c>
    </row>
    <row r="242" spans="1:9" ht="33.75" customHeight="1" thickBot="1" x14ac:dyDescent="0.3">
      <c r="A242" s="166"/>
      <c r="B242" s="167"/>
      <c r="C242" s="167"/>
      <c r="D242" s="168"/>
      <c r="E242" s="43" t="s">
        <v>10</v>
      </c>
      <c r="F242" s="43">
        <f>COUNTIF(D208:D240,E242)</f>
        <v>17</v>
      </c>
    </row>
    <row r="243" spans="1:9" ht="33.75" customHeight="1" thickBot="1" x14ac:dyDescent="0.3">
      <c r="A243" s="170" t="s">
        <v>132</v>
      </c>
      <c r="B243" s="171"/>
      <c r="C243" s="171"/>
      <c r="D243" s="172"/>
      <c r="E243" s="43"/>
      <c r="F243" s="43">
        <f>COUNTA(F208:F240)</f>
        <v>32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82" t="s">
        <v>133</v>
      </c>
      <c r="B246" s="183"/>
      <c r="C246" s="183"/>
      <c r="D246" s="183"/>
      <c r="E246" s="183"/>
      <c r="F246" s="184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241</v>
      </c>
      <c r="E247" s="41" t="s">
        <v>4</v>
      </c>
      <c r="F247" s="42" t="s">
        <v>782</v>
      </c>
    </row>
    <row r="248" spans="1:9" ht="21" customHeight="1" x14ac:dyDescent="0.25">
      <c r="A248" s="105" t="s">
        <v>134</v>
      </c>
      <c r="B248" s="99">
        <v>282</v>
      </c>
      <c r="C248" s="22" t="s">
        <v>151</v>
      </c>
      <c r="D248" s="99" t="s">
        <v>10</v>
      </c>
      <c r="E248" s="99" t="s">
        <v>1012</v>
      </c>
      <c r="F248" s="11" t="s">
        <v>6</v>
      </c>
    </row>
    <row r="249" spans="1:9" ht="28.5" customHeight="1" x14ac:dyDescent="0.25">
      <c r="A249" s="162" t="s">
        <v>854</v>
      </c>
      <c r="B249" s="64">
        <v>1027</v>
      </c>
      <c r="C249" s="16" t="s">
        <v>1055</v>
      </c>
      <c r="D249" s="64" t="s">
        <v>791</v>
      </c>
      <c r="E249" s="64" t="s">
        <v>1038</v>
      </c>
      <c r="F249" s="11" t="s">
        <v>822</v>
      </c>
    </row>
    <row r="250" spans="1:9" ht="24" customHeight="1" x14ac:dyDescent="0.25">
      <c r="A250" s="156"/>
      <c r="B250" s="99">
        <v>1019</v>
      </c>
      <c r="C250" s="22" t="s">
        <v>993</v>
      </c>
      <c r="D250" s="99" t="s">
        <v>791</v>
      </c>
      <c r="E250" s="99" t="s">
        <v>1042</v>
      </c>
      <c r="F250" s="20" t="s">
        <v>822</v>
      </c>
      <c r="H250" s="197" t="s">
        <v>793</v>
      </c>
      <c r="I250" s="198"/>
    </row>
    <row r="251" spans="1:9" ht="33" customHeight="1" x14ac:dyDescent="0.25">
      <c r="A251" s="157"/>
      <c r="B251" s="64">
        <v>1005</v>
      </c>
      <c r="C251" s="8" t="s">
        <v>974</v>
      </c>
      <c r="D251" s="64" t="s">
        <v>10</v>
      </c>
      <c r="E251" s="64" t="s">
        <v>1016</v>
      </c>
      <c r="F251" s="11" t="s">
        <v>6</v>
      </c>
      <c r="H251" s="18" t="s">
        <v>780</v>
      </c>
      <c r="I251" s="19">
        <f>COUNTIF($D$248:$D$287,H251)</f>
        <v>0</v>
      </c>
    </row>
    <row r="252" spans="1:9" ht="33" customHeight="1" x14ac:dyDescent="0.25">
      <c r="A252" s="118" t="s">
        <v>855</v>
      </c>
      <c r="B252" s="99">
        <v>637</v>
      </c>
      <c r="C252" s="22" t="s">
        <v>140</v>
      </c>
      <c r="D252" s="99" t="s">
        <v>10</v>
      </c>
      <c r="E252" s="99" t="s">
        <v>1013</v>
      </c>
      <c r="F252" s="20" t="s">
        <v>6</v>
      </c>
      <c r="H252" s="17" t="s">
        <v>51</v>
      </c>
      <c r="I252" s="19">
        <f>COUNTIF($D$248:$D$287,H252)</f>
        <v>2</v>
      </c>
    </row>
    <row r="253" spans="1:9" ht="33" customHeight="1" x14ac:dyDescent="0.25">
      <c r="A253" s="162" t="s">
        <v>856</v>
      </c>
      <c r="B253" s="64">
        <v>1050</v>
      </c>
      <c r="C253" s="8" t="s">
        <v>1082</v>
      </c>
      <c r="D253" s="64" t="s">
        <v>10</v>
      </c>
      <c r="E253" s="64" t="s">
        <v>811</v>
      </c>
      <c r="F253" s="20" t="s">
        <v>20</v>
      </c>
      <c r="H253" s="17" t="s">
        <v>10</v>
      </c>
      <c r="I253" s="19">
        <f>COUNTIF($D$248:$D$287,H253)</f>
        <v>32</v>
      </c>
    </row>
    <row r="254" spans="1:9" ht="33" customHeight="1" x14ac:dyDescent="0.25">
      <c r="A254" s="156"/>
      <c r="B254" s="64">
        <v>689</v>
      </c>
      <c r="C254" s="8" t="s">
        <v>120</v>
      </c>
      <c r="D254" s="64" t="s">
        <v>10</v>
      </c>
      <c r="E254" s="64" t="s">
        <v>1016</v>
      </c>
      <c r="F254" s="11" t="s">
        <v>6</v>
      </c>
      <c r="H254" s="18" t="s">
        <v>33</v>
      </c>
      <c r="I254" s="19">
        <f>COUNTIF($D$248:$D$287,H254)</f>
        <v>0</v>
      </c>
    </row>
    <row r="255" spans="1:9" ht="33" customHeight="1" x14ac:dyDescent="0.25">
      <c r="A255" s="157"/>
      <c r="B255" s="64">
        <v>1032</v>
      </c>
      <c r="C255" s="8" t="s">
        <v>1060</v>
      </c>
      <c r="D255" s="64" t="s">
        <v>10</v>
      </c>
      <c r="E255" s="64" t="s">
        <v>10</v>
      </c>
      <c r="F255" s="11" t="s">
        <v>6</v>
      </c>
      <c r="H255" s="18" t="s">
        <v>791</v>
      </c>
      <c r="I255" s="19">
        <v>3</v>
      </c>
    </row>
    <row r="256" spans="1:9" ht="33" customHeight="1" x14ac:dyDescent="0.25">
      <c r="A256" s="180" t="s">
        <v>857</v>
      </c>
      <c r="B256" s="64">
        <v>1055</v>
      </c>
      <c r="C256" s="64" t="s">
        <v>1088</v>
      </c>
      <c r="D256" s="99" t="s">
        <v>791</v>
      </c>
      <c r="E256" s="64" t="s">
        <v>1089</v>
      </c>
      <c r="F256" s="11" t="s">
        <v>822</v>
      </c>
      <c r="H256" s="18" t="s">
        <v>790</v>
      </c>
      <c r="I256" s="19">
        <v>1</v>
      </c>
    </row>
    <row r="257" spans="1:9" ht="33" customHeight="1" x14ac:dyDescent="0.25">
      <c r="A257" s="206"/>
      <c r="B257" s="64">
        <v>1048</v>
      </c>
      <c r="C257" s="16" t="s">
        <v>1078</v>
      </c>
      <c r="D257" s="64" t="s">
        <v>10</v>
      </c>
      <c r="E257" s="64" t="s">
        <v>10</v>
      </c>
      <c r="F257" s="11" t="s">
        <v>6</v>
      </c>
      <c r="H257" s="18" t="s">
        <v>792</v>
      </c>
      <c r="I257" s="19">
        <f>SUM(I251:I256)</f>
        <v>38</v>
      </c>
    </row>
    <row r="258" spans="1:9" ht="33" customHeight="1" x14ac:dyDescent="0.25">
      <c r="A258" s="181"/>
      <c r="B258" s="64">
        <v>1051</v>
      </c>
      <c r="C258" s="8" t="s">
        <v>1084</v>
      </c>
      <c r="D258" s="64" t="s">
        <v>10</v>
      </c>
      <c r="E258" s="64" t="s">
        <v>10</v>
      </c>
      <c r="F258" s="11" t="s">
        <v>6</v>
      </c>
      <c r="H258" s="123"/>
      <c r="I258" s="124"/>
    </row>
    <row r="259" spans="1:9" ht="33" customHeight="1" x14ac:dyDescent="0.25">
      <c r="A259" s="162" t="s">
        <v>858</v>
      </c>
      <c r="B259" s="64">
        <v>978</v>
      </c>
      <c r="C259" s="8" t="s">
        <v>944</v>
      </c>
      <c r="D259" s="64" t="s">
        <v>10</v>
      </c>
      <c r="E259" s="64" t="s">
        <v>811</v>
      </c>
      <c r="F259" s="11" t="s">
        <v>6</v>
      </c>
    </row>
    <row r="260" spans="1:9" ht="33" customHeight="1" x14ac:dyDescent="0.25">
      <c r="A260" s="157"/>
      <c r="B260" s="121">
        <v>1036</v>
      </c>
      <c r="C260" s="8" t="s">
        <v>1063</v>
      </c>
      <c r="D260" s="64" t="s">
        <v>10</v>
      </c>
      <c r="E260" s="64" t="s">
        <v>1016</v>
      </c>
      <c r="F260" s="11" t="s">
        <v>6</v>
      </c>
    </row>
    <row r="261" spans="1:9" ht="33" customHeight="1" x14ac:dyDescent="0.25">
      <c r="A261" s="180" t="s">
        <v>952</v>
      </c>
      <c r="B261" s="122"/>
      <c r="C261" s="64"/>
      <c r="D261" s="64"/>
      <c r="E261" s="64" t="s">
        <v>1031</v>
      </c>
      <c r="F261" s="11"/>
    </row>
    <row r="262" spans="1:9" ht="33" customHeight="1" x14ac:dyDescent="0.25">
      <c r="A262" s="206"/>
      <c r="B262" s="64">
        <v>104</v>
      </c>
      <c r="C262" s="8" t="s">
        <v>147</v>
      </c>
      <c r="D262" s="64" t="str">
        <f>VLOOKUP(B262,Planilha2!$A$2:$F$305,6,0)</f>
        <v>TÉCNICO JUDICIÁRIO</v>
      </c>
      <c r="E262" s="64" t="s">
        <v>10</v>
      </c>
      <c r="F262" s="11" t="s">
        <v>6</v>
      </c>
    </row>
    <row r="263" spans="1:9" ht="33" customHeight="1" x14ac:dyDescent="0.25">
      <c r="A263" s="206"/>
      <c r="B263" s="114">
        <v>1046</v>
      </c>
      <c r="C263" s="27" t="s">
        <v>1081</v>
      </c>
      <c r="D263" s="64" t="s">
        <v>10</v>
      </c>
      <c r="E263" s="64" t="s">
        <v>10</v>
      </c>
      <c r="F263" s="11" t="s">
        <v>6</v>
      </c>
    </row>
    <row r="264" spans="1:9" ht="33" customHeight="1" x14ac:dyDescent="0.25">
      <c r="A264" s="206"/>
      <c r="B264" s="114">
        <v>129</v>
      </c>
      <c r="C264" s="27" t="s">
        <v>1090</v>
      </c>
      <c r="D264" s="114" t="str">
        <f>VLOOKUP(B264,Planilha2!$A$2:$F$305,6,0)</f>
        <v>TÉCNICO JUDICIÁRIO</v>
      </c>
      <c r="E264" s="114" t="s">
        <v>10</v>
      </c>
      <c r="F264" s="11" t="s">
        <v>6</v>
      </c>
    </row>
    <row r="265" spans="1:9" ht="33" customHeight="1" x14ac:dyDescent="0.25">
      <c r="A265" s="181"/>
      <c r="B265" s="114">
        <v>165</v>
      </c>
      <c r="C265" s="34" t="s">
        <v>119</v>
      </c>
      <c r="D265" s="114" t="str">
        <f>VLOOKUP(B265,Planilha2!$A$2:$F$305,6,0)</f>
        <v>TÉCNICO JUDICIÁRIO</v>
      </c>
      <c r="E265" s="114" t="s">
        <v>10</v>
      </c>
      <c r="F265" s="11" t="s">
        <v>6</v>
      </c>
    </row>
    <row r="266" spans="1:9" ht="33.75" customHeight="1" x14ac:dyDescent="0.25">
      <c r="A266" s="159" t="s">
        <v>859</v>
      </c>
      <c r="B266" s="99">
        <v>545</v>
      </c>
      <c r="C266" s="25" t="s">
        <v>159</v>
      </c>
      <c r="D266" s="64" t="str">
        <f>VLOOKUP(B266,Planilha2!$A$2:$F$305,6,0)</f>
        <v>TÉCNICO JUDICIÁRIO</v>
      </c>
      <c r="E266" s="99" t="s">
        <v>1013</v>
      </c>
      <c r="F266" s="11" t="s">
        <v>6</v>
      </c>
    </row>
    <row r="267" spans="1:9" ht="33.75" customHeight="1" x14ac:dyDescent="0.25">
      <c r="A267" s="160"/>
      <c r="B267" s="64">
        <v>969</v>
      </c>
      <c r="C267" s="8" t="s">
        <v>937</v>
      </c>
      <c r="D267" s="64" t="s">
        <v>10</v>
      </c>
      <c r="E267" s="64" t="s">
        <v>1016</v>
      </c>
      <c r="F267" s="11" t="s">
        <v>6</v>
      </c>
    </row>
    <row r="268" spans="1:9" ht="33.75" customHeight="1" x14ac:dyDescent="0.25">
      <c r="A268" s="161"/>
      <c r="B268" s="64">
        <v>164</v>
      </c>
      <c r="C268" s="8" t="s">
        <v>145</v>
      </c>
      <c r="D268" s="64" t="str">
        <f>VLOOKUP(B268,Planilha2!$A$2:$F$305,6,0)</f>
        <v>TÉCNICO JUDICIÁRIO</v>
      </c>
      <c r="E268" s="114" t="s">
        <v>10</v>
      </c>
      <c r="F268" s="11" t="s">
        <v>6</v>
      </c>
    </row>
    <row r="269" spans="1:9" ht="33.75" customHeight="1" x14ac:dyDescent="0.25">
      <c r="A269" s="103" t="s">
        <v>807</v>
      </c>
      <c r="B269" s="64">
        <v>371</v>
      </c>
      <c r="C269" s="16" t="s">
        <v>181</v>
      </c>
      <c r="D269" s="64" t="str">
        <f>VLOOKUP(B269,Planilha2!$A$2:$F$305,6,0)</f>
        <v>ANALISTA JUDICIÁRIO</v>
      </c>
      <c r="E269" s="64" t="s">
        <v>1016</v>
      </c>
      <c r="F269" s="11" t="s">
        <v>6</v>
      </c>
    </row>
    <row r="270" spans="1:9" ht="33.75" customHeight="1" x14ac:dyDescent="0.25">
      <c r="A270" s="159" t="s">
        <v>160</v>
      </c>
      <c r="B270" s="64"/>
      <c r="C270" s="8"/>
      <c r="D270" s="64"/>
      <c r="E270" s="6" t="s">
        <v>811</v>
      </c>
      <c r="F270" s="11"/>
    </row>
    <row r="271" spans="1:9" ht="33.75" customHeight="1" x14ac:dyDescent="0.25">
      <c r="A271" s="160"/>
      <c r="B271" s="64">
        <v>206</v>
      </c>
      <c r="C271" s="8" t="s">
        <v>161</v>
      </c>
      <c r="D271" s="64" t="str">
        <f>VLOOKUP(B271,Planilha2!$A$2:$F$305,6,0)</f>
        <v>TÉCNICO JUDICIÁRIO</v>
      </c>
      <c r="E271" s="64" t="s">
        <v>1031</v>
      </c>
      <c r="F271" s="11" t="s">
        <v>6</v>
      </c>
    </row>
    <row r="272" spans="1:9" ht="33.75" customHeight="1" x14ac:dyDescent="0.25">
      <c r="A272" s="162" t="s">
        <v>150</v>
      </c>
      <c r="B272" s="64">
        <v>205</v>
      </c>
      <c r="C272" s="8" t="s">
        <v>162</v>
      </c>
      <c r="D272" s="64" t="str">
        <f>VLOOKUP(B272,Planilha2!$A$2:$F$305,6,0)</f>
        <v>TÉCNICO JUDICIÁRIO</v>
      </c>
      <c r="E272" s="64" t="s">
        <v>1043</v>
      </c>
      <c r="F272" s="11" t="s">
        <v>6</v>
      </c>
      <c r="G272" s="26"/>
    </row>
    <row r="273" spans="1:9" s="26" customFormat="1" ht="33" customHeight="1" x14ac:dyDescent="0.25">
      <c r="A273" s="156"/>
      <c r="B273" s="64">
        <v>126</v>
      </c>
      <c r="C273" s="8" t="s">
        <v>136</v>
      </c>
      <c r="D273" s="64" t="s">
        <v>10</v>
      </c>
      <c r="E273" s="64" t="s">
        <v>811</v>
      </c>
      <c r="F273" s="11" t="s">
        <v>6</v>
      </c>
      <c r="G273"/>
      <c r="H273"/>
      <c r="I273"/>
    </row>
    <row r="274" spans="1:9" ht="33" customHeight="1" x14ac:dyDescent="0.25">
      <c r="A274" s="156"/>
      <c r="B274" s="64">
        <v>294</v>
      </c>
      <c r="C274" s="8" t="s">
        <v>125</v>
      </c>
      <c r="D274" s="64" t="str">
        <f>VLOOKUP(B274,Planilha2!$A$2:$F$305,6,0)</f>
        <v>TÉCNICO JUDICIÁRIO</v>
      </c>
      <c r="E274" s="64" t="s">
        <v>10</v>
      </c>
      <c r="F274" s="11" t="s">
        <v>6</v>
      </c>
    </row>
    <row r="275" spans="1:9" ht="33" customHeight="1" x14ac:dyDescent="0.25">
      <c r="A275" s="159" t="s">
        <v>878</v>
      </c>
      <c r="B275" s="64">
        <v>1052</v>
      </c>
      <c r="C275" s="8" t="s">
        <v>1083</v>
      </c>
      <c r="D275" s="64" t="s">
        <v>10</v>
      </c>
      <c r="E275" s="64" t="s">
        <v>10</v>
      </c>
      <c r="F275" s="11" t="s">
        <v>6</v>
      </c>
    </row>
    <row r="276" spans="1:9" ht="33" customHeight="1" x14ac:dyDescent="0.25">
      <c r="A276" s="160"/>
      <c r="B276" s="99">
        <v>830</v>
      </c>
      <c r="C276" s="22" t="s">
        <v>135</v>
      </c>
      <c r="D276" s="99" t="s">
        <v>51</v>
      </c>
      <c r="E276" s="99" t="s">
        <v>1013</v>
      </c>
      <c r="F276" s="20" t="s">
        <v>6</v>
      </c>
    </row>
    <row r="277" spans="1:9" ht="33" customHeight="1" x14ac:dyDescent="0.25">
      <c r="A277" s="160"/>
      <c r="B277" s="64">
        <v>995</v>
      </c>
      <c r="C277" s="8" t="s">
        <v>960</v>
      </c>
      <c r="D277" s="64" t="s">
        <v>10</v>
      </c>
      <c r="E277" s="64" t="s">
        <v>10</v>
      </c>
      <c r="F277" s="11" t="s">
        <v>6</v>
      </c>
    </row>
    <row r="278" spans="1:9" ht="33" customHeight="1" x14ac:dyDescent="0.25">
      <c r="A278" s="159" t="s">
        <v>897</v>
      </c>
      <c r="B278" s="64">
        <v>276</v>
      </c>
      <c r="C278" s="8" t="s">
        <v>226</v>
      </c>
      <c r="D278" s="64" t="str">
        <f>VLOOKUP(B278,Planilha2!$A$2:$F$305,6,0)</f>
        <v>TÉCNICO JUDICIÁRIO</v>
      </c>
      <c r="E278" s="64" t="s">
        <v>10</v>
      </c>
      <c r="F278" s="11" t="s">
        <v>6</v>
      </c>
    </row>
    <row r="279" spans="1:9" ht="33" customHeight="1" x14ac:dyDescent="0.25">
      <c r="A279" s="205"/>
      <c r="B279" s="64">
        <v>993</v>
      </c>
      <c r="C279" s="8" t="s">
        <v>959</v>
      </c>
      <c r="D279" s="64" t="s">
        <v>10</v>
      </c>
      <c r="E279" s="64" t="s">
        <v>811</v>
      </c>
      <c r="F279" s="11" t="s">
        <v>6</v>
      </c>
    </row>
    <row r="280" spans="1:9" ht="33" customHeight="1" x14ac:dyDescent="0.25">
      <c r="A280" s="162" t="s">
        <v>833</v>
      </c>
      <c r="B280" s="64">
        <v>285</v>
      </c>
      <c r="C280" s="8" t="s">
        <v>1005</v>
      </c>
      <c r="D280" s="64" t="str">
        <f>VLOOKUP(B280,Planilha2!$A$2:$F$305,6,0)</f>
        <v>TÉCNICO JUDICIÁRIO</v>
      </c>
      <c r="E280" s="64" t="s">
        <v>1016</v>
      </c>
      <c r="F280" s="11" t="s">
        <v>6</v>
      </c>
    </row>
    <row r="281" spans="1:9" ht="33" customHeight="1" x14ac:dyDescent="0.25">
      <c r="A281" s="156"/>
      <c r="B281" s="64">
        <v>337</v>
      </c>
      <c r="C281" s="8" t="s">
        <v>169</v>
      </c>
      <c r="D281" s="64" t="str">
        <f>VLOOKUP(B281,Planilha2!$A$2:$F$305,6,0)</f>
        <v>TÉCNICO JUDICIÁRIO</v>
      </c>
      <c r="E281" s="64" t="s">
        <v>811</v>
      </c>
      <c r="F281" s="11" t="s">
        <v>6</v>
      </c>
    </row>
    <row r="282" spans="1:9" ht="33" customHeight="1" x14ac:dyDescent="0.25">
      <c r="A282" s="156"/>
      <c r="B282" s="64">
        <v>134</v>
      </c>
      <c r="C282" s="16" t="s">
        <v>356</v>
      </c>
      <c r="D282" s="64" t="str">
        <f>VLOOKUP(B282,Planilha2!$A$2:$F$305,6,0)</f>
        <v>TÉCNICO JUDICIÁRIO</v>
      </c>
      <c r="E282" s="64" t="s">
        <v>10</v>
      </c>
      <c r="F282" s="11" t="s">
        <v>6</v>
      </c>
    </row>
    <row r="283" spans="1:9" ht="33" customHeight="1" x14ac:dyDescent="0.25">
      <c r="A283" s="162" t="s">
        <v>835</v>
      </c>
      <c r="B283" s="64">
        <v>152</v>
      </c>
      <c r="C283" s="8" t="s">
        <v>171</v>
      </c>
      <c r="D283" s="64" t="str">
        <f>VLOOKUP(B283,Planilha2!$A$2:$F$305,6,0)</f>
        <v>TÉCNICO JUDICIÁRIO</v>
      </c>
      <c r="E283" s="64" t="s">
        <v>1016</v>
      </c>
      <c r="F283" s="11" t="s">
        <v>6</v>
      </c>
    </row>
    <row r="284" spans="1:9" ht="33" customHeight="1" x14ac:dyDescent="0.25">
      <c r="A284" s="157"/>
      <c r="B284" s="64">
        <v>172</v>
      </c>
      <c r="C284" s="8" t="s">
        <v>395</v>
      </c>
      <c r="D284" s="64" t="str">
        <f>VLOOKUP(B284,Planilha2!$A$2:$F$305,6,0)</f>
        <v>TÉCNICO JUDICIÁRIO</v>
      </c>
      <c r="E284" s="64" t="s">
        <v>811</v>
      </c>
      <c r="F284" s="11" t="s">
        <v>6</v>
      </c>
    </row>
    <row r="285" spans="1:9" ht="33" customHeight="1" x14ac:dyDescent="0.25">
      <c r="A285" s="162" t="s">
        <v>834</v>
      </c>
      <c r="B285" s="64">
        <v>785</v>
      </c>
      <c r="C285" s="8" t="s">
        <v>138</v>
      </c>
      <c r="D285" s="64" t="s">
        <v>790</v>
      </c>
      <c r="E285" s="64" t="s">
        <v>790</v>
      </c>
      <c r="F285" s="11" t="s">
        <v>798</v>
      </c>
    </row>
    <row r="286" spans="1:9" ht="33" customHeight="1" x14ac:dyDescent="0.25">
      <c r="A286" s="157"/>
      <c r="B286" s="64">
        <v>174</v>
      </c>
      <c r="C286" s="8" t="s">
        <v>173</v>
      </c>
      <c r="D286" s="64" t="str">
        <f>VLOOKUP(B286,Planilha2!$A$2:$F$305,6,0)</f>
        <v>TÉCNICO JUDICIÁRIO</v>
      </c>
      <c r="E286" s="64" t="s">
        <v>811</v>
      </c>
      <c r="F286" s="11" t="s">
        <v>6</v>
      </c>
    </row>
    <row r="287" spans="1:9" ht="33" customHeight="1" thickBot="1" x14ac:dyDescent="0.3">
      <c r="A287" s="147"/>
      <c r="B287" s="64">
        <v>571</v>
      </c>
      <c r="C287" s="102" t="s">
        <v>174</v>
      </c>
      <c r="D287" s="6" t="s">
        <v>10</v>
      </c>
      <c r="E287" s="6" t="s">
        <v>1016</v>
      </c>
      <c r="F287" s="11" t="s">
        <v>6</v>
      </c>
    </row>
    <row r="288" spans="1:9" ht="33" customHeight="1" thickBot="1" x14ac:dyDescent="0.3">
      <c r="A288" s="132" t="s">
        <v>789</v>
      </c>
      <c r="B288" s="133"/>
      <c r="C288" s="133"/>
      <c r="D288" s="134"/>
      <c r="E288" s="43" t="s">
        <v>51</v>
      </c>
      <c r="F288" s="43">
        <f>COUNTIF(D248:D287,E288)</f>
        <v>2</v>
      </c>
    </row>
    <row r="289" spans="1:9" ht="16.5" thickBot="1" x14ac:dyDescent="0.3">
      <c r="A289" s="135"/>
      <c r="B289" s="136"/>
      <c r="C289" s="136"/>
      <c r="D289" s="137"/>
      <c r="E289" s="43" t="s">
        <v>10</v>
      </c>
      <c r="F289" s="43">
        <f>COUNTIF(D248:D287,E289)</f>
        <v>32</v>
      </c>
    </row>
    <row r="290" spans="1:9" ht="32.25" thickBot="1" x14ac:dyDescent="0.3">
      <c r="A290" s="138" t="s">
        <v>175</v>
      </c>
      <c r="B290" s="139"/>
      <c r="C290" s="139"/>
      <c r="D290" s="140"/>
      <c r="E290" s="43"/>
      <c r="F290" s="43">
        <f>COUNTA(F248:F287)</f>
        <v>38</v>
      </c>
    </row>
    <row r="291" spans="1:9" ht="24" customHeight="1" x14ac:dyDescent="0.25">
      <c r="A291" s="36"/>
      <c r="C291" s="26"/>
      <c r="D291" s="10"/>
      <c r="E291" s="10"/>
      <c r="F291" s="10"/>
    </row>
    <row r="292" spans="1:9" ht="21.75" customHeight="1" thickBot="1" x14ac:dyDescent="0.3">
      <c r="A292" s="37"/>
      <c r="C292" s="26"/>
      <c r="D292" s="10"/>
      <c r="E292" s="10"/>
      <c r="F292" s="10"/>
    </row>
    <row r="293" spans="1:9" ht="45.75" customHeight="1" x14ac:dyDescent="0.25">
      <c r="A293" s="141" t="s">
        <v>182</v>
      </c>
      <c r="B293" s="142"/>
      <c r="C293" s="142"/>
      <c r="D293" s="142"/>
      <c r="E293" s="142"/>
      <c r="F293" s="143"/>
    </row>
    <row r="294" spans="1:9" ht="24" customHeight="1" x14ac:dyDescent="0.25">
      <c r="A294" s="52" t="s">
        <v>1</v>
      </c>
      <c r="B294" s="53" t="s">
        <v>2</v>
      </c>
      <c r="C294" s="54" t="s">
        <v>3</v>
      </c>
      <c r="D294" s="54" t="s">
        <v>241</v>
      </c>
      <c r="E294" s="54" t="s">
        <v>4</v>
      </c>
      <c r="F294" s="55" t="s">
        <v>782</v>
      </c>
    </row>
    <row r="295" spans="1:9" ht="24" customHeight="1" x14ac:dyDescent="0.25">
      <c r="A295" s="204" t="s">
        <v>183</v>
      </c>
      <c r="B295" s="44">
        <v>1023</v>
      </c>
      <c r="C295" s="44" t="s">
        <v>1000</v>
      </c>
      <c r="D295" s="44" t="s">
        <v>780</v>
      </c>
      <c r="E295" s="45" t="s">
        <v>1001</v>
      </c>
      <c r="F295" s="20" t="s">
        <v>1002</v>
      </c>
    </row>
    <row r="296" spans="1:9" ht="33" customHeight="1" x14ac:dyDescent="0.25">
      <c r="A296" s="204"/>
      <c r="B296" s="44">
        <v>1024</v>
      </c>
      <c r="C296" s="44" t="s">
        <v>1004</v>
      </c>
      <c r="D296" s="44" t="s">
        <v>780</v>
      </c>
      <c r="E296" s="45" t="s">
        <v>1001</v>
      </c>
      <c r="F296" s="20" t="s">
        <v>1003</v>
      </c>
      <c r="H296" s="197" t="s">
        <v>793</v>
      </c>
      <c r="I296" s="198"/>
    </row>
    <row r="297" spans="1:9" ht="33" customHeight="1" x14ac:dyDescent="0.25">
      <c r="A297" s="111" t="s">
        <v>891</v>
      </c>
      <c r="B297" s="99">
        <v>964</v>
      </c>
      <c r="C297" s="22" t="s">
        <v>42</v>
      </c>
      <c r="D297" s="71" t="s">
        <v>51</v>
      </c>
      <c r="E297" s="99" t="s">
        <v>1044</v>
      </c>
      <c r="F297" s="20" t="s">
        <v>6</v>
      </c>
      <c r="H297" s="18" t="s">
        <v>780</v>
      </c>
      <c r="I297" s="19">
        <f t="shared" ref="I297:I302" si="8">COUNTIF($D$295:$D$308,H297)</f>
        <v>2</v>
      </c>
    </row>
    <row r="298" spans="1:9" ht="33" customHeight="1" x14ac:dyDescent="0.25">
      <c r="A298" s="159" t="s">
        <v>184</v>
      </c>
      <c r="B298" s="99">
        <v>897</v>
      </c>
      <c r="C298" s="22" t="s">
        <v>185</v>
      </c>
      <c r="D298" s="99" t="s">
        <v>33</v>
      </c>
      <c r="E298" s="99" t="s">
        <v>1066</v>
      </c>
      <c r="F298" s="20" t="s">
        <v>33</v>
      </c>
      <c r="H298" s="17" t="s">
        <v>51</v>
      </c>
      <c r="I298" s="19">
        <f t="shared" si="8"/>
        <v>2</v>
      </c>
    </row>
    <row r="299" spans="1:9" ht="32.25" customHeight="1" x14ac:dyDescent="0.25">
      <c r="A299" s="160"/>
      <c r="B299" s="64">
        <v>845</v>
      </c>
      <c r="C299" s="8" t="s">
        <v>186</v>
      </c>
      <c r="D299" s="64" t="str">
        <f>VLOOKUP(B299,Planilha2!$A$2:$F$305,6,0)</f>
        <v>TÉCNICO JUDICIÁRIO</v>
      </c>
      <c r="E299" s="64" t="s">
        <v>10</v>
      </c>
      <c r="F299" s="20" t="s">
        <v>6</v>
      </c>
      <c r="H299" s="17" t="s">
        <v>10</v>
      </c>
      <c r="I299" s="19">
        <f t="shared" si="8"/>
        <v>5</v>
      </c>
    </row>
    <row r="300" spans="1:9" ht="33" customHeight="1" x14ac:dyDescent="0.25">
      <c r="A300" s="160"/>
      <c r="B300" s="64">
        <v>98</v>
      </c>
      <c r="C300" s="8" t="s">
        <v>1062</v>
      </c>
      <c r="D300" s="64" t="str">
        <f>VLOOKUP(B300,Planilha2!$A$2:$F$305,6,0)</f>
        <v>TÉCNICO JUDICIÁRIO</v>
      </c>
      <c r="E300" s="64" t="s">
        <v>10</v>
      </c>
      <c r="F300" s="20" t="s">
        <v>6</v>
      </c>
      <c r="H300" s="18" t="s">
        <v>33</v>
      </c>
      <c r="I300" s="19">
        <f t="shared" si="8"/>
        <v>3</v>
      </c>
    </row>
    <row r="301" spans="1:9" ht="33" customHeight="1" x14ac:dyDescent="0.25">
      <c r="A301" s="161"/>
      <c r="B301" s="64">
        <v>514</v>
      </c>
      <c r="C301" s="8" t="s">
        <v>187</v>
      </c>
      <c r="D301" s="64" t="s">
        <v>790</v>
      </c>
      <c r="E301" s="64" t="s">
        <v>1045</v>
      </c>
      <c r="F301" s="11" t="s">
        <v>188</v>
      </c>
      <c r="H301" s="18" t="s">
        <v>791</v>
      </c>
      <c r="I301" s="19">
        <f t="shared" si="8"/>
        <v>0</v>
      </c>
    </row>
    <row r="302" spans="1:9" ht="33" customHeight="1" x14ac:dyDescent="0.25">
      <c r="A302" s="160" t="s">
        <v>892</v>
      </c>
      <c r="B302" s="99">
        <v>779</v>
      </c>
      <c r="C302" s="22" t="s">
        <v>193</v>
      </c>
      <c r="D302" s="99" t="s">
        <v>10</v>
      </c>
      <c r="E302" s="99" t="s">
        <v>1046</v>
      </c>
      <c r="F302" s="20" t="s">
        <v>6</v>
      </c>
      <c r="H302" s="18" t="s">
        <v>790</v>
      </c>
      <c r="I302" s="19">
        <f t="shared" si="8"/>
        <v>2</v>
      </c>
    </row>
    <row r="303" spans="1:9" ht="33" customHeight="1" x14ac:dyDescent="0.25">
      <c r="A303" s="161"/>
      <c r="B303" s="99">
        <v>527</v>
      </c>
      <c r="C303" s="22" t="s">
        <v>191</v>
      </c>
      <c r="D303" s="99" t="s">
        <v>51</v>
      </c>
      <c r="E303" s="99" t="s">
        <v>1047</v>
      </c>
      <c r="F303" s="20" t="s">
        <v>6</v>
      </c>
      <c r="H303" s="18" t="s">
        <v>792</v>
      </c>
      <c r="I303" s="19">
        <f>SUM(I297:I302)</f>
        <v>14</v>
      </c>
    </row>
    <row r="304" spans="1:9" ht="33" customHeight="1" x14ac:dyDescent="0.25">
      <c r="A304" s="110" t="s">
        <v>194</v>
      </c>
      <c r="B304" s="64">
        <v>697</v>
      </c>
      <c r="C304" s="8" t="s">
        <v>781</v>
      </c>
      <c r="D304" s="64" t="s">
        <v>790</v>
      </c>
      <c r="E304" s="64" t="s">
        <v>811</v>
      </c>
      <c r="F304" s="11" t="s">
        <v>195</v>
      </c>
    </row>
    <row r="305" spans="1:9" ht="33" customHeight="1" x14ac:dyDescent="0.25">
      <c r="A305" s="106" t="s">
        <v>893</v>
      </c>
      <c r="B305" s="99">
        <v>723</v>
      </c>
      <c r="C305" s="22" t="s">
        <v>189</v>
      </c>
      <c r="D305" s="99" t="s">
        <v>33</v>
      </c>
      <c r="E305" s="99" t="s">
        <v>1039</v>
      </c>
      <c r="F305" s="20" t="s">
        <v>33</v>
      </c>
    </row>
    <row r="306" spans="1:9" ht="33" customHeight="1" x14ac:dyDescent="0.25">
      <c r="A306" s="104" t="s">
        <v>894</v>
      </c>
      <c r="B306" s="64">
        <v>743</v>
      </c>
      <c r="C306" s="8" t="s">
        <v>196</v>
      </c>
      <c r="D306" s="64" t="s">
        <v>10</v>
      </c>
      <c r="E306" s="64" t="s">
        <v>811</v>
      </c>
      <c r="F306" s="11" t="s">
        <v>6</v>
      </c>
    </row>
    <row r="307" spans="1:9" ht="33" customHeight="1" x14ac:dyDescent="0.25">
      <c r="A307" s="105" t="s">
        <v>192</v>
      </c>
      <c r="B307" s="99">
        <v>886</v>
      </c>
      <c r="C307" s="22" t="s">
        <v>190</v>
      </c>
      <c r="D307" s="99" t="s">
        <v>33</v>
      </c>
      <c r="E307" s="99" t="s">
        <v>1039</v>
      </c>
      <c r="F307" s="20" t="s">
        <v>33</v>
      </c>
    </row>
    <row r="308" spans="1:9" ht="33" customHeight="1" thickBot="1" x14ac:dyDescent="0.3">
      <c r="A308" s="110" t="s">
        <v>895</v>
      </c>
      <c r="B308" s="64">
        <v>983</v>
      </c>
      <c r="C308" s="8" t="s">
        <v>31</v>
      </c>
      <c r="D308" s="64" t="s">
        <v>10</v>
      </c>
      <c r="E308" s="64" t="s">
        <v>811</v>
      </c>
      <c r="F308" s="11" t="s">
        <v>6</v>
      </c>
    </row>
    <row r="309" spans="1:9" ht="33" customHeight="1" thickBot="1" x14ac:dyDescent="0.3">
      <c r="A309" s="132" t="s">
        <v>789</v>
      </c>
      <c r="B309" s="133"/>
      <c r="C309" s="133"/>
      <c r="D309" s="134"/>
      <c r="E309" s="43" t="s">
        <v>51</v>
      </c>
      <c r="F309" s="43">
        <f>COUNTIF(D295:D308,E309)</f>
        <v>2</v>
      </c>
    </row>
    <row r="310" spans="1:9" ht="33" customHeight="1" thickBot="1" x14ac:dyDescent="0.3">
      <c r="A310" s="135"/>
      <c r="B310" s="136"/>
      <c r="C310" s="136"/>
      <c r="D310" s="137"/>
      <c r="E310" s="43" t="s">
        <v>10</v>
      </c>
      <c r="F310" s="43">
        <f>COUNTIF(D295:D308,E310)</f>
        <v>5</v>
      </c>
    </row>
    <row r="311" spans="1:9" ht="33" customHeight="1" thickBot="1" x14ac:dyDescent="0.3">
      <c r="A311" s="138" t="s">
        <v>197</v>
      </c>
      <c r="B311" s="139"/>
      <c r="C311" s="139"/>
      <c r="D311" s="140"/>
      <c r="E311" s="43"/>
      <c r="F311" s="43">
        <f>COUNTA(F295:F308)</f>
        <v>14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4" t="s">
        <v>198</v>
      </c>
      <c r="B314" s="145"/>
      <c r="C314" s="145"/>
      <c r="D314" s="145"/>
      <c r="E314" s="145"/>
      <c r="F314" s="146"/>
    </row>
    <row r="315" spans="1:9" ht="40.5" customHeight="1" x14ac:dyDescent="0.25">
      <c r="A315" s="52" t="s">
        <v>1</v>
      </c>
      <c r="B315" s="53" t="s">
        <v>2</v>
      </c>
      <c r="C315" s="54" t="s">
        <v>3</v>
      </c>
      <c r="D315" s="54" t="s">
        <v>241</v>
      </c>
      <c r="E315" s="54" t="s">
        <v>4</v>
      </c>
      <c r="F315" s="55" t="s">
        <v>782</v>
      </c>
    </row>
    <row r="316" spans="1:9" ht="40.5" customHeight="1" x14ac:dyDescent="0.25">
      <c r="A316" s="111" t="s">
        <v>199</v>
      </c>
      <c r="B316" s="99">
        <v>535</v>
      </c>
      <c r="C316" s="22" t="s">
        <v>200</v>
      </c>
      <c r="D316" s="99" t="s">
        <v>33</v>
      </c>
      <c r="E316" s="99" t="s">
        <v>1012</v>
      </c>
      <c r="F316" s="20" t="s">
        <v>33</v>
      </c>
      <c r="H316" s="197" t="s">
        <v>793</v>
      </c>
      <c r="I316" s="198"/>
    </row>
    <row r="317" spans="1:9" ht="42" customHeight="1" x14ac:dyDescent="0.25">
      <c r="A317" s="118" t="s">
        <v>879</v>
      </c>
      <c r="B317" s="99">
        <v>173</v>
      </c>
      <c r="C317" s="22" t="s">
        <v>397</v>
      </c>
      <c r="D317" s="99" t="str">
        <f>VLOOKUP(B317,Planilha2!$A$2:$F$305,6,0)</f>
        <v>TÉCNICO JUDICIÁRIO</v>
      </c>
      <c r="E317" s="99" t="s">
        <v>1048</v>
      </c>
      <c r="F317" s="11" t="s">
        <v>6</v>
      </c>
      <c r="H317" s="18" t="s">
        <v>780</v>
      </c>
      <c r="I317" s="19">
        <f t="shared" ref="I317:I322" si="9">COUNTIF($D$316:$D$333,H317)</f>
        <v>0</v>
      </c>
    </row>
    <row r="318" spans="1:9" ht="35.25" customHeight="1" x14ac:dyDescent="0.25">
      <c r="A318" s="111" t="s">
        <v>880</v>
      </c>
      <c r="B318" s="99">
        <v>796</v>
      </c>
      <c r="C318" s="22" t="s">
        <v>201</v>
      </c>
      <c r="D318" s="99" t="s">
        <v>33</v>
      </c>
      <c r="E318" s="99" t="s">
        <v>1049</v>
      </c>
      <c r="F318" s="20" t="s">
        <v>33</v>
      </c>
      <c r="H318" s="17" t="s">
        <v>51</v>
      </c>
      <c r="I318" s="19">
        <f t="shared" si="9"/>
        <v>6</v>
      </c>
    </row>
    <row r="319" spans="1:9" ht="31.5" customHeight="1" x14ac:dyDescent="0.25">
      <c r="A319" s="162" t="s">
        <v>881</v>
      </c>
      <c r="B319" s="64">
        <v>772</v>
      </c>
      <c r="C319" s="8" t="s">
        <v>212</v>
      </c>
      <c r="D319" s="64" t="str">
        <f>VLOOKUP(B319,Planilha2!$A$2:$F$305,6,0)</f>
        <v>ANALISTA JUDICIÁRIO</v>
      </c>
      <c r="E319" s="64" t="s">
        <v>811</v>
      </c>
      <c r="F319" s="11" t="s">
        <v>6</v>
      </c>
      <c r="H319" s="17" t="s">
        <v>10</v>
      </c>
      <c r="I319" s="19">
        <f t="shared" si="9"/>
        <v>7</v>
      </c>
    </row>
    <row r="320" spans="1:9" ht="32.25" customHeight="1" x14ac:dyDescent="0.25">
      <c r="A320" s="156"/>
      <c r="B320" s="64">
        <v>708</v>
      </c>
      <c r="C320" s="8" t="s">
        <v>215</v>
      </c>
      <c r="D320" s="64" t="str">
        <f>VLOOKUP(B320,Planilha2!$A$2:$F$305,6,0)</f>
        <v>TÉCNICO JUDICIÁRIO</v>
      </c>
      <c r="E320" s="64" t="s">
        <v>1045</v>
      </c>
      <c r="F320" s="11" t="s">
        <v>6</v>
      </c>
      <c r="H320" s="18" t="s">
        <v>33</v>
      </c>
      <c r="I320" s="19">
        <f t="shared" si="9"/>
        <v>2</v>
      </c>
    </row>
    <row r="321" spans="1:9" ht="28.5" customHeight="1" x14ac:dyDescent="0.25">
      <c r="A321" s="157"/>
      <c r="B321" s="64">
        <v>850</v>
      </c>
      <c r="C321" s="8" t="s">
        <v>203</v>
      </c>
      <c r="D321" s="64" t="s">
        <v>790</v>
      </c>
      <c r="E321" s="64" t="s">
        <v>1045</v>
      </c>
      <c r="F321" s="11" t="s">
        <v>204</v>
      </c>
      <c r="H321" s="18" t="s">
        <v>791</v>
      </c>
      <c r="I321" s="19">
        <f t="shared" si="9"/>
        <v>0</v>
      </c>
    </row>
    <row r="322" spans="1:9" ht="28.5" customHeight="1" x14ac:dyDescent="0.25">
      <c r="A322" s="159" t="s">
        <v>882</v>
      </c>
      <c r="B322" s="99">
        <v>810</v>
      </c>
      <c r="C322" s="22" t="s">
        <v>202</v>
      </c>
      <c r="D322" s="99" t="s">
        <v>51</v>
      </c>
      <c r="E322" s="99" t="s">
        <v>1049</v>
      </c>
      <c r="F322" s="20" t="s">
        <v>6</v>
      </c>
      <c r="H322" s="18" t="s">
        <v>790</v>
      </c>
      <c r="I322" s="19">
        <f t="shared" si="9"/>
        <v>3</v>
      </c>
    </row>
    <row r="323" spans="1:9" ht="28.5" customHeight="1" x14ac:dyDescent="0.25">
      <c r="A323" s="161"/>
      <c r="B323" s="64">
        <v>870</v>
      </c>
      <c r="C323" s="8" t="s">
        <v>207</v>
      </c>
      <c r="D323" s="64" t="s">
        <v>51</v>
      </c>
      <c r="E323" s="64" t="s">
        <v>1016</v>
      </c>
      <c r="F323" s="11" t="s">
        <v>6</v>
      </c>
      <c r="H323" s="18" t="s">
        <v>792</v>
      </c>
      <c r="I323" s="19">
        <f>SUM(I317:I322)</f>
        <v>18</v>
      </c>
    </row>
    <row r="324" spans="1:9" ht="28.5" customHeight="1" x14ac:dyDescent="0.25">
      <c r="A324" s="162" t="s">
        <v>883</v>
      </c>
      <c r="B324" s="64">
        <v>853</v>
      </c>
      <c r="C324" s="8" t="s">
        <v>205</v>
      </c>
      <c r="D324" s="64" t="s">
        <v>51</v>
      </c>
      <c r="E324" s="64" t="s">
        <v>811</v>
      </c>
      <c r="F324" s="11" t="s">
        <v>6</v>
      </c>
    </row>
    <row r="325" spans="1:9" ht="28.5" customHeight="1" x14ac:dyDescent="0.25">
      <c r="A325" s="157"/>
      <c r="B325" s="64">
        <v>941</v>
      </c>
      <c r="C325" s="8" t="s">
        <v>841</v>
      </c>
      <c r="D325" s="64" t="s">
        <v>10</v>
      </c>
      <c r="E325" s="64" t="s">
        <v>1016</v>
      </c>
      <c r="F325" s="11" t="s">
        <v>6</v>
      </c>
    </row>
    <row r="326" spans="1:9" ht="28.5" customHeight="1" x14ac:dyDescent="0.25">
      <c r="A326" s="111" t="s">
        <v>884</v>
      </c>
      <c r="B326" s="99">
        <v>758</v>
      </c>
      <c r="C326" s="22" t="s">
        <v>206</v>
      </c>
      <c r="D326" s="99" t="str">
        <f>VLOOKUP(B326,Planilha2!$A$2:$F$305,6,0)</f>
        <v>ANALISTA JUDICIÁRIO</v>
      </c>
      <c r="E326" s="99" t="s">
        <v>1049</v>
      </c>
      <c r="F326" s="11" t="s">
        <v>6</v>
      </c>
    </row>
    <row r="327" spans="1:9" ht="28.5" customHeight="1" x14ac:dyDescent="0.25">
      <c r="A327" s="162" t="s">
        <v>913</v>
      </c>
      <c r="B327" s="64">
        <v>638</v>
      </c>
      <c r="C327" s="8" t="s">
        <v>213</v>
      </c>
      <c r="D327" s="64" t="str">
        <f>VLOOKUP(B327,Planilha2!$A$2:$F$305,6,0)</f>
        <v>TÉCNICO JUDICIÁRIO</v>
      </c>
      <c r="E327" s="64" t="s">
        <v>811</v>
      </c>
      <c r="F327" s="11" t="s">
        <v>6</v>
      </c>
    </row>
    <row r="328" spans="1:9" ht="33" customHeight="1" x14ac:dyDescent="0.25">
      <c r="A328" s="157"/>
      <c r="B328" s="64">
        <v>869</v>
      </c>
      <c r="C328" s="8" t="s">
        <v>209</v>
      </c>
      <c r="D328" s="64" t="s">
        <v>790</v>
      </c>
      <c r="E328" s="64" t="s">
        <v>1043</v>
      </c>
      <c r="F328" s="11" t="s">
        <v>210</v>
      </c>
    </row>
    <row r="329" spans="1:9" ht="33" customHeight="1" x14ac:dyDescent="0.25">
      <c r="A329" s="162" t="s">
        <v>886</v>
      </c>
      <c r="B329" s="64">
        <v>215</v>
      </c>
      <c r="C329" s="8" t="s">
        <v>208</v>
      </c>
      <c r="D329" s="64" t="str">
        <f>VLOOKUP(B329,Planilha2!$A$2:$F$305,6,0)</f>
        <v>TÉCNICO JUDICIÁRIO</v>
      </c>
      <c r="E329" s="64" t="s">
        <v>811</v>
      </c>
      <c r="F329" s="11" t="s">
        <v>6</v>
      </c>
    </row>
    <row r="330" spans="1:9" ht="33" customHeight="1" x14ac:dyDescent="0.25">
      <c r="A330" s="156"/>
      <c r="B330" s="64">
        <v>871</v>
      </c>
      <c r="C330" s="8" t="s">
        <v>211</v>
      </c>
      <c r="D330" s="64" t="s">
        <v>10</v>
      </c>
      <c r="E330" s="114" t="s">
        <v>1041</v>
      </c>
      <c r="F330" s="11" t="s">
        <v>6</v>
      </c>
    </row>
    <row r="331" spans="1:9" ht="33" customHeight="1" x14ac:dyDescent="0.25">
      <c r="A331" s="157"/>
      <c r="B331" s="64">
        <v>988</v>
      </c>
      <c r="C331" s="94" t="s">
        <v>954</v>
      </c>
      <c r="D331" s="64" t="str">
        <f>VLOOKUP(B254,Planilha2!$A$2:$F$305,6,0)</f>
        <v>TÉCNICO JUDICIÁRIO</v>
      </c>
      <c r="E331" s="64" t="s">
        <v>1016</v>
      </c>
      <c r="F331" s="11" t="s">
        <v>6</v>
      </c>
    </row>
    <row r="332" spans="1:9" ht="33" customHeight="1" x14ac:dyDescent="0.25">
      <c r="A332" s="162" t="s">
        <v>885</v>
      </c>
      <c r="B332" s="64">
        <v>850</v>
      </c>
      <c r="C332" s="8" t="s">
        <v>203</v>
      </c>
      <c r="D332" s="64" t="s">
        <v>790</v>
      </c>
      <c r="E332" s="64" t="s">
        <v>811</v>
      </c>
      <c r="F332" s="11" t="s">
        <v>204</v>
      </c>
    </row>
    <row r="333" spans="1:9" ht="33" customHeight="1" thickBot="1" x14ac:dyDescent="0.3">
      <c r="A333" s="157"/>
      <c r="B333" s="64">
        <v>895</v>
      </c>
      <c r="C333" s="8" t="s">
        <v>800</v>
      </c>
      <c r="D333" s="64" t="s">
        <v>51</v>
      </c>
      <c r="E333" s="64" t="s">
        <v>1045</v>
      </c>
      <c r="F333" s="11" t="s">
        <v>6</v>
      </c>
    </row>
    <row r="334" spans="1:9" ht="33" customHeight="1" thickBot="1" x14ac:dyDescent="0.3">
      <c r="A334" s="132" t="s">
        <v>789</v>
      </c>
      <c r="B334" s="133"/>
      <c r="C334" s="133"/>
      <c r="D334" s="134"/>
      <c r="E334" s="43" t="s">
        <v>51</v>
      </c>
      <c r="F334" s="43">
        <f>COUNTIF(D316:D333,E334)</f>
        <v>6</v>
      </c>
    </row>
    <row r="335" spans="1:9" ht="33" customHeight="1" thickBot="1" x14ac:dyDescent="0.3">
      <c r="A335" s="135"/>
      <c r="B335" s="136"/>
      <c r="C335" s="136"/>
      <c r="D335" s="137"/>
      <c r="E335" s="43" t="s">
        <v>10</v>
      </c>
      <c r="F335" s="43">
        <f>COUNTIF(D316:D333,E335)</f>
        <v>7</v>
      </c>
    </row>
    <row r="336" spans="1:9" ht="33" customHeight="1" thickBot="1" x14ac:dyDescent="0.3">
      <c r="A336" s="138" t="s">
        <v>979</v>
      </c>
      <c r="B336" s="139"/>
      <c r="C336" s="139"/>
      <c r="D336" s="140"/>
      <c r="E336" s="43"/>
      <c r="F336" s="43">
        <f>COUNTA(F316:F333)</f>
        <v>18</v>
      </c>
    </row>
    <row r="337" spans="1:9" ht="33" customHeight="1" x14ac:dyDescent="0.25">
      <c r="A337" s="36"/>
      <c r="C337" s="26"/>
      <c r="D337" s="10"/>
      <c r="E337" s="10"/>
      <c r="F337" s="10"/>
    </row>
    <row r="338" spans="1:9" ht="42" customHeight="1" thickBot="1" x14ac:dyDescent="0.3">
      <c r="A338" s="36"/>
      <c r="C338" s="26"/>
      <c r="D338" s="10"/>
      <c r="E338" s="10"/>
      <c r="F338" s="10"/>
      <c r="H338" s="125"/>
      <c r="I338" s="125"/>
    </row>
    <row r="339" spans="1:9" ht="33" customHeight="1" x14ac:dyDescent="0.25">
      <c r="A339" s="141" t="s">
        <v>216</v>
      </c>
      <c r="B339" s="142"/>
      <c r="C339" s="142"/>
      <c r="D339" s="142"/>
      <c r="E339" s="142"/>
      <c r="F339" s="143"/>
      <c r="H339" s="126"/>
      <c r="I339" s="127"/>
    </row>
    <row r="340" spans="1:9" ht="33" customHeight="1" x14ac:dyDescent="0.25">
      <c r="A340" s="52" t="s">
        <v>1</v>
      </c>
      <c r="B340" s="53" t="s">
        <v>2</v>
      </c>
      <c r="C340" s="54" t="s">
        <v>3</v>
      </c>
      <c r="D340" s="54" t="s">
        <v>241</v>
      </c>
      <c r="E340" s="54" t="s">
        <v>4</v>
      </c>
      <c r="F340" s="55" t="s">
        <v>782</v>
      </c>
      <c r="H340" s="197" t="s">
        <v>793</v>
      </c>
      <c r="I340" s="198"/>
    </row>
    <row r="341" spans="1:9" ht="33" customHeight="1" x14ac:dyDescent="0.25">
      <c r="A341" s="159" t="s">
        <v>896</v>
      </c>
      <c r="B341" s="99">
        <v>1021</v>
      </c>
      <c r="C341" s="25" t="s">
        <v>469</v>
      </c>
      <c r="D341" s="99" t="s">
        <v>33</v>
      </c>
      <c r="E341" s="99" t="s">
        <v>1012</v>
      </c>
      <c r="F341" s="20" t="s">
        <v>33</v>
      </c>
      <c r="H341" s="17" t="s">
        <v>780</v>
      </c>
      <c r="I341" s="19">
        <f t="shared" ref="I341:I346" si="10">COUNTIF($D$341:$D$362,H341)</f>
        <v>0</v>
      </c>
    </row>
    <row r="342" spans="1:9" ht="33" customHeight="1" x14ac:dyDescent="0.25">
      <c r="A342" s="160"/>
      <c r="B342" s="64">
        <v>296</v>
      </c>
      <c r="C342" s="8" t="s">
        <v>234</v>
      </c>
      <c r="D342" s="64" t="str">
        <f>VLOOKUP(B342,Planilha2!$A$2:$F$305,6,0)</f>
        <v>TÉCNICO JUDICIÁRIO</v>
      </c>
      <c r="E342" s="64" t="s">
        <v>10</v>
      </c>
      <c r="F342" s="11" t="s">
        <v>6</v>
      </c>
      <c r="H342" s="17" t="s">
        <v>10</v>
      </c>
      <c r="I342" s="19">
        <f t="shared" si="10"/>
        <v>13</v>
      </c>
    </row>
    <row r="343" spans="1:9" ht="33" customHeight="1" x14ac:dyDescent="0.25">
      <c r="A343" s="161"/>
      <c r="B343" s="99">
        <v>885</v>
      </c>
      <c r="C343" s="22" t="s">
        <v>222</v>
      </c>
      <c r="D343" s="99" t="s">
        <v>791</v>
      </c>
      <c r="E343" s="99" t="s">
        <v>1067</v>
      </c>
      <c r="F343" s="20" t="s">
        <v>20</v>
      </c>
      <c r="H343" s="17" t="s">
        <v>51</v>
      </c>
      <c r="I343" s="19">
        <f t="shared" si="10"/>
        <v>3</v>
      </c>
    </row>
    <row r="344" spans="1:9" ht="33" customHeight="1" x14ac:dyDescent="0.25">
      <c r="A344" s="159" t="s">
        <v>220</v>
      </c>
      <c r="B344" s="64">
        <v>486</v>
      </c>
      <c r="C344" s="8" t="s">
        <v>219</v>
      </c>
      <c r="D344" s="64" t="str">
        <f>VLOOKUP(B348,Planilha2!$A$2:$F$305,6,0)</f>
        <v>TÉCNICO JUDICIÁRIO</v>
      </c>
      <c r="E344" s="64" t="s">
        <v>10</v>
      </c>
      <c r="F344" s="11" t="s">
        <v>6</v>
      </c>
      <c r="H344" s="18" t="s">
        <v>33</v>
      </c>
      <c r="I344" s="19">
        <f t="shared" si="10"/>
        <v>1</v>
      </c>
    </row>
    <row r="345" spans="1:9" ht="33" customHeight="1" x14ac:dyDescent="0.25">
      <c r="A345" s="160"/>
      <c r="B345" s="64">
        <v>915</v>
      </c>
      <c r="C345" s="8" t="s">
        <v>826</v>
      </c>
      <c r="D345" s="64" t="s">
        <v>10</v>
      </c>
      <c r="E345" s="64" t="s">
        <v>10</v>
      </c>
      <c r="F345" s="11" t="s">
        <v>6</v>
      </c>
      <c r="H345" s="18" t="s">
        <v>791</v>
      </c>
      <c r="I345" s="19">
        <f t="shared" si="10"/>
        <v>5</v>
      </c>
    </row>
    <row r="346" spans="1:9" ht="33" customHeight="1" x14ac:dyDescent="0.25">
      <c r="A346" s="160"/>
      <c r="B346" s="64">
        <v>412</v>
      </c>
      <c r="C346" s="8" t="s">
        <v>63</v>
      </c>
      <c r="D346" s="64" t="s">
        <v>10</v>
      </c>
      <c r="E346" s="64" t="s">
        <v>1016</v>
      </c>
      <c r="F346" s="11" t="s">
        <v>6</v>
      </c>
      <c r="H346" s="18" t="s">
        <v>790</v>
      </c>
      <c r="I346" s="19">
        <f t="shared" si="10"/>
        <v>0</v>
      </c>
    </row>
    <row r="347" spans="1:9" ht="33" customHeight="1" x14ac:dyDescent="0.25">
      <c r="A347" s="161"/>
      <c r="B347" s="64">
        <v>178</v>
      </c>
      <c r="C347" s="8" t="s">
        <v>1065</v>
      </c>
      <c r="D347" s="64" t="str">
        <f>VLOOKUP(B347,Planilha2!$A$2:$F$305,6,0)</f>
        <v>TÉCNICO JUDICIÁRIO</v>
      </c>
      <c r="E347" s="64" t="s">
        <v>1016</v>
      </c>
      <c r="F347" s="11" t="s">
        <v>6</v>
      </c>
      <c r="H347" s="18" t="s">
        <v>792</v>
      </c>
      <c r="I347" s="19">
        <f>SUM(I341:I346)</f>
        <v>22</v>
      </c>
    </row>
    <row r="348" spans="1:9" ht="33" customHeight="1" x14ac:dyDescent="0.25">
      <c r="A348" s="151" t="s">
        <v>223</v>
      </c>
      <c r="B348" s="64">
        <v>96</v>
      </c>
      <c r="C348" s="8" t="s">
        <v>144</v>
      </c>
      <c r="D348" s="64" t="s">
        <v>10</v>
      </c>
      <c r="E348" s="64" t="s">
        <v>811</v>
      </c>
      <c r="F348" s="11" t="s">
        <v>6</v>
      </c>
    </row>
    <row r="349" spans="1:9" ht="33" customHeight="1" x14ac:dyDescent="0.25">
      <c r="A349" s="103" t="s">
        <v>844</v>
      </c>
      <c r="B349" s="64">
        <v>846</v>
      </c>
      <c r="C349" s="8" t="s">
        <v>240</v>
      </c>
      <c r="D349" s="64" t="s">
        <v>791</v>
      </c>
      <c r="E349" s="64" t="s">
        <v>1010</v>
      </c>
      <c r="F349" s="11" t="s">
        <v>20</v>
      </c>
    </row>
    <row r="350" spans="1:9" ht="33" customHeight="1" x14ac:dyDescent="0.25">
      <c r="A350" s="162" t="s">
        <v>225</v>
      </c>
      <c r="B350" s="99">
        <v>1025</v>
      </c>
      <c r="C350" s="8" t="s">
        <v>1051</v>
      </c>
      <c r="D350" s="64" t="s">
        <v>791</v>
      </c>
      <c r="E350" s="64" t="s">
        <v>811</v>
      </c>
      <c r="F350" s="20" t="s">
        <v>29</v>
      </c>
    </row>
    <row r="351" spans="1:9" ht="33" customHeight="1" x14ac:dyDescent="0.25">
      <c r="A351" s="156"/>
      <c r="B351" s="64">
        <v>942</v>
      </c>
      <c r="C351" s="96" t="s">
        <v>843</v>
      </c>
      <c r="D351" s="64" t="s">
        <v>10</v>
      </c>
      <c r="E351" s="64" t="s">
        <v>10</v>
      </c>
      <c r="F351" s="11" t="s">
        <v>6</v>
      </c>
    </row>
    <row r="352" spans="1:9" ht="33" customHeight="1" x14ac:dyDescent="0.25">
      <c r="A352" s="157"/>
      <c r="B352" s="64">
        <v>51</v>
      </c>
      <c r="C352" s="8" t="s">
        <v>58</v>
      </c>
      <c r="D352" s="64" t="str">
        <f>VLOOKUP(B352,Planilha2!$A$2:$F$305,6,0)</f>
        <v>TÉCNICO JUDICIÁRIO</v>
      </c>
      <c r="E352" s="64" t="s">
        <v>1016</v>
      </c>
      <c r="F352" s="11" t="s">
        <v>6</v>
      </c>
    </row>
    <row r="353" spans="1:9" ht="29.25" customHeight="1" x14ac:dyDescent="0.25">
      <c r="A353" s="159" t="s">
        <v>914</v>
      </c>
      <c r="B353" s="99">
        <v>640</v>
      </c>
      <c r="C353" s="25" t="s">
        <v>227</v>
      </c>
      <c r="D353" s="99" t="str">
        <f>VLOOKUP(B353,Planilha2!$A$2:$F$305,6,0)</f>
        <v>ANALISTA JUDICIÁRIO</v>
      </c>
      <c r="E353" s="99" t="s">
        <v>1067</v>
      </c>
      <c r="F353" s="20" t="s">
        <v>6</v>
      </c>
    </row>
    <row r="354" spans="1:9" ht="33" customHeight="1" x14ac:dyDescent="0.25">
      <c r="A354" s="161"/>
      <c r="B354" s="64">
        <v>73</v>
      </c>
      <c r="C354" s="8" t="s">
        <v>221</v>
      </c>
      <c r="D354" s="64" t="str">
        <f>VLOOKUP(B354,Planilha2!$A$2:$F$305,6,0)</f>
        <v>TÉCNICO JUDICIÁRIO</v>
      </c>
      <c r="E354" s="64" t="s">
        <v>10</v>
      </c>
      <c r="F354" s="11" t="s">
        <v>6</v>
      </c>
    </row>
    <row r="355" spans="1:9" ht="33" customHeight="1" x14ac:dyDescent="0.25">
      <c r="A355" s="159" t="s">
        <v>845</v>
      </c>
      <c r="B355" s="64">
        <v>137</v>
      </c>
      <c r="C355" s="16" t="s">
        <v>235</v>
      </c>
      <c r="D355" s="64" t="str">
        <f>VLOOKUP(B355,Planilha2!$A$2:$F$305,6,0)</f>
        <v>TÉCNICO JUDICIÁRIO</v>
      </c>
      <c r="E355" s="64" t="s">
        <v>811</v>
      </c>
      <c r="F355" s="20" t="s">
        <v>6</v>
      </c>
    </row>
    <row r="356" spans="1:9" ht="33" customHeight="1" x14ac:dyDescent="0.25">
      <c r="A356" s="160"/>
      <c r="B356" s="64">
        <v>208</v>
      </c>
      <c r="C356" s="16" t="s">
        <v>236</v>
      </c>
      <c r="D356" s="64" t="str">
        <f>VLOOKUP(B356,Planilha2!$A$2:$F$305,6,0)</f>
        <v>TÉCNICO JUDICIÁRIO</v>
      </c>
      <c r="E356" s="64" t="s">
        <v>1038</v>
      </c>
      <c r="F356" s="11" t="s">
        <v>6</v>
      </c>
    </row>
    <row r="357" spans="1:9" ht="33" customHeight="1" x14ac:dyDescent="0.25">
      <c r="A357" s="160"/>
      <c r="B357" s="64">
        <v>847</v>
      </c>
      <c r="C357" s="16" t="s">
        <v>847</v>
      </c>
      <c r="D357" s="64" t="s">
        <v>51</v>
      </c>
      <c r="E357" s="64" t="s">
        <v>105</v>
      </c>
      <c r="F357" s="11" t="s">
        <v>6</v>
      </c>
    </row>
    <row r="358" spans="1:9" ht="33" customHeight="1" x14ac:dyDescent="0.25">
      <c r="A358" s="161"/>
      <c r="B358" s="64">
        <v>855</v>
      </c>
      <c r="C358" s="16" t="s">
        <v>237</v>
      </c>
      <c r="D358" s="64" t="s">
        <v>10</v>
      </c>
      <c r="E358" s="64" t="s">
        <v>10</v>
      </c>
      <c r="F358" s="11" t="s">
        <v>6</v>
      </c>
      <c r="H358" s="67"/>
      <c r="I358" s="67"/>
    </row>
    <row r="359" spans="1:9" ht="33" customHeight="1" x14ac:dyDescent="0.25">
      <c r="A359" s="162" t="s">
        <v>228</v>
      </c>
      <c r="B359" s="64">
        <v>603</v>
      </c>
      <c r="C359" s="16" t="s">
        <v>230</v>
      </c>
      <c r="D359" s="64" t="str">
        <f>VLOOKUP(B359,Planilha2!$A$2:$F$305,6,0)</f>
        <v>ANALISTA JUDICIÁRIO</v>
      </c>
      <c r="E359" s="64" t="s">
        <v>811</v>
      </c>
      <c r="F359" s="11" t="s">
        <v>6</v>
      </c>
    </row>
    <row r="360" spans="1:9" ht="33" customHeight="1" x14ac:dyDescent="0.25">
      <c r="A360" s="157"/>
      <c r="B360" s="64">
        <v>218</v>
      </c>
      <c r="C360" s="16" t="s">
        <v>231</v>
      </c>
      <c r="D360" s="64" t="str">
        <f>VLOOKUP(B360,Planilha2!$A$2:$F$305,6,0)</f>
        <v>TÉCNICO JUDICIÁRIO</v>
      </c>
      <c r="E360" s="64" t="s">
        <v>10</v>
      </c>
      <c r="F360" s="11" t="s">
        <v>6</v>
      </c>
    </row>
    <row r="361" spans="1:9" ht="33" customHeight="1" x14ac:dyDescent="0.25">
      <c r="A361" s="110" t="s">
        <v>846</v>
      </c>
      <c r="B361" s="64">
        <v>892</v>
      </c>
      <c r="C361" s="16" t="s">
        <v>796</v>
      </c>
      <c r="D361" s="64" t="s">
        <v>791</v>
      </c>
      <c r="E361" s="64" t="s">
        <v>811</v>
      </c>
      <c r="F361" s="11" t="s">
        <v>20</v>
      </c>
    </row>
    <row r="362" spans="1:9" ht="33" customHeight="1" thickBot="1" x14ac:dyDescent="0.3">
      <c r="A362" s="105" t="s">
        <v>232</v>
      </c>
      <c r="B362" s="64">
        <v>625</v>
      </c>
      <c r="C362" s="16" t="s">
        <v>233</v>
      </c>
      <c r="D362" s="64" t="s">
        <v>791</v>
      </c>
      <c r="E362" s="64" t="s">
        <v>1010</v>
      </c>
      <c r="F362" s="11" t="s">
        <v>20</v>
      </c>
    </row>
    <row r="363" spans="1:9" ht="33" customHeight="1" thickBot="1" x14ac:dyDescent="0.3">
      <c r="A363" s="132" t="s">
        <v>789</v>
      </c>
      <c r="B363" s="133"/>
      <c r="C363" s="133"/>
      <c r="D363" s="134"/>
      <c r="E363" s="43" t="s">
        <v>51</v>
      </c>
      <c r="F363" s="43">
        <f>COUNTIF(D341:D362,E363)</f>
        <v>3</v>
      </c>
    </row>
    <row r="364" spans="1:9" ht="27.75" customHeight="1" thickBot="1" x14ac:dyDescent="0.3">
      <c r="A364" s="135"/>
      <c r="B364" s="136"/>
      <c r="C364" s="136"/>
      <c r="D364" s="137"/>
      <c r="E364" s="43" t="s">
        <v>10</v>
      </c>
      <c r="F364" s="43">
        <f>COUNTIF(D341:D362,E364)</f>
        <v>13</v>
      </c>
    </row>
    <row r="365" spans="1:9" ht="24.75" customHeight="1" thickBot="1" x14ac:dyDescent="0.3">
      <c r="A365" s="138" t="s">
        <v>980</v>
      </c>
      <c r="B365" s="139"/>
      <c r="C365" s="139"/>
      <c r="D365" s="140"/>
      <c r="E365" s="43"/>
      <c r="F365" s="43">
        <f>COUNTA(F341:F362)</f>
        <v>22</v>
      </c>
    </row>
    <row r="366" spans="1:9" ht="24.75" customHeight="1" x14ac:dyDescent="0.25">
      <c r="E366" s="58"/>
      <c r="F366" s="59"/>
    </row>
    <row r="367" spans="1:9" ht="30" customHeight="1" x14ac:dyDescent="0.25">
      <c r="D367" s="197" t="s">
        <v>915</v>
      </c>
      <c r="E367" s="198"/>
      <c r="F367" s="61"/>
    </row>
    <row r="368" spans="1:9" ht="27.75" customHeight="1" x14ac:dyDescent="0.25">
      <c r="D368" s="62" t="s">
        <v>916</v>
      </c>
      <c r="E368" s="63">
        <f>SUM(I9+I29+I42+I67+I98+I117+I152+I164+I187+I198+I210+I251+I297+I317+I339)</f>
        <v>3</v>
      </c>
    </row>
    <row r="369" spans="3:9" ht="29.25" customHeight="1" x14ac:dyDescent="0.25">
      <c r="D369" s="65" t="s">
        <v>917</v>
      </c>
      <c r="E369" s="63">
        <f>SUM(I10+I30+I43+I68+I99+I118+I153+I165+I188+I199+I211+I252+I298+I318+I343)</f>
        <v>37</v>
      </c>
    </row>
    <row r="370" spans="3:9" ht="33" customHeight="1" x14ac:dyDescent="0.25">
      <c r="D370" s="65" t="s">
        <v>918</v>
      </c>
      <c r="E370" s="63">
        <f>SUM(I11+I31+I44+I69+I100+I119+I154+I166+I189+I200+I212+I253+I299+I319+I342)</f>
        <v>146</v>
      </c>
    </row>
    <row r="371" spans="3:9" ht="33" customHeight="1" x14ac:dyDescent="0.25">
      <c r="D371" s="62" t="s">
        <v>840</v>
      </c>
      <c r="E371" s="63">
        <f>SUM(I14+I32+I45+I72+I101+I120+I155+I167+I190+I201+I214+I254+I300+I320+I344)</f>
        <v>12</v>
      </c>
    </row>
    <row r="372" spans="3:9" ht="33" customHeight="1" x14ac:dyDescent="0.25">
      <c r="D372" s="62" t="s">
        <v>791</v>
      </c>
      <c r="E372" s="63">
        <f>SUM(I12+I33+I46+I70+I102+I121+I156+I168+I191+I202+I215+I255+I301+I321+I345)</f>
        <v>52</v>
      </c>
    </row>
    <row r="373" spans="3:9" ht="39" customHeight="1" x14ac:dyDescent="0.25">
      <c r="D373" s="62" t="s">
        <v>790</v>
      </c>
      <c r="E373" s="63">
        <f>SUM(I13+I34+I47+I71+I103+I122+I157+I169+I192+I203+I213+I256+I302+I322+I346)</f>
        <v>7</v>
      </c>
      <c r="G373" s="66"/>
    </row>
    <row r="374" spans="3:9" ht="30" customHeight="1" x14ac:dyDescent="0.25">
      <c r="D374" s="62" t="s">
        <v>919</v>
      </c>
      <c r="E374" s="63">
        <f>SUM(E368:E373)</f>
        <v>257</v>
      </c>
      <c r="G374" s="66"/>
    </row>
    <row r="375" spans="3:9" ht="30" customHeight="1" x14ac:dyDescent="0.25">
      <c r="G375" s="66"/>
      <c r="H375" s="73"/>
      <c r="I375" s="73"/>
    </row>
    <row r="376" spans="3:9" ht="33" customHeight="1" x14ac:dyDescent="0.25">
      <c r="D376" s="203"/>
      <c r="E376" s="203"/>
    </row>
    <row r="377" spans="3:9" ht="33" customHeight="1" x14ac:dyDescent="0.25">
      <c r="C377" s="68"/>
    </row>
    <row r="378" spans="3:9" ht="33" customHeight="1" x14ac:dyDescent="0.25">
      <c r="C378" s="68"/>
    </row>
    <row r="380" spans="3:9" ht="43.5" customHeight="1" x14ac:dyDescent="0.25"/>
    <row r="381" spans="3:9" ht="30" customHeight="1" x14ac:dyDescent="0.25">
      <c r="G381" s="66"/>
    </row>
    <row r="382" spans="3:9" ht="27.75" customHeight="1" x14ac:dyDescent="0.25"/>
    <row r="383" spans="3:9" ht="30.75" customHeight="1" x14ac:dyDescent="0.25"/>
    <row r="384" spans="3:9" ht="46.5" customHeight="1" x14ac:dyDescent="0.25"/>
    <row r="385" spans="1:9" ht="31.5" customHeight="1" x14ac:dyDescent="0.25"/>
    <row r="386" spans="1:9" ht="33.75" customHeight="1" x14ac:dyDescent="0.25">
      <c r="D386"/>
      <c r="E386"/>
    </row>
    <row r="387" spans="1:9" ht="33" customHeight="1" x14ac:dyDescent="0.25">
      <c r="G387" s="67"/>
    </row>
    <row r="388" spans="1:9" s="67" customFormat="1" ht="33" customHeight="1" x14ac:dyDescent="0.25">
      <c r="A388" s="14"/>
      <c r="B388" s="10"/>
      <c r="C388"/>
      <c r="D388" s="9"/>
      <c r="E388" s="9"/>
      <c r="F388" s="9"/>
      <c r="G388"/>
      <c r="H388"/>
      <c r="I388"/>
    </row>
    <row r="389" spans="1:9" ht="33" customHeight="1" x14ac:dyDescent="0.25">
      <c r="G389" s="60"/>
    </row>
    <row r="390" spans="1:9" ht="33" customHeight="1" x14ac:dyDescent="0.25">
      <c r="G390" s="60"/>
    </row>
    <row r="391" spans="1:9" ht="33" customHeight="1" x14ac:dyDescent="0.25">
      <c r="G391" s="60"/>
    </row>
    <row r="392" spans="1:9" ht="33" customHeight="1" x14ac:dyDescent="0.25">
      <c r="G392" s="60"/>
    </row>
    <row r="393" spans="1:9" ht="33" customHeight="1" x14ac:dyDescent="0.25">
      <c r="G393" s="60"/>
    </row>
    <row r="398" spans="1:9" ht="44.25" customHeight="1" x14ac:dyDescent="0.25"/>
    <row r="399" spans="1:9" ht="33" customHeight="1" x14ac:dyDescent="0.25">
      <c r="G399" s="73"/>
    </row>
  </sheetData>
  <sortState xmlns:xlrd2="http://schemas.microsoft.com/office/spreadsheetml/2017/richdata2" ref="B10:F20">
    <sortCondition ref="B10"/>
  </sortState>
  <mergeCells count="124">
    <mergeCell ref="H209:I209"/>
    <mergeCell ref="A280:A282"/>
    <mergeCell ref="A169:A170"/>
    <mergeCell ref="A199:A200"/>
    <mergeCell ref="A159:F159"/>
    <mergeCell ref="A285:A286"/>
    <mergeCell ref="A322:A323"/>
    <mergeCell ref="A275:A277"/>
    <mergeCell ref="A243:D243"/>
    <mergeCell ref="A224:A227"/>
    <mergeCell ref="A249:A251"/>
    <mergeCell ref="A150:F150"/>
    <mergeCell ref="A148:D148"/>
    <mergeCell ref="H197:I197"/>
    <mergeCell ref="H186:I186"/>
    <mergeCell ref="A298:A301"/>
    <mergeCell ref="H151:I151"/>
    <mergeCell ref="A283:A284"/>
    <mergeCell ref="A203:D203"/>
    <mergeCell ref="A216:A218"/>
    <mergeCell ref="A184:F184"/>
    <mergeCell ref="A174:A175"/>
    <mergeCell ref="A181:D181"/>
    <mergeCell ref="A206:F206"/>
    <mergeCell ref="A239:A240"/>
    <mergeCell ref="A201:D202"/>
    <mergeCell ref="H163:I163"/>
    <mergeCell ref="A241:D242"/>
    <mergeCell ref="H296:I296"/>
    <mergeCell ref="A253:A255"/>
    <mergeCell ref="A272:A274"/>
    <mergeCell ref="A259:A260"/>
    <mergeCell ref="A256:A258"/>
    <mergeCell ref="A261:A265"/>
    <mergeCell ref="A266:A268"/>
    <mergeCell ref="A233:A235"/>
    <mergeCell ref="H250:I250"/>
    <mergeCell ref="A231:A232"/>
    <mergeCell ref="A270:A271"/>
    <mergeCell ref="H97:I97"/>
    <mergeCell ref="H116:I116"/>
    <mergeCell ref="D376:E376"/>
    <mergeCell ref="A295:A296"/>
    <mergeCell ref="A350:A352"/>
    <mergeCell ref="A359:A360"/>
    <mergeCell ref="A355:A358"/>
    <mergeCell ref="A329:A331"/>
    <mergeCell ref="D367:E367"/>
    <mergeCell ref="A324:A325"/>
    <mergeCell ref="A353:A354"/>
    <mergeCell ref="A332:A333"/>
    <mergeCell ref="A319:A321"/>
    <mergeCell ref="A327:A328"/>
    <mergeCell ref="A341:A343"/>
    <mergeCell ref="A344:A347"/>
    <mergeCell ref="A302:A303"/>
    <mergeCell ref="H340:I340"/>
    <mergeCell ref="H316:I316"/>
    <mergeCell ref="A246:F246"/>
    <mergeCell ref="A219:A220"/>
    <mergeCell ref="A221:A222"/>
    <mergeCell ref="A229:A230"/>
    <mergeCell ref="A278:A279"/>
    <mergeCell ref="A117:A118"/>
    <mergeCell ref="A89:D89"/>
    <mergeCell ref="A61:F61"/>
    <mergeCell ref="A92:F92"/>
    <mergeCell ref="A39:F39"/>
    <mergeCell ref="A59:E59"/>
    <mergeCell ref="A85:A86"/>
    <mergeCell ref="A10:A20"/>
    <mergeCell ref="A64:A66"/>
    <mergeCell ref="A103:A105"/>
    <mergeCell ref="A95:A96"/>
    <mergeCell ref="A27:A29"/>
    <mergeCell ref="A54:A55"/>
    <mergeCell ref="A48:A50"/>
    <mergeCell ref="A67:A70"/>
    <mergeCell ref="A72:A73"/>
    <mergeCell ref="A83:A84"/>
    <mergeCell ref="A35:D36"/>
    <mergeCell ref="A42:A43"/>
    <mergeCell ref="H8:I8"/>
    <mergeCell ref="H66:I66"/>
    <mergeCell ref="A78:A80"/>
    <mergeCell ref="A21:D22"/>
    <mergeCell ref="A23:D23"/>
    <mergeCell ref="H28:I28"/>
    <mergeCell ref="H41:I41"/>
    <mergeCell ref="A120:A123"/>
    <mergeCell ref="A136:A138"/>
    <mergeCell ref="A179:D180"/>
    <mergeCell ref="A141:A143"/>
    <mergeCell ref="A176:A177"/>
    <mergeCell ref="A196:F196"/>
    <mergeCell ref="A193:D193"/>
    <mergeCell ref="A191:D192"/>
    <mergeCell ref="A1:F1"/>
    <mergeCell ref="A2:F2"/>
    <mergeCell ref="A3:F3"/>
    <mergeCell ref="A109:E109"/>
    <mergeCell ref="A112:F112"/>
    <mergeCell ref="A124:A126"/>
    <mergeCell ref="A5:F5"/>
    <mergeCell ref="A87:D88"/>
    <mergeCell ref="A57:D58"/>
    <mergeCell ref="A107:D108"/>
    <mergeCell ref="A74:A76"/>
    <mergeCell ref="A37:E37"/>
    <mergeCell ref="A46:A47"/>
    <mergeCell ref="A8:A9"/>
    <mergeCell ref="A25:F25"/>
    <mergeCell ref="A52:A53"/>
    <mergeCell ref="A209:A210"/>
    <mergeCell ref="A236:A238"/>
    <mergeCell ref="A127:A129"/>
    <mergeCell ref="A165:A166"/>
    <mergeCell ref="A146:D147"/>
    <mergeCell ref="A139:A140"/>
    <mergeCell ref="A156:D156"/>
    <mergeCell ref="A154:D155"/>
    <mergeCell ref="A130:A134"/>
    <mergeCell ref="A211:A214"/>
    <mergeCell ref="A171:A172"/>
  </mergeCells>
  <dataValidations count="3">
    <dataValidation type="list" allowBlank="1" showInputMessage="1" showErrorMessage="1" errorTitle="VERIFIQUE A SITUAÇÃO!" sqref="D186:D190 E285 D152:D153 E43 E277 E128 E232 E255 E134 D198:D200 F211 D248 E217:E218 E19 E96 E299:E300 D208:D240 D94:D97 E227 D297:D308 N20 L107 D99:D106 D316:D333 E170 E143 E342:E345 E213 D7:D20 D161:D178 E351 E234 D341:D362 D27:D34 D41:D56 D114:D145 D250:D262 E258 D264:D287 D64:D86" xr:uid="{00000000-0002-0000-0000-000000000000}">
      <formula1>#REF!</formula1>
    </dataValidation>
    <dataValidation type="list" allowBlank="1" showInputMessage="1" showErrorMessage="1" errorTitle="VERIFIQUE A SITUAÇÃO!" sqref="D351 D342:D344" xr:uid="{00000000-0002-0000-0000-000001000000}">
      <formula1>#REF!</formula1>
    </dataValidation>
    <dataValidation type="list" allowBlank="1" showInputMessage="1" showErrorMessage="1" errorTitle="VERIFIQUE A SITUAÇÃO!" sqref="D63" xr:uid="{DDC81BA0-156B-4337-88F4-D54D7A8CFB9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4" manualBreakCount="14">
    <brk id="40" max="8" man="1"/>
    <brk id="62" max="8" man="1"/>
    <brk id="94" max="8" man="1"/>
    <brk id="118" max="8" man="1"/>
    <brk id="151" max="8" man="1"/>
    <brk id="184" max="8" man="1"/>
    <brk id="207" max="8" man="1"/>
    <brk id="235" max="8" man="1"/>
    <brk id="273" max="8" man="1"/>
    <brk id="296" max="8" man="1"/>
    <brk id="317" max="8" man="1"/>
    <brk id="345" max="8" man="1"/>
    <brk id="371" max="8" man="1"/>
    <brk id="38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abSelected="1" topLeftCell="A25" zoomScale="80" zoomScaleNormal="80" workbookViewId="0">
      <selection activeCell="D32" sqref="D32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188" t="s">
        <v>949</v>
      </c>
      <c r="B1" s="188"/>
      <c r="C1" s="188"/>
      <c r="D1" s="188"/>
      <c r="E1" s="188"/>
      <c r="F1" s="188"/>
    </row>
    <row r="2" spans="1:6" ht="33" customHeight="1" x14ac:dyDescent="0.25">
      <c r="A2" s="189"/>
      <c r="B2" s="189"/>
      <c r="C2" s="189"/>
      <c r="D2" s="189"/>
      <c r="E2" s="189"/>
      <c r="F2" s="189"/>
    </row>
    <row r="3" spans="1:6" ht="33" customHeight="1" x14ac:dyDescent="0.25">
      <c r="A3" s="190" t="s">
        <v>1097</v>
      </c>
      <c r="B3" s="190"/>
      <c r="C3" s="190"/>
      <c r="D3" s="190"/>
      <c r="E3" s="190"/>
      <c r="F3" s="190"/>
    </row>
    <row r="4" spans="1:6" ht="33" customHeight="1" thickBot="1" x14ac:dyDescent="0.3">
      <c r="A4" s="1"/>
    </row>
    <row r="5" spans="1:6" ht="33" customHeight="1" x14ac:dyDescent="0.25">
      <c r="A5" s="191" t="s">
        <v>0</v>
      </c>
      <c r="B5" s="192"/>
      <c r="C5" s="192"/>
      <c r="D5" s="192"/>
      <c r="E5" s="192"/>
      <c r="F5" s="193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4"/>
      <c r="C7" s="80" t="str">
        <f>'Lotação CJF'!C7</f>
        <v>MINISTRO HUMBERTO MARTINS</v>
      </c>
      <c r="D7" s="6"/>
      <c r="E7" s="6"/>
      <c r="F7" s="7"/>
    </row>
    <row r="8" spans="1:6" ht="33" customHeight="1" x14ac:dyDescent="0.25">
      <c r="A8" s="159" t="s">
        <v>887</v>
      </c>
      <c r="B8" s="89">
        <v>1041</v>
      </c>
      <c r="C8" s="22" t="s">
        <v>1073</v>
      </c>
      <c r="D8" s="89" t="s">
        <v>791</v>
      </c>
      <c r="E8" s="22" t="str">
        <f>'Lotação CJF'!E8</f>
        <v>CHEFE DE ASSESSORIA "A" / CJ-3</v>
      </c>
      <c r="F8" s="20" t="s">
        <v>1072</v>
      </c>
    </row>
    <row r="9" spans="1:6" ht="33" customHeight="1" thickBot="1" x14ac:dyDescent="0.3">
      <c r="A9" s="161"/>
      <c r="B9" s="89">
        <f>'Lotação CJF'!B9</f>
        <v>76</v>
      </c>
      <c r="C9" s="25" t="str">
        <f>'Lotação CJF'!C9</f>
        <v>ABINAEL ALVES DA SILVA</v>
      </c>
      <c r="D9" s="89" t="str">
        <f>'Lotação CJF'!D9</f>
        <v>TÉCNICO JUDICIÁRIO</v>
      </c>
      <c r="E9" s="89" t="str">
        <f>'Lotação CJF'!E9</f>
        <v>ASSESSOR “A” / CJ-2</v>
      </c>
      <c r="F9" s="82" t="str">
        <f>'Lotação CJF'!F9</f>
        <v>CJF</v>
      </c>
    </row>
    <row r="10" spans="1:6" ht="33" customHeight="1" thickBot="1" x14ac:dyDescent="0.3">
      <c r="A10" s="217" t="s">
        <v>5</v>
      </c>
      <c r="B10" s="218"/>
      <c r="C10" s="218"/>
      <c r="D10" s="218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191" t="s">
        <v>816</v>
      </c>
      <c r="B12" s="192"/>
      <c r="C12" s="192"/>
      <c r="D12" s="192"/>
      <c r="E12" s="192"/>
      <c r="F12" s="193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4" t="s">
        <v>817</v>
      </c>
      <c r="B14" s="89">
        <f>'Lotação CJF'!B27</f>
        <v>1056</v>
      </c>
      <c r="C14" s="25" t="str">
        <f>'Lotação CJF'!C27</f>
        <v>ANA CRISTINA MACHADO DA ROSA</v>
      </c>
      <c r="D14" s="89" t="str">
        <f>'Lotação CJF'!D27</f>
        <v>CEDIDO PARA O CJF</v>
      </c>
      <c r="E14" s="89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3" t="s">
        <v>34</v>
      </c>
      <c r="B15" s="89">
        <f>'Lotação CJF'!B30</f>
        <v>281</v>
      </c>
      <c r="C15" s="25" t="str">
        <f>'Lotação CJF'!C30</f>
        <v>PAULO ROSEMBERG PRATA DA FONSECA</v>
      </c>
      <c r="D15" s="89" t="str">
        <f>'Lotação CJF'!D30</f>
        <v>TÉCNICO JUDICIÁRIO</v>
      </c>
      <c r="E15" s="89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3" t="s">
        <v>818</v>
      </c>
      <c r="B16" s="89">
        <f>'Lotação CJF'!B33</f>
        <v>1015</v>
      </c>
      <c r="C16" s="25" t="str">
        <f>'Lotação CJF'!C33</f>
        <v>KATIA OLIVEIRA BONIFÁCIO ALBUQUERQUE</v>
      </c>
      <c r="D16" s="89" t="str">
        <f>'Lotação CJF'!D33</f>
        <v>SEM VÍNCULO</v>
      </c>
      <c r="E16" s="89" t="str">
        <f>'Lotação CJF'!E33</f>
        <v>CHEFE DE ASSESSORIA "B" / CJ-2</v>
      </c>
      <c r="F16" s="82" t="str">
        <f>'Lotação CJF'!F33</f>
        <v>SEM VÍNCULO</v>
      </c>
    </row>
    <row r="17" spans="1:7" ht="33" customHeight="1" thickBot="1" x14ac:dyDescent="0.3">
      <c r="A17" s="166" t="s">
        <v>808</v>
      </c>
      <c r="B17" s="167"/>
      <c r="C17" s="167"/>
      <c r="D17" s="167"/>
      <c r="E17" s="167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191" t="s">
        <v>783</v>
      </c>
      <c r="B20" s="192"/>
      <c r="C20" s="192"/>
      <c r="D20" s="192"/>
      <c r="E20" s="192"/>
      <c r="F20" s="193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2" t="s">
        <v>783</v>
      </c>
      <c r="B22" s="89">
        <f>'Lotação CJF'!B41</f>
        <v>1011</v>
      </c>
      <c r="C22" s="25" t="str">
        <f>'Lotação CJF'!C41</f>
        <v>EVA MARIA FERREIRA BARROS</v>
      </c>
      <c r="D22" s="89" t="str">
        <f>'Lotação CJF'!D41</f>
        <v>SEM VÍNCULO</v>
      </c>
      <c r="E22" s="89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5" t="s">
        <v>947</v>
      </c>
      <c r="B23" s="87">
        <f>'Lotação CJF'!B42</f>
        <v>136</v>
      </c>
      <c r="C23" s="51" t="str">
        <f>'Lotação CJF'!C42</f>
        <v>ROBERTA BASTOS CUNHA NUNES</v>
      </c>
      <c r="D23" s="87" t="str">
        <f>'Lotação CJF'!D42</f>
        <v>TÉCNICO JUDICIÁRIO</v>
      </c>
      <c r="E23" s="87" t="str">
        <f>'Lotação CJF'!E42</f>
        <v>ASSESSOR "B"/ CJ-1</v>
      </c>
      <c r="F23" s="81" t="str">
        <f>'Lotação CJF'!F42</f>
        <v>CJF</v>
      </c>
    </row>
    <row r="24" spans="1:7" ht="37.5" customHeight="1" x14ac:dyDescent="0.25">
      <c r="A24" s="83" t="s">
        <v>861</v>
      </c>
      <c r="B24" s="89">
        <f>'Lotação CJF'!B44</f>
        <v>629</v>
      </c>
      <c r="C24" s="25" t="str">
        <f>'Lotação CJF'!C44</f>
        <v>ROBERTO JÚNIO DOS SANTOS MOREIRA</v>
      </c>
      <c r="D24" s="89" t="str">
        <f>'Lotação CJF'!D44</f>
        <v>TÉCNICO JUDICIÁRIO</v>
      </c>
      <c r="E24" s="89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3" t="s">
        <v>785</v>
      </c>
      <c r="B25" s="89">
        <f>'Lotação CJF'!B51</f>
        <v>163</v>
      </c>
      <c r="C25" s="25" t="str">
        <f>'Lotação CJF'!C51</f>
        <v>ANGELITA DA MOTA AYRES RODRIGUES</v>
      </c>
      <c r="D25" s="89" t="str">
        <f>'Lotação CJF'!D51</f>
        <v>TÉCNICO JUDICIÁRIO</v>
      </c>
      <c r="E25" s="89" t="str">
        <f>'Lotação CJF'!E51</f>
        <v>SUBSECRETARIA / CJ-2</v>
      </c>
      <c r="F25" s="82" t="str">
        <f>'Lotação CJF'!F51</f>
        <v>CJF</v>
      </c>
    </row>
    <row r="26" spans="1:7" ht="33" customHeight="1" thickBot="1" x14ac:dyDescent="0.3">
      <c r="A26" s="166" t="s">
        <v>998</v>
      </c>
      <c r="B26" s="167"/>
      <c r="C26" s="167"/>
      <c r="D26" s="167"/>
      <c r="E26" s="167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191" t="s">
        <v>23</v>
      </c>
      <c r="B29" s="192"/>
      <c r="C29" s="192"/>
      <c r="D29" s="192"/>
      <c r="E29" s="192"/>
      <c r="F29" s="193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2" t="s">
        <v>24</v>
      </c>
      <c r="B31" s="44">
        <f>'Lotação CJF'!B63</f>
        <v>1039</v>
      </c>
      <c r="C31" s="44" t="s">
        <v>1098</v>
      </c>
      <c r="D31" s="44" t="str">
        <f>'Lotação CJF'!D63</f>
        <v>MAGISTRADO</v>
      </c>
      <c r="E31" s="44" t="str">
        <f>'Lotação CJF'!E63</f>
        <v>SECRETÁRIO-GERAL</v>
      </c>
      <c r="F31" s="45" t="str">
        <f>'Lotação CJF'!F63</f>
        <v>CONVOCADO/TRF1</v>
      </c>
    </row>
    <row r="32" spans="1:7" ht="33" customHeight="1" x14ac:dyDescent="0.25">
      <c r="A32" s="84" t="s">
        <v>25</v>
      </c>
      <c r="B32" s="89">
        <f>'Lotação CJF'!B64</f>
        <v>987</v>
      </c>
      <c r="C32" s="25" t="str">
        <f>'Lotação CJF'!C64</f>
        <v>WESLEY ROBERTO QUEIROZ COSTA</v>
      </c>
      <c r="D32" s="89" t="str">
        <f>'Lotação CJF'!D64</f>
        <v>ANALISTA JUDICIÁRIO</v>
      </c>
      <c r="E32" s="89" t="str">
        <f>'Lotação CJF'!E64</f>
        <v>CHEFE DE GABINETE "A" / CJ-3</v>
      </c>
      <c r="F32" s="20" t="s">
        <v>6</v>
      </c>
      <c r="G32" s="78"/>
    </row>
    <row r="33" spans="1:7" ht="33" customHeight="1" x14ac:dyDescent="0.25">
      <c r="A33" s="159" t="s">
        <v>901</v>
      </c>
      <c r="B33" s="97">
        <f>'Lotação CJF'!B67</f>
        <v>1017</v>
      </c>
      <c r="C33" s="25" t="str">
        <f>'Lotação CJF'!C67</f>
        <v>MARCIA HOFFMANN</v>
      </c>
      <c r="D33" s="97" t="str">
        <f>'Lotação CJF'!D67</f>
        <v>CEDIDO PARA O CJF</v>
      </c>
      <c r="E33" s="89" t="str">
        <f>'Lotação CJF'!E67</f>
        <v>DIRETOR DE CENTRO "A" / CJ-3</v>
      </c>
      <c r="F33" s="20" t="str">
        <f>'Lotação CJF'!F67</f>
        <v>STJ</v>
      </c>
      <c r="G33" s="78"/>
    </row>
    <row r="34" spans="1:7" ht="33" customHeight="1" x14ac:dyDescent="0.25">
      <c r="A34" s="161"/>
      <c r="B34" s="97">
        <f>'Lotação CJF'!B68</f>
        <v>1008</v>
      </c>
      <c r="C34" s="25" t="str">
        <f>'Lotação CJF'!C68</f>
        <v>ELTON QUIRINO DA SILVA</v>
      </c>
      <c r="D34" s="99" t="str">
        <f>'Lotação CJF'!D68</f>
        <v>CEDIDO PARA O CJF</v>
      </c>
      <c r="E34" s="99" t="str">
        <f>'Lotação CJF'!E68</f>
        <v>ASSESSOR "B"/ CJ-1</v>
      </c>
      <c r="F34" s="99" t="str">
        <f>'Lotação CJF'!F68</f>
        <v>STJ</v>
      </c>
      <c r="G34" s="78"/>
    </row>
    <row r="35" spans="1:7" ht="33" customHeight="1" x14ac:dyDescent="0.25">
      <c r="A35" s="83" t="s">
        <v>888</v>
      </c>
      <c r="B35" s="89">
        <f>'Lotação CJF'!B71</f>
        <v>833</v>
      </c>
      <c r="C35" s="25" t="str">
        <f>'Lotação CJF'!C71</f>
        <v>FABIO COSTA OLIVEIRA</v>
      </c>
      <c r="D35" s="99" t="str">
        <f>'Lotação CJF'!D71</f>
        <v>CEDIDO PARA O CJF</v>
      </c>
      <c r="E35" s="99" t="str">
        <f>'Lotação CJF'!E71</f>
        <v>CHEFE DE ASSESSORIA "A" / CJ-3</v>
      </c>
      <c r="F35" s="99" t="str">
        <f>'Lotação CJF'!F71</f>
        <v>TJDFT</v>
      </c>
      <c r="G35" s="78"/>
    </row>
    <row r="36" spans="1:7" ht="33" customHeight="1" x14ac:dyDescent="0.25">
      <c r="A36" s="159" t="s">
        <v>950</v>
      </c>
      <c r="B36" s="89">
        <v>519</v>
      </c>
      <c r="C36" s="22" t="s">
        <v>143</v>
      </c>
      <c r="D36" s="89" t="s">
        <v>10</v>
      </c>
      <c r="E36" s="89" t="s">
        <v>1025</v>
      </c>
      <c r="F36" s="20" t="s">
        <v>6</v>
      </c>
      <c r="G36" s="78"/>
    </row>
    <row r="37" spans="1:7" ht="33" customHeight="1" x14ac:dyDescent="0.25">
      <c r="A37" s="161"/>
      <c r="B37" s="25">
        <f>'Lotação CJF'!B73</f>
        <v>844</v>
      </c>
      <c r="C37" s="25" t="str">
        <f>'Lotação CJF'!C73</f>
        <v>MANOEL MAIA JOVITA</v>
      </c>
      <c r="D37" s="25" t="str">
        <f>'Lotação CJF'!D73</f>
        <v>TÉCNICO JUDICIÁRIO</v>
      </c>
      <c r="E37" s="99" t="str">
        <f>'Lotação CJF'!E73</f>
        <v>ASSESSOR “B” / CJ-1</v>
      </c>
      <c r="F37" s="99" t="str">
        <f>'Lotação CJF'!F73</f>
        <v>CJF</v>
      </c>
      <c r="G37" s="78"/>
    </row>
    <row r="38" spans="1:7" ht="33" customHeight="1" x14ac:dyDescent="0.25">
      <c r="A38" s="83" t="s">
        <v>889</v>
      </c>
      <c r="B38" s="89">
        <f>'Lotação CJF'!B74</f>
        <v>1014</v>
      </c>
      <c r="C38" s="25" t="str">
        <f>'Lotação CJF'!C74</f>
        <v>NATÁLIA DA SILVA DE CARVALHO</v>
      </c>
      <c r="D38" s="89" t="str">
        <f>'Lotação CJF'!D74</f>
        <v>CEDIDO PARA O CJF</v>
      </c>
      <c r="E38" s="89" t="str">
        <f>'Lotação CJF'!E74</f>
        <v>CHEFE DE ASSESSORIA "A"/ CJ-3</v>
      </c>
      <c r="F38" s="20" t="str">
        <f>'Lotação CJF'!F74</f>
        <v>CNJ</v>
      </c>
      <c r="G38" s="78"/>
    </row>
    <row r="39" spans="1:7" ht="43.5" customHeight="1" thickBot="1" x14ac:dyDescent="0.3">
      <c r="A39" s="83" t="s">
        <v>864</v>
      </c>
      <c r="B39" s="89">
        <f>'Lotação CJF'!B77</f>
        <v>972</v>
      </c>
      <c r="C39" s="25" t="str">
        <f>'Lotação CJF'!C77</f>
        <v>BENI DOS SANTOS MELLO</v>
      </c>
      <c r="D39" s="89" t="str">
        <f>'Lotação CJF'!D77</f>
        <v>CEDIDO PARA O CJF</v>
      </c>
      <c r="E39" s="89" t="str">
        <f>'Lotação CJF'!E77</f>
        <v>DIRETOR DE CENTRO "B" / CJ-2</v>
      </c>
      <c r="F39" s="82" t="str">
        <f>'Lotação CJF'!F77</f>
        <v>TSE</v>
      </c>
      <c r="G39" s="78"/>
    </row>
    <row r="40" spans="1:7" ht="40.5" customHeight="1" thickBot="1" x14ac:dyDescent="0.3">
      <c r="A40" s="83" t="s">
        <v>868</v>
      </c>
      <c r="B40" s="89">
        <f>'Lotação CJF'!B83</f>
        <v>300</v>
      </c>
      <c r="C40" s="25" t="str">
        <f>'Lotação CJF'!C83</f>
        <v>LUCINDA SIQUEIRA CHAVES</v>
      </c>
      <c r="D40" s="95" t="str">
        <f>'Lotação CJF'!D83</f>
        <v>TÉCNICO JUDICIÁRIO</v>
      </c>
      <c r="E40" s="95" t="str">
        <f>'Lotação CJF'!E83</f>
        <v>DIRETOR DE CENTRO "C" / CJ-1</v>
      </c>
      <c r="F40" s="95" t="str">
        <f>'Lotação CJF'!F83</f>
        <v>CJF</v>
      </c>
      <c r="G40" s="78"/>
    </row>
    <row r="41" spans="1:7" ht="33" customHeight="1" thickBot="1" x14ac:dyDescent="0.3">
      <c r="A41" s="217" t="s">
        <v>997</v>
      </c>
      <c r="B41" s="218"/>
      <c r="C41" s="218"/>
      <c r="D41" s="218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7"/>
    </row>
    <row r="44" spans="1:7" ht="33" customHeight="1" x14ac:dyDescent="0.25">
      <c r="A44" s="191" t="s">
        <v>43</v>
      </c>
      <c r="B44" s="192"/>
      <c r="C44" s="192"/>
      <c r="D44" s="192"/>
      <c r="E44" s="192"/>
      <c r="F44" s="193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4" t="s">
        <v>44</v>
      </c>
      <c r="B46" s="89">
        <f>'Lotação CJF'!B94</f>
        <v>1010</v>
      </c>
      <c r="C46" s="25" t="str">
        <f>'Lotação CJF'!C94</f>
        <v>ELAINE NÓBREGA BORGES</v>
      </c>
      <c r="D46" s="89" t="str">
        <f>'Lotação CJF'!D94</f>
        <v>CEDIDO PARA O CJF</v>
      </c>
      <c r="E46" s="89" t="str">
        <f>'Lotação CJF'!E94</f>
        <v>SECRETÁRIO / CJ-3</v>
      </c>
      <c r="F46" s="20" t="str">
        <f>'Lotação CJF'!F94</f>
        <v>STJ</v>
      </c>
    </row>
    <row r="47" spans="1:7" ht="33" customHeight="1" x14ac:dyDescent="0.25">
      <c r="A47" s="84" t="s">
        <v>908</v>
      </c>
      <c r="B47" s="89">
        <f>'Lotação CJF'!B95</f>
        <v>347</v>
      </c>
      <c r="C47" s="25" t="str">
        <f>'Lotação CJF'!C95</f>
        <v>SILVANA CONCEIÇÃO DIAS SOARES</v>
      </c>
      <c r="D47" s="89" t="str">
        <f>'Lotação CJF'!D95</f>
        <v>TÉCNICO JUDICIÁRIO</v>
      </c>
      <c r="E47" s="89" t="str">
        <f>'Lotação CJF'!E95</f>
        <v>SUBSECRETÁRIO / CJ-2</v>
      </c>
      <c r="F47" s="20" t="str">
        <f>'Lotação CJF'!F95</f>
        <v>CJF</v>
      </c>
    </row>
    <row r="48" spans="1:7" ht="33" customHeight="1" x14ac:dyDescent="0.25">
      <c r="A48" s="84" t="s">
        <v>905</v>
      </c>
      <c r="B48" s="89">
        <f>'Lotação CJF'!B100</f>
        <v>68</v>
      </c>
      <c r="C48" s="25" t="str">
        <f>'Lotação CJF'!C100</f>
        <v>SELMA SUZANA MUNIZ LARANJAL SALES</v>
      </c>
      <c r="D48" s="89" t="str">
        <f>'Lotação CJF'!D100</f>
        <v>TÉCNICO JUDICIÁRIO</v>
      </c>
      <c r="E48" s="89" t="str">
        <f>'Lotação CJF'!E100</f>
        <v>SUBSECRETÁRIO / CJ-2</v>
      </c>
      <c r="F48" s="20" t="str">
        <f>'Lotação CJF'!F100</f>
        <v>CJF</v>
      </c>
    </row>
    <row r="49" spans="1:8" ht="33" customHeight="1" thickBot="1" x14ac:dyDescent="0.3">
      <c r="A49" s="83" t="s">
        <v>870</v>
      </c>
      <c r="B49" s="89">
        <f>'Lotação CJF'!B103</f>
        <v>881</v>
      </c>
      <c r="C49" s="25" t="str">
        <f>'Lotação CJF'!C103</f>
        <v>ALEX PENA TOSTA DA SILVA</v>
      </c>
      <c r="D49" s="89" t="str">
        <f>'Lotação CJF'!D103</f>
        <v>ANALISTA JUDICIÁRIO</v>
      </c>
      <c r="E49" s="89" t="str">
        <f>'Lotação CJF'!E103</f>
        <v>SUBSECRETÁRIO / CJ-2</v>
      </c>
      <c r="F49" s="20" t="str">
        <f>'Lotação CJF'!F103</f>
        <v>CJF</v>
      </c>
    </row>
    <row r="50" spans="1:8" ht="33" customHeight="1" thickBot="1" x14ac:dyDescent="0.3">
      <c r="A50" s="166" t="s">
        <v>53</v>
      </c>
      <c r="B50" s="167"/>
      <c r="C50" s="167"/>
      <c r="D50" s="167"/>
      <c r="E50" s="167"/>
      <c r="F50" s="43">
        <f>COUNTA(F46:F49)</f>
        <v>4</v>
      </c>
    </row>
    <row r="51" spans="1:8" ht="33" customHeight="1" x14ac:dyDescent="0.25">
      <c r="A51" s="77"/>
    </row>
    <row r="52" spans="1:8" ht="33" customHeight="1" thickBot="1" x14ac:dyDescent="0.3">
      <c r="A52" s="77"/>
    </row>
    <row r="53" spans="1:8" ht="33" customHeight="1" x14ac:dyDescent="0.25">
      <c r="A53" s="191" t="s">
        <v>54</v>
      </c>
      <c r="B53" s="192"/>
      <c r="C53" s="192"/>
      <c r="D53" s="192"/>
      <c r="E53" s="192"/>
      <c r="F53" s="193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3" t="s">
        <v>55</v>
      </c>
      <c r="B55" s="89">
        <f>'Lotação CJF'!B114</f>
        <v>1007</v>
      </c>
      <c r="C55" s="25" t="str">
        <f>'Lotação CJF'!C114</f>
        <v>TIAGO DA COSTA PEIXOTO</v>
      </c>
      <c r="D55" s="89" t="str">
        <f>'Lotação CJF'!D114</f>
        <v>CEDIDO PARA O CJF</v>
      </c>
      <c r="E55" s="89" t="str">
        <f>'Lotação CJF'!E114</f>
        <v>SECRETÁRIO /CJ-3</v>
      </c>
      <c r="F55" s="20" t="str">
        <f>'Lotação CJF'!F114</f>
        <v>STF</v>
      </c>
    </row>
    <row r="56" spans="1:8" ht="43.5" customHeight="1" x14ac:dyDescent="0.25">
      <c r="A56" s="85" t="s">
        <v>909</v>
      </c>
      <c r="B56" s="89">
        <f>'Lotação CJF'!B115</f>
        <v>95</v>
      </c>
      <c r="C56" s="25" t="str">
        <f>'Lotação CJF'!C115</f>
        <v>PAULO MARTINS INOCÊNCIO</v>
      </c>
      <c r="D56" s="89" t="str">
        <f>'Lotação CJF'!D115</f>
        <v>TÉCNICO JUDICIÁRIO</v>
      </c>
      <c r="E56" s="89" t="str">
        <f>'Lotação CJF'!E115</f>
        <v>ASSESSOR “B” / CJ-1</v>
      </c>
      <c r="F56" s="20" t="str">
        <f>'Lotação CJF'!F115</f>
        <v>CJF</v>
      </c>
    </row>
    <row r="57" spans="1:8" ht="33" customHeight="1" x14ac:dyDescent="0.25">
      <c r="A57" s="83" t="s">
        <v>874</v>
      </c>
      <c r="B57" s="89">
        <f>'Lotação CJF'!B116</f>
        <v>673</v>
      </c>
      <c r="C57" s="25" t="str">
        <f>'Lotação CJF'!C116</f>
        <v>RENATO SOLIMAR ALVES</v>
      </c>
      <c r="D57" s="89" t="str">
        <f>'Lotação CJF'!D116</f>
        <v>TÉCNICO JUDICIÁRIO</v>
      </c>
      <c r="E57" s="89" t="str">
        <f>'Lotação CJF'!E116</f>
        <v>SUBSECRETÁRIO / CJ-2</v>
      </c>
      <c r="F57" s="20" t="str">
        <f>'Lotação CJF'!F116</f>
        <v>CJF</v>
      </c>
    </row>
    <row r="58" spans="1:8" ht="33" customHeight="1" x14ac:dyDescent="0.25">
      <c r="A58" s="84" t="s">
        <v>62</v>
      </c>
      <c r="B58" s="89">
        <f>'Lotação CJF'!B119</f>
        <v>950</v>
      </c>
      <c r="C58" s="25" t="str">
        <f>'Lotação CJF'!C119</f>
        <v>MARCO ANTONIO MENDES DE MORAES</v>
      </c>
      <c r="D58" s="89" t="str">
        <f>'Lotação CJF'!D119</f>
        <v>CEDIDO PARA O CJF</v>
      </c>
      <c r="E58" s="89" t="str">
        <f>'Lotação CJF'!E119</f>
        <v>SUBSECRETÁRIO / CJ-2</v>
      </c>
      <c r="F58" s="20" t="str">
        <f>'Lotação CJF'!F119</f>
        <v>STJ</v>
      </c>
    </row>
    <row r="59" spans="1:8" ht="33" customHeight="1" x14ac:dyDescent="0.25">
      <c r="A59" s="83" t="s">
        <v>872</v>
      </c>
      <c r="B59" s="89">
        <f>'Lotação CJF'!B135</f>
        <v>382</v>
      </c>
      <c r="C59" s="25" t="str">
        <f>'Lotação CJF'!C135</f>
        <v>ADRIANA JESUS DE MORAIS</v>
      </c>
      <c r="D59" s="89" t="str">
        <f>'Lotação CJF'!D135</f>
        <v>TÉCNICO JUDICIÁRIO</v>
      </c>
      <c r="E59" s="89" t="str">
        <f>'Lotação CJF'!E135</f>
        <v>SUBSECRETÁRIO / CJ-2</v>
      </c>
      <c r="F59" s="20" t="str">
        <f>'Lotação CJF'!F135</f>
        <v>CJF</v>
      </c>
    </row>
    <row r="60" spans="1:8" ht="33" customHeight="1" thickBot="1" x14ac:dyDescent="0.3">
      <c r="A60" s="83" t="s">
        <v>875</v>
      </c>
      <c r="B60" s="89">
        <f>'Lotação CJF'!B144</f>
        <v>646</v>
      </c>
      <c r="C60" s="25" t="str">
        <f>'Lotação CJF'!C144</f>
        <v>ANDRÉ RICARDO LAPETINA CHIARATTO</v>
      </c>
      <c r="D60" s="89" t="str">
        <f>'Lotação CJF'!D144</f>
        <v>CEDIDO PARA O CJF</v>
      </c>
      <c r="E60" s="89" t="str">
        <f>'Lotação CJF'!E144</f>
        <v>SUBSECRETÁRIO / CJ-2</v>
      </c>
      <c r="F60" s="20" t="str">
        <f>'Lotação CJF'!F144</f>
        <v>STJ</v>
      </c>
    </row>
    <row r="61" spans="1:8" ht="33" customHeight="1" thickBot="1" x14ac:dyDescent="0.3">
      <c r="A61" s="166" t="s">
        <v>84</v>
      </c>
      <c r="B61" s="167"/>
      <c r="C61" s="167"/>
      <c r="D61" s="167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191" t="s">
        <v>809</v>
      </c>
      <c r="B63" s="192"/>
      <c r="C63" s="192"/>
      <c r="D63" s="192"/>
      <c r="E63" s="192"/>
      <c r="F63" s="193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0"/>
    </row>
    <row r="65" spans="1:6" ht="33" customHeight="1" x14ac:dyDescent="0.25">
      <c r="A65" s="84" t="s">
        <v>809</v>
      </c>
      <c r="B65" s="24">
        <f>'Lotação CJF'!B152</f>
        <v>577</v>
      </c>
      <c r="C65" s="91" t="str">
        <f>'Lotação CJF'!C152</f>
        <v>GUSTAVO BICALHO FERREIRA DA SILVA</v>
      </c>
      <c r="D65" s="24" t="str">
        <f>'Lotação CJF'!D152</f>
        <v>CEDIDO PARA O CJF</v>
      </c>
      <c r="E65" s="24" t="str">
        <f>'Lotação CJF'!E152</f>
        <v>DIRETORA EXECUTIVO / CJ-4</v>
      </c>
      <c r="F65" s="93" t="str">
        <f>'Lotação CJF'!F152</f>
        <v>STJ</v>
      </c>
    </row>
    <row r="66" spans="1:6" ht="33" customHeight="1" thickBot="1" x14ac:dyDescent="0.3">
      <c r="A66" s="83" t="s">
        <v>820</v>
      </c>
      <c r="B66" s="89">
        <f>'Lotação CJF'!B153</f>
        <v>503</v>
      </c>
      <c r="C66" s="25" t="str">
        <f>'Lotação CJF'!C153</f>
        <v>ANTONIO CARLOS DE SOUSA COSTA</v>
      </c>
      <c r="D66" s="89" t="str">
        <f>'Lotação CJF'!D153</f>
        <v>TÉCNICO JUDICIÁRIO</v>
      </c>
      <c r="E66" s="89" t="str">
        <f>'Lotação CJF'!E153</f>
        <v>CHEFE DE GABINETE "B" / CJ-2</v>
      </c>
      <c r="F66" s="20" t="str">
        <f>'Lotação CJF'!F153</f>
        <v>CJF</v>
      </c>
    </row>
    <row r="67" spans="1:6" ht="33" customHeight="1" thickBot="1" x14ac:dyDescent="0.3">
      <c r="A67" s="166" t="s">
        <v>975</v>
      </c>
      <c r="B67" s="167"/>
      <c r="C67" s="167"/>
      <c r="D67" s="167"/>
      <c r="E67" s="43"/>
      <c r="F67" s="43">
        <f>COUNTA(F65:F66)</f>
        <v>2</v>
      </c>
    </row>
    <row r="68" spans="1:6" ht="33" customHeight="1" x14ac:dyDescent="0.25">
      <c r="A68" s="56"/>
      <c r="B68" s="50"/>
      <c r="C68" s="50"/>
      <c r="D68" s="50"/>
      <c r="E68" s="50"/>
      <c r="F68" s="50"/>
    </row>
    <row r="69" spans="1:6" ht="33" customHeight="1" thickBot="1" x14ac:dyDescent="0.3">
      <c r="A69" s="56"/>
      <c r="B69" s="50"/>
      <c r="C69" s="50"/>
      <c r="D69" s="50"/>
      <c r="E69" s="50"/>
      <c r="F69" s="50"/>
    </row>
    <row r="70" spans="1:6" ht="33" customHeight="1" x14ac:dyDescent="0.25">
      <c r="A70" s="191" t="s">
        <v>85</v>
      </c>
      <c r="B70" s="192"/>
      <c r="C70" s="192"/>
      <c r="D70" s="192"/>
      <c r="E70" s="192"/>
      <c r="F70" s="193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3" t="s">
        <v>85</v>
      </c>
      <c r="B72" s="89">
        <f>'Lotação CJF'!B161</f>
        <v>658</v>
      </c>
      <c r="C72" s="25" t="str">
        <f>'Lotação CJF'!C161</f>
        <v>MARCELO BARROS MARQUES</v>
      </c>
      <c r="D72" s="89" t="str">
        <f>'Lotação CJF'!D161</f>
        <v>CEDIDO PARA O CJF</v>
      </c>
      <c r="E72" s="89" t="str">
        <f>'Lotação CJF'!E161</f>
        <v>SECRETÁRIO / CJ-3</v>
      </c>
      <c r="F72" s="20" t="str">
        <f>'Lotação CJF'!F161</f>
        <v>TST</v>
      </c>
    </row>
    <row r="73" spans="1:6" ht="33" customHeight="1" x14ac:dyDescent="0.25">
      <c r="A73" s="83" t="s">
        <v>810</v>
      </c>
      <c r="B73" s="89">
        <f>'Lotação CJF'!B162</f>
        <v>309</v>
      </c>
      <c r="C73" s="25" t="str">
        <f>'Lotação CJF'!C162</f>
        <v>HERCILIO LUIZ TAVARES JUNIOR</v>
      </c>
      <c r="D73" s="89" t="str">
        <f>'Lotação CJF'!D162</f>
        <v>TÉCNICO JUDICIÁRIO</v>
      </c>
      <c r="E73" s="89" t="str">
        <f>'Lotação CJF'!E162</f>
        <v>SUBSECRETÁRIO / CJ-2</v>
      </c>
      <c r="F73" s="20" t="str">
        <f>'Lotação CJF'!F162</f>
        <v>CJF</v>
      </c>
    </row>
    <row r="74" spans="1:6" ht="33" customHeight="1" x14ac:dyDescent="0.25">
      <c r="A74" s="83" t="s">
        <v>910</v>
      </c>
      <c r="B74" s="89">
        <f>'Lotação CJF'!B167</f>
        <v>878</v>
      </c>
      <c r="C74" s="25" t="str">
        <f>'Lotação CJF'!C167</f>
        <v>MARIA SELMA TORRES DA SILVA</v>
      </c>
      <c r="D74" s="89" t="str">
        <f>'Lotação CJF'!D167</f>
        <v>SEM VÍNCULO</v>
      </c>
      <c r="E74" s="89" t="str">
        <f>'Lotação CJF'!E167</f>
        <v>SUBSECRETÁRIA / CJ-2</v>
      </c>
      <c r="F74" s="20" t="str">
        <f>'Lotação CJF'!F167</f>
        <v>SEM VÍNCULO</v>
      </c>
    </row>
    <row r="75" spans="1:6" ht="33" customHeight="1" thickBot="1" x14ac:dyDescent="0.3">
      <c r="A75" s="84" t="s">
        <v>93</v>
      </c>
      <c r="B75" s="89">
        <f>'Lotação CJF'!B171</f>
        <v>659</v>
      </c>
      <c r="C75" s="25" t="str">
        <f>'Lotação CJF'!C171</f>
        <v>JAQUELINE ROLLO GREGÓRIO</v>
      </c>
      <c r="D75" s="89" t="str">
        <f>'Lotação CJF'!D171</f>
        <v>CEDIDO PARA O CJF</v>
      </c>
      <c r="E75" s="89" t="str">
        <f>'Lotação CJF'!E171</f>
        <v>SUBSECRETÁRIO / CJ-2</v>
      </c>
      <c r="F75" s="20" t="str">
        <f>'Lotação CJF'!F171</f>
        <v>STJ</v>
      </c>
    </row>
    <row r="76" spans="1:6" ht="33" customHeight="1" thickBot="1" x14ac:dyDescent="0.3">
      <c r="A76" s="185" t="s">
        <v>983</v>
      </c>
      <c r="B76" s="186"/>
      <c r="C76" s="186"/>
      <c r="D76" s="187"/>
      <c r="E76" s="43"/>
      <c r="F76" s="49">
        <f>COUNTA(F72:F75)</f>
        <v>4</v>
      </c>
    </row>
    <row r="78" spans="1:6" ht="33" customHeight="1" thickBot="1" x14ac:dyDescent="0.3">
      <c r="A78" s="77"/>
    </row>
    <row r="79" spans="1:6" ht="33" customHeight="1" x14ac:dyDescent="0.25">
      <c r="A79" s="191" t="s">
        <v>911</v>
      </c>
      <c r="B79" s="192"/>
      <c r="C79" s="192"/>
      <c r="D79" s="192"/>
      <c r="E79" s="192"/>
      <c r="F79" s="193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3" t="s">
        <v>802</v>
      </c>
      <c r="B81" s="89">
        <f>'Lotação CJF'!B186</f>
        <v>286</v>
      </c>
      <c r="C81" s="25" t="str">
        <f>'Lotação CJF'!C186</f>
        <v>LÚCIO CASTELO BRANCO</v>
      </c>
      <c r="D81" s="89" t="str">
        <f>'Lotação CJF'!D186</f>
        <v>ANALISTA JUDICIÁRIO</v>
      </c>
      <c r="E81" s="89" t="str">
        <f>'Lotação CJF'!E186</f>
        <v>SECRETÁRIO / CJ-3</v>
      </c>
      <c r="F81" s="20" t="str">
        <f>'Lotação CJF'!F186</f>
        <v>CJF</v>
      </c>
    </row>
    <row r="82" spans="1:6" ht="33" customHeight="1" x14ac:dyDescent="0.25">
      <c r="A82" s="83" t="s">
        <v>805</v>
      </c>
      <c r="B82" s="89">
        <f>'Lotação CJF'!B187</f>
        <v>544</v>
      </c>
      <c r="C82" s="25" t="str">
        <f>'Lotação CJF'!C187</f>
        <v>FÁBIO MENDONÇA DE OLIVEIRA</v>
      </c>
      <c r="D82" s="89" t="str">
        <f>'Lotação CJF'!D187</f>
        <v>ANALISTA JUDICIÁRIO</v>
      </c>
      <c r="E82" s="89" t="str">
        <f>'Lotação CJF'!E187</f>
        <v>SUBSECRETÁRIO / CJ-2</v>
      </c>
      <c r="F82" s="20" t="str">
        <f>'Lotação CJF'!F187</f>
        <v>CJF</v>
      </c>
    </row>
    <row r="83" spans="1:6" ht="30" customHeight="1" thickBot="1" x14ac:dyDescent="0.3">
      <c r="A83" s="83" t="s">
        <v>803</v>
      </c>
      <c r="B83" s="89">
        <f>'Lotação CJF'!B189</f>
        <v>459</v>
      </c>
      <c r="C83" s="25" t="str">
        <f>'Lotação CJF'!C189</f>
        <v>MONICA REGINA FERREIRA ANTUNES</v>
      </c>
      <c r="D83" s="89" t="str">
        <f>'Lotação CJF'!D189</f>
        <v>TÉCNICO JUDICIÁRIO</v>
      </c>
      <c r="E83" s="89" t="str">
        <f>'Lotação CJF'!E189</f>
        <v>SUBSECRETÁRIA / CJ-2</v>
      </c>
      <c r="F83" s="20" t="str">
        <f>'Lotação CJF'!F189</f>
        <v>CJF</v>
      </c>
    </row>
    <row r="84" spans="1:6" ht="33" customHeight="1" thickBot="1" x14ac:dyDescent="0.3">
      <c r="A84" s="185" t="s">
        <v>996</v>
      </c>
      <c r="B84" s="186"/>
      <c r="C84" s="186"/>
      <c r="D84" s="187"/>
      <c r="E84" s="43"/>
      <c r="F84" s="49">
        <f>COUNTA(F81:F83)</f>
        <v>3</v>
      </c>
    </row>
    <row r="86" spans="1:6" ht="33" customHeight="1" thickBot="1" x14ac:dyDescent="0.3">
      <c r="A86" s="77"/>
    </row>
    <row r="87" spans="1:6" ht="33" customHeight="1" x14ac:dyDescent="0.25">
      <c r="A87" s="191" t="s">
        <v>912</v>
      </c>
      <c r="B87" s="192"/>
      <c r="C87" s="192"/>
      <c r="D87" s="192"/>
      <c r="E87" s="192"/>
      <c r="F87" s="193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4" t="s">
        <v>815</v>
      </c>
      <c r="B89" s="89">
        <f>'Lotação CJF'!B198</f>
        <v>1013</v>
      </c>
      <c r="C89" s="25" t="str">
        <f>'Lotação CJF'!C198</f>
        <v>JODELMIR PEREIRA DE SOUZA</v>
      </c>
      <c r="D89" s="89" t="str">
        <f>'Lotação CJF'!D198</f>
        <v>SEM VÍNCULO</v>
      </c>
      <c r="E89" s="89" t="str">
        <f>'Lotação CJF'!E198</f>
        <v>DIRETOR EXECUTIVO / CJ-4</v>
      </c>
      <c r="F89" s="20" t="str">
        <f>'Lotação CJF'!F198</f>
        <v>SEM VÍNCULO</v>
      </c>
    </row>
    <row r="90" spans="1:6" ht="37.5" customHeight="1" thickBot="1" x14ac:dyDescent="0.3">
      <c r="A90" s="83" t="s">
        <v>832</v>
      </c>
      <c r="B90" s="89">
        <f>'Lotação CJF'!B199</f>
        <v>1012</v>
      </c>
      <c r="C90" s="25" t="str">
        <f>'Lotação CJF'!C199</f>
        <v>JANAINA MARQUES ALVES</v>
      </c>
      <c r="D90" s="99" t="str">
        <f>'Lotação CJF'!D199</f>
        <v>CEDIDO PARA O CJF</v>
      </c>
      <c r="E90" s="99" t="str">
        <f>'Lotação CJF'!E199</f>
        <v>CHEFE DE GABINETE "B" / CJ-2</v>
      </c>
      <c r="F90" s="99" t="str">
        <f>'Lotação CJF'!F199</f>
        <v>STJ</v>
      </c>
    </row>
    <row r="91" spans="1:6" ht="33" customHeight="1" thickBot="1" x14ac:dyDescent="0.3">
      <c r="A91" s="185" t="s">
        <v>978</v>
      </c>
      <c r="B91" s="186"/>
      <c r="C91" s="186"/>
      <c r="D91" s="187"/>
      <c r="E91" s="43"/>
      <c r="F91" s="49">
        <f>COUNTA(F89:F90)</f>
        <v>2</v>
      </c>
    </row>
    <row r="92" spans="1:6" ht="33" customHeight="1" x14ac:dyDescent="0.25">
      <c r="A92" s="77"/>
    </row>
    <row r="93" spans="1:6" ht="33" customHeight="1" thickBot="1" x14ac:dyDescent="0.3">
      <c r="A93" s="77"/>
    </row>
    <row r="94" spans="1:6" ht="33" customHeight="1" x14ac:dyDescent="0.25">
      <c r="A94" s="191" t="s">
        <v>109</v>
      </c>
      <c r="B94" s="192"/>
      <c r="C94" s="192"/>
      <c r="D94" s="192"/>
      <c r="E94" s="192"/>
      <c r="F94" s="193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853</v>
      </c>
      <c r="B96" s="89">
        <f>'Lotação CJF'!B208</f>
        <v>889</v>
      </c>
      <c r="C96" s="25" t="str">
        <f>'Lotação CJF'!C208</f>
        <v>ROSE MARIE  DE THUIN</v>
      </c>
      <c r="D96" s="89" t="str">
        <f>'Lotação CJF'!D208</f>
        <v>SEM VÍNCULO</v>
      </c>
      <c r="E96" s="89" t="str">
        <f>'Lotação CJF'!E208</f>
        <v>SECRETÁRIA / CJ-3</v>
      </c>
      <c r="F96" s="20" t="str">
        <f>'Lotação CJF'!F208</f>
        <v>SEM VÍNCULO</v>
      </c>
    </row>
    <row r="97" spans="1:6" ht="36" customHeight="1" x14ac:dyDescent="0.25">
      <c r="A97" s="85" t="s">
        <v>849</v>
      </c>
      <c r="B97" s="89">
        <f>'Lotação CJF'!B210</f>
        <v>307</v>
      </c>
      <c r="C97" s="25" t="str">
        <f>'Lotação CJF'!C210</f>
        <v>CLEIDE SOUSA DE OLIVEIRA</v>
      </c>
      <c r="D97" s="99" t="str">
        <f>'Lotação CJF'!D210</f>
        <v>TÉCNICO JUDICIÁRIO</v>
      </c>
      <c r="E97" s="99" t="str">
        <f>'Lotação CJF'!E210</f>
        <v>ASSESSOR “B” / CJ-1</v>
      </c>
      <c r="F97" s="20" t="str">
        <f>'Lotação CJF'!F210</f>
        <v>CJF</v>
      </c>
    </row>
    <row r="98" spans="1:6" ht="36.6" customHeight="1" x14ac:dyDescent="0.25">
      <c r="A98" s="84" t="s">
        <v>850</v>
      </c>
      <c r="B98" s="89">
        <v>1040</v>
      </c>
      <c r="C98" s="22" t="s">
        <v>1071</v>
      </c>
      <c r="D98" s="99" t="str">
        <f>'CJ''S'!$D$96</f>
        <v>SEM VÍNCULO</v>
      </c>
      <c r="E98" s="99" t="s">
        <v>1039</v>
      </c>
      <c r="F98" s="20" t="str">
        <f>'CJ''S'!$D$96</f>
        <v>SEM VÍNCULO</v>
      </c>
    </row>
    <row r="99" spans="1:6" ht="34.5" customHeight="1" x14ac:dyDescent="0.25">
      <c r="A99" s="84" t="s">
        <v>111</v>
      </c>
      <c r="B99" s="88">
        <f>'Lotação CJF'!B216</f>
        <v>910</v>
      </c>
      <c r="C99" s="29" t="str">
        <f>'Lotação CJF'!C216</f>
        <v xml:space="preserve">ELIANA BENTO MACHADO </v>
      </c>
      <c r="D99" s="88" t="str">
        <f>'Lotação CJF'!D216</f>
        <v>CEDIDO PARA O CJF</v>
      </c>
      <c r="E99" s="88" t="str">
        <f>'Lotação CJF'!E216</f>
        <v>SUBSECRETÁRIA / CJ-2</v>
      </c>
      <c r="F99" s="30" t="str">
        <f>'Lotação CJF'!F216</f>
        <v>STJ</v>
      </c>
    </row>
    <row r="100" spans="1:6" ht="33.75" customHeight="1" x14ac:dyDescent="0.25">
      <c r="A100" s="84" t="s">
        <v>851</v>
      </c>
      <c r="B100" s="87">
        <f>'Lotação CJF'!B223</f>
        <v>971</v>
      </c>
      <c r="C100" s="51" t="str">
        <f>'Lotação CJF'!C223</f>
        <v>HUGO BITTENCOURT DE OLIVEIRA ROZENDO</v>
      </c>
      <c r="D100" s="87" t="str">
        <f>'Lotação CJF'!D223</f>
        <v>CEDIDO PARA O CJF</v>
      </c>
      <c r="E100" s="87" t="str">
        <f>'Lotação CJF'!E223</f>
        <v>SUBSECRETÁRIO / CJ-2</v>
      </c>
      <c r="F100" s="81" t="str">
        <f>'Lotação CJF'!F223</f>
        <v>STM</v>
      </c>
    </row>
    <row r="101" spans="1:6" ht="33" customHeight="1" thickBot="1" x14ac:dyDescent="0.3">
      <c r="A101" s="84" t="s">
        <v>848</v>
      </c>
      <c r="B101" s="89">
        <f>'Lotação CJF'!B233</f>
        <v>770</v>
      </c>
      <c r="C101" s="25" t="str">
        <f>'Lotação CJF'!C233</f>
        <v>FREDERICO AUGUSTO COSTA DE OLIVEIRA</v>
      </c>
      <c r="D101" s="99" t="str">
        <f>'Lotação CJF'!D233</f>
        <v>ANALISTA JUDICIÁRIO</v>
      </c>
      <c r="E101" s="89" t="str">
        <f>'Lotação CJF'!E233</f>
        <v>SUBSECRETÁRIO / CJ-2</v>
      </c>
      <c r="F101" s="20" t="str">
        <f>'Lotação CJF'!F233</f>
        <v>CJF</v>
      </c>
    </row>
    <row r="102" spans="1:6" ht="33" customHeight="1" thickBot="1" x14ac:dyDescent="0.3">
      <c r="A102" s="170" t="s">
        <v>132</v>
      </c>
      <c r="B102" s="171"/>
      <c r="C102" s="171"/>
      <c r="D102" s="172"/>
      <c r="E102" s="43"/>
      <c r="F102" s="43">
        <f>COUNTA(F96:F101)</f>
        <v>6</v>
      </c>
    </row>
    <row r="103" spans="1:6" ht="33" customHeight="1" x14ac:dyDescent="0.25">
      <c r="A103" s="77"/>
    </row>
    <row r="104" spans="1:6" ht="33" customHeight="1" thickBot="1" x14ac:dyDescent="0.3">
      <c r="A104" s="77"/>
    </row>
    <row r="105" spans="1:6" ht="33" customHeight="1" x14ac:dyDescent="0.25">
      <c r="A105" s="182" t="s">
        <v>133</v>
      </c>
      <c r="B105" s="183"/>
      <c r="C105" s="183"/>
      <c r="D105" s="183"/>
      <c r="E105" s="183"/>
      <c r="F105" s="184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4" t="s">
        <v>134</v>
      </c>
      <c r="B107" s="89">
        <f>'Lotação CJF'!B248</f>
        <v>282</v>
      </c>
      <c r="C107" s="25" t="str">
        <f>'Lotação CJF'!C248</f>
        <v>ALEXANDRE FAGUNDES</v>
      </c>
      <c r="D107" s="89" t="str">
        <f>'Lotação CJF'!D248</f>
        <v>TÉCNICO JUDICIÁRIO</v>
      </c>
      <c r="E107" s="89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4" t="s">
        <v>854</v>
      </c>
      <c r="B108" s="89">
        <f>'Lotação CJF'!B250</f>
        <v>1019</v>
      </c>
      <c r="C108" s="25" t="str">
        <f>'Lotação CJF'!C250</f>
        <v>PATRICIA FERNANDA PINHEIRO DE ARAUJO</v>
      </c>
      <c r="D108" s="99" t="str">
        <f>'Lotação CJF'!D250</f>
        <v>CEDIDO PARA O CJF</v>
      </c>
      <c r="E108" s="99" t="str">
        <f>'Lotação CJF'!E250</f>
        <v>ASSESSOR "B" / CJ-1</v>
      </c>
      <c r="F108" s="99" t="str">
        <f>'Lotação CJF'!F250</f>
        <v>CNJ</v>
      </c>
    </row>
    <row r="109" spans="1:6" ht="33" customHeight="1" x14ac:dyDescent="0.25">
      <c r="A109" s="84" t="s">
        <v>855</v>
      </c>
      <c r="B109" s="89">
        <f>'Lotação CJF'!B252</f>
        <v>637</v>
      </c>
      <c r="C109" s="25" t="str">
        <f>'Lotação CJF'!C252</f>
        <v>LUANA CARVALHO DE ALMEIDA</v>
      </c>
      <c r="D109" s="89" t="str">
        <f>'Lotação CJF'!D252</f>
        <v>TÉCNICO JUDICIÁRIO</v>
      </c>
      <c r="E109" s="89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2" t="s">
        <v>859</v>
      </c>
      <c r="B110" s="89">
        <f>'Lotação CJF'!B266</f>
        <v>545</v>
      </c>
      <c r="C110" s="25" t="str">
        <f>'Lotação CJF'!C266</f>
        <v>EDUARDO NEUMANN MORUM SIMÃO</v>
      </c>
      <c r="D110" s="89" t="str">
        <f>'Lotação CJF'!D266</f>
        <v>TÉCNICO JUDICIÁRIO</v>
      </c>
      <c r="E110" s="89" t="str">
        <f>'Lotação CJF'!E266</f>
        <v>SUBSECRETÁRIO / CJ-2</v>
      </c>
      <c r="F110" s="20" t="str">
        <f>'Lotação CJF'!F266</f>
        <v>CJF</v>
      </c>
    </row>
    <row r="111" spans="1:6" ht="33" customHeight="1" thickBot="1" x14ac:dyDescent="0.3">
      <c r="A111" s="83" t="s">
        <v>878</v>
      </c>
      <c r="B111" s="89">
        <f>'Lotação CJF'!B276</f>
        <v>830</v>
      </c>
      <c r="C111" s="25" t="str">
        <f>'Lotação CJF'!C276</f>
        <v>MISAEL GUERRA PESSOA DE ANDRADE</v>
      </c>
      <c r="D111" s="89" t="str">
        <f>'Lotação CJF'!D276</f>
        <v>ANALISTA JUDICIÁRIO</v>
      </c>
      <c r="E111" s="89" t="str">
        <f>'Lotação CJF'!E276</f>
        <v>SUBSECRETÁRIO / CJ-2</v>
      </c>
      <c r="F111" s="20" t="str">
        <f>'Lotação CJF'!F276</f>
        <v>CJF</v>
      </c>
    </row>
    <row r="112" spans="1:6" ht="33" customHeight="1" thickBot="1" x14ac:dyDescent="0.3">
      <c r="A112" s="170" t="s">
        <v>175</v>
      </c>
      <c r="B112" s="171"/>
      <c r="C112" s="171"/>
      <c r="D112" s="172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82" t="s">
        <v>182</v>
      </c>
      <c r="B115" s="183"/>
      <c r="C115" s="183"/>
      <c r="D115" s="183"/>
      <c r="E115" s="183"/>
      <c r="F115" s="184"/>
    </row>
    <row r="116" spans="1:6" ht="33.6" customHeight="1" x14ac:dyDescent="0.25">
      <c r="A116" s="52" t="s">
        <v>1</v>
      </c>
      <c r="B116" s="53" t="s">
        <v>2</v>
      </c>
      <c r="C116" s="54" t="s">
        <v>3</v>
      </c>
      <c r="D116" s="54" t="s">
        <v>241</v>
      </c>
      <c r="E116" s="54" t="s">
        <v>4</v>
      </c>
      <c r="F116" s="55" t="s">
        <v>782</v>
      </c>
    </row>
    <row r="117" spans="1:6" ht="54.95" customHeight="1" x14ac:dyDescent="0.25">
      <c r="A117" s="204" t="s">
        <v>183</v>
      </c>
      <c r="B117" s="44">
        <f>'Lotação CJF'!B295</f>
        <v>1023</v>
      </c>
      <c r="C117" s="90" t="str">
        <f>'Lotação CJF'!C295</f>
        <v>DANIELA PEREIRA MADEIRA</v>
      </c>
      <c r="D117" s="44" t="str">
        <f>'Lotação CJF'!D295</f>
        <v>MAGISTRADO</v>
      </c>
      <c r="E117" s="44" t="str">
        <f>'Lotação CJF'!E295</f>
        <v>JUIZ AUXILIAR DA CORREGEDORIA</v>
      </c>
      <c r="F117" s="45" t="str">
        <f>'Lotação CJF'!F295</f>
        <v>TRF 2ª REGIÃO</v>
      </c>
    </row>
    <row r="118" spans="1:6" ht="48.6" customHeight="1" x14ac:dyDescent="0.25">
      <c r="A118" s="204"/>
      <c r="B118" s="44">
        <f>'Lotação CJF'!B296</f>
        <v>1024</v>
      </c>
      <c r="C118" s="90" t="str">
        <f>'Lotação CJF'!C296</f>
        <v>JOÃO BATISTA LAZZARI</v>
      </c>
      <c r="D118" s="44" t="str">
        <f>'Lotação CJF'!D296</f>
        <v>MAGISTRADO</v>
      </c>
      <c r="E118" s="44" t="str">
        <f>'Lotação CJF'!E296</f>
        <v>JUIZ AUXILIAR DA CORREGEDORIA</v>
      </c>
      <c r="F118" s="45" t="str">
        <f>'Lotação CJF'!F296</f>
        <v>TRF 4ª REGIÃO</v>
      </c>
    </row>
    <row r="119" spans="1:6" ht="28.5" customHeight="1" x14ac:dyDescent="0.25">
      <c r="A119" s="83" t="s">
        <v>891</v>
      </c>
      <c r="B119" s="89">
        <f>'Lotação CJF'!B297</f>
        <v>964</v>
      </c>
      <c r="C119" s="25" t="str">
        <f>'Lotação CJF'!C297</f>
        <v>CRISTIANE MEIRELES ORTIZ</v>
      </c>
      <c r="D119" s="89" t="str">
        <f>'Lotação CJF'!D297</f>
        <v>ANALISTA JUDICIÁRIO</v>
      </c>
      <c r="E119" s="89" t="str">
        <f>'Lotação CJF'!E297</f>
        <v>ASSESSOR  “A”/ CJ-2</v>
      </c>
      <c r="F119" s="20" t="str">
        <f>'Lotação CJF'!F297</f>
        <v>CJF</v>
      </c>
    </row>
    <row r="120" spans="1:6" ht="28.5" customHeight="1" x14ac:dyDescent="0.25">
      <c r="A120" s="159" t="s">
        <v>184</v>
      </c>
      <c r="B120" s="89">
        <f>'Lotação CJF'!B298</f>
        <v>897</v>
      </c>
      <c r="C120" s="25" t="str">
        <f>'Lotação CJF'!C298</f>
        <v>DENISE GUIMARÃES TÂNGARI</v>
      </c>
      <c r="D120" s="89" t="str">
        <f>'Lotação CJF'!D298</f>
        <v>SEM VÍNCULO</v>
      </c>
      <c r="E120" s="89" t="str">
        <f>'Lotação CJF'!E298</f>
        <v xml:space="preserve">SECRETÁRIO / CJ-3 </v>
      </c>
      <c r="F120" s="20" t="str">
        <f>'Lotação CJF'!F298</f>
        <v>SEM VÍNCULO</v>
      </c>
    </row>
    <row r="121" spans="1:6" ht="28.5" customHeight="1" x14ac:dyDescent="0.25">
      <c r="A121" s="161"/>
      <c r="B121" s="89">
        <f>'Lotação CJF'!B303</f>
        <v>527</v>
      </c>
      <c r="C121" s="25" t="str">
        <f>'Lotação CJF'!C303</f>
        <v>RENATO DE OLIVEIRA PAES</v>
      </c>
      <c r="D121" s="89" t="str">
        <f>'Lotação CJF'!D303</f>
        <v>ANALISTA JUDICIÁRIO</v>
      </c>
      <c r="E121" s="89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6" t="s">
        <v>892</v>
      </c>
      <c r="B122" s="89">
        <f>'Lotação CJF'!B302</f>
        <v>779</v>
      </c>
      <c r="C122" s="25" t="str">
        <f>'Lotação CJF'!C302</f>
        <v>EVILANE PRATA ANTUNES RIBEIRO MARTINS</v>
      </c>
      <c r="D122" s="89" t="str">
        <f>'Lotação CJF'!D302</f>
        <v>TÉCNICO JUDICIÁRIO</v>
      </c>
      <c r="E122" s="89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6" t="s">
        <v>893</v>
      </c>
      <c r="B123" s="89">
        <f>'Lotação CJF'!B305</f>
        <v>723</v>
      </c>
      <c r="C123" s="25" t="str">
        <f>'Lotação CJF'!C305</f>
        <v>PAULA MONTEIRO RUSSO</v>
      </c>
      <c r="D123" s="89" t="str">
        <f>'Lotação CJF'!D305</f>
        <v>SEM VÍNCULO</v>
      </c>
      <c r="E123" s="89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4" t="s">
        <v>192</v>
      </c>
      <c r="B124" s="89">
        <f>'Lotação CJF'!B307</f>
        <v>886</v>
      </c>
      <c r="C124" s="25" t="str">
        <f>'Lotação CJF'!C307</f>
        <v>AMANDA DE OLIVEIRA GOMES</v>
      </c>
      <c r="D124" s="89" t="str">
        <f>'Lotação CJF'!D307</f>
        <v>SEM VÍNCULO</v>
      </c>
      <c r="E124" s="89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70" t="s">
        <v>197</v>
      </c>
      <c r="B125" s="171"/>
      <c r="C125" s="171"/>
      <c r="D125" s="172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82" t="s">
        <v>198</v>
      </c>
      <c r="B128" s="183"/>
      <c r="C128" s="183"/>
      <c r="D128" s="183"/>
      <c r="E128" s="183"/>
      <c r="F128" s="184"/>
    </row>
    <row r="129" spans="1:8" ht="33" customHeight="1" x14ac:dyDescent="0.25">
      <c r="A129" s="52" t="s">
        <v>1</v>
      </c>
      <c r="B129" s="53" t="s">
        <v>2</v>
      </c>
      <c r="C129" s="54" t="s">
        <v>3</v>
      </c>
      <c r="D129" s="54" t="s">
        <v>241</v>
      </c>
      <c r="E129" s="54" t="s">
        <v>4</v>
      </c>
      <c r="F129" s="55" t="s">
        <v>782</v>
      </c>
    </row>
    <row r="130" spans="1:8" ht="33" customHeight="1" x14ac:dyDescent="0.25">
      <c r="A130" s="83" t="s">
        <v>199</v>
      </c>
      <c r="B130" s="89">
        <f>'Lotação CJF'!B316</f>
        <v>535</v>
      </c>
      <c r="C130" s="25" t="str">
        <f>'Lotação CJF'!C316</f>
        <v>VIVIANE DA COSTA LEITE BORTOLINI</v>
      </c>
      <c r="D130" s="89" t="str">
        <f>'Lotação CJF'!D316</f>
        <v>SEM VÍNCULO</v>
      </c>
      <c r="E130" s="89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2" t="s">
        <v>879</v>
      </c>
      <c r="B131" s="89">
        <f>'Lotação CJF'!B317</f>
        <v>173</v>
      </c>
      <c r="C131" s="25" t="str">
        <f>'Lotação CJF'!C317</f>
        <v>KLEB AMANCIO E SILVA DA GAMA</v>
      </c>
      <c r="D131" s="89" t="str">
        <f>'Lotação CJF'!D317</f>
        <v>TÉCNICO JUDICIÁRIO</v>
      </c>
      <c r="E131" s="89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2" t="s">
        <v>880</v>
      </c>
      <c r="B132" s="89">
        <f>'Lotação CJF'!B318</f>
        <v>796</v>
      </c>
      <c r="C132" s="25" t="str">
        <f>'Lotação CJF'!C318</f>
        <v>GABRIELLY DE FÁTIMA RIBEIRO</v>
      </c>
      <c r="D132" s="89" t="str">
        <f>'Lotação CJF'!D318</f>
        <v>SEM VÍNCULO</v>
      </c>
      <c r="E132" s="89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2" t="s">
        <v>882</v>
      </c>
      <c r="B133" s="89">
        <f>'Lotação CJF'!B322</f>
        <v>810</v>
      </c>
      <c r="C133" s="25" t="str">
        <f>'Lotação CJF'!C322</f>
        <v>MARCOS FERREIRA DE SOUSA</v>
      </c>
      <c r="D133" s="89" t="str">
        <f>'Lotação CJF'!D322</f>
        <v>ANALISTA JUDICIÁRIO</v>
      </c>
      <c r="E133" s="89" t="str">
        <f>'Lotação CJF'!E322</f>
        <v>DIRETOR  DE DIVISÃO / CJ-1</v>
      </c>
      <c r="F133" s="20" t="str">
        <f>'Lotação CJF'!F322</f>
        <v>CJF</v>
      </c>
    </row>
    <row r="134" spans="1:8" ht="33" customHeight="1" thickBot="1" x14ac:dyDescent="0.3">
      <c r="A134" s="83" t="s">
        <v>884</v>
      </c>
      <c r="B134" s="89">
        <f>'Lotação CJF'!B326</f>
        <v>758</v>
      </c>
      <c r="C134" s="25" t="str">
        <f>'Lotação CJF'!C326</f>
        <v xml:space="preserve">SAMARA ARAÚJO ALVES DAMASCENO </v>
      </c>
      <c r="D134" s="89" t="str">
        <f>'Lotação CJF'!D326</f>
        <v>ANALISTA JUDICIÁRIO</v>
      </c>
      <c r="E134" s="89" t="str">
        <f>'Lotação CJF'!E326</f>
        <v>DIRETOR  DE DIVISÃO / CJ-1</v>
      </c>
      <c r="F134" s="20" t="str">
        <f>'Lotação CJF'!F326</f>
        <v>CJF</v>
      </c>
    </row>
    <row r="135" spans="1:8" ht="33" customHeight="1" thickBot="1" x14ac:dyDescent="0.3">
      <c r="A135" s="170" t="s">
        <v>979</v>
      </c>
      <c r="B135" s="171"/>
      <c r="C135" s="171"/>
      <c r="D135" s="172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82" t="s">
        <v>216</v>
      </c>
      <c r="B138" s="183"/>
      <c r="C138" s="183"/>
      <c r="D138" s="183"/>
      <c r="E138" s="183"/>
      <c r="F138" s="184"/>
    </row>
    <row r="139" spans="1:8" ht="33" customHeight="1" x14ac:dyDescent="0.25">
      <c r="A139" s="52" t="s">
        <v>1</v>
      </c>
      <c r="B139" s="53" t="s">
        <v>2</v>
      </c>
      <c r="C139" s="54" t="s">
        <v>3</v>
      </c>
      <c r="D139" s="54" t="s">
        <v>241</v>
      </c>
      <c r="E139" s="54" t="s">
        <v>4</v>
      </c>
      <c r="F139" s="55" t="s">
        <v>782</v>
      </c>
    </row>
    <row r="140" spans="1:8" ht="33" customHeight="1" x14ac:dyDescent="0.25">
      <c r="A140" s="214"/>
      <c r="B140" s="215"/>
      <c r="C140" s="215"/>
      <c r="D140" s="215"/>
      <c r="E140" s="215"/>
      <c r="F140" s="216"/>
    </row>
    <row r="141" spans="1:8" ht="33" customHeight="1" x14ac:dyDescent="0.25">
      <c r="A141" s="79" t="s">
        <v>896</v>
      </c>
      <c r="B141" s="89">
        <f>'Lotação CJF'!B341</f>
        <v>1021</v>
      </c>
      <c r="C141" s="25" t="str">
        <f>'Lotação CJF'!C341</f>
        <v>DEYST DEYSTHER FERREIRA DE CARVALHO CALDAS</v>
      </c>
      <c r="D141" s="89" t="str">
        <f>'Lotação CJF'!D341</f>
        <v>SEM VÍNCULO</v>
      </c>
      <c r="E141" s="89" t="str">
        <f>'Lotação CJF'!E341</f>
        <v>SECRETÁRIO / CJ-3</v>
      </c>
      <c r="F141" s="20" t="str">
        <f>'Lotação CJF'!F341</f>
        <v>SEM VÍNCULO</v>
      </c>
    </row>
    <row r="142" spans="1:8" ht="33" customHeight="1" x14ac:dyDescent="0.25">
      <c r="A142" s="83" t="s">
        <v>220</v>
      </c>
      <c r="B142" s="89">
        <f>'Lotação CJF'!B343</f>
        <v>885</v>
      </c>
      <c r="C142" s="25" t="str">
        <f>'Lotação CJF'!C343</f>
        <v>MARIA AMÉLIA MAZZOLA</v>
      </c>
      <c r="D142" s="89" t="str">
        <f>'Lotação CJF'!D343</f>
        <v>CEDIDO PARA O CJF</v>
      </c>
      <c r="E142" s="89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4" t="s">
        <v>914</v>
      </c>
      <c r="B143" s="89">
        <f>'Lotação CJF'!B353</f>
        <v>640</v>
      </c>
      <c r="C143" s="25" t="str">
        <f>'Lotação CJF'!C353</f>
        <v>MARIA APARECIDA DE ASSIS MARKS</v>
      </c>
      <c r="D143" s="89" t="str">
        <f>'Lotação CJF'!D353</f>
        <v>ANALISTA JUDICIÁRIO</v>
      </c>
      <c r="E143" s="89" t="str">
        <f>'Lotação CJF'!E353</f>
        <v xml:space="preserve">DIRETOR  DE DIVISÃO/ CJ-1 </v>
      </c>
      <c r="F143" s="20" t="str">
        <f>'Lotação CJF'!F353</f>
        <v>CJF</v>
      </c>
    </row>
    <row r="144" spans="1:8" ht="33" customHeight="1" thickBot="1" x14ac:dyDescent="0.3">
      <c r="A144" s="170" t="s">
        <v>995</v>
      </c>
      <c r="B144" s="171"/>
      <c r="C144" s="171"/>
      <c r="D144" s="172"/>
      <c r="E144" s="43"/>
      <c r="F144" s="43">
        <f>COUNTA(F140:F143)</f>
        <v>3</v>
      </c>
      <c r="G144" s="60"/>
      <c r="H144" s="60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0:D10"/>
    <mergeCell ref="A1:F1"/>
    <mergeCell ref="A2:F2"/>
    <mergeCell ref="A3:F3"/>
    <mergeCell ref="A5:F5"/>
    <mergeCell ref="A8:A9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140:F140"/>
    <mergeCell ref="A144:D144"/>
    <mergeCell ref="A117:A118"/>
    <mergeCell ref="A120:A121"/>
    <mergeCell ref="A125:D125"/>
    <mergeCell ref="A128:F128"/>
    <mergeCell ref="A135:D135"/>
    <mergeCell ref="A138:F138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2022-02-18T20:26:55Z</dcterms:modified>
</cp:coreProperties>
</file>