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A119A227-917D-4BF2-B3B1-FE9E23179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CJF'!$A$114:$F$149</definedName>
    <definedName name="_xlnm.Print_Area" localSheetId="1">'CJ''S'!$A$1:$F$144</definedName>
    <definedName name="_xlnm.Print_Area" localSheetId="0">'Lotação CJF'!$A$1:$I$389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7" i="1" l="1"/>
  <c r="D239" i="1"/>
  <c r="D238" i="1"/>
  <c r="D300" i="1"/>
  <c r="D267" i="1"/>
  <c r="D355" i="1"/>
  <c r="D17" i="1"/>
  <c r="D344" i="1" l="1"/>
  <c r="D276" i="1" l="1"/>
  <c r="D266" i="1" l="1"/>
  <c r="D327" i="1" l="1"/>
  <c r="F149" i="1" l="1"/>
  <c r="F182" i="1"/>
  <c r="F242" i="1"/>
  <c r="F289" i="1"/>
  <c r="F311" i="1"/>
  <c r="F336" i="1"/>
  <c r="F366" i="1"/>
  <c r="D299" i="1" l="1"/>
  <c r="D167" i="1" l="1"/>
  <c r="D166" i="1"/>
  <c r="F23" i="1" l="1"/>
  <c r="D345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0" i="1"/>
  <c r="D214" i="1" l="1"/>
  <c r="D285" i="1" l="1"/>
  <c r="C101" i="6" l="1"/>
  <c r="D101" i="6"/>
  <c r="B101" i="6"/>
  <c r="D105" i="1" l="1"/>
  <c r="F89" i="1" l="1"/>
  <c r="F59" i="1"/>
  <c r="B33" i="6" l="1"/>
  <c r="C33" i="6"/>
  <c r="D33" i="6"/>
  <c r="D85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2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3" i="1"/>
  <c r="F204" i="1"/>
  <c r="F203" i="1"/>
  <c r="F202" i="1"/>
  <c r="F157" i="1"/>
  <c r="D279" i="1" l="1"/>
  <c r="D342" i="1" l="1"/>
  <c r="D317" i="1" l="1"/>
  <c r="D131" i="6" l="1"/>
  <c r="D102" i="1" l="1"/>
  <c r="D130" i="1" l="1"/>
  <c r="D123" i="1"/>
  <c r="F37" i="1" l="1"/>
  <c r="D30" i="1"/>
  <c r="D15" i="6" l="1"/>
  <c r="D116" i="1"/>
  <c r="D56" i="6" l="1"/>
  <c r="D356" i="1"/>
  <c r="D232" i="1" l="1"/>
  <c r="I204" i="1" l="1"/>
  <c r="I202" i="1"/>
  <c r="I201" i="1"/>
  <c r="I200" i="1"/>
  <c r="I199" i="1"/>
  <c r="I205" i="1" l="1"/>
  <c r="D320" i="1" l="1"/>
  <c r="D321" i="1"/>
  <c r="D328" i="1"/>
  <c r="D117" i="1" l="1"/>
  <c r="D298" i="1"/>
  <c r="D100" i="1"/>
  <c r="D48" i="6" s="1"/>
  <c r="D99" i="1"/>
  <c r="D95" i="1"/>
  <c r="D40" i="6"/>
  <c r="D80" i="1"/>
  <c r="D270" i="1"/>
  <c r="D269" i="1"/>
  <c r="D264" i="1"/>
  <c r="D11" i="1"/>
  <c r="D332" i="1"/>
  <c r="D272" i="1"/>
  <c r="D231" i="1"/>
  <c r="D354" i="1"/>
  <c r="D143" i="6" s="1"/>
  <c r="D361" i="1"/>
  <c r="D357" i="1"/>
  <c r="F241" i="1" l="1"/>
  <c r="I67" i="1"/>
  <c r="F87" i="1"/>
  <c r="F88" i="1"/>
  <c r="I68" i="1"/>
  <c r="F108" i="1"/>
  <c r="F109" i="1"/>
  <c r="I99" i="1"/>
  <c r="I217" i="1"/>
  <c r="I213" i="1"/>
  <c r="I216" i="1"/>
  <c r="I214" i="1"/>
  <c r="F240" i="1"/>
  <c r="I215" i="1"/>
  <c r="I212" i="1"/>
  <c r="D47" i="6"/>
  <c r="I98" i="1"/>
  <c r="I71" i="1"/>
  <c r="D57" i="6"/>
  <c r="I70" i="1"/>
  <c r="I69" i="1"/>
  <c r="I66" i="1"/>
  <c r="D45" i="1"/>
  <c r="I218" i="1" l="1"/>
  <c r="I72" i="1"/>
  <c r="D330" i="1"/>
  <c r="I320" i="1" s="1"/>
  <c r="I322" i="1" l="1"/>
  <c r="I323" i="1"/>
  <c r="I321" i="1"/>
  <c r="I319" i="1"/>
  <c r="F334" i="1"/>
  <c r="F335" i="1"/>
  <c r="I318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4" i="1"/>
  <c r="D66" i="6" s="1"/>
  <c r="F155" i="1" l="1"/>
  <c r="I158" i="1"/>
  <c r="I156" i="1"/>
  <c r="I153" i="1"/>
  <c r="I154" i="1"/>
  <c r="I155" i="1"/>
  <c r="I157" i="1"/>
  <c r="F156" i="1"/>
  <c r="I159" i="1" l="1"/>
  <c r="D281" i="1" l="1"/>
  <c r="D282" i="1"/>
  <c r="D283" i="1"/>
  <c r="D284" i="1"/>
  <c r="I251" i="1" l="1"/>
  <c r="F288" i="1"/>
  <c r="F287" i="1"/>
  <c r="I252" i="1"/>
  <c r="I253" i="1"/>
  <c r="I250" i="1"/>
  <c r="D32" i="1"/>
  <c r="D31" i="1"/>
  <c r="D189" i="1"/>
  <c r="I256" i="1" l="1"/>
  <c r="F35" i="1"/>
  <c r="F36" i="1"/>
  <c r="I31" i="1"/>
  <c r="I30" i="1"/>
  <c r="I33" i="1"/>
  <c r="I29" i="1"/>
  <c r="I32" i="1"/>
  <c r="I34" i="1"/>
  <c r="I35" i="1" l="1"/>
  <c r="D352" i="1" l="1"/>
  <c r="D360" i="1" l="1"/>
  <c r="I346" i="1" s="1"/>
  <c r="I350" i="1" l="1"/>
  <c r="I349" i="1"/>
  <c r="I345" i="1"/>
  <c r="I347" i="1"/>
  <c r="I348" i="1"/>
  <c r="F365" i="1"/>
  <c r="F364" i="1"/>
  <c r="F194" i="1"/>
  <c r="I351" i="1" l="1"/>
  <c r="D164" i="1"/>
  <c r="I296" i="1"/>
  <c r="D190" i="1"/>
  <c r="D83" i="6" s="1"/>
  <c r="D187" i="1"/>
  <c r="D163" i="1"/>
  <c r="D169" i="1"/>
  <c r="D175" i="1"/>
  <c r="D176" i="1"/>
  <c r="D124" i="1"/>
  <c r="D128" i="1"/>
  <c r="D142" i="1"/>
  <c r="D53" i="1"/>
  <c r="D44" i="1"/>
  <c r="D50" i="1"/>
  <c r="I121" i="1" l="1"/>
  <c r="F181" i="1"/>
  <c r="F148" i="1"/>
  <c r="F147" i="1"/>
  <c r="I122" i="1"/>
  <c r="F58" i="1"/>
  <c r="I44" i="1"/>
  <c r="F57" i="1"/>
  <c r="I43" i="1"/>
  <c r="D73" i="6"/>
  <c r="I169" i="1"/>
  <c r="I166" i="1"/>
  <c r="I119" i="1"/>
  <c r="D81" i="6"/>
  <c r="I189" i="1"/>
  <c r="I120" i="1"/>
  <c r="I100" i="1"/>
  <c r="D24" i="6"/>
  <c r="I46" i="1"/>
  <c r="I301" i="1"/>
  <c r="I300" i="1"/>
  <c r="I299" i="1"/>
  <c r="I298" i="1"/>
  <c r="I297" i="1"/>
  <c r="I102" i="1"/>
  <c r="I104" i="1"/>
  <c r="I103" i="1"/>
  <c r="I170" i="1"/>
  <c r="I168" i="1"/>
  <c r="I190" i="1"/>
  <c r="I193" i="1"/>
  <c r="I192" i="1"/>
  <c r="I191" i="1"/>
  <c r="I123" i="1"/>
  <c r="F310" i="1"/>
  <c r="F180" i="1"/>
  <c r="F193" i="1"/>
  <c r="F192" i="1"/>
  <c r="I165" i="1"/>
  <c r="I167" i="1"/>
  <c r="I118" i="1"/>
  <c r="I188" i="1"/>
  <c r="I324" i="1"/>
  <c r="I42" i="1"/>
  <c r="I47" i="1"/>
  <c r="I45" i="1"/>
  <c r="F309" i="1"/>
  <c r="E374" i="1" l="1"/>
  <c r="E372" i="1"/>
  <c r="E370" i="1"/>
  <c r="E371" i="1"/>
  <c r="E373" i="1"/>
  <c r="E369" i="1"/>
  <c r="I194" i="1"/>
  <c r="I302" i="1"/>
  <c r="I105" i="1"/>
  <c r="I124" i="1"/>
  <c r="I171" i="1"/>
  <c r="I48" i="1"/>
  <c r="E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<sst xmlns="http://schemas.openxmlformats.org/spreadsheetml/2006/main" count="3535" uniqueCount="1103">
  <si>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</si>
  <si>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</si>
  <si>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</si>
  <si>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</si>
  <si>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</si>
  <si>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</si>
  <si>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</si>
  <si>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</si>
  <si>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</si>
  <si>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</si>
  <si>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</si>
  <si>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</si>
  <si>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</si>
  <si>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</si>
  <si>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</si>
  <si>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</si>
  <si>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</si>
  <si>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</si>
  <si>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</si>
  <si>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</si>
  <si>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</si>
  <si>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</si>
  <si>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</si>
  <si>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</si>
  <si>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</si>
  <si>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</si>
  <si>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</si>
  <si>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</si>
  <si>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</si>
  <si>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</si>
  <si>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</si>
  <si>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</si>
  <si>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</si>
  <si>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</si>
  <si>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</si>
  <si>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</si>
  <si>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</si>
  <si>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</si>
  <si>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</si>
  <si>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</si>
  <si>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</si>
  <si>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</si>
  <si>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</si>
  <si>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</si>
  <si>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</si>
  <si>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</si>
  <si>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</si>
  <si>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</si>
  <si>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</si>
  <si>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</si>
  <si>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</si>
  <si>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</si>
  <si>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</si>
  <si>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</si>
  <si>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</si>
  <si>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</si>
  <si>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</si>
  <si>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</si>
  <si>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</si>
  <si>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</si>
  <si>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</si>
  <si>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</si>
  <si>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</si>
  <si>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</si>
  <si>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</si>
  <si>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</si>
  <si>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</si>
  <si>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</si>
  <si>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</si>
  <si>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</si>
  <si>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</si>
  <si>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</si>
  <si>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</si>
  <si>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</si>
  <si>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</si>
  <si>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</si>
  <si>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</si>
  <si>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</si>
  <si>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</si>
  <si>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</si>
  <si>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</si>
  <si>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</si>
  <si>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</si>
  <si>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</si>
  <si>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</si>
  <si>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</si>
  <si>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</si>
  <si>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</si>
  <si>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</si>
  <si>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</si>
  <si>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</si>
  <si>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</si>
  <si>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</si>
  <si>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</si>
  <si>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</si>
  <si>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</si>
  <si>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</si>
  <si>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</si>
  <si>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</si>
  <si>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</si>
  <si>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</si>
  <si>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</si>
  <si>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</si>
  <si>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</si>
  <si>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</si>
  <si>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</si>
  <si>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</si>
  <si>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</si>
  <si>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</si>
  <si>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</si>
  <si>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</si>
  <si>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</si>
  <si>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</si>
  <si>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</si>
  <si>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</si>
  <si>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</si>
  <si>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</si>
  <si>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</si>
  <si>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</si>
  <si>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</si>
  <si>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</si>
  <si>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</si>
  <si>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</si>
  <si>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</si>
  <si>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</si>
  <si>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</si>
  <si>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</si>
  <si>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</si>
  <si>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</si>
  <si>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</si>
  <si>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</si>
  <si>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</si>
  <si>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</si>
  <si>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</si>
  <si>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</si>
  <si>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</si>
  <si>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</si>
  <si>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</si>
  <si>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</si>
  <si>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</si>
  <si>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</si>
  <si>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</si>
  <si>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</si>
  <si>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</si>
  <si>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</si>
  <si>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</si>
  <si>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</si>
  <si>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</si>
  <si>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</si>
  <si>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</si>
  <si>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</si>
  <si>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</si>
  <si>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</si>
  <si>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</si>
  <si>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</si>
  <si>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</si>
  <si>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</si>
  <si>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</si>
  <si>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</si>
  <si>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</si>
  <si>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</si>
  <si>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</si>
  <si>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</si>
  <si>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</si>
  <si>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</si>
  <si>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</si>
  <si>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</si>
  <si>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</si>
  <si>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</si>
  <si>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</si>
  <si>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</si>
  <si>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</si>
  <si>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</si>
  <si>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</si>
  <si>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</si>
  <si>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</si>
  <si>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</si>
  <si>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</si>
  <si>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</si>
  <si>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</si>
  <si>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</si>
  <si>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</si>
  <si>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</si>
  <si>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</si>
  <si>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</si>
  <si>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</si>
  <si>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</si>
  <si>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</si>
  <si>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</si>
  <si>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</si>
  <si>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</si>
  <si>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</si>
  <si>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</si>
  <si>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</si>
  <si>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</si>
  <si>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</si>
  <si>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</si>
  <si>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</si>
  <si>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</si>
  <si>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</si>
  <si>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</si>
  <si>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</si>
  <si>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</si>
  <si>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</si>
  <si>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</si>
  <si>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</si>
  <si>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</si>
  <si>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</si>
  <si>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</si>
  <si>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</si>
  <si>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</si>
  <si>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</si>
  <si>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</si>
  <si>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</si>
  <si>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</si>
  <si>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</si>
  <si>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</si>
  <si>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</si>
  <si>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</si>
  <si>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</si>
  <si>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</si>
  <si>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</si>
  <si>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</si>
  <si>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</si>
  <si>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</si>
  <si>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</si>
  <si>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</si>
  <si>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</si>
  <si>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</si>
  <si>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</si>
  <si>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</si>
  <si>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</si>
  <si>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</si>
  <si>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</si>
  <si>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</si>
  <si>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</si>
  <si>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</si>
  <si>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</si>
  <si>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</si>
  <si>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</si>
  <si>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</si>
  <si>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</si>
  <si>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</si>
  <si>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</si>
  <si>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</si>
  <si>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</si>
  <si>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</si>
  <si>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</si>
  <si>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</si>
  <si>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</si>
  <si>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</si>
  <si>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</si>
  <si>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</si>
  <si>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</si>
  <si>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</si>
  <si>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</si>
  <si>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</si>
  <si>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</si>
  <si>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</si>
  <si>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</si>
  <si>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</si>
  <si>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</si>
  <si>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</si>
  <si>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</si>
  <si>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</si>
  <si>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</si>
  <si>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</si>
  <si>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</si>
  <si>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</si>
  <si>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</si>
  <si>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</si>
  <si>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</si>
  <si>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</si>
  <si>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</si>
  <si>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</si>
  <si>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</si>
  <si>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</si>
  <si>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</si>
  <si>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</si>
  <si>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</si>
  <si>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</si>
  <si>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</si>
  <si>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</si>
  <si>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</si>
  <si>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</si>
  <si>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</si>
  <si>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</si>
  <si>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</si>
  <si>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</si>
  <si>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</si>
  <si>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</si>
  <si>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</si>
  <si>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</si>
  <si>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</si>
  <si>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</si>
  <si>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</si>
  <si>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</si>
  <si>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</si>
  <si>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</si>
  <si>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</si>
  <si>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</si>
  <si>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</si>
  <si>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</si>
  <si>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</si>
  <si>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</si>
  <si>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</si>
  <si>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</si>
  <si>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</si>
  <si>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</si>
  <si>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</si>
  <si>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</si>
  <si>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</si>
  <si>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</si>
  <si>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</si>
  <si>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</si>
  <si>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</si>
  <si>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</si>
  <si>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</si>
  <si>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</si>
  <si>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</si>
  <si>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</si>
  <si>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</si>
  <si>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</si>
  <si>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</si>
  <si>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</si>
  <si>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</si>
  <si>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</si>
  <si>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</si>
  <si>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</si>
  <si>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</si>
  <si>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</si>
  <si>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</si>
  <si>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</si>
  <si>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</si>
  <si>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</si>
  <si>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</si>
  <si>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</si>
  <si>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</si>
  <si>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</si>
  <si>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</si>
  <si>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</si>
  <si>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</si>
  <si>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</si>
  <si>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</si>
  <si>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</si>
  <si>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</si>
  <si>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</si>
  <si>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</si>
  <si>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</si>
  <si>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</si>
  <si>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</si>
  <si>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</si>
  <si>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</si>
  <si>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</si>
  <si>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</si>
  <si>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</si>
  <si>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</si>
  <si>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</si>
  <si>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</si>
  <si>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</si>
  <si>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</si>
  <si>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</si>
  <si>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</si>
  <si>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</si>
  <si>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</si>
  <si>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</si>
  <si>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</si>
  <si>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</si>
  <si>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</si>
  <si>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</si>
  <si>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</si>
  <si>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</si>
  <si>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</si>
  <si>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</si>
  <si>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</si>
  <si>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</si>
  <si>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</si>
  <si>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</si>
  <si>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</si>
  <si>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</si>
  <si>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</si>
  <si>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</si>
  <si>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</si>
  <si>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</si>
  <si>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</si>
  <si>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</si>
  <si>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</si>
  <si>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</si>
  <si>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</si>
  <si>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</si>
  <si>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</si>
  <si>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</si>
  <si>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</si>
  <si>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</si>
  <si>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</si>
  <si>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</si>
  <si>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</si>
  <si>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</si>
  <si>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</si>
  <si>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</si>
  <si>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</si>
  <si>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</si>
  <si>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</si>
  <si>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</si>
  <si>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</si>
  <si>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</si>
  <si>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</si>
  <si>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</si>
  <si>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</si>
  <si>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</si>
  <si>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</si>
  <si>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</si>
  <si>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</si>
  <si>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</si>
  <si>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</si>
  <si>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</si>
  <si>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</si>
  <si>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</si>
  <si>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</si>
  <si>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</si>
  <si>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</si>
  <si>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</si>
  <si>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</si>
  <si>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</si>
  <si>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</si>
  <si>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</si>
  <si>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</si>
  <si>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</si>
  <si>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</si>
  <si>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</si>
  <si>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</si>
  <si>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</si>
  <si>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</si>
  <si>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</si>
  <si>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</si>
  <si>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</si>
  <si>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</si>
  <si>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</si>
  <si>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</si>
  <si>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</si>
  <si>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</si>
  <si>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</si>
  <si>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</si>
  <si>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</si>
  <si>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</si>
  <si>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</si>
  <si>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</si>
  <si>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</si>
  <si>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</si>
  <si>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</si>
  <si>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</si>
  <si>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</si>
  <si>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</si>
  <si>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</si>
  <si>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</si>
  <si>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</si>
  <si>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</si>
  <si>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</si>
  <si>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</si>
  <si>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</si>
  <si>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</si>
  <si>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</si>
  <si>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</si>
  <si>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</si>
  <si>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</si>
  <si>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</si>
  <si>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</si>
  <si>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</si>
  <si>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</si>
  <si>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</si>
  <si>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</si>
  <si>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</si>
  <si>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</si>
  <si>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</si>
  <si>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</si>
  <si>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</si>
  <si>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</si>
  <si>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</si>
  <si>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</si>
  <si>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</si>
  <si>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</si>
  <si>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</si>
  <si>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</si>
  <si>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</si>
  <si>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</si>
  <si>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</si>
  <si>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</si>
  <si>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</si>
  <si>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</si>
  <si>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</si>
  <si>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</si>
  <si>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</si>
  <si>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</si>
  <si>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</si>
  <si>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</si>
  <si>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</si>
  <si>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</si>
  <si>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</si>
  <si>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</si>
  <si>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</si>
  <si>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</si>
  <si>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</si>
  <si>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</si>
  <si>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</si>
  <si>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</si>
  <si>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</si>
  <si>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</si>
  <si>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</si>
  <si>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</si>
  <si>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</si>
  <si>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</si>
  <si>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</si>
  <si>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</si>
  <si>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</si>
  <si>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</si>
  <si>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</si>
  <si>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</si>
  <si>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</si>
  <si>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</si>
  <si>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</si>
  <si>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</si>
  <si>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</si>
  <si>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</si>
  <si>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</si>
  <si>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</si>
  <si>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</si>
  <si>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</si>
  <si>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</si>
  <si>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</si>
  <si>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</si>
  <si>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</si>
  <si>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</si>
  <si>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</si>
  <si>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</si>
  <si>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</si>
  <si>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</si>
  <si>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</si>
  <si>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</si>
  <si>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</si>
  <si>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</si>
  <si>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</si>
  <si>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</si>
  <si>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</si>
  <si>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</si>
  <si>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</si>
  <si>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</si>
  <si>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</si>
  <si>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</si>
  <si>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</si>
  <si>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</si>
  <si>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</si>
  <si>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</si>
  <si>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</si>
  <si>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</si>
  <si>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</si>
  <si>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</si>
  <si>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</si>
  <si>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</si>
  <si>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</si>
  <si>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</si>
  <si>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</si>
  <si>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</si>
  <si>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</si>
  <si>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</si>
  <si>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</si>
  <si>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</si>
  <si>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</si>
  <si>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</si>
  <si>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</si>
  <si>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</si>
  <si>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</si>
  <si>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</si>
  <si>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</si>
  <si>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</si>
  <si>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</si>
  <si>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</si>
  <si>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</si>
  <si>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</si>
  <si>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</si>
  <si>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</si>
  <si>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</si>
  <si>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</si>
  <si>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</si>
  <si>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</si>
  <si>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</si>
  <si>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</si>
  <si>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</si>
  <si>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</si>
  <si>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</si>
  <si>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</si>
  <si>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</si>
  <si>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</si>
  <si>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</si>
  <si>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</si>
  <si>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</si>
  <si>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</si>
  <si>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</si>
  <si>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</si>
  <si>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</si>
  <si>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</si>
  <si>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</si>
  <si>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</si>
  <si>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</si>
  <si>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</si>
  <si>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</si>
  <si>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</si>
  <si>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</si>
  <si>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</si>
  <si>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</si>
  <si>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</si>
  <si>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</si>
  <si>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</si>
  <si>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</si>
  <si>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</si>
  <si>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</si>
  <si>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</si>
  <si>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</si>
  <si>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</si>
  <si>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</si>
  <si>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</si>
  <si>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</si>
  <si>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</si>
  <si>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</si>
  <si>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</si>
  <si>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</si>
  <si>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</si>
  <si>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</si>
  <si>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</si>
  <si>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</si>
  <si>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</si>
  <si>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</si>
  <si>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</si>
  <si>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</si>
  <si>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</si>
  <si>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</si>
  <si>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</si>
  <si>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</si>
  <si>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</si>
  <si>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</si>
  <si>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</si>
  <si>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</si>
  <si>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</si>
  <si>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</si>
  <si>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</si>
  <si>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</si>
  <si>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</si>
  <si>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</si>
  <si>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</si>
  <si>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</si>
  <si>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</si>
  <si>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</si>
  <si>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</si>
  <si>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</si>
  <si>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</si>
  <si>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</si>
  <si>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</si>
  <si>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</si>
  <si>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</si>
  <si>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</si>
  <si>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</si>
  <si>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</si>
  <si>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</si>
  <si>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</si>
  <si>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</si>
  <si>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</si>
  <si>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</si>
  <si>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</si>
  <si>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</si>
  <si>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</si>
  <si>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</si>
  <si>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</si>
  <si>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</si>
  <si>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</si>
  <si>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</si>
  <si>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</si>
  <si>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</si>
  <si>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</si>
  <si>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</si>
  <si>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</si>
  <si>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</si>
  <si>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</si>
  <si>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</si>
  <si>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</si>
  <si>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</si>
  <si>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</si>
  <si>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</si>
  <si>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</si>
  <si>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</si>
  <si>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</si>
  <si>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</si>
  <si>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</si>
  <si>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</si>
  <si>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</si>
  <si>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</si>
  <si>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</si>
  <si>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</si>
  <si>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</si>
  <si>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</si>
  <si>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</si>
  <si>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</si>
  <si>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</si>
  <si>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</si>
  <si>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</si>
  <si>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</si>
  <si>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</si>
  <si>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</si>
  <si>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</si>
  <si>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</si>
  <si>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</si>
  <si>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</si>
  <si>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</si>
  <si>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</si>
  <si>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</si>
  <si>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</si>
  <si>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</si>
  <si>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</si>
  <si>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</si>
  <si>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</si>
  <si>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</si>
  <si>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</si>
  <si>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</si>
  <si>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</si>
  <si>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</si>
  <si>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</si>
  <si>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</si>
  <si>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</si>
  <si>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</si>
  <si>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</si>
  <si>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</si>
  <si>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</si>
  <si>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</si>
  <si>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</si>
  <si>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</si>
  <si>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</si>
  <si>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</si>
  <si>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</si>
  <si>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</si>
  <si>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</si>
  <si>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</si>
  <si>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</si>
  <si>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</si>
  <si>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</si>
  <si>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</si>
  <si>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</si>
  <si>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</si>
  <si>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</si>
  <si>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</si>
  <si>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</si>
  <si>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</si>
  <si>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</si>
  <si>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</si>
  <si>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</si>
  <si>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</si>
  <si>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</si>
  <si>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</si>
  <si>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</si>
  <si>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</si>
  <si>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</si>
  <si>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</si>
  <si>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</si>
  <si>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</si>
  <si>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</si>
  <si>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</si>
  <si>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</si>
  <si>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</si>
  <si>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</si>
  <si>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</si>
  <si>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</si>
  <si>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</si>
  <si>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</si>
  <si>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</si>
  <si>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</si>
  <si>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</si>
  <si>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</si>
  <si>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</si>
  <si>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</si>
  <si>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</si>
  <si>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</si>
  <si>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</si>
  <si>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</si>
  <si>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</si>
  <si>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</si>
  <si>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</si>
  <si>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</si>
  <si>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</si>
  <si>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</si>
  <si>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</si>
  <si>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</si>
  <si>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</si>
  <si>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</si>
  <si>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</si>
  <si>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</si>
  <si>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</si>
  <si>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</si>
  <si>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</si>
  <si>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</si>
  <si>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</si>
  <si>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</si>
  <si>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</si>
  <si>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</si>
  <si>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</si>
  <si>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</si>
  <si>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</si>
  <si>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</si>
  <si>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</si>
  <si>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</si>
  <si>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</si>
  <si>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</si>
  <si>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</si>
  <si>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</si>
  <si>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</si>
  <si>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</si>
  <si>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</si>
  <si>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</si>
  <si>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</si>
  <si>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</si>
  <si>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</si>
  <si>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</si>
  <si>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</si>
  <si>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</si>
  <si>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</si>
  <si>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</si>
  <si>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</si>
  <si>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</si>
  <si>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</si>
  <si>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</si>
  <si>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</si>
  <si>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</si>
  <si>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</si>
  <si>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</si>
  <si>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</si>
  <si>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</si>
  <si>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</si>
  <si>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</si>
  <si>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</si>
  <si>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</si>
  <si>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</si>
  <si>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</si>
  <si>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</si>
  <si>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</si>
  <si>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</si>
  <si>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</si>
  <si>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</si>
  <si>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</si>
  <si>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</si>
  <si>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</si>
  <si>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</si>
  <si>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</si>
  <si>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</si>
  <si>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</si>
  <si>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</si>
  <si>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</si>
  <si>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</si>
  <si>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</si>
  <si>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</si>
  <si>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</si>
  <si>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</si>
  <si>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</si>
  <si>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</si>
  <si>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</si>
  <si>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</si>
  <si>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</si>
  <si>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</si>
  <si>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</si>
  <si>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</si>
  <si>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</si>
  <si>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</si>
  <si>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</si>
  <si>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</si>
  <si>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</si>
  <si>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</si>
  <si>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</si>
  <si>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</si>
  <si>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</si>
  <si>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</si>
  <si>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</si>
  <si>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</si>
  <si>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</si>
  <si>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</si>
  <si>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</si>
  <si>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</si>
  <si>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</si>
  <si>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</si>
  <si>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</si>
  <si>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</si>
  <si>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</si>
  <si>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</si>
  <si>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</si>
  <si>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</si>
  <si>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</si>
  <si>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</si>
  <si>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</si>
  <si>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</si>
  <si>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</si>
  <si>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</si>
  <si>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</si>
  <si>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</si>
  <si>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</si>
  <si>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</si>
  <si>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</si>
  <si>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</si>
  <si>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</si>
  <si>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</si>
  <si>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</si>
  <si>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</si>
  <si>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</si>
  <si>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</si>
  <si>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</si>
  <si>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</si>
  <si>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</si>
  <si>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</si>
  <si>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</si>
  <si>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</si>
  <si>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</si>
  <si>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</si>
  <si>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</si>
  <si>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</si>
  <si>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</si>
  <si>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</si>
  <si>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</si>
  <si>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</si>
  <si>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</si>
  <si>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</si>
  <si>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</si>
  <si>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</si>
  <si>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</si>
  <si>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</si>
  <si>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</si>
  <si>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</si>
  <si>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</si>
  <si>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</si>
  <si>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</si>
  <si>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</si>
  <si>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</si>
  <si>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</si>
  <si>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</si>
  <si>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</si>
  <si>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</si>
  <si>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</si>
  <si>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</si>
  <si>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</si>
  <si>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</si>
  <si>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</si>
  <si>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</si>
  <si>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</si>
  <si>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</si>
  <si>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</si>
  <si>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</si>
  <si>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</si>
  <si>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</si>
  <si>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</si>
  <si>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</si>
  <si>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</si>
  <si>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</si>
  <si>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</si>
  <si>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</si>
  <si>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</si>
  <si>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</si>
  <si>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</si>
  <si>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</si>
  <si>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</si>
  <si>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</si>
  <si>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</si>
  <si>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</si>
  <si>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</si>
  <si>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</si>
  <si>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</si>
  <si>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</si>
  <si>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</si>
  <si>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</si>
  <si>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</si>
  <si>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</si>
  <si>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</si>
  <si>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</si>
  <si>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</si>
  <si>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</si>
  <si>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</si>
  <si>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</si>
  <si>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</si>
  <si>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</si>
  <si>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</si>
  <si>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</si>
  <si>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</si>
  <si>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</si>
  <si>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</si>
  <si>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</si>
  <si>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</si>
  <si>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</si>
  <si>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</si>
  <si>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</si>
  <si>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</si>
  <si>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</si>
  <si>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</si>
  <si>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</si>
  <si>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</si>
  <si>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</si>
  <si>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</si>
  <si>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</si>
  <si>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</si>
  <si>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</si>
  <si>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</si>
  <si>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</si>
  <si>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</si>
  <si>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</si>
  <si>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</si>
  <si>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</si>
  <si>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</si>
  <si>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</si>
  <si>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</si>
  <si>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</si>
  <si>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</si>
  <si>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</si>
  <si>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</si>
  <si>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</si>
  <si>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</si>
  <si>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</si>
  <si>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</si>
  <si>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</si>
  <si>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</si>
  <si>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</si>
  <si>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</si>
  <si>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</si>
  <si>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</si>
  <si>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</si>
  <si>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</si>
  <si>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</si>
  <si>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</si>
  <si>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</si>
  <si>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</si>
  <si>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</si>
  <si>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</si>
  <si>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</si>
  <si>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</si>
  <si>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</si>
  <si>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</si>
  <si>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</si>
  <si>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</si>
  <si>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</si>
  <si>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</si>
  <si>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</si>
  <si>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</si>
  <si>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</si>
  <si>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</si>
  <si>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</si>
  <si>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</si>
  <si>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</si>
  <si>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</si>
  <si>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</si>
  <si>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</si>
  <si>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</si>
  <si>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</si>
  <si>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</si>
  <si>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</si>
  <si>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</si>
  <si>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</si>
  <si>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</si>
  <si>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</si>
  <si>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</si>
  <si>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</si>
  <si>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</si>
  <si>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</si>
  <si>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</si>
  <si>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</si>
  <si>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</si>
  <si>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</si>
  <si>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</si>
  <si>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</si>
  <si>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</si>
  <si>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</si>
  <si>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</si>
  <si>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</si>
  <si>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</si>
  <si>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</si>
  <si>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</si>
  <si>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</si>
  <si>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</si>
  <si>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</si>
  <si>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</si>
  <si>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</si>
  <si>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</si>
  <si>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</si>
  <si>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</si>
  <si>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</si>
  <si>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</si>
  <si>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</si>
  <si>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</si>
  <si>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</si>
  <si>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</si>
  <si>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</si>
  <si>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</si>
  <si>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</si>
  <si>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</si>
  <si>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Situação em 21.02.2022</t>
  </si>
  <si>
    <t>VALDICK DE CALDAS BRAGA</t>
  </si>
  <si>
    <t>MPM</t>
  </si>
  <si>
    <t>VAGO</t>
  </si>
  <si>
    <t>RAFAEL VELOSO MIZUNO</t>
  </si>
  <si>
    <t>Situação em 31.3.2022</t>
  </si>
  <si>
    <t>POLYANA RIBEIRO GOMES RUAS</t>
  </si>
  <si>
    <t>ASSESSOR "C"/ FC-6</t>
  </si>
  <si>
    <t xml:space="preserve">ASSESSOR "C" / FC-6 </t>
  </si>
  <si>
    <t>ASSISTENTE I /  FC-1</t>
  </si>
  <si>
    <t>GABINETE DA SECRETARIA-GERAL E OUVIDORIA – GAB-OUV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</si>
</sst>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4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0"/>
  <sheetViews>
    <sheetView tabSelected="1" topLeftCell="A55" zoomScale="90" zoomScaleNormal="90" workbookViewId="0">
      <selection activeCell="C67" sqref="C67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56" t="s">
        <v>794</v>
      </c>
      <c r="B1" s="156"/>
      <c r="C1" s="156"/>
      <c r="D1" s="156"/>
      <c r="E1" s="156"/>
      <c r="F1" s="156"/>
    </row>
    <row r="2" spans="1:9" ht="33" customHeight="1" x14ac:dyDescent="0.25">
      <c r="A2" s="157" t="s">
        <v>898</v>
      </c>
      <c r="B2" s="157"/>
      <c r="C2" s="157"/>
      <c r="D2" s="157"/>
      <c r="E2" s="157"/>
      <c r="F2" s="157"/>
    </row>
    <row r="3" spans="1:9" ht="33" customHeight="1" x14ac:dyDescent="0.25">
      <c r="A3" s="158" t="s">
        <v>1097</v>
      </c>
      <c r="B3" s="158"/>
      <c r="C3" s="158"/>
      <c r="D3" s="158"/>
      <c r="E3" s="158"/>
      <c r="F3" s="158"/>
    </row>
    <row r="4" spans="1:9" ht="33" customHeight="1" thickBot="1" x14ac:dyDescent="0.3">
      <c r="A4" s="1"/>
    </row>
    <row r="5" spans="1:9" ht="33" customHeight="1" x14ac:dyDescent="0.25">
      <c r="A5" s="167" t="s">
        <v>0</v>
      </c>
      <c r="B5" s="168"/>
      <c r="C5" s="168"/>
      <c r="D5" s="168"/>
      <c r="E5" s="168"/>
      <c r="F5" s="169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983</v>
      </c>
      <c r="D7" s="6"/>
      <c r="E7" s="6"/>
      <c r="F7" s="7"/>
    </row>
    <row r="8" spans="1:9" ht="33" customHeight="1" x14ac:dyDescent="0.25">
      <c r="A8" s="165" t="s">
        <v>886</v>
      </c>
      <c r="B8" s="99">
        <v>1041</v>
      </c>
      <c r="C8" s="25" t="s">
        <v>1068</v>
      </c>
      <c r="D8" s="99" t="s">
        <v>791</v>
      </c>
      <c r="E8" s="99" t="s">
        <v>1003</v>
      </c>
      <c r="F8" s="20" t="s">
        <v>1067</v>
      </c>
      <c r="H8" s="181" t="s">
        <v>793</v>
      </c>
      <c r="I8" s="182"/>
    </row>
    <row r="9" spans="1:9" ht="33" customHeight="1" x14ac:dyDescent="0.25">
      <c r="A9" s="179"/>
      <c r="B9" s="64">
        <v>76</v>
      </c>
      <c r="C9" s="8" t="s">
        <v>180</v>
      </c>
      <c r="D9" s="64" t="s">
        <v>10</v>
      </c>
      <c r="E9" s="99" t="s">
        <v>1004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65" t="s">
        <v>801</v>
      </c>
      <c r="B10" s="113">
        <v>984</v>
      </c>
      <c r="C10" s="118" t="s">
        <v>942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66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66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66"/>
      <c r="B13" s="64">
        <v>86</v>
      </c>
      <c r="C13" s="8" t="s">
        <v>1052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66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66"/>
      <c r="B15" s="113">
        <v>778</v>
      </c>
      <c r="C15" s="27" t="s">
        <v>156</v>
      </c>
      <c r="D15" s="113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66"/>
      <c r="B16" s="113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66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66"/>
      <c r="B18" s="113">
        <v>976</v>
      </c>
      <c r="C18" s="8" t="s">
        <v>940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66"/>
      <c r="B19" s="113">
        <v>89</v>
      </c>
      <c r="C19" s="118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79"/>
      <c r="B20" s="113">
        <v>1026</v>
      </c>
      <c r="C20" s="118" t="s">
        <v>1049</v>
      </c>
      <c r="D20" s="64" t="s">
        <v>10</v>
      </c>
      <c r="E20" s="64" t="s">
        <v>10</v>
      </c>
      <c r="F20" s="11" t="s">
        <v>6</v>
      </c>
      <c r="L20" s="120"/>
      <c r="M20" s="68"/>
      <c r="N20" s="120"/>
      <c r="O20" s="120"/>
      <c r="P20" s="120"/>
      <c r="Q20" s="126"/>
      <c r="R20" s="126"/>
    </row>
    <row r="21" spans="1:18" s="26" customFormat="1" ht="33" customHeight="1" thickBot="1" x14ac:dyDescent="0.3">
      <c r="A21" s="170" t="s">
        <v>789</v>
      </c>
      <c r="B21" s="171"/>
      <c r="C21" s="171"/>
      <c r="D21" s="186"/>
      <c r="E21" s="119" t="s">
        <v>51</v>
      </c>
      <c r="F21" s="43">
        <f>COUNTIF(D7:D20,E21)</f>
        <v>0</v>
      </c>
    </row>
    <row r="22" spans="1:18" s="26" customFormat="1" ht="33" customHeight="1" thickBot="1" x14ac:dyDescent="0.3">
      <c r="A22" s="173"/>
      <c r="B22" s="174"/>
      <c r="C22" s="174"/>
      <c r="D22" s="187"/>
      <c r="E22" s="119" t="s">
        <v>10</v>
      </c>
      <c r="F22" s="43">
        <f>COUNTIF(D7:D20,E22)</f>
        <v>12</v>
      </c>
    </row>
    <row r="23" spans="1:18" ht="16.5" thickBot="1" x14ac:dyDescent="0.3">
      <c r="A23" s="159" t="s">
        <v>1050</v>
      </c>
      <c r="B23" s="160"/>
      <c r="C23" s="160"/>
      <c r="D23" s="161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62" t="s">
        <v>996</v>
      </c>
      <c r="B25" s="163"/>
      <c r="C25" s="163"/>
      <c r="D25" s="163"/>
      <c r="E25" s="163"/>
      <c r="F25" s="164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65" t="s">
        <v>817</v>
      </c>
      <c r="B27" s="99">
        <v>1056</v>
      </c>
      <c r="C27" s="22" t="s">
        <v>1087</v>
      </c>
      <c r="D27" s="64" t="s">
        <v>791</v>
      </c>
      <c r="E27" s="99" t="s">
        <v>1082</v>
      </c>
      <c r="F27" s="20" t="s">
        <v>1088</v>
      </c>
    </row>
    <row r="28" spans="1:18" ht="33" customHeight="1" x14ac:dyDescent="0.25">
      <c r="A28" s="166"/>
      <c r="B28" s="64">
        <v>872</v>
      </c>
      <c r="C28" s="8" t="s">
        <v>172</v>
      </c>
      <c r="D28" s="64" t="s">
        <v>10</v>
      </c>
      <c r="E28" s="64" t="s">
        <v>1005</v>
      </c>
      <c r="F28" s="11" t="s">
        <v>6</v>
      </c>
      <c r="H28" s="181" t="s">
        <v>793</v>
      </c>
      <c r="I28" s="182"/>
    </row>
    <row r="29" spans="1:18" ht="33" customHeight="1" x14ac:dyDescent="0.25">
      <c r="A29" s="179"/>
      <c r="B29" s="64">
        <v>968</v>
      </c>
      <c r="C29" s="68" t="s">
        <v>928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0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1006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0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1007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0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1007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0" t="s">
        <v>966</v>
      </c>
      <c r="B33" s="99">
        <v>1015</v>
      </c>
      <c r="C33" s="25" t="s">
        <v>984</v>
      </c>
      <c r="D33" s="99" t="s">
        <v>33</v>
      </c>
      <c r="E33" s="99" t="s">
        <v>1008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0" t="s">
        <v>40</v>
      </c>
      <c r="B34" s="64">
        <v>1047</v>
      </c>
      <c r="C34" s="16" t="s">
        <v>1071</v>
      </c>
      <c r="D34" s="64" t="s">
        <v>791</v>
      </c>
      <c r="E34" s="64" t="s">
        <v>1007</v>
      </c>
      <c r="F34" s="11" t="s">
        <v>1072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70" t="s">
        <v>789</v>
      </c>
      <c r="B35" s="171"/>
      <c r="C35" s="171"/>
      <c r="D35" s="172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73"/>
      <c r="B36" s="174"/>
      <c r="C36" s="174"/>
      <c r="D36" s="175"/>
      <c r="E36" s="43" t="s">
        <v>10</v>
      </c>
      <c r="F36" s="43">
        <f>COUNTIF(D27:D34,E36)</f>
        <v>5</v>
      </c>
    </row>
    <row r="37" spans="1:9" ht="16.5" thickBot="1" x14ac:dyDescent="0.3">
      <c r="A37" s="159" t="s">
        <v>808</v>
      </c>
      <c r="B37" s="160"/>
      <c r="C37" s="160"/>
      <c r="D37" s="160"/>
      <c r="E37" s="161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62" t="s">
        <v>783</v>
      </c>
      <c r="B39" s="163"/>
      <c r="C39" s="163"/>
      <c r="D39" s="163"/>
      <c r="E39" s="163"/>
      <c r="F39" s="164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1009</v>
      </c>
      <c r="F41" s="20" t="s">
        <v>33</v>
      </c>
      <c r="H41" s="181" t="s">
        <v>793</v>
      </c>
      <c r="I41" s="182"/>
    </row>
    <row r="42" spans="1:9" ht="33" customHeight="1" x14ac:dyDescent="0.25">
      <c r="A42" s="165" t="s">
        <v>944</v>
      </c>
      <c r="B42" s="99">
        <v>136</v>
      </c>
      <c r="C42" s="22" t="s">
        <v>108</v>
      </c>
      <c r="D42" s="64" t="s">
        <v>10</v>
      </c>
      <c r="E42" s="64" t="s">
        <v>1011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79"/>
      <c r="B43" s="64">
        <v>521</v>
      </c>
      <c r="C43" s="8" t="s">
        <v>945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0" t="s">
        <v>860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1010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47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65" t="s">
        <v>859</v>
      </c>
      <c r="B46" s="64">
        <v>364</v>
      </c>
      <c r="C46" s="16" t="s">
        <v>30</v>
      </c>
      <c r="D46" s="64" t="s">
        <v>10</v>
      </c>
      <c r="E46" s="64" t="s">
        <v>1012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79"/>
      <c r="B47" s="64">
        <v>550</v>
      </c>
      <c r="C47" s="8" t="s">
        <v>142</v>
      </c>
      <c r="D47" s="64" t="s">
        <v>10</v>
      </c>
      <c r="E47" s="64" t="s">
        <v>1013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65" t="s">
        <v>861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66"/>
      <c r="B49" s="64">
        <v>992</v>
      </c>
      <c r="C49" s="8" t="s">
        <v>959</v>
      </c>
      <c r="D49" s="47" t="s">
        <v>10</v>
      </c>
      <c r="E49" s="64" t="s">
        <v>1013</v>
      </c>
      <c r="F49" s="11" t="s">
        <v>6</v>
      </c>
    </row>
    <row r="50" spans="1:6" ht="33" customHeight="1" x14ac:dyDescent="0.25">
      <c r="A50" s="179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1013</v>
      </c>
      <c r="F50" s="11" t="s">
        <v>6</v>
      </c>
    </row>
    <row r="51" spans="1:6" ht="27" customHeight="1" x14ac:dyDescent="0.25">
      <c r="A51" s="110" t="s">
        <v>785</v>
      </c>
      <c r="B51" s="99">
        <v>163</v>
      </c>
      <c r="C51" s="22" t="s">
        <v>15</v>
      </c>
      <c r="D51" s="99" t="s">
        <v>10</v>
      </c>
      <c r="E51" s="99" t="s">
        <v>1014</v>
      </c>
      <c r="F51" s="20" t="s">
        <v>6</v>
      </c>
    </row>
    <row r="52" spans="1:6" ht="33" customHeight="1" x14ac:dyDescent="0.25">
      <c r="A52" s="180" t="s">
        <v>786</v>
      </c>
      <c r="B52" s="64">
        <v>260</v>
      </c>
      <c r="C52" s="8" t="s">
        <v>16</v>
      </c>
      <c r="D52" s="64" t="s">
        <v>791</v>
      </c>
      <c r="E52" s="64" t="s">
        <v>1015</v>
      </c>
      <c r="F52" s="20" t="s">
        <v>17</v>
      </c>
    </row>
    <row r="53" spans="1:6" ht="33" customHeight="1" x14ac:dyDescent="0.25">
      <c r="A53" s="180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1013</v>
      </c>
      <c r="F53" s="11" t="s">
        <v>6</v>
      </c>
    </row>
    <row r="54" spans="1:6" ht="33" customHeight="1" x14ac:dyDescent="0.25">
      <c r="A54" s="180" t="s">
        <v>787</v>
      </c>
      <c r="B54" s="64">
        <v>699</v>
      </c>
      <c r="C54" s="8" t="s">
        <v>19</v>
      </c>
      <c r="D54" s="64" t="s">
        <v>791</v>
      </c>
      <c r="E54" s="64" t="s">
        <v>1015</v>
      </c>
      <c r="F54" s="20" t="s">
        <v>20</v>
      </c>
    </row>
    <row r="55" spans="1:6" ht="33" customHeight="1" x14ac:dyDescent="0.25">
      <c r="A55" s="180"/>
      <c r="B55" s="64">
        <v>856</v>
      </c>
      <c r="C55" s="8" t="s">
        <v>21</v>
      </c>
      <c r="D55" s="64" t="s">
        <v>10</v>
      </c>
      <c r="E55" s="64" t="s">
        <v>1013</v>
      </c>
      <c r="F55" s="11" t="s">
        <v>6</v>
      </c>
    </row>
    <row r="56" spans="1:6" ht="33" customHeight="1" thickBot="1" x14ac:dyDescent="0.3">
      <c r="A56" s="104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176" t="s">
        <v>789</v>
      </c>
      <c r="B57" s="177"/>
      <c r="C57" s="177"/>
      <c r="D57" s="178"/>
      <c r="E57" s="43" t="s">
        <v>51</v>
      </c>
      <c r="F57" s="43">
        <f>COUNTIF(D41:D56,E57)</f>
        <v>2</v>
      </c>
    </row>
    <row r="58" spans="1:6" ht="33" customHeight="1" thickBot="1" x14ac:dyDescent="0.3">
      <c r="A58" s="173"/>
      <c r="B58" s="174"/>
      <c r="C58" s="174"/>
      <c r="D58" s="175"/>
      <c r="E58" s="43" t="s">
        <v>10</v>
      </c>
      <c r="F58" s="43">
        <f>COUNTIF(D41:D56,E58)</f>
        <v>11</v>
      </c>
    </row>
    <row r="59" spans="1:6" ht="33" customHeight="1" thickBot="1" x14ac:dyDescent="0.3">
      <c r="A59" s="159" t="s">
        <v>978</v>
      </c>
      <c r="B59" s="160"/>
      <c r="C59" s="160"/>
      <c r="D59" s="160"/>
      <c r="E59" s="161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62" t="s">
        <v>23</v>
      </c>
      <c r="B61" s="163"/>
      <c r="C61" s="163"/>
      <c r="D61" s="163"/>
      <c r="E61" s="163"/>
      <c r="F61" s="164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1089</v>
      </c>
      <c r="D63" s="44" t="s">
        <v>780</v>
      </c>
      <c r="E63" s="44" t="s">
        <v>1090</v>
      </c>
      <c r="F63" s="150" t="s">
        <v>1091</v>
      </c>
    </row>
    <row r="64" spans="1:6" ht="33" customHeight="1" x14ac:dyDescent="0.25">
      <c r="A64" s="165" t="s">
        <v>1102</v>
      </c>
      <c r="B64" s="64">
        <v>987</v>
      </c>
      <c r="C64" s="25" t="s">
        <v>950</v>
      </c>
      <c r="D64" s="64" t="s">
        <v>51</v>
      </c>
      <c r="E64" s="99" t="s">
        <v>1016</v>
      </c>
      <c r="F64" s="11" t="s">
        <v>6</v>
      </c>
    </row>
    <row r="65" spans="1:9" ht="33" customHeight="1" x14ac:dyDescent="0.25">
      <c r="A65" s="166"/>
      <c r="B65" s="64">
        <v>916</v>
      </c>
      <c r="C65" s="8" t="s">
        <v>862</v>
      </c>
      <c r="D65" s="64" t="s">
        <v>10</v>
      </c>
      <c r="E65" s="64" t="s">
        <v>1099</v>
      </c>
      <c r="F65" s="11" t="s">
        <v>6</v>
      </c>
      <c r="H65" s="181" t="s">
        <v>793</v>
      </c>
      <c r="I65" s="182"/>
    </row>
    <row r="66" spans="1:9" ht="33" customHeight="1" x14ac:dyDescent="0.25">
      <c r="A66" s="166"/>
      <c r="B66" s="113">
        <v>346</v>
      </c>
      <c r="C66" s="34" t="s">
        <v>121</v>
      </c>
      <c r="D66" s="113" t="s">
        <v>10</v>
      </c>
      <c r="E66" s="64" t="s">
        <v>1018</v>
      </c>
      <c r="F66" s="11" t="s">
        <v>6</v>
      </c>
      <c r="H66" s="18" t="s">
        <v>780</v>
      </c>
      <c r="I66" s="19">
        <f>COUNTIF($D$63:$D$85,H66)</f>
        <v>1</v>
      </c>
    </row>
    <row r="67" spans="1:9" ht="33" customHeight="1" x14ac:dyDescent="0.25">
      <c r="A67" s="179"/>
      <c r="B67" s="64">
        <v>985</v>
      </c>
      <c r="C67" s="8" t="s">
        <v>943</v>
      </c>
      <c r="D67" s="64" t="s">
        <v>51</v>
      </c>
      <c r="E67" s="64" t="s">
        <v>1020</v>
      </c>
      <c r="F67" s="11" t="s">
        <v>6</v>
      </c>
      <c r="H67" s="17" t="s">
        <v>51</v>
      </c>
      <c r="I67" s="19">
        <f>COUNTIF($D$63:$D$86,H67)</f>
        <v>4</v>
      </c>
    </row>
    <row r="68" spans="1:9" ht="33" customHeight="1" x14ac:dyDescent="0.25">
      <c r="A68" s="165" t="s">
        <v>900</v>
      </c>
      <c r="B68" s="99">
        <v>1017</v>
      </c>
      <c r="C68" s="22" t="s">
        <v>985</v>
      </c>
      <c r="D68" s="99" t="s">
        <v>791</v>
      </c>
      <c r="E68" s="99" t="s">
        <v>1019</v>
      </c>
      <c r="F68" s="20" t="s">
        <v>20</v>
      </c>
      <c r="H68" s="17" t="s">
        <v>10</v>
      </c>
      <c r="I68" s="19">
        <f>COUNTIF($D$63:$D$86,H68)</f>
        <v>11</v>
      </c>
    </row>
    <row r="69" spans="1:9" ht="33" customHeight="1" x14ac:dyDescent="0.25">
      <c r="A69" s="166"/>
      <c r="B69" s="64">
        <v>1008</v>
      </c>
      <c r="C69" s="16" t="s">
        <v>986</v>
      </c>
      <c r="D69" s="64" t="s">
        <v>791</v>
      </c>
      <c r="E69" s="64" t="s">
        <v>1011</v>
      </c>
      <c r="F69" s="11" t="s">
        <v>20</v>
      </c>
      <c r="H69" s="18" t="s">
        <v>791</v>
      </c>
      <c r="I69" s="19">
        <f>COUNTIF($D$63:$D$86,H69)</f>
        <v>7</v>
      </c>
    </row>
    <row r="70" spans="1:9" ht="30" customHeight="1" x14ac:dyDescent="0.25">
      <c r="A70" s="166"/>
      <c r="B70" s="64">
        <v>1004</v>
      </c>
      <c r="C70" s="8" t="s">
        <v>969</v>
      </c>
      <c r="D70" s="64" t="s">
        <v>10</v>
      </c>
      <c r="E70" s="64" t="s">
        <v>10</v>
      </c>
      <c r="F70" s="11" t="s">
        <v>6</v>
      </c>
      <c r="H70" s="18" t="s">
        <v>790</v>
      </c>
      <c r="I70" s="19">
        <f>COUNTIF($D$63:$D$86,H70)</f>
        <v>1</v>
      </c>
    </row>
    <row r="71" spans="1:9" ht="33" customHeight="1" x14ac:dyDescent="0.25">
      <c r="A71" s="179"/>
      <c r="B71" s="64">
        <v>977</v>
      </c>
      <c r="C71" s="8" t="s">
        <v>1046</v>
      </c>
      <c r="D71" s="64" t="s">
        <v>10</v>
      </c>
      <c r="E71" s="64" t="s">
        <v>10</v>
      </c>
      <c r="F71" s="11" t="s">
        <v>6</v>
      </c>
      <c r="H71" s="18" t="s">
        <v>33</v>
      </c>
      <c r="I71" s="19">
        <f>COUNTIF($D$63:$D$86,H71)</f>
        <v>0</v>
      </c>
    </row>
    <row r="72" spans="1:9" ht="33" customHeight="1" x14ac:dyDescent="0.25">
      <c r="A72" s="165" t="s">
        <v>887</v>
      </c>
      <c r="B72" s="99">
        <v>833</v>
      </c>
      <c r="C72" s="22" t="s">
        <v>28</v>
      </c>
      <c r="D72" s="99" t="s">
        <v>791</v>
      </c>
      <c r="E72" s="99" t="s">
        <v>1003</v>
      </c>
      <c r="F72" s="11" t="s">
        <v>29</v>
      </c>
      <c r="H72" s="18" t="s">
        <v>792</v>
      </c>
      <c r="I72" s="19">
        <f>SUM(I66:I71)</f>
        <v>24</v>
      </c>
    </row>
    <row r="73" spans="1:9" ht="33" customHeight="1" x14ac:dyDescent="0.25">
      <c r="A73" s="179"/>
      <c r="B73" s="64">
        <v>506</v>
      </c>
      <c r="C73" s="16" t="s">
        <v>107</v>
      </c>
      <c r="D73" s="113" t="s">
        <v>10</v>
      </c>
      <c r="E73" s="64" t="s">
        <v>1017</v>
      </c>
      <c r="F73" s="11" t="s">
        <v>6</v>
      </c>
    </row>
    <row r="74" spans="1:9" ht="33" customHeight="1" x14ac:dyDescent="0.25">
      <c r="A74" s="165" t="s">
        <v>929</v>
      </c>
      <c r="B74" s="64">
        <v>519</v>
      </c>
      <c r="C74" s="22" t="s">
        <v>143</v>
      </c>
      <c r="D74" s="99" t="s">
        <v>10</v>
      </c>
      <c r="E74" s="99" t="s">
        <v>1022</v>
      </c>
      <c r="F74" s="20" t="s">
        <v>6</v>
      </c>
    </row>
    <row r="75" spans="1:9" ht="33" customHeight="1" x14ac:dyDescent="0.25">
      <c r="A75" s="166"/>
      <c r="B75" s="64">
        <v>844</v>
      </c>
      <c r="C75" s="8" t="s">
        <v>106</v>
      </c>
      <c r="D75" s="64" t="s">
        <v>10</v>
      </c>
      <c r="E75" s="64" t="s">
        <v>1021</v>
      </c>
      <c r="F75" s="11" t="s">
        <v>6</v>
      </c>
    </row>
    <row r="76" spans="1:9" ht="33" customHeight="1" x14ac:dyDescent="0.25">
      <c r="A76" s="165" t="s">
        <v>1048</v>
      </c>
      <c r="B76" s="64">
        <v>1014</v>
      </c>
      <c r="C76" s="22" t="s">
        <v>987</v>
      </c>
      <c r="D76" s="99" t="s">
        <v>791</v>
      </c>
      <c r="E76" s="99" t="s">
        <v>1022</v>
      </c>
      <c r="F76" s="20" t="s">
        <v>822</v>
      </c>
    </row>
    <row r="77" spans="1:9" ht="33" customHeight="1" x14ac:dyDescent="0.25">
      <c r="A77" s="166"/>
      <c r="B77" s="64">
        <v>1030</v>
      </c>
      <c r="C77" s="8" t="s">
        <v>1054</v>
      </c>
      <c r="D77" s="64" t="s">
        <v>10</v>
      </c>
      <c r="E77" s="64" t="s">
        <v>1023</v>
      </c>
      <c r="F77" s="11" t="s">
        <v>6</v>
      </c>
    </row>
    <row r="78" spans="1:9" ht="33" customHeight="1" x14ac:dyDescent="0.25">
      <c r="A78" s="179"/>
      <c r="B78" s="64">
        <v>848</v>
      </c>
      <c r="C78" s="8" t="s">
        <v>32</v>
      </c>
      <c r="D78" s="64" t="s">
        <v>51</v>
      </c>
      <c r="E78" s="64" t="s">
        <v>1024</v>
      </c>
      <c r="F78" s="11" t="s">
        <v>6</v>
      </c>
    </row>
    <row r="79" spans="1:9" ht="33" customHeight="1" x14ac:dyDescent="0.25">
      <c r="A79" s="117" t="s">
        <v>863</v>
      </c>
      <c r="B79" s="99">
        <v>972</v>
      </c>
      <c r="C79" s="22" t="s">
        <v>936</v>
      </c>
      <c r="D79" s="99" t="s">
        <v>791</v>
      </c>
      <c r="E79" s="99" t="s">
        <v>1025</v>
      </c>
      <c r="F79" s="20" t="s">
        <v>937</v>
      </c>
    </row>
    <row r="80" spans="1:9" ht="33" customHeight="1" x14ac:dyDescent="0.25">
      <c r="A80" s="183" t="s">
        <v>864</v>
      </c>
      <c r="B80" s="64">
        <v>177</v>
      </c>
      <c r="C80" s="8" t="s">
        <v>163</v>
      </c>
      <c r="D80" s="64" t="str">
        <f>VLOOKUP(B80,Planilha2!$A$2:$F$305,6,0)</f>
        <v>TÉCNICO JUDICIÁRIO</v>
      </c>
      <c r="E80" s="64" t="s">
        <v>1007</v>
      </c>
      <c r="F80" s="11" t="s">
        <v>6</v>
      </c>
    </row>
    <row r="81" spans="1:6" ht="33" customHeight="1" x14ac:dyDescent="0.25">
      <c r="A81" s="184"/>
      <c r="B81" s="64">
        <v>185</v>
      </c>
      <c r="C81" s="8" t="s">
        <v>139</v>
      </c>
      <c r="D81" s="64" t="s">
        <v>10</v>
      </c>
      <c r="E81" s="64" t="s">
        <v>10</v>
      </c>
      <c r="F81" s="11" t="s">
        <v>6</v>
      </c>
    </row>
    <row r="82" spans="1:6" ht="33" customHeight="1" x14ac:dyDescent="0.25">
      <c r="A82" s="185"/>
      <c r="B82" s="64">
        <v>109</v>
      </c>
      <c r="C82" s="8" t="s">
        <v>166</v>
      </c>
      <c r="D82" s="64" t="s">
        <v>790</v>
      </c>
      <c r="E82" s="64" t="s">
        <v>1013</v>
      </c>
      <c r="F82" s="11" t="s">
        <v>797</v>
      </c>
    </row>
    <row r="83" spans="1:6" ht="33" customHeight="1" x14ac:dyDescent="0.25">
      <c r="A83" s="102" t="s">
        <v>865</v>
      </c>
      <c r="B83" s="64">
        <v>966</v>
      </c>
      <c r="C83" s="8" t="s">
        <v>948</v>
      </c>
      <c r="D83" s="64" t="s">
        <v>51</v>
      </c>
      <c r="E83" s="64" t="s">
        <v>1007</v>
      </c>
      <c r="F83" s="11" t="s">
        <v>6</v>
      </c>
    </row>
    <row r="84" spans="1:6" ht="33" customHeight="1" x14ac:dyDescent="0.25">
      <c r="A84" s="129" t="s">
        <v>866</v>
      </c>
      <c r="B84" s="64">
        <v>1034</v>
      </c>
      <c r="C84" s="16" t="s">
        <v>1060</v>
      </c>
      <c r="D84" s="64" t="s">
        <v>791</v>
      </c>
      <c r="E84" s="64" t="s">
        <v>1007</v>
      </c>
      <c r="F84" s="11" t="s">
        <v>29</v>
      </c>
    </row>
    <row r="85" spans="1:6" ht="33" customHeight="1" x14ac:dyDescent="0.25">
      <c r="A85" s="165" t="s">
        <v>867</v>
      </c>
      <c r="B85" s="99">
        <v>300</v>
      </c>
      <c r="C85" s="22" t="s">
        <v>103</v>
      </c>
      <c r="D85" s="99" t="str">
        <f>VLOOKUP(B85,Planilha2!$A$2:$F$305,6,0)</f>
        <v>TÉCNICO JUDICIÁRIO</v>
      </c>
      <c r="E85" s="99" t="s">
        <v>1026</v>
      </c>
      <c r="F85" s="20" t="s">
        <v>6</v>
      </c>
    </row>
    <row r="86" spans="1:6" ht="33" customHeight="1" thickBot="1" x14ac:dyDescent="0.3">
      <c r="A86" s="179"/>
      <c r="B86" s="99">
        <v>1006</v>
      </c>
      <c r="C86" s="8" t="s">
        <v>973</v>
      </c>
      <c r="D86" s="64" t="s">
        <v>791</v>
      </c>
      <c r="E86" s="64" t="s">
        <v>1024</v>
      </c>
      <c r="F86" s="20" t="s">
        <v>20</v>
      </c>
    </row>
    <row r="87" spans="1:6" ht="33" customHeight="1" thickBot="1" x14ac:dyDescent="0.3">
      <c r="A87" s="170" t="s">
        <v>789</v>
      </c>
      <c r="B87" s="171"/>
      <c r="C87" s="171"/>
      <c r="D87" s="172"/>
      <c r="E87" s="43" t="s">
        <v>51</v>
      </c>
      <c r="F87" s="43">
        <f>COUNTIF(D63:D86,E87)</f>
        <v>4</v>
      </c>
    </row>
    <row r="88" spans="1:6" ht="33" customHeight="1" thickBot="1" x14ac:dyDescent="0.3">
      <c r="A88" s="173"/>
      <c r="B88" s="174"/>
      <c r="C88" s="174"/>
      <c r="D88" s="175"/>
      <c r="E88" s="43" t="s">
        <v>10</v>
      </c>
      <c r="F88" s="43">
        <f>COUNTIF(D63:D86,E88)</f>
        <v>11</v>
      </c>
    </row>
    <row r="89" spans="1:6" ht="33" customHeight="1" thickBot="1" x14ac:dyDescent="0.3">
      <c r="A89" s="159" t="s">
        <v>979</v>
      </c>
      <c r="B89" s="160"/>
      <c r="C89" s="160"/>
      <c r="D89" s="161"/>
      <c r="E89" s="43"/>
      <c r="F89" s="43">
        <f>COUNTA(F63:F86)</f>
        <v>24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62" t="s">
        <v>43</v>
      </c>
      <c r="B92" s="163"/>
      <c r="C92" s="163"/>
      <c r="D92" s="163"/>
      <c r="E92" s="163"/>
      <c r="F92" s="164"/>
    </row>
    <row r="93" spans="1:6" ht="31.5" customHeight="1" x14ac:dyDescent="0.25">
      <c r="A93" s="39" t="s">
        <v>1</v>
      </c>
      <c r="B93" s="40" t="s">
        <v>2</v>
      </c>
      <c r="C93" s="41" t="s">
        <v>3</v>
      </c>
      <c r="D93" s="41" t="s">
        <v>241</v>
      </c>
      <c r="E93" s="41" t="s">
        <v>4</v>
      </c>
      <c r="F93" s="42" t="s">
        <v>782</v>
      </c>
    </row>
    <row r="94" spans="1:6" ht="25.5" x14ac:dyDescent="0.25">
      <c r="A94" s="104" t="s">
        <v>44</v>
      </c>
      <c r="B94" s="99">
        <v>1010</v>
      </c>
      <c r="C94" s="22" t="s">
        <v>991</v>
      </c>
      <c r="D94" s="99" t="s">
        <v>791</v>
      </c>
      <c r="E94" s="99" t="s">
        <v>1009</v>
      </c>
      <c r="F94" s="20" t="s">
        <v>20</v>
      </c>
    </row>
    <row r="95" spans="1:6" ht="24.75" customHeight="1" x14ac:dyDescent="0.25">
      <c r="A95" s="165" t="s">
        <v>906</v>
      </c>
      <c r="B95" s="99">
        <v>347</v>
      </c>
      <c r="C95" s="22" t="s">
        <v>47</v>
      </c>
      <c r="D95" s="99" t="str">
        <f>VLOOKUP(B95,Planilha2!$A$2:$F$305,6,0)</f>
        <v>TÉCNICO JUDICIÁRIO</v>
      </c>
      <c r="E95" s="99" t="s">
        <v>1010</v>
      </c>
      <c r="F95" s="11" t="s">
        <v>6</v>
      </c>
    </row>
    <row r="96" spans="1:6" ht="25.5" customHeight="1" x14ac:dyDescent="0.25">
      <c r="A96" s="179"/>
      <c r="B96" s="64">
        <v>825</v>
      </c>
      <c r="C96" s="8" t="s">
        <v>11</v>
      </c>
      <c r="D96" s="64" t="s">
        <v>10</v>
      </c>
      <c r="E96" s="64" t="s">
        <v>10</v>
      </c>
      <c r="F96" s="11" t="s">
        <v>6</v>
      </c>
    </row>
    <row r="97" spans="1:14" ht="33" customHeight="1" x14ac:dyDescent="0.25">
      <c r="A97" s="109" t="s">
        <v>901</v>
      </c>
      <c r="B97" s="64">
        <v>901</v>
      </c>
      <c r="C97" s="8" t="s">
        <v>821</v>
      </c>
      <c r="D97" s="64" t="s">
        <v>791</v>
      </c>
      <c r="E97" s="64" t="s">
        <v>811</v>
      </c>
      <c r="F97" s="11" t="s">
        <v>20</v>
      </c>
      <c r="H97" s="181" t="s">
        <v>793</v>
      </c>
      <c r="I97" s="182"/>
    </row>
    <row r="98" spans="1:14" ht="33" customHeight="1" x14ac:dyDescent="0.25">
      <c r="A98" s="109" t="s">
        <v>902</v>
      </c>
      <c r="B98" s="115">
        <v>935</v>
      </c>
      <c r="C98" s="21" t="s">
        <v>835</v>
      </c>
      <c r="D98" s="64" t="s">
        <v>791</v>
      </c>
      <c r="E98" s="64" t="s">
        <v>811</v>
      </c>
      <c r="F98" s="11" t="s">
        <v>6</v>
      </c>
      <c r="H98" s="18" t="s">
        <v>780</v>
      </c>
      <c r="I98" s="19">
        <f t="shared" ref="I98:I104" si="2">COUNTIF($D$94:$D$107,H98)</f>
        <v>0</v>
      </c>
    </row>
    <row r="99" spans="1:14" ht="33" customHeight="1" x14ac:dyDescent="0.25">
      <c r="A99" s="103" t="s">
        <v>868</v>
      </c>
      <c r="B99" s="64">
        <v>64</v>
      </c>
      <c r="C99" s="8" t="s">
        <v>46</v>
      </c>
      <c r="D99" s="64" t="str">
        <f>VLOOKUP(B99,Planilha2!$A$2:$F$305,6,0)</f>
        <v>TÉCNICO JUDICIÁRIO</v>
      </c>
      <c r="E99" s="64" t="s">
        <v>1007</v>
      </c>
      <c r="F99" s="46" t="s">
        <v>20</v>
      </c>
      <c r="H99" s="17" t="s">
        <v>51</v>
      </c>
      <c r="I99" s="19">
        <f t="shared" si="2"/>
        <v>3</v>
      </c>
    </row>
    <row r="100" spans="1:14" ht="33" customHeight="1" x14ac:dyDescent="0.25">
      <c r="A100" s="165" t="s">
        <v>903</v>
      </c>
      <c r="B100" s="99">
        <v>68</v>
      </c>
      <c r="C100" s="22" t="s">
        <v>52</v>
      </c>
      <c r="D100" s="99" t="str">
        <f>VLOOKUP(B100,Planilha2!$A$2:$F$305,6,0)</f>
        <v>TÉCNICO JUDICIÁRIO</v>
      </c>
      <c r="E100" s="99" t="s">
        <v>1010</v>
      </c>
      <c r="F100" s="20" t="s">
        <v>6</v>
      </c>
      <c r="H100" s="17" t="s">
        <v>10</v>
      </c>
      <c r="I100" s="19">
        <f t="shared" si="2"/>
        <v>6</v>
      </c>
    </row>
    <row r="101" spans="1:14" ht="33" customHeight="1" x14ac:dyDescent="0.25">
      <c r="A101" s="179"/>
      <c r="B101" s="64">
        <v>994</v>
      </c>
      <c r="C101" s="151" t="s">
        <v>955</v>
      </c>
      <c r="D101" s="64" t="s">
        <v>10</v>
      </c>
      <c r="E101" s="64" t="s">
        <v>10</v>
      </c>
      <c r="F101" s="11" t="s">
        <v>6</v>
      </c>
      <c r="H101" s="17"/>
      <c r="I101" s="19"/>
    </row>
    <row r="102" spans="1:14" ht="33" customHeight="1" x14ac:dyDescent="0.25">
      <c r="A102" s="109" t="s">
        <v>904</v>
      </c>
      <c r="B102" s="64">
        <v>243</v>
      </c>
      <c r="C102" s="8" t="s">
        <v>50</v>
      </c>
      <c r="D102" s="64" t="str">
        <f>VLOOKUP(B102,Planilha2!A47:F350,6,0)</f>
        <v>ANALISTA JUDICIÁRIO</v>
      </c>
      <c r="E102" s="64" t="s">
        <v>811</v>
      </c>
      <c r="F102" s="11" t="s">
        <v>6</v>
      </c>
      <c r="H102" s="18" t="s">
        <v>33</v>
      </c>
      <c r="I102" s="19">
        <f t="shared" si="2"/>
        <v>0</v>
      </c>
    </row>
    <row r="103" spans="1:14" ht="33" customHeight="1" x14ac:dyDescent="0.25">
      <c r="A103" s="109" t="s">
        <v>905</v>
      </c>
      <c r="B103" s="64">
        <v>683</v>
      </c>
      <c r="C103" s="8" t="s">
        <v>49</v>
      </c>
      <c r="D103" s="64" t="s">
        <v>791</v>
      </c>
      <c r="E103" s="64" t="s">
        <v>811</v>
      </c>
      <c r="F103" s="11" t="s">
        <v>20</v>
      </c>
      <c r="H103" s="18" t="s">
        <v>791</v>
      </c>
      <c r="I103" s="19">
        <f t="shared" si="2"/>
        <v>5</v>
      </c>
    </row>
    <row r="104" spans="1:14" ht="33" customHeight="1" x14ac:dyDescent="0.25">
      <c r="A104" s="165" t="s">
        <v>869</v>
      </c>
      <c r="B104" s="99">
        <v>881</v>
      </c>
      <c r="C104" s="22" t="s">
        <v>45</v>
      </c>
      <c r="D104" s="99" t="s">
        <v>51</v>
      </c>
      <c r="E104" s="99" t="s">
        <v>1010</v>
      </c>
      <c r="F104" s="20" t="s">
        <v>6</v>
      </c>
      <c r="H104" s="18" t="s">
        <v>790</v>
      </c>
      <c r="I104" s="19">
        <f t="shared" si="2"/>
        <v>0</v>
      </c>
    </row>
    <row r="105" spans="1:14" ht="33" customHeight="1" x14ac:dyDescent="0.25">
      <c r="A105" s="166"/>
      <c r="B105" s="64">
        <v>842</v>
      </c>
      <c r="C105" s="8" t="s">
        <v>137</v>
      </c>
      <c r="D105" s="64" t="str">
        <f>VLOOKUP(B105,Planilha2!$A$2:$F$305,6,0)</f>
        <v>ANALISTA JUDICIÁRIO</v>
      </c>
      <c r="E105" s="64" t="s">
        <v>51</v>
      </c>
      <c r="F105" s="11" t="s">
        <v>6</v>
      </c>
      <c r="H105" s="18" t="s">
        <v>792</v>
      </c>
      <c r="I105" s="19">
        <f>SUM(I99:I104)</f>
        <v>14</v>
      </c>
    </row>
    <row r="106" spans="1:14" ht="33" customHeight="1" x14ac:dyDescent="0.25">
      <c r="A106" s="179"/>
      <c r="B106" s="47">
        <v>965</v>
      </c>
      <c r="C106" s="48" t="s">
        <v>923</v>
      </c>
      <c r="D106" s="47" t="s">
        <v>10</v>
      </c>
      <c r="E106" s="64" t="s">
        <v>1023</v>
      </c>
      <c r="F106" s="11" t="s">
        <v>6</v>
      </c>
    </row>
    <row r="107" spans="1:14" ht="33" customHeight="1" thickBot="1" x14ac:dyDescent="0.3">
      <c r="A107" s="109" t="s">
        <v>870</v>
      </c>
      <c r="B107" s="64">
        <v>893</v>
      </c>
      <c r="C107" s="8" t="s">
        <v>799</v>
      </c>
      <c r="D107" s="64" t="s">
        <v>791</v>
      </c>
      <c r="E107" s="64" t="s">
        <v>811</v>
      </c>
      <c r="F107" s="11" t="s">
        <v>20</v>
      </c>
    </row>
    <row r="108" spans="1:14" ht="33" customHeight="1" thickBot="1" x14ac:dyDescent="0.3">
      <c r="A108" s="170" t="s">
        <v>789</v>
      </c>
      <c r="B108" s="171"/>
      <c r="C108" s="171"/>
      <c r="D108" s="172"/>
      <c r="E108" s="43" t="s">
        <v>51</v>
      </c>
      <c r="F108" s="43">
        <f>COUNTIF($D$94:$D$107,E108)</f>
        <v>3</v>
      </c>
      <c r="J108" s="120"/>
      <c r="K108" s="68"/>
      <c r="L108" s="120"/>
      <c r="M108" s="120"/>
      <c r="N108" s="120"/>
    </row>
    <row r="109" spans="1:14" ht="33" customHeight="1" thickBot="1" x14ac:dyDescent="0.3">
      <c r="A109" s="173"/>
      <c r="B109" s="174"/>
      <c r="C109" s="174"/>
      <c r="D109" s="175"/>
      <c r="E109" s="43" t="s">
        <v>10</v>
      </c>
      <c r="F109" s="43">
        <f>COUNTIF(D94:D107,E109)</f>
        <v>6</v>
      </c>
    </row>
    <row r="110" spans="1:14" ht="33" customHeight="1" thickBot="1" x14ac:dyDescent="0.3">
      <c r="A110" s="159" t="s">
        <v>53</v>
      </c>
      <c r="B110" s="160"/>
      <c r="C110" s="160"/>
      <c r="D110" s="160"/>
      <c r="E110" s="161"/>
      <c r="F110" s="43">
        <f>COUNTA(F94:F107)</f>
        <v>14</v>
      </c>
    </row>
    <row r="111" spans="1:14" ht="33" customHeight="1" x14ac:dyDescent="0.25">
      <c r="A111" s="15"/>
    </row>
    <row r="112" spans="1:14" ht="33" customHeight="1" thickBot="1" x14ac:dyDescent="0.3">
      <c r="A112" s="15"/>
    </row>
    <row r="113" spans="1:9" ht="16.5" customHeight="1" x14ac:dyDescent="0.25">
      <c r="A113" s="162" t="s">
        <v>54</v>
      </c>
      <c r="B113" s="163"/>
      <c r="C113" s="163"/>
      <c r="D113" s="163"/>
      <c r="E113" s="163"/>
      <c r="F113" s="164"/>
    </row>
    <row r="114" spans="1:9" ht="24" customHeight="1" x14ac:dyDescent="0.25">
      <c r="A114" s="39" t="s">
        <v>1</v>
      </c>
      <c r="B114" s="40" t="s">
        <v>2</v>
      </c>
      <c r="C114" s="41" t="s">
        <v>3</v>
      </c>
      <c r="D114" s="41" t="s">
        <v>241</v>
      </c>
      <c r="E114" s="41" t="s">
        <v>4</v>
      </c>
      <c r="F114" s="42" t="s">
        <v>782</v>
      </c>
    </row>
    <row r="115" spans="1:9" ht="25.5" x14ac:dyDescent="0.25">
      <c r="A115" s="110" t="s">
        <v>55</v>
      </c>
      <c r="B115" s="99">
        <v>1007</v>
      </c>
      <c r="C115" s="25" t="s">
        <v>981</v>
      </c>
      <c r="D115" s="99" t="s">
        <v>791</v>
      </c>
      <c r="E115" s="99" t="s">
        <v>1074</v>
      </c>
      <c r="F115" s="20" t="s">
        <v>982</v>
      </c>
    </row>
    <row r="116" spans="1:9" ht="48" customHeight="1" x14ac:dyDescent="0.25">
      <c r="A116" s="111" t="s">
        <v>907</v>
      </c>
      <c r="B116" s="99">
        <v>95</v>
      </c>
      <c r="C116" s="22" t="s">
        <v>59</v>
      </c>
      <c r="D116" s="99" t="str">
        <f>VLOOKUP(B116,Planilha2!$A$2:$F$305,6,0)</f>
        <v>TÉCNICO JUDICIÁRIO</v>
      </c>
      <c r="E116" s="99" t="s">
        <v>1021</v>
      </c>
      <c r="F116" s="20" t="s">
        <v>6</v>
      </c>
    </row>
    <row r="117" spans="1:9" ht="42" customHeight="1" x14ac:dyDescent="0.25">
      <c r="A117" s="104" t="s">
        <v>873</v>
      </c>
      <c r="B117" s="99">
        <v>673</v>
      </c>
      <c r="C117" s="22" t="s">
        <v>83</v>
      </c>
      <c r="D117" s="99" t="str">
        <f>VLOOKUP(B117,Planilha2!$A$2:$F$305,6,0)</f>
        <v>TÉCNICO JUDICIÁRIO</v>
      </c>
      <c r="E117" s="99" t="s">
        <v>1010</v>
      </c>
      <c r="F117" s="20" t="s">
        <v>6</v>
      </c>
      <c r="H117" s="181" t="s">
        <v>793</v>
      </c>
      <c r="I117" s="182"/>
    </row>
    <row r="118" spans="1:9" ht="33" customHeight="1" x14ac:dyDescent="0.25">
      <c r="A118" s="165" t="s">
        <v>82</v>
      </c>
      <c r="B118" s="64">
        <v>999</v>
      </c>
      <c r="C118" s="8" t="s">
        <v>961</v>
      </c>
      <c r="D118" s="64" t="s">
        <v>791</v>
      </c>
      <c r="E118" s="64" t="s">
        <v>811</v>
      </c>
      <c r="F118" s="23" t="s">
        <v>20</v>
      </c>
      <c r="H118" s="18" t="s">
        <v>780</v>
      </c>
      <c r="I118" s="19">
        <f>COUNTIF($D$115:$D$145,H118)</f>
        <v>0</v>
      </c>
    </row>
    <row r="119" spans="1:9" ht="33" customHeight="1" x14ac:dyDescent="0.25">
      <c r="A119" s="179"/>
      <c r="B119" s="64">
        <v>957</v>
      </c>
      <c r="C119" s="8" t="s">
        <v>922</v>
      </c>
      <c r="D119" s="64" t="s">
        <v>10</v>
      </c>
      <c r="E119" s="64" t="s">
        <v>10</v>
      </c>
      <c r="F119" s="11" t="s">
        <v>6</v>
      </c>
      <c r="H119" s="17" t="s">
        <v>51</v>
      </c>
      <c r="I119" s="19">
        <f>COUNTIF($D$115:$D$146,H119)</f>
        <v>5</v>
      </c>
    </row>
    <row r="120" spans="1:9" ht="33" customHeight="1" x14ac:dyDescent="0.25">
      <c r="A120" s="104" t="s">
        <v>62</v>
      </c>
      <c r="B120" s="99">
        <v>950</v>
      </c>
      <c r="C120" s="22" t="s">
        <v>920</v>
      </c>
      <c r="D120" s="99" t="s">
        <v>791</v>
      </c>
      <c r="E120" s="99" t="s">
        <v>1010</v>
      </c>
      <c r="F120" s="23" t="s">
        <v>20</v>
      </c>
      <c r="H120" s="17" t="s">
        <v>10</v>
      </c>
      <c r="I120" s="19">
        <f>COUNTIF($D$115:$D$146,H120)</f>
        <v>19</v>
      </c>
    </row>
    <row r="121" spans="1:9" ht="33" customHeight="1" x14ac:dyDescent="0.25">
      <c r="A121" s="165" t="s">
        <v>66</v>
      </c>
      <c r="B121" s="64">
        <v>949</v>
      </c>
      <c r="C121" s="16" t="s">
        <v>919</v>
      </c>
      <c r="D121" s="64" t="s">
        <v>791</v>
      </c>
      <c r="E121" s="64" t="s">
        <v>811</v>
      </c>
      <c r="F121" s="7" t="s">
        <v>20</v>
      </c>
      <c r="H121" s="18" t="s">
        <v>33</v>
      </c>
      <c r="I121" s="19">
        <f>COUNTIF($D$115:$D$146,H121)</f>
        <v>0</v>
      </c>
    </row>
    <row r="122" spans="1:9" ht="33" customHeight="1" x14ac:dyDescent="0.25">
      <c r="A122" s="166"/>
      <c r="B122" s="47">
        <v>963</v>
      </c>
      <c r="C122" s="48" t="s">
        <v>926</v>
      </c>
      <c r="D122" s="47" t="s">
        <v>10</v>
      </c>
      <c r="E122" s="47" t="s">
        <v>10</v>
      </c>
      <c r="F122" s="75" t="s">
        <v>6</v>
      </c>
      <c r="H122" s="18" t="s">
        <v>791</v>
      </c>
      <c r="I122" s="19">
        <f>COUNTIF($D$115:$D$146,H122)</f>
        <v>8</v>
      </c>
    </row>
    <row r="123" spans="1:9" ht="33" customHeight="1" x14ac:dyDescent="0.25">
      <c r="A123" s="166"/>
      <c r="B123" s="47">
        <v>814</v>
      </c>
      <c r="C123" s="48" t="s">
        <v>65</v>
      </c>
      <c r="D123" s="47" t="str">
        <f>VLOOKUP(B123,Planilha2!$A$2:$F$305,6,0)</f>
        <v>ANALISTA JUDICIÁRIO</v>
      </c>
      <c r="E123" s="47" t="s">
        <v>1013</v>
      </c>
      <c r="F123" s="75" t="s">
        <v>6</v>
      </c>
      <c r="H123" s="18" t="s">
        <v>790</v>
      </c>
      <c r="I123" s="19">
        <f>COUNTIF($D$115:$D$146,H123)</f>
        <v>0</v>
      </c>
    </row>
    <row r="124" spans="1:9" ht="33" customHeight="1" x14ac:dyDescent="0.25">
      <c r="A124" s="179"/>
      <c r="B124" s="64">
        <v>339</v>
      </c>
      <c r="C124" s="8" t="s">
        <v>67</v>
      </c>
      <c r="D124" s="64" t="str">
        <f>VLOOKUP(B124,Planilha2!$A$2:$F$305,6,0)</f>
        <v>TÉCNICO JUDICIÁRIO</v>
      </c>
      <c r="E124" s="64" t="s">
        <v>10</v>
      </c>
      <c r="F124" s="11" t="s">
        <v>6</v>
      </c>
      <c r="H124" s="18" t="s">
        <v>792</v>
      </c>
      <c r="I124" s="19">
        <f>SUM(I118:I123)</f>
        <v>32</v>
      </c>
    </row>
    <row r="125" spans="1:9" ht="31.5" customHeight="1" x14ac:dyDescent="0.25">
      <c r="A125" s="165" t="s">
        <v>69</v>
      </c>
      <c r="B125" s="64">
        <v>770</v>
      </c>
      <c r="C125" s="48" t="s">
        <v>73</v>
      </c>
      <c r="D125" s="47" t="s">
        <v>10</v>
      </c>
      <c r="E125" s="6" t="s">
        <v>811</v>
      </c>
      <c r="F125" s="11" t="s">
        <v>6</v>
      </c>
    </row>
    <row r="126" spans="1:9" ht="31.5" customHeight="1" x14ac:dyDescent="0.25">
      <c r="A126" s="166"/>
      <c r="B126" s="64">
        <v>817</v>
      </c>
      <c r="C126" s="16" t="s">
        <v>64</v>
      </c>
      <c r="D126" s="64" t="s">
        <v>10</v>
      </c>
      <c r="E126" s="47" t="s">
        <v>1013</v>
      </c>
      <c r="F126" s="75" t="s">
        <v>6</v>
      </c>
    </row>
    <row r="127" spans="1:9" ht="33" customHeight="1" x14ac:dyDescent="0.25">
      <c r="A127" s="166"/>
      <c r="B127" s="47">
        <v>1001</v>
      </c>
      <c r="C127" s="48" t="s">
        <v>967</v>
      </c>
      <c r="D127" s="47" t="s">
        <v>10</v>
      </c>
      <c r="E127" s="47" t="s">
        <v>10</v>
      </c>
      <c r="F127" s="75" t="s">
        <v>6</v>
      </c>
    </row>
    <row r="128" spans="1:9" ht="33" customHeight="1" x14ac:dyDescent="0.25">
      <c r="A128" s="165" t="s">
        <v>71</v>
      </c>
      <c r="B128" s="64">
        <v>461</v>
      </c>
      <c r="C128" s="8" t="s">
        <v>72</v>
      </c>
      <c r="D128" s="64" t="str">
        <f>VLOOKUP(B128,Planilha2!$A$2:$F$305,6,0)</f>
        <v>ANALISTA JUDICIÁRIO</v>
      </c>
      <c r="E128" s="64" t="s">
        <v>811</v>
      </c>
      <c r="F128" s="11" t="s">
        <v>6</v>
      </c>
    </row>
    <row r="129" spans="1:8" ht="33" customHeight="1" x14ac:dyDescent="0.25">
      <c r="A129" s="166"/>
      <c r="B129" s="64">
        <v>990</v>
      </c>
      <c r="C129" s="8" t="s">
        <v>952</v>
      </c>
      <c r="D129" s="64" t="s">
        <v>51</v>
      </c>
      <c r="E129" s="64" t="s">
        <v>51</v>
      </c>
      <c r="F129" s="75" t="s">
        <v>6</v>
      </c>
    </row>
    <row r="130" spans="1:8" ht="33" customHeight="1" x14ac:dyDescent="0.25">
      <c r="A130" s="179"/>
      <c r="B130" s="64">
        <v>402</v>
      </c>
      <c r="C130" s="8" t="s">
        <v>68</v>
      </c>
      <c r="D130" s="64" t="str">
        <f>VLOOKUP(B130,Planilha2!$A$2:$F$305,6,0)</f>
        <v>TÉCNICO JUDICIÁRIO</v>
      </c>
      <c r="E130" s="64" t="s">
        <v>1013</v>
      </c>
      <c r="F130" s="11" t="s">
        <v>6</v>
      </c>
    </row>
    <row r="131" spans="1:8" ht="33" customHeight="1" x14ac:dyDescent="0.25">
      <c r="A131" s="189" t="s">
        <v>872</v>
      </c>
      <c r="B131" s="47">
        <v>729</v>
      </c>
      <c r="C131" s="48" t="s">
        <v>60</v>
      </c>
      <c r="D131" s="47" t="s">
        <v>791</v>
      </c>
      <c r="E131" s="47" t="s">
        <v>1027</v>
      </c>
      <c r="F131" s="11" t="s">
        <v>61</v>
      </c>
    </row>
    <row r="132" spans="1:8" ht="33" customHeight="1" x14ac:dyDescent="0.25">
      <c r="A132" s="190"/>
      <c r="B132" s="47">
        <v>989</v>
      </c>
      <c r="C132" s="48" t="s">
        <v>924</v>
      </c>
      <c r="D132" s="64" t="s">
        <v>51</v>
      </c>
      <c r="E132" s="64" t="s">
        <v>51</v>
      </c>
      <c r="F132" s="75" t="s">
        <v>6</v>
      </c>
    </row>
    <row r="133" spans="1:8" ht="33" customHeight="1" x14ac:dyDescent="0.25">
      <c r="A133" s="190"/>
      <c r="B133" s="64">
        <v>998</v>
      </c>
      <c r="C133" s="8" t="s">
        <v>960</v>
      </c>
      <c r="D133" s="47" t="s">
        <v>10</v>
      </c>
      <c r="E133" s="47" t="s">
        <v>10</v>
      </c>
      <c r="F133" s="75" t="s">
        <v>6</v>
      </c>
    </row>
    <row r="134" spans="1:8" ht="33" customHeight="1" x14ac:dyDescent="0.25">
      <c r="A134" s="190"/>
      <c r="B134" s="47">
        <v>959</v>
      </c>
      <c r="C134" s="48" t="s">
        <v>925</v>
      </c>
      <c r="D134" s="47" t="s">
        <v>10</v>
      </c>
      <c r="E134" s="47" t="s">
        <v>10</v>
      </c>
      <c r="F134" s="75" t="s">
        <v>6</v>
      </c>
    </row>
    <row r="135" spans="1:8" ht="33" customHeight="1" x14ac:dyDescent="0.25">
      <c r="A135" s="191"/>
      <c r="B135" s="64">
        <v>958</v>
      </c>
      <c r="C135" s="8" t="s">
        <v>927</v>
      </c>
      <c r="D135" s="64" t="s">
        <v>51</v>
      </c>
      <c r="E135" s="64" t="s">
        <v>51</v>
      </c>
      <c r="F135" s="75" t="s">
        <v>6</v>
      </c>
    </row>
    <row r="136" spans="1:8" ht="33" customHeight="1" x14ac:dyDescent="0.25">
      <c r="A136" s="110" t="s">
        <v>871</v>
      </c>
      <c r="B136" s="99">
        <v>382</v>
      </c>
      <c r="C136" s="22" t="s">
        <v>80</v>
      </c>
      <c r="D136" s="64" t="s">
        <v>10</v>
      </c>
      <c r="E136" s="99" t="s">
        <v>1010</v>
      </c>
      <c r="F136" s="145" t="s">
        <v>6</v>
      </c>
    </row>
    <row r="137" spans="1:8" ht="33" customHeight="1" x14ac:dyDescent="0.25">
      <c r="A137" s="165" t="s">
        <v>75</v>
      </c>
      <c r="B137" s="64">
        <v>883</v>
      </c>
      <c r="C137" s="16" t="s">
        <v>81</v>
      </c>
      <c r="D137" s="64" t="s">
        <v>10</v>
      </c>
      <c r="E137" s="64" t="s">
        <v>811</v>
      </c>
      <c r="F137" s="11" t="s">
        <v>6</v>
      </c>
    </row>
    <row r="138" spans="1:8" ht="33" customHeight="1" x14ac:dyDescent="0.25">
      <c r="A138" s="166"/>
      <c r="B138" s="64">
        <v>1003</v>
      </c>
      <c r="C138" s="16" t="s">
        <v>968</v>
      </c>
      <c r="D138" s="47" t="s">
        <v>10</v>
      </c>
      <c r="E138" s="47" t="s">
        <v>10</v>
      </c>
      <c r="F138" s="75" t="s">
        <v>6</v>
      </c>
      <c r="H138" s="148"/>
    </row>
    <row r="139" spans="1:8" ht="33" customHeight="1" x14ac:dyDescent="0.25">
      <c r="A139" s="188"/>
      <c r="B139" s="64">
        <v>1042</v>
      </c>
      <c r="C139" s="16" t="s">
        <v>1069</v>
      </c>
      <c r="D139" s="47" t="s">
        <v>10</v>
      </c>
      <c r="E139" s="47" t="s">
        <v>10</v>
      </c>
      <c r="F139" s="75" t="s">
        <v>6</v>
      </c>
      <c r="H139" s="149"/>
    </row>
    <row r="140" spans="1:8" ht="33" customHeight="1" x14ac:dyDescent="0.25">
      <c r="A140" s="180" t="s">
        <v>76</v>
      </c>
      <c r="B140" s="64">
        <v>457</v>
      </c>
      <c r="C140" s="8" t="s">
        <v>74</v>
      </c>
      <c r="D140" s="64" t="s">
        <v>791</v>
      </c>
      <c r="E140" s="64" t="s">
        <v>811</v>
      </c>
      <c r="F140" s="11" t="s">
        <v>20</v>
      </c>
      <c r="H140" s="68"/>
    </row>
    <row r="141" spans="1:8" ht="33" customHeight="1" x14ac:dyDescent="0.25">
      <c r="A141" s="180"/>
      <c r="B141" s="64">
        <v>947</v>
      </c>
      <c r="C141" s="8" t="s">
        <v>899</v>
      </c>
      <c r="D141" s="64" t="s">
        <v>791</v>
      </c>
      <c r="E141" s="64" t="s">
        <v>1013</v>
      </c>
      <c r="F141" s="11" t="s">
        <v>20</v>
      </c>
    </row>
    <row r="142" spans="1:8" ht="33" customHeight="1" x14ac:dyDescent="0.25">
      <c r="A142" s="165" t="s">
        <v>79</v>
      </c>
      <c r="B142" s="64">
        <v>457</v>
      </c>
      <c r="C142" s="8" t="s">
        <v>77</v>
      </c>
      <c r="D142" s="64" t="str">
        <f>VLOOKUP(B142,Planilha2!$A$2:$F$305,6,0)</f>
        <v>TÉCNICO JUDICIÁRIO</v>
      </c>
      <c r="E142" s="64" t="s">
        <v>811</v>
      </c>
      <c r="F142" s="11" t="s">
        <v>6</v>
      </c>
    </row>
    <row r="143" spans="1:8" ht="33" customHeight="1" x14ac:dyDescent="0.25">
      <c r="A143" s="166"/>
      <c r="B143" s="64">
        <v>1002</v>
      </c>
      <c r="C143" s="8" t="s">
        <v>970</v>
      </c>
      <c r="D143" s="47" t="s">
        <v>10</v>
      </c>
      <c r="E143" s="47" t="s">
        <v>10</v>
      </c>
      <c r="F143" s="75" t="s">
        <v>6</v>
      </c>
    </row>
    <row r="144" spans="1:8" ht="33" customHeight="1" x14ac:dyDescent="0.25">
      <c r="A144" s="179"/>
      <c r="B144" s="64">
        <v>467</v>
      </c>
      <c r="C144" s="8" t="s">
        <v>543</v>
      </c>
      <c r="D144" s="47" t="s">
        <v>10</v>
      </c>
      <c r="E144" s="47" t="s">
        <v>10</v>
      </c>
      <c r="F144" s="75" t="s">
        <v>6</v>
      </c>
    </row>
    <row r="145" spans="1:9" ht="33" customHeight="1" x14ac:dyDescent="0.25">
      <c r="A145" s="127" t="s">
        <v>874</v>
      </c>
      <c r="B145" s="99">
        <v>646</v>
      </c>
      <c r="C145" s="22" t="s">
        <v>56</v>
      </c>
      <c r="D145" s="99" t="s">
        <v>791</v>
      </c>
      <c r="E145" s="99" t="s">
        <v>1010</v>
      </c>
      <c r="F145" s="20" t="s">
        <v>20</v>
      </c>
    </row>
    <row r="146" spans="1:9" ht="33" customHeight="1" thickBot="1" x14ac:dyDescent="0.3">
      <c r="A146" s="128" t="s">
        <v>875</v>
      </c>
      <c r="B146" s="64">
        <v>955</v>
      </c>
      <c r="C146" s="8" t="s">
        <v>921</v>
      </c>
      <c r="D146" s="64" t="s">
        <v>10</v>
      </c>
      <c r="E146" s="64" t="s">
        <v>811</v>
      </c>
      <c r="F146" s="11" t="s">
        <v>6</v>
      </c>
    </row>
    <row r="147" spans="1:9" ht="33" customHeight="1" thickBot="1" x14ac:dyDescent="0.3">
      <c r="A147" s="170" t="s">
        <v>789</v>
      </c>
      <c r="B147" s="171"/>
      <c r="C147" s="171"/>
      <c r="D147" s="172"/>
      <c r="E147" s="43" t="s">
        <v>51</v>
      </c>
      <c r="F147" s="43">
        <f>COUNTIF(D115:D146,E147)</f>
        <v>5</v>
      </c>
    </row>
    <row r="148" spans="1:9" ht="33" customHeight="1" thickBot="1" x14ac:dyDescent="0.3">
      <c r="A148" s="173"/>
      <c r="B148" s="174"/>
      <c r="C148" s="174"/>
      <c r="D148" s="175"/>
      <c r="E148" s="43" t="s">
        <v>10</v>
      </c>
      <c r="F148" s="43">
        <f>COUNTIF(D115:D146,E148)</f>
        <v>19</v>
      </c>
    </row>
    <row r="149" spans="1:9" ht="33" customHeight="1" thickBot="1" x14ac:dyDescent="0.3">
      <c r="A149" s="159" t="s">
        <v>84</v>
      </c>
      <c r="B149" s="160"/>
      <c r="C149" s="160"/>
      <c r="D149" s="161"/>
      <c r="E149" s="43"/>
      <c r="F149" s="43">
        <f>COUNTA(F115:F146)</f>
        <v>32</v>
      </c>
    </row>
    <row r="150" spans="1:9" ht="33" customHeight="1" thickBot="1" x14ac:dyDescent="0.3"/>
    <row r="151" spans="1:9" ht="33" customHeight="1" x14ac:dyDescent="0.25">
      <c r="A151" s="162" t="s">
        <v>809</v>
      </c>
      <c r="B151" s="163"/>
      <c r="C151" s="163"/>
      <c r="D151" s="163"/>
      <c r="E151" s="163"/>
      <c r="F151" s="164"/>
    </row>
    <row r="152" spans="1:9" ht="33" customHeight="1" x14ac:dyDescent="0.25">
      <c r="A152" s="39" t="s">
        <v>1</v>
      </c>
      <c r="B152" s="40" t="s">
        <v>2</v>
      </c>
      <c r="C152" s="41" t="s">
        <v>3</v>
      </c>
      <c r="D152" s="41" t="s">
        <v>241</v>
      </c>
      <c r="E152" s="41" t="s">
        <v>4</v>
      </c>
      <c r="F152" s="42" t="s">
        <v>782</v>
      </c>
      <c r="H152" s="181" t="s">
        <v>793</v>
      </c>
      <c r="I152" s="182"/>
    </row>
    <row r="153" spans="1:9" ht="33" customHeight="1" x14ac:dyDescent="0.25">
      <c r="A153" s="104" t="s">
        <v>809</v>
      </c>
      <c r="B153" s="24">
        <v>577</v>
      </c>
      <c r="C153" s="22" t="s">
        <v>86</v>
      </c>
      <c r="D153" s="99" t="s">
        <v>791</v>
      </c>
      <c r="E153" s="99" t="s">
        <v>1028</v>
      </c>
      <c r="F153" s="20" t="s">
        <v>20</v>
      </c>
      <c r="H153" s="18" t="s">
        <v>780</v>
      </c>
      <c r="I153" s="19">
        <f t="shared" ref="I153:I158" si="3">COUNTIF($D$153:$D$154,H153)</f>
        <v>0</v>
      </c>
    </row>
    <row r="154" spans="1:9" ht="33" customHeight="1" thickBot="1" x14ac:dyDescent="0.3">
      <c r="A154" s="110" t="s">
        <v>820</v>
      </c>
      <c r="B154" s="99">
        <v>503</v>
      </c>
      <c r="C154" s="22" t="s">
        <v>124</v>
      </c>
      <c r="D154" s="99" t="str">
        <f>VLOOKUP(B154,Planilha2!$A$2:$F$305,6,0)</f>
        <v>TÉCNICO JUDICIÁRIO</v>
      </c>
      <c r="E154" s="99" t="s">
        <v>1029</v>
      </c>
      <c r="F154" s="20" t="s">
        <v>6</v>
      </c>
      <c r="H154" s="17" t="s">
        <v>51</v>
      </c>
      <c r="I154" s="19">
        <f t="shared" si="3"/>
        <v>0</v>
      </c>
    </row>
    <row r="155" spans="1:9" ht="33" customHeight="1" thickBot="1" x14ac:dyDescent="0.3">
      <c r="A155" s="170" t="s">
        <v>789</v>
      </c>
      <c r="B155" s="171"/>
      <c r="C155" s="171"/>
      <c r="D155" s="172"/>
      <c r="E155" s="43" t="s">
        <v>51</v>
      </c>
      <c r="F155" s="43">
        <f>COUNTIF(D153:D154,E155)</f>
        <v>0</v>
      </c>
      <c r="H155" s="17" t="s">
        <v>10</v>
      </c>
      <c r="I155" s="19">
        <f t="shared" si="3"/>
        <v>1</v>
      </c>
    </row>
    <row r="156" spans="1:9" ht="33" customHeight="1" thickBot="1" x14ac:dyDescent="0.3">
      <c r="A156" s="173"/>
      <c r="B156" s="174"/>
      <c r="C156" s="174"/>
      <c r="D156" s="175"/>
      <c r="E156" s="43" t="s">
        <v>10</v>
      </c>
      <c r="F156" s="57">
        <f>COUNTIF(D153:D154,E156)</f>
        <v>1</v>
      </c>
      <c r="H156" s="18" t="s">
        <v>33</v>
      </c>
      <c r="I156" s="19">
        <f t="shared" si="3"/>
        <v>0</v>
      </c>
    </row>
    <row r="157" spans="1:9" ht="37.5" customHeight="1" thickBot="1" x14ac:dyDescent="0.3">
      <c r="A157" s="159" t="s">
        <v>972</v>
      </c>
      <c r="B157" s="160"/>
      <c r="C157" s="160"/>
      <c r="D157" s="161"/>
      <c r="E157" s="106"/>
      <c r="F157" s="43">
        <f>COUNTA(F153:F154)</f>
        <v>2</v>
      </c>
      <c r="H157" s="18" t="s">
        <v>791</v>
      </c>
      <c r="I157" s="19">
        <f t="shared" si="3"/>
        <v>1</v>
      </c>
    </row>
    <row r="158" spans="1:9" ht="33" customHeight="1" x14ac:dyDescent="0.25">
      <c r="A158" s="56"/>
      <c r="B158" s="50"/>
      <c r="C158" s="50"/>
      <c r="D158" s="50"/>
      <c r="E158" s="50"/>
      <c r="F158" s="50"/>
      <c r="H158" s="18" t="s">
        <v>790</v>
      </c>
      <c r="I158" s="19">
        <f t="shared" si="3"/>
        <v>0</v>
      </c>
    </row>
    <row r="159" spans="1:9" ht="33" customHeight="1" thickBot="1" x14ac:dyDescent="0.3">
      <c r="A159" s="56"/>
      <c r="B159" s="50"/>
      <c r="C159" s="50"/>
      <c r="D159" s="50"/>
      <c r="E159" s="50"/>
      <c r="F159" s="50"/>
      <c r="H159" s="18" t="s">
        <v>792</v>
      </c>
      <c r="I159" s="19">
        <f>SUM(I153:I158)</f>
        <v>2</v>
      </c>
    </row>
    <row r="160" spans="1:9" ht="31.5" customHeight="1" x14ac:dyDescent="0.25">
      <c r="A160" s="162" t="s">
        <v>85</v>
      </c>
      <c r="B160" s="163"/>
      <c r="C160" s="163"/>
      <c r="D160" s="163"/>
      <c r="E160" s="163"/>
      <c r="F160" s="164"/>
    </row>
    <row r="161" spans="1:9" ht="28.5" customHeight="1" x14ac:dyDescent="0.25">
      <c r="A161" s="39" t="s">
        <v>1</v>
      </c>
      <c r="B161" s="40" t="s">
        <v>2</v>
      </c>
      <c r="C161" s="41" t="s">
        <v>3</v>
      </c>
      <c r="D161" s="41" t="s">
        <v>241</v>
      </c>
      <c r="E161" s="41" t="s">
        <v>4</v>
      </c>
      <c r="F161" s="42" t="s">
        <v>782</v>
      </c>
    </row>
    <row r="162" spans="1:9" ht="33" customHeight="1" x14ac:dyDescent="0.25">
      <c r="A162" s="110" t="s">
        <v>85</v>
      </c>
      <c r="B162" s="99">
        <v>658</v>
      </c>
      <c r="C162" s="22" t="s">
        <v>94</v>
      </c>
      <c r="D162" s="99" t="s">
        <v>791</v>
      </c>
      <c r="E162" s="99" t="s">
        <v>1009</v>
      </c>
      <c r="F162" s="20" t="s">
        <v>95</v>
      </c>
    </row>
    <row r="163" spans="1:9" ht="33" customHeight="1" x14ac:dyDescent="0.25">
      <c r="A163" s="110" t="s">
        <v>810</v>
      </c>
      <c r="B163" s="99">
        <v>309</v>
      </c>
      <c r="C163" s="22" t="s">
        <v>87</v>
      </c>
      <c r="D163" s="99" t="str">
        <f>VLOOKUP(B163,Planilha2!$A$2:$F$305,6,0)</f>
        <v>TÉCNICO JUDICIÁRIO</v>
      </c>
      <c r="E163" s="99" t="s">
        <v>1010</v>
      </c>
      <c r="F163" s="20" t="s">
        <v>6</v>
      </c>
    </row>
    <row r="164" spans="1:9" ht="33" customHeight="1" x14ac:dyDescent="0.25">
      <c r="A164" s="109" t="s">
        <v>836</v>
      </c>
      <c r="B164" s="64">
        <v>601</v>
      </c>
      <c r="C164" s="8" t="s">
        <v>92</v>
      </c>
      <c r="D164" s="64" t="str">
        <f>VLOOKUP(B164,Planilha2!$A$2:$F$305,6,0)</f>
        <v>ANALISTA JUDICIÁRIO</v>
      </c>
      <c r="E164" s="64" t="s">
        <v>811</v>
      </c>
      <c r="F164" s="11" t="s">
        <v>6</v>
      </c>
      <c r="G164" s="50"/>
      <c r="H164" s="181" t="s">
        <v>793</v>
      </c>
      <c r="I164" s="182"/>
    </row>
    <row r="165" spans="1:9" ht="33" customHeight="1" x14ac:dyDescent="0.25">
      <c r="A165" s="109" t="s">
        <v>812</v>
      </c>
      <c r="B165" s="64">
        <v>907</v>
      </c>
      <c r="C165" s="8" t="s">
        <v>823</v>
      </c>
      <c r="D165" s="64" t="s">
        <v>791</v>
      </c>
      <c r="E165" s="64" t="s">
        <v>811</v>
      </c>
      <c r="F165" s="11" t="s">
        <v>20</v>
      </c>
      <c r="H165" s="18" t="s">
        <v>780</v>
      </c>
      <c r="I165" s="19">
        <f t="shared" ref="I165" si="4">COUNTIF($D$162:$D$179,H165)</f>
        <v>0</v>
      </c>
    </row>
    <row r="166" spans="1:9" ht="33" customHeight="1" x14ac:dyDescent="0.25">
      <c r="A166" s="183" t="s">
        <v>88</v>
      </c>
      <c r="B166" s="64">
        <v>216</v>
      </c>
      <c r="C166" s="8" t="s">
        <v>89</v>
      </c>
      <c r="D166" s="64" t="str">
        <f>VLOOKUP(B166,Planilha2!$A$2:$F$305,6,0)</f>
        <v>TÉCNICO JUDICIÁRIO</v>
      </c>
      <c r="E166" s="64" t="s">
        <v>1007</v>
      </c>
      <c r="F166" s="11" t="s">
        <v>6</v>
      </c>
      <c r="H166" s="17" t="s">
        <v>51</v>
      </c>
      <c r="I166" s="19">
        <f>COUNTIF($D$162:$D$179,H166)</f>
        <v>2</v>
      </c>
    </row>
    <row r="167" spans="1:9" ht="33" customHeight="1" x14ac:dyDescent="0.25">
      <c r="A167" s="185"/>
      <c r="B167" s="64">
        <v>468</v>
      </c>
      <c r="C167" s="8" t="s">
        <v>78</v>
      </c>
      <c r="D167" s="64" t="str">
        <f>VLOOKUP(B167,Planilha2!$A$2:$F$305,6,0)</f>
        <v>TÉCNICO JUDICIÁRIO</v>
      </c>
      <c r="E167" s="47" t="s">
        <v>10</v>
      </c>
      <c r="F167" s="11" t="s">
        <v>6</v>
      </c>
      <c r="H167" s="17" t="s">
        <v>10</v>
      </c>
      <c r="I167" s="19">
        <f>COUNTIF($D$162:$D$179,H167)</f>
        <v>7</v>
      </c>
    </row>
    <row r="168" spans="1:9" ht="25.5" x14ac:dyDescent="0.25">
      <c r="A168" s="110" t="s">
        <v>908</v>
      </c>
      <c r="B168" s="99">
        <v>878</v>
      </c>
      <c r="C168" s="22" t="s">
        <v>90</v>
      </c>
      <c r="D168" s="99" t="s">
        <v>33</v>
      </c>
      <c r="E168" s="99" t="s">
        <v>1030</v>
      </c>
      <c r="F168" s="20" t="s">
        <v>33</v>
      </c>
      <c r="H168" s="18" t="s">
        <v>33</v>
      </c>
      <c r="I168" s="19">
        <f>COUNTIF($D$162:$D$179,H168)</f>
        <v>1</v>
      </c>
    </row>
    <row r="169" spans="1:9" ht="24.75" customHeight="1" x14ac:dyDescent="0.25">
      <c r="A169" s="109" t="s">
        <v>819</v>
      </c>
      <c r="B169" s="64">
        <v>273</v>
      </c>
      <c r="C169" s="8" t="s">
        <v>897</v>
      </c>
      <c r="D169" s="64" t="str">
        <f>VLOOKUP(B169,Planilha2!$A$2:$F$305,6,0)</f>
        <v>ANALISTA JUDICIÁRIO</v>
      </c>
      <c r="E169" s="64" t="s">
        <v>811</v>
      </c>
      <c r="F169" s="11" t="s">
        <v>6</v>
      </c>
      <c r="H169" s="18" t="s">
        <v>791</v>
      </c>
      <c r="I169" s="19">
        <f>COUNTIF($D$162:$D$179,H169)</f>
        <v>7</v>
      </c>
    </row>
    <row r="170" spans="1:9" ht="26.25" customHeight="1" x14ac:dyDescent="0.25">
      <c r="A170" s="183" t="s">
        <v>930</v>
      </c>
      <c r="B170" s="64">
        <v>660</v>
      </c>
      <c r="C170" s="8" t="s">
        <v>91</v>
      </c>
      <c r="D170" s="64" t="s">
        <v>791</v>
      </c>
      <c r="E170" s="64" t="s">
        <v>811</v>
      </c>
      <c r="F170" s="11" t="s">
        <v>20</v>
      </c>
      <c r="H170" s="18" t="s">
        <v>790</v>
      </c>
      <c r="I170" s="19">
        <f>COUNTIF($D$162:$D$179,H170)</f>
        <v>0</v>
      </c>
    </row>
    <row r="171" spans="1:9" ht="33" customHeight="1" x14ac:dyDescent="0.25">
      <c r="A171" s="185"/>
      <c r="B171" s="64">
        <v>712</v>
      </c>
      <c r="C171" s="8" t="s">
        <v>931</v>
      </c>
      <c r="D171" s="64" t="s">
        <v>10</v>
      </c>
      <c r="E171" s="64" t="s">
        <v>10</v>
      </c>
      <c r="F171" s="11" t="s">
        <v>6</v>
      </c>
      <c r="H171" s="18" t="s">
        <v>792</v>
      </c>
      <c r="I171" s="19">
        <f>SUM(I165:I170)</f>
        <v>17</v>
      </c>
    </row>
    <row r="172" spans="1:9" ht="33" customHeight="1" x14ac:dyDescent="0.25">
      <c r="A172" s="193" t="s">
        <v>93</v>
      </c>
      <c r="B172" s="99">
        <v>659</v>
      </c>
      <c r="C172" s="22" t="s">
        <v>101</v>
      </c>
      <c r="D172" s="99" t="s">
        <v>791</v>
      </c>
      <c r="E172" s="99" t="s">
        <v>1010</v>
      </c>
      <c r="F172" s="20" t="s">
        <v>20</v>
      </c>
    </row>
    <row r="173" spans="1:9" ht="33" customHeight="1" x14ac:dyDescent="0.25">
      <c r="A173" s="194"/>
      <c r="B173" s="64">
        <v>1028</v>
      </c>
      <c r="C173" s="16" t="s">
        <v>1053</v>
      </c>
      <c r="D173" s="6" t="s">
        <v>791</v>
      </c>
      <c r="E173" s="6" t="s">
        <v>1013</v>
      </c>
      <c r="F173" s="11" t="s">
        <v>20</v>
      </c>
    </row>
    <row r="174" spans="1:9" ht="33" customHeight="1" x14ac:dyDescent="0.25">
      <c r="A174" s="109" t="s">
        <v>96</v>
      </c>
      <c r="B174" s="64">
        <v>943</v>
      </c>
      <c r="C174" s="16" t="s">
        <v>841</v>
      </c>
      <c r="D174" s="64" t="s">
        <v>791</v>
      </c>
      <c r="E174" s="64" t="s">
        <v>811</v>
      </c>
      <c r="F174" s="11" t="s">
        <v>20</v>
      </c>
    </row>
    <row r="175" spans="1:9" ht="33" customHeight="1" x14ac:dyDescent="0.25">
      <c r="A175" s="210" t="s">
        <v>98</v>
      </c>
      <c r="B175" s="64">
        <v>451</v>
      </c>
      <c r="C175" s="8" t="s">
        <v>99</v>
      </c>
      <c r="D175" s="64" t="str">
        <f>VLOOKUP(B175,Planilha2!$A$2:$F$305,6,0)</f>
        <v>TÉCNICO JUDICIÁRIO</v>
      </c>
      <c r="E175" s="64" t="s">
        <v>811</v>
      </c>
      <c r="F175" s="11" t="s">
        <v>6</v>
      </c>
    </row>
    <row r="176" spans="1:9" ht="33" customHeight="1" x14ac:dyDescent="0.25">
      <c r="A176" s="210"/>
      <c r="B176" s="64">
        <v>219</v>
      </c>
      <c r="C176" s="8" t="s">
        <v>100</v>
      </c>
      <c r="D176" s="64" t="str">
        <f>VLOOKUP(B176,Planilha2!$A$2:$F$305,6,0)</f>
        <v>TÉCNICO JUDICIÁRIO</v>
      </c>
      <c r="E176" s="64" t="s">
        <v>26</v>
      </c>
      <c r="F176" s="11" t="s">
        <v>6</v>
      </c>
    </row>
    <row r="177" spans="1:9" ht="24.75" customHeight="1" x14ac:dyDescent="0.25">
      <c r="A177" s="195" t="s">
        <v>813</v>
      </c>
      <c r="B177" s="64">
        <v>967</v>
      </c>
      <c r="C177" s="16" t="s">
        <v>938</v>
      </c>
      <c r="D177" s="64" t="s">
        <v>791</v>
      </c>
      <c r="E177" s="64" t="s">
        <v>811</v>
      </c>
      <c r="F177" s="7" t="s">
        <v>20</v>
      </c>
    </row>
    <row r="178" spans="1:9" ht="33" customHeight="1" x14ac:dyDescent="0.25">
      <c r="A178" s="196"/>
      <c r="B178" s="64"/>
      <c r="C178" s="153" t="s">
        <v>1095</v>
      </c>
      <c r="D178" s="64"/>
      <c r="E178" s="64" t="s">
        <v>1013</v>
      </c>
      <c r="F178" s="11"/>
    </row>
    <row r="179" spans="1:9" ht="33" customHeight="1" thickBot="1" x14ac:dyDescent="0.3">
      <c r="A179" s="102" t="s">
        <v>814</v>
      </c>
      <c r="B179" s="64">
        <v>874</v>
      </c>
      <c r="C179" s="8" t="s">
        <v>1081</v>
      </c>
      <c r="D179" s="64" t="s">
        <v>10</v>
      </c>
      <c r="E179" s="64" t="s">
        <v>811</v>
      </c>
      <c r="F179" s="11" t="s">
        <v>6</v>
      </c>
    </row>
    <row r="180" spans="1:9" ht="33" customHeight="1" thickBot="1" x14ac:dyDescent="0.3">
      <c r="A180" s="170" t="s">
        <v>789</v>
      </c>
      <c r="B180" s="171"/>
      <c r="C180" s="171"/>
      <c r="D180" s="172"/>
      <c r="E180" s="43" t="s">
        <v>51</v>
      </c>
      <c r="F180" s="43">
        <f>COUNTIF(D153:D179,E180)</f>
        <v>2</v>
      </c>
    </row>
    <row r="181" spans="1:9" ht="33" customHeight="1" thickBot="1" x14ac:dyDescent="0.3">
      <c r="A181" s="200"/>
      <c r="B181" s="201"/>
      <c r="C181" s="201"/>
      <c r="D181" s="202"/>
      <c r="E181" s="43" t="s">
        <v>10</v>
      </c>
      <c r="F181" s="43">
        <f>COUNTIF(D162:D179,E181)</f>
        <v>7</v>
      </c>
    </row>
    <row r="182" spans="1:9" ht="33" customHeight="1" thickBot="1" x14ac:dyDescent="0.3">
      <c r="A182" s="197" t="s">
        <v>980</v>
      </c>
      <c r="B182" s="198"/>
      <c r="C182" s="198"/>
      <c r="D182" s="199"/>
      <c r="E182" s="43"/>
      <c r="F182" s="49">
        <f>COUNTA(F162:F179)</f>
        <v>17</v>
      </c>
    </row>
    <row r="184" spans="1:9" ht="33" customHeight="1" thickBot="1" x14ac:dyDescent="0.3">
      <c r="A184" s="15"/>
    </row>
    <row r="185" spans="1:9" ht="33" customHeight="1" x14ac:dyDescent="0.25">
      <c r="A185" s="162" t="s">
        <v>909</v>
      </c>
      <c r="B185" s="163"/>
      <c r="C185" s="163"/>
      <c r="D185" s="163"/>
      <c r="E185" s="163"/>
      <c r="F185" s="164"/>
    </row>
    <row r="186" spans="1:9" ht="33" customHeight="1" x14ac:dyDescent="0.25">
      <c r="A186" s="39" t="s">
        <v>1</v>
      </c>
      <c r="B186" s="40" t="s">
        <v>2</v>
      </c>
      <c r="C186" s="41" t="s">
        <v>3</v>
      </c>
      <c r="D186" s="41" t="s">
        <v>241</v>
      </c>
      <c r="E186" s="41" t="s">
        <v>4</v>
      </c>
      <c r="F186" s="42" t="s">
        <v>782</v>
      </c>
    </row>
    <row r="187" spans="1:9" ht="33" customHeight="1" x14ac:dyDescent="0.25">
      <c r="A187" s="110" t="s">
        <v>802</v>
      </c>
      <c r="B187" s="99">
        <v>286</v>
      </c>
      <c r="C187" s="22" t="s">
        <v>176</v>
      </c>
      <c r="D187" s="99" t="str">
        <f>VLOOKUP(B187,Planilha2!$A$2:$F$305,6,0)</f>
        <v>ANALISTA JUDICIÁRIO</v>
      </c>
      <c r="E187" s="99" t="s">
        <v>1009</v>
      </c>
      <c r="F187" s="20" t="s">
        <v>6</v>
      </c>
      <c r="H187" s="181" t="s">
        <v>793</v>
      </c>
      <c r="I187" s="182"/>
    </row>
    <row r="188" spans="1:9" ht="33" customHeight="1" x14ac:dyDescent="0.25">
      <c r="A188" s="110" t="s">
        <v>805</v>
      </c>
      <c r="B188" s="99">
        <v>544</v>
      </c>
      <c r="C188" s="22" t="s">
        <v>806</v>
      </c>
      <c r="D188" s="99" t="s">
        <v>51</v>
      </c>
      <c r="E188" s="99" t="s">
        <v>1010</v>
      </c>
      <c r="F188" s="20" t="s">
        <v>6</v>
      </c>
      <c r="H188" s="18" t="s">
        <v>780</v>
      </c>
      <c r="I188" s="19">
        <f t="shared" ref="I188:I193" si="5">COUNTIF($D$187:$D$191,H188)</f>
        <v>0</v>
      </c>
    </row>
    <row r="189" spans="1:9" ht="33" customHeight="1" x14ac:dyDescent="0.25">
      <c r="A189" s="98" t="s">
        <v>804</v>
      </c>
      <c r="B189" s="64">
        <v>275</v>
      </c>
      <c r="C189" s="8" t="s">
        <v>178</v>
      </c>
      <c r="D189" s="64" t="str">
        <f>VLOOKUP(B189,Planilha2!$A$2:$F$305,6,0)</f>
        <v>TÉCNICO JUDICIÁRIO</v>
      </c>
      <c r="E189" s="64" t="s">
        <v>811</v>
      </c>
      <c r="F189" s="11" t="s">
        <v>6</v>
      </c>
      <c r="H189" s="17" t="s">
        <v>51</v>
      </c>
      <c r="I189" s="19">
        <f t="shared" si="5"/>
        <v>2</v>
      </c>
    </row>
    <row r="190" spans="1:9" ht="25.5" x14ac:dyDescent="0.25">
      <c r="A190" s="110" t="s">
        <v>803</v>
      </c>
      <c r="B190" s="99">
        <v>459</v>
      </c>
      <c r="C190" s="22" t="s">
        <v>177</v>
      </c>
      <c r="D190" s="99" t="str">
        <f>VLOOKUP(B190,Planilha2!$A$2:$F$305,6,0)</f>
        <v>TÉCNICO JUDICIÁRIO</v>
      </c>
      <c r="E190" s="99" t="s">
        <v>1030</v>
      </c>
      <c r="F190" s="20" t="s">
        <v>6</v>
      </c>
      <c r="H190" s="17" t="s">
        <v>10</v>
      </c>
      <c r="I190" s="19">
        <f t="shared" si="5"/>
        <v>2</v>
      </c>
    </row>
    <row r="191" spans="1:9" ht="25.5" customHeight="1" thickBot="1" x14ac:dyDescent="0.3">
      <c r="A191" s="98" t="s">
        <v>179</v>
      </c>
      <c r="B191" s="64">
        <v>973</v>
      </c>
      <c r="C191" s="16" t="s">
        <v>939</v>
      </c>
      <c r="D191" s="64" t="s">
        <v>791</v>
      </c>
      <c r="E191" s="64" t="s">
        <v>811</v>
      </c>
      <c r="F191" s="11" t="s">
        <v>20</v>
      </c>
      <c r="H191" s="76" t="s">
        <v>33</v>
      </c>
      <c r="I191" s="65">
        <f t="shared" si="5"/>
        <v>0</v>
      </c>
    </row>
    <row r="192" spans="1:9" ht="33" customHeight="1" thickBot="1" x14ac:dyDescent="0.3">
      <c r="A192" s="170" t="s">
        <v>789</v>
      </c>
      <c r="B192" s="171"/>
      <c r="C192" s="171"/>
      <c r="D192" s="172"/>
      <c r="E192" s="43" t="s">
        <v>51</v>
      </c>
      <c r="F192" s="43">
        <f>COUNTIF(D187:D191,E192)</f>
        <v>2</v>
      </c>
      <c r="H192" s="18" t="s">
        <v>791</v>
      </c>
      <c r="I192" s="19">
        <f t="shared" si="5"/>
        <v>1</v>
      </c>
    </row>
    <row r="193" spans="1:9" ht="33" customHeight="1" thickBot="1" x14ac:dyDescent="0.3">
      <c r="A193" s="200"/>
      <c r="B193" s="201"/>
      <c r="C193" s="201"/>
      <c r="D193" s="202"/>
      <c r="E193" s="43" t="s">
        <v>10</v>
      </c>
      <c r="F193" s="43">
        <f>COUNTIF(D187:D191,E193)</f>
        <v>2</v>
      </c>
      <c r="H193" s="18" t="s">
        <v>790</v>
      </c>
      <c r="I193" s="19">
        <f t="shared" si="5"/>
        <v>0</v>
      </c>
    </row>
    <row r="194" spans="1:9" ht="33" customHeight="1" thickBot="1" x14ac:dyDescent="0.3">
      <c r="A194" s="197" t="s">
        <v>974</v>
      </c>
      <c r="B194" s="198"/>
      <c r="C194" s="198"/>
      <c r="D194" s="199"/>
      <c r="E194" s="43"/>
      <c r="F194" s="49">
        <f>COUNTA(F187:F191)</f>
        <v>5</v>
      </c>
      <c r="H194" s="18" t="s">
        <v>958</v>
      </c>
      <c r="I194" s="19">
        <f>SUM(I188:I193)</f>
        <v>5</v>
      </c>
    </row>
    <row r="196" spans="1:9" ht="33" customHeight="1" thickBot="1" x14ac:dyDescent="0.3">
      <c r="A196" s="15"/>
    </row>
    <row r="197" spans="1:9" ht="33" customHeight="1" x14ac:dyDescent="0.25">
      <c r="A197" s="162" t="s">
        <v>910</v>
      </c>
      <c r="B197" s="163"/>
      <c r="C197" s="163"/>
      <c r="D197" s="163"/>
      <c r="E197" s="163"/>
      <c r="F197" s="164"/>
    </row>
    <row r="198" spans="1:9" ht="33" customHeight="1" x14ac:dyDescent="0.25">
      <c r="A198" s="39" t="s">
        <v>1</v>
      </c>
      <c r="B198" s="40" t="s">
        <v>2</v>
      </c>
      <c r="C198" s="41" t="s">
        <v>3</v>
      </c>
      <c r="D198" s="41" t="s">
        <v>241</v>
      </c>
      <c r="E198" s="41" t="s">
        <v>4</v>
      </c>
      <c r="F198" s="42" t="s">
        <v>782</v>
      </c>
      <c r="H198" s="181" t="s">
        <v>793</v>
      </c>
      <c r="I198" s="182"/>
    </row>
    <row r="199" spans="1:9" ht="33" customHeight="1" x14ac:dyDescent="0.25">
      <c r="A199" s="104" t="s">
        <v>815</v>
      </c>
      <c r="B199" s="99">
        <v>1013</v>
      </c>
      <c r="C199" s="22" t="s">
        <v>988</v>
      </c>
      <c r="D199" s="99" t="s">
        <v>33</v>
      </c>
      <c r="E199" s="99" t="s">
        <v>1031</v>
      </c>
      <c r="F199" s="20" t="s">
        <v>33</v>
      </c>
      <c r="H199" s="18" t="s">
        <v>780</v>
      </c>
      <c r="I199" s="19">
        <f t="shared" ref="I199:I204" si="6">COUNTIF($D$199:$D$201,H199)</f>
        <v>0</v>
      </c>
    </row>
    <row r="200" spans="1:9" ht="33" customHeight="1" x14ac:dyDescent="0.25">
      <c r="A200" s="165" t="s">
        <v>831</v>
      </c>
      <c r="B200" s="99">
        <v>1012</v>
      </c>
      <c r="C200" s="22" t="s">
        <v>989</v>
      </c>
      <c r="D200" s="99" t="s">
        <v>791</v>
      </c>
      <c r="E200" s="99" t="s">
        <v>1029</v>
      </c>
      <c r="F200" s="20" t="s">
        <v>20</v>
      </c>
      <c r="H200" s="17" t="s">
        <v>51</v>
      </c>
      <c r="I200" s="19">
        <f t="shared" si="6"/>
        <v>0</v>
      </c>
    </row>
    <row r="201" spans="1:9" s="26" customFormat="1" ht="34.5" customHeight="1" thickBot="1" x14ac:dyDescent="0.3">
      <c r="A201" s="179"/>
      <c r="B201" s="64">
        <v>940</v>
      </c>
      <c r="C201" s="16" t="s">
        <v>837</v>
      </c>
      <c r="D201" s="64" t="s">
        <v>791</v>
      </c>
      <c r="E201" s="64" t="s">
        <v>1032</v>
      </c>
      <c r="F201" s="11" t="s">
        <v>20</v>
      </c>
      <c r="H201" s="17" t="s">
        <v>10</v>
      </c>
      <c r="I201" s="19">
        <f t="shared" si="6"/>
        <v>0</v>
      </c>
    </row>
    <row r="202" spans="1:9" ht="25.5" customHeight="1" thickBot="1" x14ac:dyDescent="0.3">
      <c r="A202" s="170" t="s">
        <v>789</v>
      </c>
      <c r="B202" s="171"/>
      <c r="C202" s="171"/>
      <c r="D202" s="172"/>
      <c r="E202" s="43" t="s">
        <v>51</v>
      </c>
      <c r="F202" s="43">
        <f>COUNTIF(D199:D201,E202)</f>
        <v>0</v>
      </c>
      <c r="H202" s="18" t="s">
        <v>33</v>
      </c>
      <c r="I202" s="19">
        <f t="shared" si="6"/>
        <v>1</v>
      </c>
    </row>
    <row r="203" spans="1:9" ht="30" customHeight="1" thickBot="1" x14ac:dyDescent="0.3">
      <c r="A203" s="200"/>
      <c r="B203" s="201"/>
      <c r="C203" s="201"/>
      <c r="D203" s="202"/>
      <c r="E203" s="43" t="s">
        <v>10</v>
      </c>
      <c r="F203" s="43">
        <f>COUNTIF(D199:D201,E203)</f>
        <v>0</v>
      </c>
      <c r="H203" s="18" t="s">
        <v>791</v>
      </c>
      <c r="I203" s="19">
        <f t="shared" si="6"/>
        <v>2</v>
      </c>
    </row>
    <row r="204" spans="1:9" ht="33" customHeight="1" thickBot="1" x14ac:dyDescent="0.3">
      <c r="A204" s="197" t="s">
        <v>975</v>
      </c>
      <c r="B204" s="198"/>
      <c r="C204" s="198"/>
      <c r="D204" s="199"/>
      <c r="E204" s="43"/>
      <c r="F204" s="49">
        <f>COUNTA(F199:F201)</f>
        <v>3</v>
      </c>
      <c r="H204" s="18" t="s">
        <v>790</v>
      </c>
      <c r="I204" s="19">
        <f t="shared" si="6"/>
        <v>0</v>
      </c>
    </row>
    <row r="205" spans="1:9" ht="33" customHeight="1" x14ac:dyDescent="0.25">
      <c r="A205" s="15"/>
      <c r="H205" s="18" t="s">
        <v>792</v>
      </c>
      <c r="I205" s="19">
        <f>SUM(I199:I204)</f>
        <v>3</v>
      </c>
    </row>
    <row r="206" spans="1:9" ht="33" customHeight="1" thickBot="1" x14ac:dyDescent="0.3">
      <c r="A206" s="15"/>
    </row>
    <row r="207" spans="1:9" ht="33" customHeight="1" x14ac:dyDescent="0.25">
      <c r="A207" s="162" t="s">
        <v>109</v>
      </c>
      <c r="B207" s="163"/>
      <c r="C207" s="163"/>
      <c r="D207" s="163"/>
      <c r="E207" s="163"/>
      <c r="F207" s="164"/>
    </row>
    <row r="208" spans="1:9" ht="33" customHeight="1" x14ac:dyDescent="0.25">
      <c r="A208" s="39" t="s">
        <v>1</v>
      </c>
      <c r="B208" s="40" t="s">
        <v>2</v>
      </c>
      <c r="C208" s="41" t="s">
        <v>3</v>
      </c>
      <c r="D208" s="41" t="s">
        <v>241</v>
      </c>
      <c r="E208" s="41" t="s">
        <v>4</v>
      </c>
      <c r="F208" s="42" t="s">
        <v>782</v>
      </c>
    </row>
    <row r="209" spans="1:9" ht="33" customHeight="1" x14ac:dyDescent="0.25">
      <c r="A209" s="116" t="s">
        <v>852</v>
      </c>
      <c r="B209" s="99">
        <v>889</v>
      </c>
      <c r="C209" s="25" t="s">
        <v>795</v>
      </c>
      <c r="D209" s="99" t="s">
        <v>33</v>
      </c>
      <c r="E209" s="99" t="s">
        <v>1033</v>
      </c>
      <c r="F209" s="20" t="s">
        <v>33</v>
      </c>
    </row>
    <row r="210" spans="1:9" ht="33" customHeight="1" x14ac:dyDescent="0.25">
      <c r="A210" s="184" t="s">
        <v>848</v>
      </c>
      <c r="B210" s="64">
        <v>954</v>
      </c>
      <c r="C210" s="16" t="s">
        <v>1065</v>
      </c>
      <c r="D210" s="64" t="s">
        <v>791</v>
      </c>
      <c r="E210" s="64" t="s">
        <v>1034</v>
      </c>
      <c r="F210" s="33" t="s">
        <v>20</v>
      </c>
    </row>
    <row r="211" spans="1:9" ht="33" customHeight="1" x14ac:dyDescent="0.25">
      <c r="A211" s="185"/>
      <c r="B211" s="99">
        <v>307</v>
      </c>
      <c r="C211" s="22" t="s">
        <v>104</v>
      </c>
      <c r="D211" s="99" t="s">
        <v>10</v>
      </c>
      <c r="E211" s="99" t="s">
        <v>1021</v>
      </c>
      <c r="F211" s="20" t="s">
        <v>6</v>
      </c>
      <c r="H211" s="181" t="s">
        <v>793</v>
      </c>
      <c r="I211" s="182"/>
    </row>
    <row r="212" spans="1:9" ht="33" customHeight="1" x14ac:dyDescent="0.25">
      <c r="A212" s="183" t="s">
        <v>849</v>
      </c>
      <c r="B212" s="99">
        <v>1040</v>
      </c>
      <c r="C212" s="22" t="s">
        <v>1066</v>
      </c>
      <c r="D212" s="99" t="s">
        <v>33</v>
      </c>
      <c r="E212" s="99" t="s">
        <v>1035</v>
      </c>
      <c r="F212" s="99" t="s">
        <v>33</v>
      </c>
      <c r="H212" s="18" t="s">
        <v>780</v>
      </c>
      <c r="I212" s="19">
        <f t="shared" ref="I212:I217" si="7">COUNTIF($D$209:$D$239,H212)</f>
        <v>0</v>
      </c>
    </row>
    <row r="213" spans="1:9" ht="33" customHeight="1" x14ac:dyDescent="0.25">
      <c r="A213" s="184"/>
      <c r="B213" s="64">
        <v>1053</v>
      </c>
      <c r="C213" s="16" t="s">
        <v>1080</v>
      </c>
      <c r="D213" s="64" t="s">
        <v>791</v>
      </c>
      <c r="E213" s="64" t="s">
        <v>1100</v>
      </c>
      <c r="F213" s="35" t="s">
        <v>982</v>
      </c>
      <c r="H213" s="17" t="s">
        <v>51</v>
      </c>
      <c r="I213" s="19">
        <f t="shared" si="7"/>
        <v>5</v>
      </c>
    </row>
    <row r="214" spans="1:9" ht="35.450000000000003" customHeight="1" x14ac:dyDescent="0.25">
      <c r="A214" s="192"/>
      <c r="B214" s="64">
        <v>74</v>
      </c>
      <c r="C214" s="8" t="s">
        <v>118</v>
      </c>
      <c r="D214" s="64" t="str">
        <f>VLOOKUP(B214,Planilha2!$A$2:$F$305,6,0)</f>
        <v>TÉCNICO JUDICIÁRIO</v>
      </c>
      <c r="E214" s="64" t="s">
        <v>10</v>
      </c>
      <c r="F214" s="11" t="s">
        <v>6</v>
      </c>
      <c r="H214" s="17" t="s">
        <v>10</v>
      </c>
      <c r="I214" s="19">
        <f t="shared" si="7"/>
        <v>17</v>
      </c>
    </row>
    <row r="215" spans="1:9" ht="37.5" customHeight="1" x14ac:dyDescent="0.25">
      <c r="A215" s="192"/>
      <c r="B215" s="28">
        <v>991</v>
      </c>
      <c r="C215" s="32" t="s">
        <v>953</v>
      </c>
      <c r="D215" s="64" t="s">
        <v>10</v>
      </c>
      <c r="E215" s="64" t="s">
        <v>1101</v>
      </c>
      <c r="F215" s="11" t="s">
        <v>6</v>
      </c>
      <c r="H215" s="18" t="s">
        <v>790</v>
      </c>
      <c r="I215" s="19">
        <f t="shared" si="7"/>
        <v>0</v>
      </c>
    </row>
    <row r="216" spans="1:9" ht="33" customHeight="1" x14ac:dyDescent="0.25">
      <c r="A216" s="110" t="s">
        <v>963</v>
      </c>
      <c r="B216" s="64">
        <v>813</v>
      </c>
      <c r="C216" s="16" t="s">
        <v>751</v>
      </c>
      <c r="D216" s="64" t="s">
        <v>10</v>
      </c>
      <c r="E216" s="64" t="s">
        <v>1007</v>
      </c>
      <c r="F216" s="11" t="s">
        <v>6</v>
      </c>
      <c r="H216" s="18" t="s">
        <v>33</v>
      </c>
      <c r="I216" s="19">
        <f t="shared" si="7"/>
        <v>2</v>
      </c>
    </row>
    <row r="217" spans="1:9" ht="33" customHeight="1" x14ac:dyDescent="0.25">
      <c r="A217" s="165" t="s">
        <v>111</v>
      </c>
      <c r="B217" s="112">
        <v>910</v>
      </c>
      <c r="C217" s="29" t="s">
        <v>824</v>
      </c>
      <c r="D217" s="112" t="s">
        <v>791</v>
      </c>
      <c r="E217" s="112" t="s">
        <v>1030</v>
      </c>
      <c r="F217" s="30" t="s">
        <v>20</v>
      </c>
      <c r="H217" s="18" t="s">
        <v>791</v>
      </c>
      <c r="I217" s="19">
        <f t="shared" si="7"/>
        <v>7</v>
      </c>
    </row>
    <row r="218" spans="1:9" ht="33" customHeight="1" x14ac:dyDescent="0.25">
      <c r="A218" s="166"/>
      <c r="B218" s="64">
        <v>997</v>
      </c>
      <c r="C218" s="16" t="s">
        <v>965</v>
      </c>
      <c r="D218" s="64" t="s">
        <v>10</v>
      </c>
      <c r="E218" s="64" t="s">
        <v>10</v>
      </c>
      <c r="F218" s="11" t="s">
        <v>6</v>
      </c>
      <c r="H218" s="18" t="s">
        <v>792</v>
      </c>
      <c r="I218" s="19">
        <f>SUM(I212:I217)</f>
        <v>31</v>
      </c>
    </row>
    <row r="219" spans="1:9" ht="33" customHeight="1" x14ac:dyDescent="0.25">
      <c r="A219" s="166"/>
      <c r="B219" s="64">
        <v>1031</v>
      </c>
      <c r="C219" s="16" t="s">
        <v>1055</v>
      </c>
      <c r="D219" s="64" t="s">
        <v>10</v>
      </c>
      <c r="E219" s="64" t="s">
        <v>10</v>
      </c>
      <c r="F219" s="11" t="s">
        <v>6</v>
      </c>
    </row>
    <row r="220" spans="1:9" ht="33" customHeight="1" x14ac:dyDescent="0.25">
      <c r="A220" s="183" t="s">
        <v>851</v>
      </c>
      <c r="B220" s="64">
        <v>797</v>
      </c>
      <c r="C220" s="8" t="s">
        <v>113</v>
      </c>
      <c r="D220" s="64" t="s">
        <v>51</v>
      </c>
      <c r="E220" s="64" t="s">
        <v>811</v>
      </c>
      <c r="F220" s="11" t="s">
        <v>6</v>
      </c>
    </row>
    <row r="221" spans="1:9" ht="33" customHeight="1" x14ac:dyDescent="0.25">
      <c r="A221" s="185"/>
      <c r="B221" s="64">
        <v>925</v>
      </c>
      <c r="C221" s="16" t="s">
        <v>829</v>
      </c>
      <c r="D221" s="64" t="s">
        <v>10</v>
      </c>
      <c r="E221" s="64" t="s">
        <v>1037</v>
      </c>
      <c r="F221" s="11" t="s">
        <v>6</v>
      </c>
    </row>
    <row r="222" spans="1:9" ht="33" customHeight="1" x14ac:dyDescent="0.25">
      <c r="A222" s="183" t="s">
        <v>932</v>
      </c>
      <c r="B222" s="47">
        <v>1000</v>
      </c>
      <c r="C222" s="8" t="s">
        <v>114</v>
      </c>
      <c r="D222" s="64" t="s">
        <v>51</v>
      </c>
      <c r="E222" s="64" t="s">
        <v>811</v>
      </c>
      <c r="F222" s="11" t="s">
        <v>6</v>
      </c>
    </row>
    <row r="223" spans="1:9" ht="33" customHeight="1" x14ac:dyDescent="0.25">
      <c r="A223" s="185"/>
      <c r="B223" s="64">
        <v>919</v>
      </c>
      <c r="C223" s="16" t="s">
        <v>827</v>
      </c>
      <c r="D223" s="64" t="s">
        <v>10</v>
      </c>
      <c r="E223" s="64" t="s">
        <v>1037</v>
      </c>
      <c r="F223" s="11" t="s">
        <v>6</v>
      </c>
    </row>
    <row r="224" spans="1:9" ht="33" customHeight="1" x14ac:dyDescent="0.25">
      <c r="A224" s="117" t="s">
        <v>850</v>
      </c>
      <c r="B224" s="113">
        <v>971</v>
      </c>
      <c r="C224" s="51" t="s">
        <v>933</v>
      </c>
      <c r="D224" s="64" t="s">
        <v>791</v>
      </c>
      <c r="E224" s="108" t="s">
        <v>1010</v>
      </c>
      <c r="F224" s="11" t="s">
        <v>934</v>
      </c>
    </row>
    <row r="225" spans="1:6" ht="33" customHeight="1" x14ac:dyDescent="0.25">
      <c r="A225" s="207" t="s">
        <v>122</v>
      </c>
      <c r="B225" s="113">
        <v>1043</v>
      </c>
      <c r="C225" s="34" t="s">
        <v>1070</v>
      </c>
      <c r="D225" s="64" t="s">
        <v>791</v>
      </c>
      <c r="E225" s="64" t="s">
        <v>1027</v>
      </c>
      <c r="F225" s="31" t="s">
        <v>20</v>
      </c>
    </row>
    <row r="226" spans="1:6" ht="33" customHeight="1" x14ac:dyDescent="0.25">
      <c r="A226" s="208"/>
      <c r="B226" s="64">
        <v>122</v>
      </c>
      <c r="C226" s="8" t="s">
        <v>8</v>
      </c>
      <c r="D226" s="64" t="s">
        <v>51</v>
      </c>
      <c r="E226" s="64" t="s">
        <v>1037</v>
      </c>
      <c r="F226" s="11" t="s">
        <v>6</v>
      </c>
    </row>
    <row r="227" spans="1:6" ht="36" customHeight="1" x14ac:dyDescent="0.25">
      <c r="A227" s="207" t="s">
        <v>962</v>
      </c>
      <c r="B227" s="64">
        <v>948</v>
      </c>
      <c r="C227" s="16" t="s">
        <v>954</v>
      </c>
      <c r="D227" s="64" t="s">
        <v>791</v>
      </c>
      <c r="E227" s="64" t="s">
        <v>811</v>
      </c>
      <c r="F227" s="74" t="s">
        <v>918</v>
      </c>
    </row>
    <row r="228" spans="1:6" ht="36" customHeight="1" x14ac:dyDescent="0.25">
      <c r="A228" s="209"/>
      <c r="B228" s="64">
        <v>1060</v>
      </c>
      <c r="C228" s="16" t="s">
        <v>1098</v>
      </c>
      <c r="D228" s="64" t="s">
        <v>10</v>
      </c>
      <c r="E228" s="64" t="s">
        <v>10</v>
      </c>
      <c r="F228" s="100" t="s">
        <v>6</v>
      </c>
    </row>
    <row r="229" spans="1:6" ht="36.6" customHeight="1" x14ac:dyDescent="0.25">
      <c r="A229" s="183" t="s">
        <v>876</v>
      </c>
      <c r="B229" s="64">
        <v>952</v>
      </c>
      <c r="C229" s="8" t="s">
        <v>830</v>
      </c>
      <c r="D229" s="64" t="s">
        <v>51</v>
      </c>
      <c r="E229" s="64" t="s">
        <v>1007</v>
      </c>
      <c r="F229" s="100" t="s">
        <v>6</v>
      </c>
    </row>
    <row r="230" spans="1:6" ht="36.6" customHeight="1" x14ac:dyDescent="0.25">
      <c r="A230" s="185"/>
      <c r="B230" s="113">
        <v>953</v>
      </c>
      <c r="C230" s="34" t="s">
        <v>838</v>
      </c>
      <c r="D230" s="64" t="s">
        <v>10</v>
      </c>
      <c r="E230" s="64" t="s">
        <v>1036</v>
      </c>
      <c r="F230" s="31" t="s">
        <v>6</v>
      </c>
    </row>
    <row r="231" spans="1:6" ht="33.6" customHeight="1" x14ac:dyDescent="0.25">
      <c r="A231" s="184" t="s">
        <v>964</v>
      </c>
      <c r="B231" s="113">
        <v>698</v>
      </c>
      <c r="C231" s="34" t="s">
        <v>129</v>
      </c>
      <c r="D231" s="113" t="str">
        <f>VLOOKUP(B231,Planilha2!$A$2:$F$305,6,0)</f>
        <v>TÉCNICO JUDICIÁRIO</v>
      </c>
      <c r="E231" s="64" t="s">
        <v>811</v>
      </c>
      <c r="F231" s="11" t="s">
        <v>6</v>
      </c>
    </row>
    <row r="232" spans="1:6" ht="33.6" customHeight="1" x14ac:dyDescent="0.25">
      <c r="A232" s="185"/>
      <c r="B232" s="64">
        <v>351</v>
      </c>
      <c r="C232" s="8" t="s">
        <v>224</v>
      </c>
      <c r="D232" s="64" t="str">
        <f>VLOOKUP(B232,Planilha2!$A$2:$F$305,6,0)</f>
        <v>TÉCNICO JUDICIÁRIO</v>
      </c>
      <c r="E232" s="64" t="s">
        <v>10</v>
      </c>
      <c r="F232" s="11" t="s">
        <v>6</v>
      </c>
    </row>
    <row r="233" spans="1:6" ht="32.450000000000003" customHeight="1" thickBot="1" x14ac:dyDescent="0.3">
      <c r="A233" s="155" t="s">
        <v>847</v>
      </c>
      <c r="B233" s="99">
        <v>770</v>
      </c>
      <c r="C233" s="22" t="s">
        <v>70</v>
      </c>
      <c r="D233" s="71" t="s">
        <v>51</v>
      </c>
      <c r="E233" s="99" t="s">
        <v>1010</v>
      </c>
      <c r="F233" s="11" t="s">
        <v>6</v>
      </c>
    </row>
    <row r="234" spans="1:6" ht="32.450000000000003" customHeight="1" x14ac:dyDescent="0.25">
      <c r="A234" s="205" t="s">
        <v>889</v>
      </c>
      <c r="B234" s="114">
        <v>921</v>
      </c>
      <c r="C234" s="8" t="s">
        <v>828</v>
      </c>
      <c r="D234" s="114" t="s">
        <v>791</v>
      </c>
      <c r="E234" s="114" t="s">
        <v>811</v>
      </c>
      <c r="F234" s="31" t="s">
        <v>20</v>
      </c>
    </row>
    <row r="235" spans="1:6" ht="30" customHeight="1" x14ac:dyDescent="0.25">
      <c r="A235" s="184"/>
      <c r="B235" s="114">
        <v>1035</v>
      </c>
      <c r="C235" s="21" t="s">
        <v>1057</v>
      </c>
      <c r="D235" s="64" t="s">
        <v>10</v>
      </c>
      <c r="E235" s="113" t="s">
        <v>1101</v>
      </c>
      <c r="F235" s="11" t="s">
        <v>6</v>
      </c>
    </row>
    <row r="236" spans="1:6" ht="28.5" customHeight="1" x14ac:dyDescent="0.25">
      <c r="A236" s="185"/>
      <c r="B236" s="64">
        <v>982</v>
      </c>
      <c r="C236" s="48" t="s">
        <v>1075</v>
      </c>
      <c r="D236" s="64" t="s">
        <v>10</v>
      </c>
      <c r="E236" s="113" t="s">
        <v>1036</v>
      </c>
      <c r="F236" s="11" t="s">
        <v>6</v>
      </c>
    </row>
    <row r="237" spans="1:6" ht="33.75" customHeight="1" x14ac:dyDescent="0.25">
      <c r="A237" s="183" t="s">
        <v>1064</v>
      </c>
      <c r="B237" s="64">
        <v>912</v>
      </c>
      <c r="C237" s="8" t="s">
        <v>825</v>
      </c>
      <c r="D237" s="64" t="s">
        <v>10</v>
      </c>
      <c r="E237" s="64" t="s">
        <v>811</v>
      </c>
      <c r="F237" s="11" t="s">
        <v>6</v>
      </c>
    </row>
    <row r="238" spans="1:6" ht="33.75" customHeight="1" x14ac:dyDescent="0.25">
      <c r="A238" s="184"/>
      <c r="B238" s="64">
        <v>788</v>
      </c>
      <c r="C238" s="8" t="s">
        <v>131</v>
      </c>
      <c r="D238" s="64" t="str">
        <f>VLOOKUP(B238,Planilha2!$A$2:$F$305,6,0)</f>
        <v>TÉCNICO JUDICIÁRIO</v>
      </c>
      <c r="E238" s="64" t="s">
        <v>1036</v>
      </c>
      <c r="F238" s="11" t="s">
        <v>6</v>
      </c>
    </row>
    <row r="239" spans="1:6" ht="33.75" customHeight="1" thickBot="1" x14ac:dyDescent="0.3">
      <c r="A239" s="184"/>
      <c r="B239" s="113">
        <v>129</v>
      </c>
      <c r="C239" s="27" t="s">
        <v>1085</v>
      </c>
      <c r="D239" s="113" t="str">
        <f>VLOOKUP(B239,Planilha2!$A$2:$F$305,6,0)</f>
        <v>TÉCNICO JUDICIÁRIO</v>
      </c>
      <c r="E239" s="113" t="s">
        <v>10</v>
      </c>
      <c r="F239" s="11" t="s">
        <v>6</v>
      </c>
    </row>
    <row r="240" spans="1:6" ht="33.75" customHeight="1" thickBot="1" x14ac:dyDescent="0.3">
      <c r="A240" s="170" t="s">
        <v>789</v>
      </c>
      <c r="B240" s="171"/>
      <c r="C240" s="171"/>
      <c r="D240" s="172"/>
      <c r="E240" s="107" t="s">
        <v>51</v>
      </c>
      <c r="F240" s="43">
        <f>COUNTIF(D209:D239,E240)</f>
        <v>5</v>
      </c>
    </row>
    <row r="241" spans="1:9" ht="33.75" customHeight="1" thickBot="1" x14ac:dyDescent="0.3">
      <c r="A241" s="173"/>
      <c r="B241" s="174"/>
      <c r="C241" s="174"/>
      <c r="D241" s="175"/>
      <c r="E241" s="43" t="s">
        <v>10</v>
      </c>
      <c r="F241" s="43">
        <f>COUNTIF(D209:D239,E241)</f>
        <v>17</v>
      </c>
    </row>
    <row r="242" spans="1:9" ht="33.75" customHeight="1" thickBot="1" x14ac:dyDescent="0.3">
      <c r="A242" s="159" t="s">
        <v>132</v>
      </c>
      <c r="B242" s="160"/>
      <c r="C242" s="160"/>
      <c r="D242" s="161"/>
      <c r="E242" s="43"/>
      <c r="F242" s="43">
        <f>COUNTA(F209:F239)</f>
        <v>31</v>
      </c>
    </row>
    <row r="243" spans="1:9" ht="33.75" customHeight="1" x14ac:dyDescent="0.25">
      <c r="A243" s="15"/>
    </row>
    <row r="244" spans="1:9" ht="33.75" customHeight="1" thickBot="1" x14ac:dyDescent="0.3">
      <c r="A244" s="15"/>
    </row>
    <row r="245" spans="1:9" ht="33.75" customHeight="1" x14ac:dyDescent="0.25">
      <c r="A245" s="162" t="s">
        <v>133</v>
      </c>
      <c r="B245" s="163"/>
      <c r="C245" s="163"/>
      <c r="D245" s="163"/>
      <c r="E245" s="163"/>
      <c r="F245" s="164"/>
    </row>
    <row r="246" spans="1:9" ht="33.75" customHeight="1" x14ac:dyDescent="0.25">
      <c r="A246" s="39" t="s">
        <v>1</v>
      </c>
      <c r="B246" s="40" t="s">
        <v>2</v>
      </c>
      <c r="C246" s="41" t="s">
        <v>3</v>
      </c>
      <c r="D246" s="41" t="s">
        <v>241</v>
      </c>
      <c r="E246" s="41" t="s">
        <v>4</v>
      </c>
      <c r="F246" s="42" t="s">
        <v>782</v>
      </c>
    </row>
    <row r="247" spans="1:9" ht="21" customHeight="1" x14ac:dyDescent="0.25">
      <c r="A247" s="104" t="s">
        <v>134</v>
      </c>
      <c r="B247" s="99">
        <v>282</v>
      </c>
      <c r="C247" s="22" t="s">
        <v>151</v>
      </c>
      <c r="D247" s="99" t="s">
        <v>10</v>
      </c>
      <c r="E247" s="99" t="s">
        <v>1009</v>
      </c>
      <c r="F247" s="11" t="s">
        <v>6</v>
      </c>
    </row>
    <row r="248" spans="1:9" ht="28.5" customHeight="1" x14ac:dyDescent="0.25">
      <c r="A248" s="183" t="s">
        <v>853</v>
      </c>
      <c r="B248" s="64">
        <v>1027</v>
      </c>
      <c r="C248" s="16" t="s">
        <v>1051</v>
      </c>
      <c r="D248" s="64" t="s">
        <v>791</v>
      </c>
      <c r="E248" s="64" t="s">
        <v>1034</v>
      </c>
      <c r="F248" s="11" t="s">
        <v>822</v>
      </c>
    </row>
    <row r="249" spans="1:9" ht="24" customHeight="1" x14ac:dyDescent="0.25">
      <c r="A249" s="184"/>
      <c r="B249" s="99">
        <v>1019</v>
      </c>
      <c r="C249" s="22" t="s">
        <v>990</v>
      </c>
      <c r="D249" s="99" t="s">
        <v>791</v>
      </c>
      <c r="E249" s="99" t="s">
        <v>1038</v>
      </c>
      <c r="F249" s="20" t="s">
        <v>822</v>
      </c>
      <c r="H249" s="181" t="s">
        <v>793</v>
      </c>
      <c r="I249" s="182"/>
    </row>
    <row r="250" spans="1:9" ht="33" customHeight="1" x14ac:dyDescent="0.25">
      <c r="A250" s="185"/>
      <c r="B250" s="64">
        <v>1005</v>
      </c>
      <c r="C250" s="8" t="s">
        <v>971</v>
      </c>
      <c r="D250" s="64" t="s">
        <v>10</v>
      </c>
      <c r="E250" s="64" t="s">
        <v>1013</v>
      </c>
      <c r="F250" s="11" t="s">
        <v>6</v>
      </c>
      <c r="H250" s="18" t="s">
        <v>780</v>
      </c>
      <c r="I250" s="19">
        <f>COUNTIF($D$247:$D$286,H250)</f>
        <v>0</v>
      </c>
    </row>
    <row r="251" spans="1:9" ht="33" customHeight="1" x14ac:dyDescent="0.25">
      <c r="A251" s="117" t="s">
        <v>854</v>
      </c>
      <c r="B251" s="99">
        <v>637</v>
      </c>
      <c r="C251" s="22" t="s">
        <v>140</v>
      </c>
      <c r="D251" s="99" t="s">
        <v>10</v>
      </c>
      <c r="E251" s="99" t="s">
        <v>1010</v>
      </c>
      <c r="F251" s="20" t="s">
        <v>6</v>
      </c>
      <c r="H251" s="17" t="s">
        <v>51</v>
      </c>
      <c r="I251" s="19">
        <f>COUNTIF($D$247:$D$286,H251)</f>
        <v>2</v>
      </c>
    </row>
    <row r="252" spans="1:9" ht="33" customHeight="1" x14ac:dyDescent="0.25">
      <c r="A252" s="183" t="s">
        <v>855</v>
      </c>
      <c r="B252" s="64">
        <v>1050</v>
      </c>
      <c r="C252" s="8" t="s">
        <v>1077</v>
      </c>
      <c r="D252" s="64" t="s">
        <v>10</v>
      </c>
      <c r="E252" s="64" t="s">
        <v>811</v>
      </c>
      <c r="F252" s="20" t="s">
        <v>20</v>
      </c>
      <c r="H252" s="17" t="s">
        <v>10</v>
      </c>
      <c r="I252" s="19">
        <f>COUNTIF($D$247:$D$286,H252)</f>
        <v>32</v>
      </c>
    </row>
    <row r="253" spans="1:9" ht="33" customHeight="1" x14ac:dyDescent="0.25">
      <c r="A253" s="184"/>
      <c r="B253" s="64">
        <v>689</v>
      </c>
      <c r="C253" s="8" t="s">
        <v>120</v>
      </c>
      <c r="D253" s="64" t="s">
        <v>10</v>
      </c>
      <c r="E253" s="64" t="s">
        <v>1013</v>
      </c>
      <c r="F253" s="11" t="s">
        <v>6</v>
      </c>
      <c r="H253" s="18" t="s">
        <v>33</v>
      </c>
      <c r="I253" s="19">
        <f>COUNTIF($D$247:$D$286,H253)</f>
        <v>0</v>
      </c>
    </row>
    <row r="254" spans="1:9" ht="33" customHeight="1" x14ac:dyDescent="0.25">
      <c r="A254" s="185"/>
      <c r="B254" s="64">
        <v>1032</v>
      </c>
      <c r="C254" s="8" t="s">
        <v>1056</v>
      </c>
      <c r="D254" s="64" t="s">
        <v>10</v>
      </c>
      <c r="E254" s="64" t="s">
        <v>10</v>
      </c>
      <c r="F254" s="11" t="s">
        <v>6</v>
      </c>
      <c r="H254" s="18" t="s">
        <v>791</v>
      </c>
      <c r="I254" s="19">
        <v>3</v>
      </c>
    </row>
    <row r="255" spans="1:9" ht="33" customHeight="1" x14ac:dyDescent="0.25">
      <c r="A255" s="195" t="s">
        <v>856</v>
      </c>
      <c r="B255" s="64">
        <v>1055</v>
      </c>
      <c r="C255" s="64" t="s">
        <v>1083</v>
      </c>
      <c r="D255" s="64" t="s">
        <v>791</v>
      </c>
      <c r="E255" s="64" t="s">
        <v>1084</v>
      </c>
      <c r="F255" s="11" t="s">
        <v>822</v>
      </c>
      <c r="H255" s="18" t="s">
        <v>790</v>
      </c>
      <c r="I255" s="19">
        <v>1</v>
      </c>
    </row>
    <row r="256" spans="1:9" ht="33" customHeight="1" x14ac:dyDescent="0.25">
      <c r="A256" s="206"/>
      <c r="B256" s="64">
        <v>1048</v>
      </c>
      <c r="C256" s="16" t="s">
        <v>1073</v>
      </c>
      <c r="D256" s="64" t="s">
        <v>10</v>
      </c>
      <c r="E256" s="64" t="s">
        <v>10</v>
      </c>
      <c r="F256" s="11" t="s">
        <v>6</v>
      </c>
      <c r="H256" s="18" t="s">
        <v>792</v>
      </c>
      <c r="I256" s="19">
        <f>SUM(I250:I255)</f>
        <v>38</v>
      </c>
    </row>
    <row r="257" spans="1:9" ht="33" customHeight="1" x14ac:dyDescent="0.25">
      <c r="A257" s="196"/>
      <c r="B257" s="64">
        <v>1051</v>
      </c>
      <c r="C257" s="8" t="s">
        <v>1079</v>
      </c>
      <c r="D257" s="64" t="s">
        <v>10</v>
      </c>
      <c r="E257" s="64" t="s">
        <v>10</v>
      </c>
      <c r="F257" s="11" t="s">
        <v>6</v>
      </c>
      <c r="H257" s="121"/>
      <c r="I257" s="122"/>
    </row>
    <row r="258" spans="1:9" ht="33" customHeight="1" x14ac:dyDescent="0.25">
      <c r="A258" s="183" t="s">
        <v>857</v>
      </c>
      <c r="B258" s="64">
        <v>978</v>
      </c>
      <c r="C258" s="8" t="s">
        <v>941</v>
      </c>
      <c r="D258" s="64" t="s">
        <v>10</v>
      </c>
      <c r="E258" s="64" t="s">
        <v>811</v>
      </c>
      <c r="F258" s="11" t="s">
        <v>6</v>
      </c>
    </row>
    <row r="259" spans="1:9" ht="33" customHeight="1" x14ac:dyDescent="0.25">
      <c r="A259" s="185"/>
      <c r="B259" s="120">
        <v>1036</v>
      </c>
      <c r="C259" s="8" t="s">
        <v>1059</v>
      </c>
      <c r="D259" s="64" t="s">
        <v>10</v>
      </c>
      <c r="E259" s="64" t="s">
        <v>1013</v>
      </c>
      <c r="F259" s="11" t="s">
        <v>6</v>
      </c>
    </row>
    <row r="260" spans="1:9" ht="33" customHeight="1" x14ac:dyDescent="0.25">
      <c r="A260" s="195" t="s">
        <v>949</v>
      </c>
      <c r="B260" s="64">
        <v>969</v>
      </c>
      <c r="C260" s="8" t="s">
        <v>935</v>
      </c>
      <c r="D260" s="64" t="s">
        <v>10</v>
      </c>
      <c r="E260" s="64" t="s">
        <v>1027</v>
      </c>
      <c r="F260" s="11" t="s">
        <v>6</v>
      </c>
    </row>
    <row r="261" spans="1:9" ht="33" customHeight="1" x14ac:dyDescent="0.25">
      <c r="A261" s="206"/>
      <c r="B261" s="113">
        <v>1046</v>
      </c>
      <c r="C261" s="27" t="s">
        <v>1076</v>
      </c>
      <c r="D261" s="64" t="s">
        <v>10</v>
      </c>
      <c r="E261" s="64" t="s">
        <v>10</v>
      </c>
      <c r="F261" s="11" t="s">
        <v>6</v>
      </c>
    </row>
    <row r="262" spans="1:9" ht="33.75" customHeight="1" x14ac:dyDescent="0.25">
      <c r="A262" s="165" t="s">
        <v>858</v>
      </c>
      <c r="B262" s="99">
        <v>545</v>
      </c>
      <c r="C262" s="25" t="s">
        <v>159</v>
      </c>
      <c r="D262" s="64" t="str">
        <f>VLOOKUP(B262,Planilha2!$A$2:$F$305,6,0)</f>
        <v>TÉCNICO JUDICIÁRIO</v>
      </c>
      <c r="E262" s="99" t="s">
        <v>1010</v>
      </c>
      <c r="F262" s="11" t="s">
        <v>6</v>
      </c>
    </row>
    <row r="263" spans="1:9" ht="33.75" customHeight="1" x14ac:dyDescent="0.25">
      <c r="A263" s="166"/>
      <c r="B263" s="25"/>
      <c r="C263" s="99" t="s">
        <v>1095</v>
      </c>
      <c r="D263" s="25"/>
      <c r="E263" s="64" t="s">
        <v>1013</v>
      </c>
      <c r="F263" s="152"/>
    </row>
    <row r="264" spans="1:9" ht="33.75" customHeight="1" x14ac:dyDescent="0.25">
      <c r="A264" s="179"/>
      <c r="B264" s="64">
        <v>164</v>
      </c>
      <c r="C264" s="8" t="s">
        <v>145</v>
      </c>
      <c r="D264" s="64" t="str">
        <f>VLOOKUP(B264,Planilha2!$A$2:$F$305,6,0)</f>
        <v>TÉCNICO JUDICIÁRIO</v>
      </c>
      <c r="E264" s="113" t="s">
        <v>10</v>
      </c>
      <c r="F264" s="11" t="s">
        <v>6</v>
      </c>
    </row>
    <row r="265" spans="1:9" ht="33.75" customHeight="1" x14ac:dyDescent="0.25">
      <c r="A265" s="195" t="s">
        <v>807</v>
      </c>
      <c r="B265" s="64">
        <v>1058</v>
      </c>
      <c r="C265" s="8" t="s">
        <v>1093</v>
      </c>
      <c r="D265" s="99" t="s">
        <v>791</v>
      </c>
      <c r="E265" s="64" t="s">
        <v>1027</v>
      </c>
      <c r="F265" s="11" t="s">
        <v>1094</v>
      </c>
    </row>
    <row r="266" spans="1:9" ht="33.75" customHeight="1" x14ac:dyDescent="0.25">
      <c r="A266" s="206"/>
      <c r="B266" s="64">
        <v>371</v>
      </c>
      <c r="C266" s="16" t="s">
        <v>181</v>
      </c>
      <c r="D266" s="64" t="str">
        <f>VLOOKUP(B266,Planilha2!$A$2:$F$305,6,0)</f>
        <v>ANALISTA JUDICIÁRIO</v>
      </c>
      <c r="E266" s="64" t="s">
        <v>1013</v>
      </c>
      <c r="F266" s="11" t="s">
        <v>6</v>
      </c>
    </row>
    <row r="267" spans="1:9" ht="33.75" customHeight="1" x14ac:dyDescent="0.25">
      <c r="A267" s="206"/>
      <c r="B267" s="114">
        <v>831</v>
      </c>
      <c r="C267" s="146" t="s">
        <v>1086</v>
      </c>
      <c r="D267" s="64" t="str">
        <f>VLOOKUP(B267,Planilha2!$A$2:$F$305,6,0)</f>
        <v>TÉCNICO JUDICIÁRIO</v>
      </c>
      <c r="E267" s="114" t="s">
        <v>10</v>
      </c>
      <c r="F267" s="31" t="s">
        <v>6</v>
      </c>
    </row>
    <row r="268" spans="1:9" ht="33.75" customHeight="1" x14ac:dyDescent="0.25">
      <c r="A268" s="196"/>
      <c r="B268" s="64">
        <v>1059</v>
      </c>
      <c r="C268" s="16" t="s">
        <v>1096</v>
      </c>
      <c r="D268" s="64" t="s">
        <v>10</v>
      </c>
      <c r="E268" s="64" t="s">
        <v>10</v>
      </c>
      <c r="F268" s="11" t="s">
        <v>6</v>
      </c>
    </row>
    <row r="269" spans="1:9" ht="33.75" customHeight="1" x14ac:dyDescent="0.25">
      <c r="A269" s="99" t="s">
        <v>160</v>
      </c>
      <c r="B269" s="64">
        <v>206</v>
      </c>
      <c r="C269" s="8" t="s">
        <v>161</v>
      </c>
      <c r="D269" s="64" t="str">
        <f>VLOOKUP(B269,Planilha2!$A$2:$F$305,6,0)</f>
        <v>TÉCNICO JUDICIÁRIO</v>
      </c>
      <c r="E269" s="64" t="s">
        <v>1027</v>
      </c>
      <c r="F269" s="11" t="s">
        <v>6</v>
      </c>
    </row>
    <row r="270" spans="1:9" ht="33.75" customHeight="1" x14ac:dyDescent="0.25">
      <c r="A270" s="195" t="s">
        <v>150</v>
      </c>
      <c r="B270" s="64">
        <v>205</v>
      </c>
      <c r="C270" s="8" t="s">
        <v>162</v>
      </c>
      <c r="D270" s="64" t="str">
        <f>VLOOKUP(B270,Planilha2!$A$2:$F$305,6,0)</f>
        <v>TÉCNICO JUDICIÁRIO</v>
      </c>
      <c r="E270" s="64" t="s">
        <v>1039</v>
      </c>
      <c r="F270" s="11" t="s">
        <v>6</v>
      </c>
      <c r="G270" s="26"/>
    </row>
    <row r="271" spans="1:9" s="26" customFormat="1" ht="33" customHeight="1" x14ac:dyDescent="0.25">
      <c r="A271" s="206"/>
      <c r="B271" s="64">
        <v>126</v>
      </c>
      <c r="C271" s="8" t="s">
        <v>136</v>
      </c>
      <c r="D271" s="64" t="s">
        <v>10</v>
      </c>
      <c r="E271" s="64" t="s">
        <v>811</v>
      </c>
      <c r="F271" s="11" t="s">
        <v>6</v>
      </c>
      <c r="G271"/>
      <c r="H271"/>
      <c r="I271"/>
    </row>
    <row r="272" spans="1:9" ht="33" customHeight="1" x14ac:dyDescent="0.25">
      <c r="A272" s="206"/>
      <c r="B272" s="64">
        <v>294</v>
      </c>
      <c r="C272" s="8" t="s">
        <v>125</v>
      </c>
      <c r="D272" s="64" t="str">
        <f>VLOOKUP(B272,Planilha2!$A$2:$F$305,6,0)</f>
        <v>TÉCNICO JUDICIÁRIO</v>
      </c>
      <c r="E272" s="64" t="s">
        <v>10</v>
      </c>
      <c r="F272" s="11" t="s">
        <v>6</v>
      </c>
    </row>
    <row r="273" spans="1:6" ht="33" customHeight="1" x14ac:dyDescent="0.25">
      <c r="A273" s="196"/>
      <c r="B273" s="64">
        <v>1052</v>
      </c>
      <c r="C273" s="8" t="s">
        <v>1078</v>
      </c>
      <c r="D273" s="64" t="s">
        <v>10</v>
      </c>
      <c r="E273" s="64" t="s">
        <v>10</v>
      </c>
      <c r="F273" s="11" t="s">
        <v>6</v>
      </c>
    </row>
    <row r="274" spans="1:6" ht="33" customHeight="1" x14ac:dyDescent="0.25">
      <c r="A274" s="165" t="s">
        <v>877</v>
      </c>
      <c r="B274" s="99">
        <v>830</v>
      </c>
      <c r="C274" s="22" t="s">
        <v>135</v>
      </c>
      <c r="D274" s="99" t="s">
        <v>51</v>
      </c>
      <c r="E274" s="99" t="s">
        <v>1010</v>
      </c>
      <c r="F274" s="20" t="s">
        <v>6</v>
      </c>
    </row>
    <row r="275" spans="1:6" ht="33" customHeight="1" x14ac:dyDescent="0.25">
      <c r="A275" s="166"/>
      <c r="B275" s="64">
        <v>785</v>
      </c>
      <c r="C275" s="8" t="s">
        <v>138</v>
      </c>
      <c r="D275" s="64" t="s">
        <v>790</v>
      </c>
      <c r="E275" s="64" t="s">
        <v>790</v>
      </c>
      <c r="F275" s="11" t="s">
        <v>798</v>
      </c>
    </row>
    <row r="276" spans="1:6" ht="33" customHeight="1" x14ac:dyDescent="0.25">
      <c r="A276" s="166"/>
      <c r="B276" s="64">
        <v>134</v>
      </c>
      <c r="C276" s="16" t="s">
        <v>356</v>
      </c>
      <c r="D276" s="64" t="str">
        <f>VLOOKUP(B276,Planilha2!$A$2:$F$305,6,0)</f>
        <v>TÉCNICO JUDICIÁRIO</v>
      </c>
      <c r="E276" s="64" t="s">
        <v>10</v>
      </c>
      <c r="F276" s="11" t="s">
        <v>6</v>
      </c>
    </row>
    <row r="277" spans="1:6" ht="33" customHeight="1" x14ac:dyDescent="0.25">
      <c r="A277" s="166"/>
      <c r="B277" s="113">
        <v>165</v>
      </c>
      <c r="C277" s="34" t="s">
        <v>119</v>
      </c>
      <c r="D277" s="113" t="str">
        <f>VLOOKUP(B277,Planilha2!$A$2:$F$305,6,0)</f>
        <v>TÉCNICO JUDICIÁRIO</v>
      </c>
      <c r="E277" s="113" t="s">
        <v>10</v>
      </c>
      <c r="F277" s="11" t="s">
        <v>6</v>
      </c>
    </row>
    <row r="278" spans="1:6" ht="33" customHeight="1" x14ac:dyDescent="0.25">
      <c r="A278" s="179"/>
      <c r="B278" s="64">
        <v>995</v>
      </c>
      <c r="C278" s="8" t="s">
        <v>957</v>
      </c>
      <c r="D278" s="64" t="s">
        <v>10</v>
      </c>
      <c r="E278" s="64" t="s">
        <v>10</v>
      </c>
      <c r="F278" s="11" t="s">
        <v>6</v>
      </c>
    </row>
    <row r="279" spans="1:6" ht="33" customHeight="1" x14ac:dyDescent="0.25">
      <c r="A279" s="165" t="s">
        <v>896</v>
      </c>
      <c r="B279" s="64">
        <v>276</v>
      </c>
      <c r="C279" s="8" t="s">
        <v>226</v>
      </c>
      <c r="D279" s="64" t="str">
        <f>VLOOKUP(B279,Planilha2!$A$2:$F$305,6,0)</f>
        <v>TÉCNICO JUDICIÁRIO</v>
      </c>
      <c r="E279" s="64" t="s">
        <v>10</v>
      </c>
      <c r="F279" s="11" t="s">
        <v>6</v>
      </c>
    </row>
    <row r="280" spans="1:6" ht="33" customHeight="1" x14ac:dyDescent="0.25">
      <c r="A280" s="192"/>
      <c r="B280" s="64">
        <v>993</v>
      </c>
      <c r="C280" s="8" t="s">
        <v>956</v>
      </c>
      <c r="D280" s="64" t="s">
        <v>10</v>
      </c>
      <c r="E280" s="64" t="s">
        <v>811</v>
      </c>
      <c r="F280" s="11" t="s">
        <v>6</v>
      </c>
    </row>
    <row r="281" spans="1:6" ht="33" customHeight="1" x14ac:dyDescent="0.25">
      <c r="A281" s="183" t="s">
        <v>832</v>
      </c>
      <c r="B281" s="64">
        <v>285</v>
      </c>
      <c r="C281" s="8" t="s">
        <v>1002</v>
      </c>
      <c r="D281" s="64" t="str">
        <f>VLOOKUP(B281,Planilha2!$A$2:$F$305,6,0)</f>
        <v>TÉCNICO JUDICIÁRIO</v>
      </c>
      <c r="E281" s="64" t="s">
        <v>1013</v>
      </c>
      <c r="F281" s="11" t="s">
        <v>6</v>
      </c>
    </row>
    <row r="282" spans="1:6" ht="33" customHeight="1" x14ac:dyDescent="0.25">
      <c r="A282" s="184"/>
      <c r="B282" s="64">
        <v>337</v>
      </c>
      <c r="C282" s="8" t="s">
        <v>169</v>
      </c>
      <c r="D282" s="64" t="str">
        <f>VLOOKUP(B282,Planilha2!$A$2:$F$305,6,0)</f>
        <v>TÉCNICO JUDICIÁRIO</v>
      </c>
      <c r="E282" s="64" t="s">
        <v>811</v>
      </c>
      <c r="F282" s="11" t="s">
        <v>6</v>
      </c>
    </row>
    <row r="283" spans="1:6" ht="33" customHeight="1" x14ac:dyDescent="0.25">
      <c r="A283" s="183" t="s">
        <v>834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1013</v>
      </c>
      <c r="F283" s="11" t="s">
        <v>6</v>
      </c>
    </row>
    <row r="284" spans="1:6" ht="33" customHeight="1" x14ac:dyDescent="0.25">
      <c r="A284" s="185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6" ht="33" customHeight="1" x14ac:dyDescent="0.25">
      <c r="A285" s="183" t="s">
        <v>833</v>
      </c>
      <c r="B285" s="64">
        <v>174</v>
      </c>
      <c r="C285" s="8" t="s">
        <v>173</v>
      </c>
      <c r="D285" s="64" t="str">
        <f>VLOOKUP(B285,Planilha2!$A$2:$F$305,6,0)</f>
        <v>TÉCNICO JUDICIÁRIO</v>
      </c>
      <c r="E285" s="64" t="s">
        <v>811</v>
      </c>
      <c r="F285" s="11" t="s">
        <v>6</v>
      </c>
    </row>
    <row r="286" spans="1:6" ht="33" customHeight="1" thickBot="1" x14ac:dyDescent="0.3">
      <c r="A286" s="185"/>
      <c r="B286" s="64">
        <v>571</v>
      </c>
      <c r="C286" s="101" t="s">
        <v>174</v>
      </c>
      <c r="D286" s="6" t="s">
        <v>10</v>
      </c>
      <c r="E286" s="6" t="s">
        <v>1013</v>
      </c>
      <c r="F286" s="11" t="s">
        <v>6</v>
      </c>
    </row>
    <row r="287" spans="1:6" ht="33" customHeight="1" thickBot="1" x14ac:dyDescent="0.3">
      <c r="A287" s="130" t="s">
        <v>789</v>
      </c>
      <c r="B287" s="131"/>
      <c r="C287" s="131"/>
      <c r="D287" s="132"/>
      <c r="E287" s="43" t="s">
        <v>51</v>
      </c>
      <c r="F287" s="43">
        <f>COUNTIF(D247:D286,E287)</f>
        <v>2</v>
      </c>
    </row>
    <row r="288" spans="1:6" ht="16.5" thickBot="1" x14ac:dyDescent="0.3">
      <c r="A288" s="133"/>
      <c r="B288" s="134"/>
      <c r="C288" s="134"/>
      <c r="D288" s="135"/>
      <c r="E288" s="43" t="s">
        <v>10</v>
      </c>
      <c r="F288" s="43">
        <f>COUNTIF(D247:D286,E288)</f>
        <v>32</v>
      </c>
    </row>
    <row r="289" spans="1:9" ht="32.25" thickBot="1" x14ac:dyDescent="0.3">
      <c r="A289" s="136" t="s">
        <v>175</v>
      </c>
      <c r="B289" s="137"/>
      <c r="C289" s="137"/>
      <c r="D289" s="138"/>
      <c r="E289" s="43"/>
      <c r="F289" s="43">
        <f>COUNTA(F247:F286)</f>
        <v>39</v>
      </c>
    </row>
    <row r="290" spans="1:9" ht="24" customHeight="1" x14ac:dyDescent="0.25">
      <c r="A290" s="36"/>
      <c r="C290" s="26"/>
      <c r="D290" s="10"/>
      <c r="E290" s="10"/>
      <c r="F290" s="10"/>
    </row>
    <row r="291" spans="1:9" ht="21.75" customHeight="1" thickBot="1" x14ac:dyDescent="0.3">
      <c r="A291" s="37"/>
      <c r="C291" s="26"/>
      <c r="D291" s="10"/>
      <c r="E291" s="10"/>
      <c r="F291" s="10"/>
    </row>
    <row r="292" spans="1:9" ht="45.75" customHeight="1" x14ac:dyDescent="0.25">
      <c r="A292" s="139" t="s">
        <v>182</v>
      </c>
      <c r="B292" s="140"/>
      <c r="C292" s="140"/>
      <c r="D292" s="140"/>
      <c r="E292" s="140"/>
      <c r="F292" s="141"/>
    </row>
    <row r="293" spans="1:9" ht="24" customHeight="1" x14ac:dyDescent="0.25">
      <c r="A293" s="52" t="s">
        <v>1</v>
      </c>
      <c r="B293" s="53" t="s">
        <v>2</v>
      </c>
      <c r="C293" s="54" t="s">
        <v>3</v>
      </c>
      <c r="D293" s="54" t="s">
        <v>241</v>
      </c>
      <c r="E293" s="54" t="s">
        <v>4</v>
      </c>
      <c r="F293" s="55" t="s">
        <v>782</v>
      </c>
    </row>
    <row r="294" spans="1:9" ht="24" customHeight="1" x14ac:dyDescent="0.25">
      <c r="A294" s="204" t="s">
        <v>183</v>
      </c>
      <c r="B294" s="44">
        <v>1023</v>
      </c>
      <c r="C294" s="44" t="s">
        <v>997</v>
      </c>
      <c r="D294" s="44" t="s">
        <v>780</v>
      </c>
      <c r="E294" s="45" t="s">
        <v>998</v>
      </c>
      <c r="F294" s="20" t="s">
        <v>999</v>
      </c>
    </row>
    <row r="295" spans="1:9" ht="33" customHeight="1" x14ac:dyDescent="0.25">
      <c r="A295" s="204"/>
      <c r="B295" s="44">
        <v>1024</v>
      </c>
      <c r="C295" s="44" t="s">
        <v>1001</v>
      </c>
      <c r="D295" s="44" t="s">
        <v>780</v>
      </c>
      <c r="E295" s="45" t="s">
        <v>998</v>
      </c>
      <c r="F295" s="20" t="s">
        <v>1000</v>
      </c>
      <c r="H295" s="181" t="s">
        <v>793</v>
      </c>
      <c r="I295" s="182"/>
    </row>
    <row r="296" spans="1:9" ht="33" customHeight="1" x14ac:dyDescent="0.25">
      <c r="A296" s="110" t="s">
        <v>890</v>
      </c>
      <c r="B296" s="99">
        <v>964</v>
      </c>
      <c r="C296" s="22" t="s">
        <v>42</v>
      </c>
      <c r="D296" s="71" t="s">
        <v>51</v>
      </c>
      <c r="E296" s="99" t="s">
        <v>1040</v>
      </c>
      <c r="F296" s="20" t="s">
        <v>6</v>
      </c>
      <c r="H296" s="18" t="s">
        <v>780</v>
      </c>
      <c r="I296" s="19">
        <f t="shared" ref="I296:I301" si="8">COUNTIF($D$294:$D$308,H296)</f>
        <v>2</v>
      </c>
    </row>
    <row r="297" spans="1:9" ht="33" customHeight="1" x14ac:dyDescent="0.25">
      <c r="A297" s="165" t="s">
        <v>184</v>
      </c>
      <c r="B297" s="99">
        <v>897</v>
      </c>
      <c r="C297" s="22" t="s">
        <v>185</v>
      </c>
      <c r="D297" s="99" t="s">
        <v>33</v>
      </c>
      <c r="E297" s="99" t="s">
        <v>1062</v>
      </c>
      <c r="F297" s="20" t="s">
        <v>33</v>
      </c>
      <c r="H297" s="17" t="s">
        <v>51</v>
      </c>
      <c r="I297" s="19">
        <f t="shared" si="8"/>
        <v>2</v>
      </c>
    </row>
    <row r="298" spans="1:9" ht="32.25" customHeight="1" x14ac:dyDescent="0.25">
      <c r="A298" s="166"/>
      <c r="B298" s="64">
        <v>845</v>
      </c>
      <c r="C298" s="8" t="s">
        <v>186</v>
      </c>
      <c r="D298" s="64" t="str">
        <f>VLOOKUP(B298,Planilha2!$A$2:$F$305,6,0)</f>
        <v>TÉCNICO JUDICIÁRIO</v>
      </c>
      <c r="E298" s="64" t="s">
        <v>10</v>
      </c>
      <c r="F298" s="20" t="s">
        <v>6</v>
      </c>
      <c r="H298" s="17" t="s">
        <v>10</v>
      </c>
      <c r="I298" s="19">
        <f t="shared" si="8"/>
        <v>6</v>
      </c>
    </row>
    <row r="299" spans="1:9" ht="33" customHeight="1" x14ac:dyDescent="0.25">
      <c r="A299" s="166"/>
      <c r="B299" s="64">
        <v>98</v>
      </c>
      <c r="C299" s="8" t="s">
        <v>1058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8" t="s">
        <v>33</v>
      </c>
      <c r="I299" s="19">
        <f t="shared" si="8"/>
        <v>3</v>
      </c>
    </row>
    <row r="300" spans="1:9" ht="33" customHeight="1" x14ac:dyDescent="0.25">
      <c r="A300" s="166"/>
      <c r="B300" s="64">
        <v>104</v>
      </c>
      <c r="C300" s="8" t="s">
        <v>147</v>
      </c>
      <c r="D300" s="64" t="str">
        <f>VLOOKUP(B300,Planilha2!$A$2:$F$305,6,0)</f>
        <v>TÉCNICO JUDICIÁRIO</v>
      </c>
      <c r="E300" s="64" t="s">
        <v>10</v>
      </c>
      <c r="F300" s="11" t="s">
        <v>6</v>
      </c>
      <c r="H300" s="18" t="s">
        <v>791</v>
      </c>
      <c r="I300" s="19">
        <f t="shared" si="8"/>
        <v>0</v>
      </c>
    </row>
    <row r="301" spans="1:9" ht="33" customHeight="1" x14ac:dyDescent="0.25">
      <c r="A301" s="179"/>
      <c r="B301" s="64">
        <v>514</v>
      </c>
      <c r="C301" s="8" t="s">
        <v>187</v>
      </c>
      <c r="D301" s="64" t="s">
        <v>790</v>
      </c>
      <c r="E301" s="64" t="s">
        <v>1041</v>
      </c>
      <c r="F301" s="11" t="s">
        <v>188</v>
      </c>
      <c r="H301" s="18" t="s">
        <v>790</v>
      </c>
      <c r="I301" s="19">
        <f t="shared" si="8"/>
        <v>2</v>
      </c>
    </row>
    <row r="302" spans="1:9" ht="33" customHeight="1" x14ac:dyDescent="0.25">
      <c r="A302" s="166" t="s">
        <v>891</v>
      </c>
      <c r="B302" s="99">
        <v>779</v>
      </c>
      <c r="C302" s="22" t="s">
        <v>193</v>
      </c>
      <c r="D302" s="99" t="s">
        <v>10</v>
      </c>
      <c r="E302" s="99" t="s">
        <v>1042</v>
      </c>
      <c r="F302" s="20" t="s">
        <v>6</v>
      </c>
      <c r="H302" s="18" t="s">
        <v>792</v>
      </c>
      <c r="I302" s="19">
        <f>SUM(I296:I301)</f>
        <v>15</v>
      </c>
    </row>
    <row r="303" spans="1:9" ht="33" customHeight="1" x14ac:dyDescent="0.25">
      <c r="A303" s="179"/>
      <c r="B303" s="99">
        <v>527</v>
      </c>
      <c r="C303" s="22" t="s">
        <v>191</v>
      </c>
      <c r="D303" s="99" t="s">
        <v>51</v>
      </c>
      <c r="E303" s="99" t="s">
        <v>1043</v>
      </c>
      <c r="F303" s="20" t="s">
        <v>6</v>
      </c>
    </row>
    <row r="304" spans="1:9" ht="33" customHeight="1" x14ac:dyDescent="0.25">
      <c r="A304" s="109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5" t="s">
        <v>892</v>
      </c>
      <c r="B305" s="99">
        <v>723</v>
      </c>
      <c r="C305" s="22" t="s">
        <v>189</v>
      </c>
      <c r="D305" s="99" t="s">
        <v>33</v>
      </c>
      <c r="E305" s="99" t="s">
        <v>1035</v>
      </c>
      <c r="F305" s="20" t="s">
        <v>33</v>
      </c>
    </row>
    <row r="306" spans="1:9" ht="33" customHeight="1" x14ac:dyDescent="0.25">
      <c r="A306" s="103" t="s">
        <v>893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4" t="s">
        <v>192</v>
      </c>
      <c r="B307" s="99">
        <v>886</v>
      </c>
      <c r="C307" s="22" t="s">
        <v>190</v>
      </c>
      <c r="D307" s="99" t="s">
        <v>33</v>
      </c>
      <c r="E307" s="99" t="s">
        <v>1035</v>
      </c>
      <c r="F307" s="20" t="s">
        <v>33</v>
      </c>
    </row>
    <row r="308" spans="1:9" ht="33" customHeight="1" thickBot="1" x14ac:dyDescent="0.3">
      <c r="A308" s="109" t="s">
        <v>894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0" t="s">
        <v>789</v>
      </c>
      <c r="B309" s="131"/>
      <c r="C309" s="131"/>
      <c r="D309" s="132"/>
      <c r="E309" s="43" t="s">
        <v>51</v>
      </c>
      <c r="F309" s="43">
        <f>COUNTIF(D294:D308,E309)</f>
        <v>2</v>
      </c>
    </row>
    <row r="310" spans="1:9" ht="33" customHeight="1" thickBot="1" x14ac:dyDescent="0.3">
      <c r="A310" s="133"/>
      <c r="B310" s="134"/>
      <c r="C310" s="134"/>
      <c r="D310" s="135"/>
      <c r="E310" s="43" t="s">
        <v>10</v>
      </c>
      <c r="F310" s="43">
        <f>COUNTIF(D294:D308,E310)</f>
        <v>6</v>
      </c>
    </row>
    <row r="311" spans="1:9" ht="33" customHeight="1" thickBot="1" x14ac:dyDescent="0.3">
      <c r="A311" s="136" t="s">
        <v>197</v>
      </c>
      <c r="B311" s="137"/>
      <c r="C311" s="137"/>
      <c r="D311" s="138"/>
      <c r="E311" s="43"/>
      <c r="F311" s="43">
        <f>COUNTA(F294:F308)</f>
        <v>15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2" t="s">
        <v>198</v>
      </c>
      <c r="B314" s="143"/>
      <c r="C314" s="143"/>
      <c r="D314" s="143"/>
      <c r="E314" s="143"/>
      <c r="F314" s="144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0" t="s">
        <v>199</v>
      </c>
      <c r="B316" s="99">
        <v>535</v>
      </c>
      <c r="C316" s="22" t="s">
        <v>200</v>
      </c>
      <c r="D316" s="99" t="s">
        <v>33</v>
      </c>
      <c r="E316" s="99" t="s">
        <v>1009</v>
      </c>
      <c r="F316" s="20" t="s">
        <v>33</v>
      </c>
    </row>
    <row r="317" spans="1:9" ht="42" customHeight="1" x14ac:dyDescent="0.25">
      <c r="A317" s="117" t="s">
        <v>878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1044</v>
      </c>
      <c r="F317" s="11" t="s">
        <v>6</v>
      </c>
      <c r="H317" s="181" t="s">
        <v>793</v>
      </c>
      <c r="I317" s="182"/>
    </row>
    <row r="318" spans="1:9" ht="35.25" customHeight="1" x14ac:dyDescent="0.25">
      <c r="A318" s="165" t="s">
        <v>879</v>
      </c>
      <c r="B318" s="99">
        <v>796</v>
      </c>
      <c r="C318" s="22" t="s">
        <v>201</v>
      </c>
      <c r="D318" s="99" t="s">
        <v>33</v>
      </c>
      <c r="E318" s="99" t="s">
        <v>1045</v>
      </c>
      <c r="F318" s="20" t="s">
        <v>33</v>
      </c>
      <c r="H318" s="18" t="s">
        <v>780</v>
      </c>
      <c r="I318" s="19">
        <f t="shared" ref="I318:I323" si="9">COUNTIF($D$316:$D$333,H318)</f>
        <v>0</v>
      </c>
    </row>
    <row r="319" spans="1:9" ht="35.25" customHeight="1" x14ac:dyDescent="0.25">
      <c r="A319" s="179"/>
      <c r="B319" s="64">
        <v>895</v>
      </c>
      <c r="C319" s="8" t="s">
        <v>800</v>
      </c>
      <c r="D319" s="64" t="s">
        <v>51</v>
      </c>
      <c r="E319" s="64" t="s">
        <v>1041</v>
      </c>
      <c r="F319" s="11" t="s">
        <v>6</v>
      </c>
      <c r="H319" s="17" t="s">
        <v>51</v>
      </c>
      <c r="I319" s="19">
        <f t="shared" si="9"/>
        <v>6</v>
      </c>
    </row>
    <row r="320" spans="1:9" ht="31.5" customHeight="1" x14ac:dyDescent="0.25">
      <c r="A320" s="183" t="s">
        <v>880</v>
      </c>
      <c r="B320" s="64">
        <v>772</v>
      </c>
      <c r="C320" s="8" t="s">
        <v>212</v>
      </c>
      <c r="D320" s="64" t="str">
        <f>VLOOKUP(B320,Planilha2!$A$2:$F$305,6,0)</f>
        <v>ANALISTA JUDICIÁRIO</v>
      </c>
      <c r="E320" s="64" t="s">
        <v>811</v>
      </c>
      <c r="F320" s="11" t="s">
        <v>6</v>
      </c>
      <c r="H320" s="17" t="s">
        <v>10</v>
      </c>
      <c r="I320" s="19">
        <f t="shared" si="9"/>
        <v>7</v>
      </c>
    </row>
    <row r="321" spans="1:9" ht="32.25" customHeight="1" x14ac:dyDescent="0.25">
      <c r="A321" s="184"/>
      <c r="B321" s="64">
        <v>708</v>
      </c>
      <c r="C321" s="8" t="s">
        <v>215</v>
      </c>
      <c r="D321" s="64" t="str">
        <f>VLOOKUP(B321,Planilha2!$A$2:$F$305,6,0)</f>
        <v>TÉCNICO JUDICIÁRIO</v>
      </c>
      <c r="E321" s="64" t="s">
        <v>1041</v>
      </c>
      <c r="F321" s="11" t="s">
        <v>6</v>
      </c>
      <c r="H321" s="18" t="s">
        <v>33</v>
      </c>
      <c r="I321" s="19">
        <f t="shared" si="9"/>
        <v>2</v>
      </c>
    </row>
    <row r="322" spans="1:9" ht="28.5" customHeight="1" x14ac:dyDescent="0.25">
      <c r="A322" s="185"/>
      <c r="B322" s="64">
        <v>850</v>
      </c>
      <c r="C322" s="8" t="s">
        <v>203</v>
      </c>
      <c r="D322" s="64" t="s">
        <v>790</v>
      </c>
      <c r="E322" s="64" t="s">
        <v>1041</v>
      </c>
      <c r="F322" s="11" t="s">
        <v>204</v>
      </c>
      <c r="H322" s="18" t="s">
        <v>791</v>
      </c>
      <c r="I322" s="19">
        <f t="shared" si="9"/>
        <v>0</v>
      </c>
    </row>
    <row r="323" spans="1:9" ht="28.5" customHeight="1" x14ac:dyDescent="0.25">
      <c r="A323" s="165" t="s">
        <v>881</v>
      </c>
      <c r="B323" s="99">
        <v>810</v>
      </c>
      <c r="C323" s="22" t="s">
        <v>202</v>
      </c>
      <c r="D323" s="99" t="s">
        <v>51</v>
      </c>
      <c r="E323" s="99" t="s">
        <v>1045</v>
      </c>
      <c r="F323" s="20" t="s">
        <v>6</v>
      </c>
      <c r="H323" s="18" t="s">
        <v>790</v>
      </c>
      <c r="I323" s="19">
        <f t="shared" si="9"/>
        <v>3</v>
      </c>
    </row>
    <row r="324" spans="1:9" ht="28.5" customHeight="1" x14ac:dyDescent="0.25">
      <c r="A324" s="179"/>
      <c r="B324" s="64">
        <v>870</v>
      </c>
      <c r="C324" s="8" t="s">
        <v>207</v>
      </c>
      <c r="D324" s="64" t="s">
        <v>51</v>
      </c>
      <c r="E324" s="64" t="s">
        <v>1013</v>
      </c>
      <c r="F324" s="11" t="s">
        <v>6</v>
      </c>
      <c r="H324" s="18" t="s">
        <v>792</v>
      </c>
      <c r="I324" s="19">
        <f>SUM(I318:I323)</f>
        <v>18</v>
      </c>
    </row>
    <row r="325" spans="1:9" ht="28.5" customHeight="1" x14ac:dyDescent="0.25">
      <c r="A325" s="183" t="s">
        <v>882</v>
      </c>
      <c r="B325" s="64">
        <v>853</v>
      </c>
      <c r="C325" s="8" t="s">
        <v>205</v>
      </c>
      <c r="D325" s="64" t="s">
        <v>51</v>
      </c>
      <c r="E325" s="64" t="s">
        <v>811</v>
      </c>
      <c r="F325" s="11" t="s">
        <v>6</v>
      </c>
    </row>
    <row r="326" spans="1:9" ht="28.5" customHeight="1" x14ac:dyDescent="0.25">
      <c r="A326" s="185"/>
      <c r="B326" s="64">
        <v>941</v>
      </c>
      <c r="C326" s="8" t="s">
        <v>840</v>
      </c>
      <c r="D326" s="64" t="s">
        <v>10</v>
      </c>
      <c r="E326" s="64" t="s">
        <v>1013</v>
      </c>
      <c r="F326" s="11" t="s">
        <v>6</v>
      </c>
    </row>
    <row r="327" spans="1:9" ht="28.5" customHeight="1" x14ac:dyDescent="0.25">
      <c r="A327" s="110" t="s">
        <v>883</v>
      </c>
      <c r="B327" s="99">
        <v>758</v>
      </c>
      <c r="C327" s="22" t="s">
        <v>206</v>
      </c>
      <c r="D327" s="99" t="str">
        <f>VLOOKUP(B327,Planilha2!$A$2:$F$305,6,0)</f>
        <v>ANALISTA JUDICIÁRIO</v>
      </c>
      <c r="E327" s="99" t="s">
        <v>1045</v>
      </c>
      <c r="F327" s="11" t="s">
        <v>6</v>
      </c>
    </row>
    <row r="328" spans="1:9" ht="28.5" customHeight="1" x14ac:dyDescent="0.25">
      <c r="A328" s="183" t="s">
        <v>911</v>
      </c>
      <c r="B328" s="64">
        <v>638</v>
      </c>
      <c r="C328" s="8" t="s">
        <v>213</v>
      </c>
      <c r="D328" s="64" t="str">
        <f>VLOOKUP(B328,Planilha2!$A$2:$F$305,6,0)</f>
        <v>TÉCNICO JUDICIÁRIO</v>
      </c>
      <c r="E328" s="64" t="s">
        <v>811</v>
      </c>
      <c r="F328" s="11" t="s">
        <v>6</v>
      </c>
    </row>
    <row r="329" spans="1:9" ht="33" customHeight="1" x14ac:dyDescent="0.25">
      <c r="A329" s="185"/>
      <c r="B329" s="64">
        <v>869</v>
      </c>
      <c r="C329" s="8" t="s">
        <v>209</v>
      </c>
      <c r="D329" s="64" t="s">
        <v>790</v>
      </c>
      <c r="E329" s="64" t="s">
        <v>1039</v>
      </c>
      <c r="F329" s="11" t="s">
        <v>210</v>
      </c>
    </row>
    <row r="330" spans="1:9" ht="33" customHeight="1" x14ac:dyDescent="0.25">
      <c r="A330" s="183" t="s">
        <v>885</v>
      </c>
      <c r="B330" s="64">
        <v>215</v>
      </c>
      <c r="C330" s="8" t="s">
        <v>208</v>
      </c>
      <c r="D330" s="64" t="str">
        <f>VLOOKUP(B330,Planilha2!$A$2:$F$305,6,0)</f>
        <v>TÉCNICO JUDICIÁRIO</v>
      </c>
      <c r="E330" s="64" t="s">
        <v>811</v>
      </c>
      <c r="F330" s="11" t="s">
        <v>6</v>
      </c>
    </row>
    <row r="331" spans="1:9" ht="33" customHeight="1" x14ac:dyDescent="0.25">
      <c r="A331" s="184"/>
      <c r="B331" s="64">
        <v>871</v>
      </c>
      <c r="C331" s="8" t="s">
        <v>211</v>
      </c>
      <c r="D331" s="64" t="s">
        <v>10</v>
      </c>
      <c r="E331" s="113" t="s">
        <v>1037</v>
      </c>
      <c r="F331" s="11" t="s">
        <v>6</v>
      </c>
    </row>
    <row r="332" spans="1:9" ht="33" customHeight="1" x14ac:dyDescent="0.25">
      <c r="A332" s="185"/>
      <c r="B332" s="64">
        <v>988</v>
      </c>
      <c r="C332" s="94" t="s">
        <v>951</v>
      </c>
      <c r="D332" s="64" t="str">
        <f>VLOOKUP(B253,Planilha2!$A$2:$F$305,6,0)</f>
        <v>TÉCNICO JUDICIÁRIO</v>
      </c>
      <c r="E332" s="64" t="s">
        <v>1013</v>
      </c>
      <c r="F332" s="11" t="s">
        <v>6</v>
      </c>
    </row>
    <row r="333" spans="1:9" ht="33" customHeight="1" thickBot="1" x14ac:dyDescent="0.3">
      <c r="A333" s="154" t="s">
        <v>884</v>
      </c>
      <c r="B333" s="64">
        <v>850</v>
      </c>
      <c r="C333" s="8" t="s">
        <v>203</v>
      </c>
      <c r="D333" s="64" t="s">
        <v>790</v>
      </c>
      <c r="E333" s="64" t="s">
        <v>811</v>
      </c>
      <c r="F333" s="11" t="s">
        <v>204</v>
      </c>
    </row>
    <row r="334" spans="1:9" ht="33" customHeight="1" thickBot="1" x14ac:dyDescent="0.3">
      <c r="A334" s="130" t="s">
        <v>789</v>
      </c>
      <c r="B334" s="131"/>
      <c r="C334" s="131"/>
      <c r="D334" s="132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3"/>
      <c r="B335" s="134"/>
      <c r="C335" s="134"/>
      <c r="D335" s="135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6" t="s">
        <v>976</v>
      </c>
      <c r="B336" s="137"/>
      <c r="C336" s="137"/>
      <c r="D336" s="138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3"/>
      <c r="I338" s="123"/>
    </row>
    <row r="339" spans="1:9" ht="33" customHeight="1" x14ac:dyDescent="0.25">
      <c r="A339" s="139" t="s">
        <v>216</v>
      </c>
      <c r="B339" s="140"/>
      <c r="C339" s="140"/>
      <c r="D339" s="140"/>
      <c r="E339" s="140"/>
      <c r="F339" s="141"/>
      <c r="H339" s="124"/>
      <c r="I339" s="125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</row>
    <row r="341" spans="1:9" ht="33" customHeight="1" x14ac:dyDescent="0.25">
      <c r="A341" s="165" t="s">
        <v>895</v>
      </c>
      <c r="B341" s="99">
        <v>1021</v>
      </c>
      <c r="C341" s="25" t="s">
        <v>469</v>
      </c>
      <c r="D341" s="99" t="s">
        <v>33</v>
      </c>
      <c r="E341" s="99" t="s">
        <v>1009</v>
      </c>
      <c r="F341" s="20" t="s">
        <v>33</v>
      </c>
    </row>
    <row r="342" spans="1:9" ht="33" customHeight="1" x14ac:dyDescent="0.25">
      <c r="A342" s="166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</row>
    <row r="343" spans="1:9" ht="33" customHeight="1" x14ac:dyDescent="0.25">
      <c r="A343" s="179"/>
      <c r="B343" s="99">
        <v>885</v>
      </c>
      <c r="C343" s="22" t="s">
        <v>222</v>
      </c>
      <c r="D343" s="99" t="s">
        <v>791</v>
      </c>
      <c r="E343" s="99" t="s">
        <v>1063</v>
      </c>
      <c r="F343" s="20" t="s">
        <v>20</v>
      </c>
    </row>
    <row r="344" spans="1:9" ht="33" customHeight="1" x14ac:dyDescent="0.25">
      <c r="A344" s="165" t="s">
        <v>220</v>
      </c>
      <c r="B344" s="64">
        <v>486</v>
      </c>
      <c r="C344" s="8" t="s">
        <v>219</v>
      </c>
      <c r="D344" s="64" t="str">
        <f>VLOOKUP(B346,Planilha2!$A$2:$F$305,6,0)</f>
        <v>TÉCNICO JUDICIÁRIO</v>
      </c>
      <c r="E344" s="64" t="s">
        <v>10</v>
      </c>
      <c r="F344" s="11" t="s">
        <v>6</v>
      </c>
      <c r="H344" s="181" t="s">
        <v>793</v>
      </c>
      <c r="I344" s="182"/>
    </row>
    <row r="345" spans="1:9" ht="33" customHeight="1" x14ac:dyDescent="0.25">
      <c r="A345" s="179"/>
      <c r="B345" s="64">
        <v>178</v>
      </c>
      <c r="C345" s="8" t="s">
        <v>1061</v>
      </c>
      <c r="D345" s="64" t="str">
        <f>VLOOKUP(B345,Planilha2!$A$2:$F$305,6,0)</f>
        <v>TÉCNICO JUDICIÁRIO</v>
      </c>
      <c r="E345" s="64" t="s">
        <v>1013</v>
      </c>
      <c r="F345" s="11" t="s">
        <v>6</v>
      </c>
      <c r="H345" s="17" t="s">
        <v>780</v>
      </c>
      <c r="I345" s="19">
        <f t="shared" ref="I345:I350" si="10">COUNTIF($D$341:$D$363,H345)</f>
        <v>0</v>
      </c>
    </row>
    <row r="346" spans="1:9" ht="33" customHeight="1" x14ac:dyDescent="0.25">
      <c r="A346" s="183" t="s">
        <v>223</v>
      </c>
      <c r="B346" s="64">
        <v>96</v>
      </c>
      <c r="C346" s="8" t="s">
        <v>144</v>
      </c>
      <c r="D346" s="64" t="s">
        <v>10</v>
      </c>
      <c r="E346" s="64" t="s">
        <v>811</v>
      </c>
      <c r="F346" s="11" t="s">
        <v>6</v>
      </c>
      <c r="H346" s="17" t="s">
        <v>10</v>
      </c>
      <c r="I346" s="19">
        <f t="shared" si="10"/>
        <v>13</v>
      </c>
    </row>
    <row r="347" spans="1:9" ht="33" customHeight="1" x14ac:dyDescent="0.25">
      <c r="A347" s="185"/>
      <c r="B347" s="64">
        <v>412</v>
      </c>
      <c r="C347" s="8" t="s">
        <v>63</v>
      </c>
      <c r="D347" s="64" t="s">
        <v>10</v>
      </c>
      <c r="E347" s="64" t="s">
        <v>1013</v>
      </c>
      <c r="F347" s="11" t="s">
        <v>6</v>
      </c>
      <c r="H347" s="17" t="s">
        <v>51</v>
      </c>
      <c r="I347" s="19">
        <f t="shared" si="10"/>
        <v>4</v>
      </c>
    </row>
    <row r="348" spans="1:9" ht="33" customHeight="1" x14ac:dyDescent="0.25">
      <c r="A348" s="183" t="s">
        <v>843</v>
      </c>
      <c r="B348" s="64">
        <v>846</v>
      </c>
      <c r="C348" s="8" t="s">
        <v>240</v>
      </c>
      <c r="D348" s="64" t="s">
        <v>791</v>
      </c>
      <c r="E348" s="64" t="s">
        <v>1007</v>
      </c>
      <c r="F348" s="11" t="s">
        <v>20</v>
      </c>
      <c r="H348" s="18" t="s">
        <v>33</v>
      </c>
      <c r="I348" s="19">
        <f t="shared" si="10"/>
        <v>1</v>
      </c>
    </row>
    <row r="349" spans="1:9" ht="33" customHeight="1" x14ac:dyDescent="0.25">
      <c r="A349" s="185"/>
      <c r="B349" s="64">
        <v>915</v>
      </c>
      <c r="C349" s="8" t="s">
        <v>826</v>
      </c>
      <c r="D349" s="64" t="s">
        <v>10</v>
      </c>
      <c r="E349" s="64" t="s">
        <v>10</v>
      </c>
      <c r="F349" s="11" t="s">
        <v>6</v>
      </c>
      <c r="H349" s="18" t="s">
        <v>791</v>
      </c>
      <c r="I349" s="19">
        <f t="shared" si="10"/>
        <v>5</v>
      </c>
    </row>
    <row r="350" spans="1:9" ht="33" customHeight="1" x14ac:dyDescent="0.25">
      <c r="A350" s="183" t="s">
        <v>225</v>
      </c>
      <c r="B350" s="64">
        <v>1025</v>
      </c>
      <c r="C350" s="8" t="s">
        <v>1047</v>
      </c>
      <c r="D350" s="64" t="s">
        <v>791</v>
      </c>
      <c r="E350" s="64" t="s">
        <v>811</v>
      </c>
      <c r="F350" s="20" t="s">
        <v>29</v>
      </c>
      <c r="H350" s="18" t="s">
        <v>790</v>
      </c>
      <c r="I350" s="19">
        <f t="shared" si="10"/>
        <v>0</v>
      </c>
    </row>
    <row r="351" spans="1:9" ht="33" customHeight="1" x14ac:dyDescent="0.25">
      <c r="A351" s="184"/>
      <c r="B351" s="64">
        <v>942</v>
      </c>
      <c r="C351" s="96" t="s">
        <v>842</v>
      </c>
      <c r="D351" s="64" t="s">
        <v>10</v>
      </c>
      <c r="E351" s="64" t="s">
        <v>10</v>
      </c>
      <c r="F351" s="11" t="s">
        <v>6</v>
      </c>
      <c r="H351" s="18" t="s">
        <v>792</v>
      </c>
      <c r="I351" s="19">
        <f>SUM(I345:I350)</f>
        <v>23</v>
      </c>
    </row>
    <row r="352" spans="1:9" ht="33" customHeight="1" x14ac:dyDescent="0.25">
      <c r="A352" s="184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1013</v>
      </c>
      <c r="F352" s="11" t="s">
        <v>6</v>
      </c>
    </row>
    <row r="353" spans="1:6" ht="33" customHeight="1" x14ac:dyDescent="0.25">
      <c r="A353" s="185"/>
      <c r="B353" s="64">
        <v>388</v>
      </c>
      <c r="C353" s="8" t="s">
        <v>7</v>
      </c>
      <c r="D353" s="64" t="s">
        <v>51</v>
      </c>
      <c r="E353" s="64" t="s">
        <v>51</v>
      </c>
      <c r="F353" s="11" t="s">
        <v>6</v>
      </c>
    </row>
    <row r="354" spans="1:6" ht="29.25" customHeight="1" x14ac:dyDescent="0.25">
      <c r="A354" s="165" t="s">
        <v>912</v>
      </c>
      <c r="B354" s="99">
        <v>640</v>
      </c>
      <c r="C354" s="25" t="s">
        <v>227</v>
      </c>
      <c r="D354" s="99" t="str">
        <f>VLOOKUP(B354,Planilha2!$A$2:$F$305,6,0)</f>
        <v>ANALISTA JUDICIÁRIO</v>
      </c>
      <c r="E354" s="99" t="s">
        <v>1063</v>
      </c>
      <c r="F354" s="20" t="s">
        <v>6</v>
      </c>
    </row>
    <row r="355" spans="1:6" ht="33" customHeight="1" x14ac:dyDescent="0.25">
      <c r="A355" s="179"/>
      <c r="B355" s="64">
        <v>73</v>
      </c>
      <c r="C355" s="8" t="s">
        <v>221</v>
      </c>
      <c r="D355" s="64" t="str">
        <f>VLOOKUP(B355,Planilha2!$A$2:$F$305,6,0)</f>
        <v>TÉCNICO JUDICIÁRIO</v>
      </c>
      <c r="E355" s="64" t="s">
        <v>10</v>
      </c>
      <c r="F355" s="11" t="s">
        <v>6</v>
      </c>
    </row>
    <row r="356" spans="1:6" ht="33" customHeight="1" x14ac:dyDescent="0.25">
      <c r="A356" s="165" t="s">
        <v>844</v>
      </c>
      <c r="B356" s="64">
        <v>137</v>
      </c>
      <c r="C356" s="16" t="s">
        <v>235</v>
      </c>
      <c r="D356" s="64" t="str">
        <f>VLOOKUP(B356,Planilha2!$A$2:$F$305,6,0)</f>
        <v>TÉCNICO JUDICIÁRIO</v>
      </c>
      <c r="E356" s="64" t="s">
        <v>811</v>
      </c>
      <c r="F356" s="20" t="s">
        <v>6</v>
      </c>
    </row>
    <row r="357" spans="1:6" ht="33" customHeight="1" x14ac:dyDescent="0.25">
      <c r="A357" s="166"/>
      <c r="B357" s="64">
        <v>208</v>
      </c>
      <c r="C357" s="16" t="s">
        <v>236</v>
      </c>
      <c r="D357" s="64" t="str">
        <f>VLOOKUP(B357,Planilha2!$A$2:$F$305,6,0)</f>
        <v>TÉCNICO JUDICIÁRIO</v>
      </c>
      <c r="E357" s="64" t="s">
        <v>1034</v>
      </c>
      <c r="F357" s="11" t="s">
        <v>6</v>
      </c>
    </row>
    <row r="358" spans="1:6" ht="33" customHeight="1" x14ac:dyDescent="0.25">
      <c r="A358" s="166"/>
      <c r="B358" s="64">
        <v>847</v>
      </c>
      <c r="C358" s="16" t="s">
        <v>846</v>
      </c>
      <c r="D358" s="64" t="s">
        <v>51</v>
      </c>
      <c r="E358" s="64" t="s">
        <v>105</v>
      </c>
      <c r="F358" s="11" t="s">
        <v>6</v>
      </c>
    </row>
    <row r="359" spans="1:6" ht="33" customHeight="1" x14ac:dyDescent="0.25">
      <c r="A359" s="179"/>
      <c r="B359" s="64">
        <v>855</v>
      </c>
      <c r="C359" s="16" t="s">
        <v>237</v>
      </c>
      <c r="D359" s="64" t="s">
        <v>10</v>
      </c>
      <c r="E359" s="64" t="s">
        <v>10</v>
      </c>
      <c r="F359" s="11" t="s">
        <v>6</v>
      </c>
    </row>
    <row r="360" spans="1:6" ht="33" customHeight="1" x14ac:dyDescent="0.25">
      <c r="A360" s="183" t="s">
        <v>228</v>
      </c>
      <c r="B360" s="64">
        <v>603</v>
      </c>
      <c r="C360" s="16" t="s">
        <v>230</v>
      </c>
      <c r="D360" s="64" t="str">
        <f>VLOOKUP(B360,Planilha2!$A$2:$F$305,6,0)</f>
        <v>ANALISTA JUDICIÁRIO</v>
      </c>
      <c r="E360" s="64" t="s">
        <v>811</v>
      </c>
      <c r="F360" s="11" t="s">
        <v>6</v>
      </c>
    </row>
    <row r="361" spans="1:6" ht="33" customHeight="1" x14ac:dyDescent="0.25">
      <c r="A361" s="185"/>
      <c r="B361" s="64">
        <v>218</v>
      </c>
      <c r="C361" s="16" t="s">
        <v>231</v>
      </c>
      <c r="D361" s="64" t="str">
        <f>VLOOKUP(B361,Planilha2!$A$2:$F$305,6,0)</f>
        <v>TÉCNICO JUDICIÁRIO</v>
      </c>
      <c r="E361" s="64" t="s">
        <v>10</v>
      </c>
      <c r="F361" s="11" t="s">
        <v>6</v>
      </c>
    </row>
    <row r="362" spans="1:6" ht="33" customHeight="1" x14ac:dyDescent="0.25">
      <c r="A362" s="109" t="s">
        <v>845</v>
      </c>
      <c r="B362" s="64">
        <v>892</v>
      </c>
      <c r="C362" s="16" t="s">
        <v>796</v>
      </c>
      <c r="D362" s="64" t="s">
        <v>791</v>
      </c>
      <c r="E362" s="64" t="s">
        <v>811</v>
      </c>
      <c r="F362" s="11" t="s">
        <v>20</v>
      </c>
    </row>
    <row r="363" spans="1:6" ht="33" customHeight="1" thickBot="1" x14ac:dyDescent="0.3">
      <c r="A363" s="104" t="s">
        <v>232</v>
      </c>
      <c r="B363" s="64">
        <v>625</v>
      </c>
      <c r="C363" s="16" t="s">
        <v>233</v>
      </c>
      <c r="D363" s="64" t="s">
        <v>791</v>
      </c>
      <c r="E363" s="64" t="s">
        <v>1007</v>
      </c>
      <c r="F363" s="11" t="s">
        <v>20</v>
      </c>
    </row>
    <row r="364" spans="1:6" ht="33" customHeight="1" thickBot="1" x14ac:dyDescent="0.3">
      <c r="A364" s="130" t="s">
        <v>789</v>
      </c>
      <c r="B364" s="131"/>
      <c r="C364" s="131"/>
      <c r="D364" s="132"/>
      <c r="E364" s="43" t="s">
        <v>51</v>
      </c>
      <c r="F364" s="43">
        <f>COUNTIF(D341:D363,E364)</f>
        <v>4</v>
      </c>
    </row>
    <row r="365" spans="1:6" ht="27.75" customHeight="1" thickBot="1" x14ac:dyDescent="0.3">
      <c r="A365" s="133"/>
      <c r="B365" s="134"/>
      <c r="C365" s="134"/>
      <c r="D365" s="135"/>
      <c r="E365" s="43" t="s">
        <v>10</v>
      </c>
      <c r="F365" s="43">
        <f>COUNTIF(D341:D363,E365)</f>
        <v>13</v>
      </c>
    </row>
    <row r="366" spans="1:6" ht="24.75" customHeight="1" thickBot="1" x14ac:dyDescent="0.3">
      <c r="A366" s="136" t="s">
        <v>977</v>
      </c>
      <c r="B366" s="137"/>
      <c r="C366" s="137"/>
      <c r="D366" s="138"/>
      <c r="E366" s="43"/>
      <c r="F366" s="43">
        <f>COUNTA(F341:F363)</f>
        <v>23</v>
      </c>
    </row>
    <row r="367" spans="1:6" ht="24.75" customHeight="1" x14ac:dyDescent="0.25">
      <c r="E367" s="58"/>
      <c r="F367" s="59"/>
    </row>
    <row r="368" spans="1:6" ht="30" customHeight="1" x14ac:dyDescent="0.25">
      <c r="D368" s="181" t="s">
        <v>913</v>
      </c>
      <c r="E368" s="182"/>
      <c r="F368" s="61"/>
    </row>
    <row r="369" spans="3:9" ht="27.75" customHeight="1" x14ac:dyDescent="0.25">
      <c r="D369" s="62" t="s">
        <v>914</v>
      </c>
      <c r="E369" s="63">
        <f>SUM(I9+I29+I42+I66+I98+I118+I153+I165+I188+I199+I212+I250+I296+I318+I339)</f>
        <v>3</v>
      </c>
    </row>
    <row r="370" spans="3:9" ht="29.25" customHeight="1" x14ac:dyDescent="0.25">
      <c r="D370" s="65" t="s">
        <v>915</v>
      </c>
      <c r="E370" s="63">
        <f>SUM(I10+I30+I43+I67+I99+I119+I154+I166+I189+I200+I213+I251+I297+I319+I347)</f>
        <v>37</v>
      </c>
    </row>
    <row r="371" spans="3:9" ht="33" customHeight="1" x14ac:dyDescent="0.25">
      <c r="D371" s="65" t="s">
        <v>916</v>
      </c>
      <c r="E371" s="63">
        <f>SUM(I11+I31+I44+I68+I100+I120+I155+I167+I190+I201+I214+I252+I298+I320+I346)</f>
        <v>149</v>
      </c>
    </row>
    <row r="372" spans="3:9" ht="33" customHeight="1" x14ac:dyDescent="0.25">
      <c r="D372" s="62" t="s">
        <v>839</v>
      </c>
      <c r="E372" s="63">
        <f>SUM(I14+I32+I45+I71+I102+I121+I156+I168+I191+I202+I216+I253+I299+I321+I348)</f>
        <v>12</v>
      </c>
    </row>
    <row r="373" spans="3:9" ht="33" customHeight="1" x14ac:dyDescent="0.25">
      <c r="D373" s="62" t="s">
        <v>791</v>
      </c>
      <c r="E373" s="63">
        <f>SUM(I12+I33+I46+I69+I103+I122+I157+I169+I192+I203+I217+I254+I300+I322+I349)</f>
        <v>51</v>
      </c>
    </row>
    <row r="374" spans="3:9" ht="39" customHeight="1" x14ac:dyDescent="0.25">
      <c r="D374" s="62" t="s">
        <v>790</v>
      </c>
      <c r="E374" s="63">
        <f>SUM(I13+I34+I47+I70+I104+I123+I158+I170+I193+I204+I215+I255+I301+I323+I350)</f>
        <v>7</v>
      </c>
      <c r="G374" s="66"/>
    </row>
    <row r="375" spans="3:9" ht="30" customHeight="1" x14ac:dyDescent="0.25">
      <c r="D375" s="62" t="s">
        <v>917</v>
      </c>
      <c r="E375" s="63">
        <f>SUM(E369:E374)</f>
        <v>259</v>
      </c>
      <c r="G375" s="66"/>
    </row>
    <row r="376" spans="3:9" ht="30" customHeight="1" x14ac:dyDescent="0.25">
      <c r="G376" s="66"/>
      <c r="H376" s="73"/>
      <c r="I376" s="73"/>
    </row>
    <row r="377" spans="3:9" ht="33" customHeight="1" x14ac:dyDescent="0.25">
      <c r="D377" s="203"/>
      <c r="E377" s="203"/>
    </row>
    <row r="378" spans="3:9" ht="33" customHeight="1" x14ac:dyDescent="0.25">
      <c r="C378" s="68"/>
    </row>
    <row r="379" spans="3:9" ht="33" customHeight="1" x14ac:dyDescent="0.25">
      <c r="C379" s="68"/>
    </row>
    <row r="381" spans="3:9" ht="43.5" customHeight="1" x14ac:dyDescent="0.25"/>
    <row r="382" spans="3:9" ht="30" customHeight="1" x14ac:dyDescent="0.25">
      <c r="G382" s="66"/>
    </row>
    <row r="383" spans="3:9" ht="27.75" customHeight="1" x14ac:dyDescent="0.25"/>
    <row r="384" spans="3:9" ht="30.75" customHeight="1" x14ac:dyDescent="0.25"/>
    <row r="385" spans="1:9" ht="46.5" customHeight="1" x14ac:dyDescent="0.25"/>
    <row r="386" spans="1:9" ht="31.5" customHeight="1" x14ac:dyDescent="0.25"/>
    <row r="387" spans="1:9" ht="33.75" customHeight="1" x14ac:dyDescent="0.25">
      <c r="D387"/>
      <c r="E387"/>
    </row>
    <row r="388" spans="1:9" ht="33" customHeight="1" x14ac:dyDescent="0.25">
      <c r="G388" s="67"/>
    </row>
    <row r="389" spans="1:9" s="67" customFormat="1" ht="33" customHeight="1" x14ac:dyDescent="0.25">
      <c r="A389" s="14"/>
      <c r="B389" s="10"/>
      <c r="C389"/>
      <c r="D389" s="9"/>
      <c r="E389" s="9"/>
      <c r="F389" s="9"/>
      <c r="G389"/>
      <c r="H389"/>
      <c r="I389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4" spans="1:9" ht="33" customHeight="1" x14ac:dyDescent="0.25">
      <c r="G394" s="60"/>
    </row>
    <row r="399" spans="1:9" ht="44.25" customHeight="1" x14ac:dyDescent="0.25"/>
    <row r="400" spans="1:9" ht="33" customHeight="1" x14ac:dyDescent="0.25">
      <c r="G400" s="73"/>
    </row>
  </sheetData>
  <sortState xmlns:xlrd2="http://schemas.microsoft.com/office/spreadsheetml/2017/richdata2" ref="B10:F20">
    <sortCondition ref="B10"/>
  </sortState>
  <mergeCells count="127">
    <mergeCell ref="A274:A278"/>
    <mergeCell ref="A265:A268"/>
    <mergeCell ref="A285:A286"/>
    <mergeCell ref="H198:I198"/>
    <mergeCell ref="H187:I187"/>
    <mergeCell ref="A297:A301"/>
    <mergeCell ref="H295:I295"/>
    <mergeCell ref="A318:A319"/>
    <mergeCell ref="H152:I152"/>
    <mergeCell ref="A283:A284"/>
    <mergeCell ref="A204:D204"/>
    <mergeCell ref="A217:A219"/>
    <mergeCell ref="A185:F185"/>
    <mergeCell ref="A175:A176"/>
    <mergeCell ref="A182:D182"/>
    <mergeCell ref="A207:F207"/>
    <mergeCell ref="A237:A239"/>
    <mergeCell ref="A202:D203"/>
    <mergeCell ref="H164:I164"/>
    <mergeCell ref="A240:D241"/>
    <mergeCell ref="A252:A254"/>
    <mergeCell ref="A258:A259"/>
    <mergeCell ref="A255:A257"/>
    <mergeCell ref="A260:A261"/>
    <mergeCell ref="A242:D242"/>
    <mergeCell ref="H249:I249"/>
    <mergeCell ref="A231:A232"/>
    <mergeCell ref="A234:A236"/>
    <mergeCell ref="A270:A273"/>
    <mergeCell ref="H97:I97"/>
    <mergeCell ref="H117:I117"/>
    <mergeCell ref="A200:A201"/>
    <mergeCell ref="A160:F160"/>
    <mergeCell ref="A180:D181"/>
    <mergeCell ref="A210:A211"/>
    <mergeCell ref="A225:A226"/>
    <mergeCell ref="A248:A250"/>
    <mergeCell ref="A262:A264"/>
    <mergeCell ref="H211:I211"/>
    <mergeCell ref="A227:A228"/>
    <mergeCell ref="D377:E377"/>
    <mergeCell ref="A294:A295"/>
    <mergeCell ref="A360:A361"/>
    <mergeCell ref="A356:A359"/>
    <mergeCell ref="A330:A332"/>
    <mergeCell ref="D368:E368"/>
    <mergeCell ref="A325:A326"/>
    <mergeCell ref="A354:A355"/>
    <mergeCell ref="A320:A322"/>
    <mergeCell ref="A328:A329"/>
    <mergeCell ref="A341:A343"/>
    <mergeCell ref="A344:A345"/>
    <mergeCell ref="A302:A303"/>
    <mergeCell ref="A346:A347"/>
    <mergeCell ref="A323:A324"/>
    <mergeCell ref="A348:A349"/>
    <mergeCell ref="A350:A353"/>
    <mergeCell ref="H344:I344"/>
    <mergeCell ref="H317:I317"/>
    <mergeCell ref="A245:F245"/>
    <mergeCell ref="A220:A221"/>
    <mergeCell ref="A222:A223"/>
    <mergeCell ref="A229:A230"/>
    <mergeCell ref="A279:A280"/>
    <mergeCell ref="A128:A130"/>
    <mergeCell ref="A166:A167"/>
    <mergeCell ref="A147:D148"/>
    <mergeCell ref="A140:A141"/>
    <mergeCell ref="A157:D157"/>
    <mergeCell ref="A155:D156"/>
    <mergeCell ref="A212:A215"/>
    <mergeCell ref="A172:A173"/>
    <mergeCell ref="A142:A144"/>
    <mergeCell ref="A177:A178"/>
    <mergeCell ref="A197:F197"/>
    <mergeCell ref="A194:D194"/>
    <mergeCell ref="A192:D193"/>
    <mergeCell ref="A151:F151"/>
    <mergeCell ref="A149:D149"/>
    <mergeCell ref="A170:A171"/>
    <mergeCell ref="A281:A282"/>
    <mergeCell ref="H8:I8"/>
    <mergeCell ref="H65:I65"/>
    <mergeCell ref="A80:A82"/>
    <mergeCell ref="A21:D22"/>
    <mergeCell ref="A23:D23"/>
    <mergeCell ref="H28:I28"/>
    <mergeCell ref="H41:I41"/>
    <mergeCell ref="A121:A124"/>
    <mergeCell ref="A137:A139"/>
    <mergeCell ref="A118:A119"/>
    <mergeCell ref="A89:D89"/>
    <mergeCell ref="A61:F61"/>
    <mergeCell ref="A92:F92"/>
    <mergeCell ref="A39:F39"/>
    <mergeCell ref="A59:E59"/>
    <mergeCell ref="A10:A20"/>
    <mergeCell ref="A64:A67"/>
    <mergeCell ref="A104:A106"/>
    <mergeCell ref="A95:A96"/>
    <mergeCell ref="A27:A29"/>
    <mergeCell ref="A131:A135"/>
    <mergeCell ref="A72:A73"/>
    <mergeCell ref="A1:F1"/>
    <mergeCell ref="A2:F2"/>
    <mergeCell ref="A3:F3"/>
    <mergeCell ref="A110:E110"/>
    <mergeCell ref="A113:F113"/>
    <mergeCell ref="A125:A127"/>
    <mergeCell ref="A5:F5"/>
    <mergeCell ref="A87:D88"/>
    <mergeCell ref="A57:D58"/>
    <mergeCell ref="A108:D109"/>
    <mergeCell ref="A76:A78"/>
    <mergeCell ref="A37:E37"/>
    <mergeCell ref="A46:A47"/>
    <mergeCell ref="A8:A9"/>
    <mergeCell ref="A25:F25"/>
    <mergeCell ref="A52:A53"/>
    <mergeCell ref="A54:A55"/>
    <mergeCell ref="A48:A50"/>
    <mergeCell ref="A68:A71"/>
    <mergeCell ref="A74:A75"/>
    <mergeCell ref="A85:A86"/>
    <mergeCell ref="A35:D36"/>
    <mergeCell ref="A42:A43"/>
    <mergeCell ref="A100:A101"/>
  </mergeCells>
  <dataValidations count="2">
    <dataValidation type="list" allowBlank="1" showInputMessage="1" showErrorMessage="1" errorTitle="VERIFIQUE A SITUAÇÃO!" sqref="D187:D191 E275 D153:D154 E43 E129 E232 E254 E135 D199:D201 D247 E218:E219 E19 E96 D94:D97 D162:D179 N20 L108 E298:E299 E171 E144 E342:E344 E214 D7:D20 E353 E351 D316:D333 D27:D34 D41:D56 D115:D146 E257 E278 D249:D260 D99:D107 E101 D262 D296:D308 E349 D341:D363 D264:D286 E228 D209:D239 F212 D64:D86" xr:uid="{00000000-0002-0000-0000-000000000000}">
      <formula1>#REF!</formula1>
    </dataValidation>
    <dataValidation type="list" allowBlank="1" showInputMessage="1" showErrorMessage="1" errorTitle="VERIFIQUE A SITUAÇÃO!" sqref="D351 D342:D344 D6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40" max="8" man="1"/>
    <brk id="62" max="8" man="1"/>
    <brk id="94" max="8" man="1"/>
    <brk id="119" max="8" man="1"/>
    <brk id="152" max="8" man="1"/>
    <brk id="185" max="8" man="1"/>
    <brk id="208" max="8" man="1"/>
    <brk id="233" max="8" man="1"/>
    <brk id="271" max="8" man="1"/>
    <brk id="295" max="8" man="1"/>
    <brk id="317" max="8" man="1"/>
    <brk id="372" max="8" man="1"/>
    <brk id="3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136" zoomScale="80" zoomScaleNormal="80" workbookViewId="0">
      <selection activeCell="C119" sqref="C119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56" t="s">
        <v>946</v>
      </c>
      <c r="B1" s="156"/>
      <c r="C1" s="156"/>
      <c r="D1" s="156"/>
      <c r="E1" s="156"/>
      <c r="F1" s="156"/>
    </row>
    <row r="2" spans="1:6" ht="33" customHeight="1" x14ac:dyDescent="0.25">
      <c r="A2" s="157"/>
      <c r="B2" s="157"/>
      <c r="C2" s="157"/>
      <c r="D2" s="157"/>
      <c r="E2" s="157"/>
      <c r="F2" s="157"/>
    </row>
    <row r="3" spans="1:6" ht="33" customHeight="1" x14ac:dyDescent="0.25">
      <c r="A3" s="158" t="s">
        <v>1092</v>
      </c>
      <c r="B3" s="158"/>
      <c r="C3" s="158"/>
      <c r="D3" s="158"/>
      <c r="E3" s="158"/>
      <c r="F3" s="158"/>
    </row>
    <row r="4" spans="1:6" ht="33" customHeight="1" thickBot="1" x14ac:dyDescent="0.3">
      <c r="A4" s="1"/>
    </row>
    <row r="5" spans="1:6" ht="33" customHeight="1" x14ac:dyDescent="0.25">
      <c r="A5" s="167" t="s">
        <v>0</v>
      </c>
      <c r="B5" s="168"/>
      <c r="C5" s="168"/>
      <c r="D5" s="168"/>
      <c r="E5" s="168"/>
      <c r="F5" s="169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65" t="s">
        <v>886</v>
      </c>
      <c r="B8" s="89">
        <v>1041</v>
      </c>
      <c r="C8" s="22" t="s">
        <v>1068</v>
      </c>
      <c r="D8" s="89" t="s">
        <v>791</v>
      </c>
      <c r="E8" s="22" t="str">
        <f>'Lotação CJF'!E8</f>
        <v>CHEFE DE ASSESSORIA "A" / CJ-3</v>
      </c>
      <c r="F8" s="20" t="s">
        <v>1067</v>
      </c>
    </row>
    <row r="9" spans="1:6" ht="33" customHeight="1" thickBot="1" x14ac:dyDescent="0.3">
      <c r="A9" s="179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4" t="s">
        <v>5</v>
      </c>
      <c r="B10" s="215"/>
      <c r="C10" s="215"/>
      <c r="D10" s="215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67" t="s">
        <v>816</v>
      </c>
      <c r="B12" s="168"/>
      <c r="C12" s="168"/>
      <c r="D12" s="168"/>
      <c r="E12" s="168"/>
      <c r="F12" s="169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73" t="s">
        <v>808</v>
      </c>
      <c r="B17" s="174"/>
      <c r="C17" s="174"/>
      <c r="D17" s="174"/>
      <c r="E17" s="174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67" t="s">
        <v>783</v>
      </c>
      <c r="B20" s="168"/>
      <c r="C20" s="168"/>
      <c r="D20" s="168"/>
      <c r="E20" s="168"/>
      <c r="F20" s="169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944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860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73" t="s">
        <v>995</v>
      </c>
      <c r="B26" s="174"/>
      <c r="C26" s="174"/>
      <c r="D26" s="174"/>
      <c r="E26" s="174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67" t="s">
        <v>23</v>
      </c>
      <c r="B29" s="168"/>
      <c r="C29" s="168"/>
      <c r="D29" s="168"/>
      <c r="E29" s="168"/>
      <c r="F29" s="169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1089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65" t="s">
        <v>900</v>
      </c>
      <c r="B33" s="97">
        <f>'Lotação CJF'!B68</f>
        <v>1017</v>
      </c>
      <c r="C33" s="25" t="str">
        <f>'Lotação CJF'!C68</f>
        <v>MARCIA HOFFMANN</v>
      </c>
      <c r="D33" s="97" t="str">
        <f>'Lotação CJF'!D68</f>
        <v>CEDIDO PARA O CJF</v>
      </c>
      <c r="E33" s="89" t="str">
        <f>'Lotação CJF'!E68</f>
        <v>DIRETOR DE CENTRO "A" / CJ-3</v>
      </c>
      <c r="F33" s="20" t="str">
        <f>'Lotação CJF'!F68</f>
        <v>STJ</v>
      </c>
      <c r="G33" s="78"/>
    </row>
    <row r="34" spans="1:7" ht="33" customHeight="1" x14ac:dyDescent="0.25">
      <c r="A34" s="179"/>
      <c r="B34" s="97">
        <f>'Lotação CJF'!B69</f>
        <v>1008</v>
      </c>
      <c r="C34" s="25" t="str">
        <f>'Lotação CJF'!C69</f>
        <v>ELTON QUIRINO DA SILVA</v>
      </c>
      <c r="D34" s="99" t="str">
        <f>'Lotação CJF'!D69</f>
        <v>CEDIDO PARA O CJF</v>
      </c>
      <c r="E34" s="99" t="str">
        <f>'Lotação CJF'!E69</f>
        <v>ASSESSOR "B"/ CJ-1</v>
      </c>
      <c r="F34" s="99" t="str">
        <f>'Lotação CJF'!F69</f>
        <v>STJ</v>
      </c>
      <c r="G34" s="78"/>
    </row>
    <row r="35" spans="1:7" ht="33" customHeight="1" x14ac:dyDescent="0.25">
      <c r="A35" s="83" t="s">
        <v>887</v>
      </c>
      <c r="B35" s="89">
        <f>'Lotação CJF'!B72</f>
        <v>833</v>
      </c>
      <c r="C35" s="25" t="str">
        <f>'Lotação CJF'!C72</f>
        <v>FABIO COSTA OLIVEIRA</v>
      </c>
      <c r="D35" s="99" t="str">
        <f>'Lotação CJF'!D72</f>
        <v>CEDIDO PARA O CJF</v>
      </c>
      <c r="E35" s="99" t="str">
        <f>'Lotação CJF'!E72</f>
        <v>CHEFE DE ASSESSORIA "A" / CJ-3</v>
      </c>
      <c r="F35" s="99" t="str">
        <f>'Lotação CJF'!F72</f>
        <v>TJDFT</v>
      </c>
      <c r="G35" s="78"/>
    </row>
    <row r="36" spans="1:7" ht="33" customHeight="1" x14ac:dyDescent="0.25">
      <c r="A36" s="165" t="s">
        <v>947</v>
      </c>
      <c r="B36" s="89">
        <v>519</v>
      </c>
      <c r="C36" s="22" t="s">
        <v>143</v>
      </c>
      <c r="D36" s="89" t="s">
        <v>10</v>
      </c>
      <c r="E36" s="89" t="s">
        <v>1022</v>
      </c>
      <c r="F36" s="20" t="s">
        <v>6</v>
      </c>
      <c r="G36" s="78"/>
    </row>
    <row r="37" spans="1:7" ht="33" customHeight="1" x14ac:dyDescent="0.25">
      <c r="A37" s="179"/>
      <c r="B37" s="25">
        <f>'Lotação CJF'!B75</f>
        <v>844</v>
      </c>
      <c r="C37" s="25" t="str">
        <f>'Lotação CJF'!C75</f>
        <v>MANOEL MAIA JOVITA</v>
      </c>
      <c r="D37" s="25" t="str">
        <f>'Lotação CJF'!D75</f>
        <v>TÉCNICO JUDICIÁRIO</v>
      </c>
      <c r="E37" s="99" t="str">
        <f>'Lotação CJF'!E75</f>
        <v>ASSESSOR “B” / CJ-1</v>
      </c>
      <c r="F37" s="99" t="str">
        <f>'Lotação CJF'!F75</f>
        <v>CJF</v>
      </c>
      <c r="G37" s="78"/>
    </row>
    <row r="38" spans="1:7" ht="33" customHeight="1" x14ac:dyDescent="0.25">
      <c r="A38" s="83" t="s">
        <v>888</v>
      </c>
      <c r="B38" s="89">
        <f>'Lotação CJF'!B76</f>
        <v>1014</v>
      </c>
      <c r="C38" s="25" t="str">
        <f>'Lotação CJF'!C76</f>
        <v>NATÁLIA DA SILVA DE CARVALHO</v>
      </c>
      <c r="D38" s="89" t="str">
        <f>'Lotação CJF'!D76</f>
        <v>CEDIDO PARA O CJF</v>
      </c>
      <c r="E38" s="89" t="str">
        <f>'Lotação CJF'!E76</f>
        <v>CHEFE DE ASSESSORIA "A"/ CJ-3</v>
      </c>
      <c r="F38" s="20" t="str">
        <f>'Lotação CJF'!F76</f>
        <v>CNJ</v>
      </c>
      <c r="G38" s="78"/>
    </row>
    <row r="39" spans="1:7" ht="43.5" customHeight="1" thickBot="1" x14ac:dyDescent="0.3">
      <c r="A39" s="83" t="s">
        <v>863</v>
      </c>
      <c r="B39" s="89">
        <f>'Lotação CJF'!B79</f>
        <v>972</v>
      </c>
      <c r="C39" s="25" t="str">
        <f>'Lotação CJF'!C79</f>
        <v>BENI DOS SANTOS MELLO</v>
      </c>
      <c r="D39" s="89" t="str">
        <f>'Lotação CJF'!D79</f>
        <v>CEDIDO PARA O CJF</v>
      </c>
      <c r="E39" s="89" t="str">
        <f>'Lotação CJF'!E79</f>
        <v>DIRETOR DE CENTRO "B" / CJ-2</v>
      </c>
      <c r="F39" s="82" t="str">
        <f>'Lotação CJF'!F79</f>
        <v>TSE</v>
      </c>
      <c r="G39" s="78"/>
    </row>
    <row r="40" spans="1:7" ht="40.5" customHeight="1" thickBot="1" x14ac:dyDescent="0.3">
      <c r="A40" s="83" t="s">
        <v>867</v>
      </c>
      <c r="B40" s="89">
        <f>'Lotação CJF'!B85</f>
        <v>300</v>
      </c>
      <c r="C40" s="25" t="str">
        <f>'Lotação CJF'!C85</f>
        <v>LUCINDA SIQUEIRA CHAVES</v>
      </c>
      <c r="D40" s="95" t="str">
        <f>'Lotação CJF'!D85</f>
        <v>TÉCNICO JUDICIÁRIO</v>
      </c>
      <c r="E40" s="95" t="str">
        <f>'Lotação CJF'!E85</f>
        <v>DIRETOR DE CENTRO "C" / CJ-1</v>
      </c>
      <c r="F40" s="95" t="str">
        <f>'Lotação CJF'!F85</f>
        <v>CJF</v>
      </c>
      <c r="G40" s="78"/>
    </row>
    <row r="41" spans="1:7" ht="33" customHeight="1" thickBot="1" x14ac:dyDescent="0.3">
      <c r="A41" s="214" t="s">
        <v>994</v>
      </c>
      <c r="B41" s="215"/>
      <c r="C41" s="215"/>
      <c r="D41" s="215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167" t="s">
        <v>43</v>
      </c>
      <c r="B44" s="168"/>
      <c r="C44" s="168"/>
      <c r="D44" s="168"/>
      <c r="E44" s="168"/>
      <c r="F44" s="169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CJF'!B94</f>
        <v>1010</v>
      </c>
      <c r="C46" s="25" t="str">
        <f>'Lotação CJF'!C94</f>
        <v>ELAINE NÓBREGA BORGES</v>
      </c>
      <c r="D46" s="89" t="str">
        <f>'Lotação CJF'!D94</f>
        <v>CEDIDO PARA O CJF</v>
      </c>
      <c r="E46" s="89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4" t="s">
        <v>906</v>
      </c>
      <c r="B47" s="89">
        <f>'Lotação CJF'!B95</f>
        <v>347</v>
      </c>
      <c r="C47" s="25" t="str">
        <f>'Lotação CJF'!C95</f>
        <v>SILVANA CONCEIÇÃO DIAS SOARES</v>
      </c>
      <c r="D47" s="89" t="str">
        <f>'Lotação CJF'!D95</f>
        <v>TÉCNICO JUDICIÁRIO</v>
      </c>
      <c r="E47" s="89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4" t="s">
        <v>903</v>
      </c>
      <c r="B48" s="89">
        <f>'Lotação CJF'!B100</f>
        <v>68</v>
      </c>
      <c r="C48" s="25" t="str">
        <f>'Lotação CJF'!C100</f>
        <v>SELMA SUZANA MUNIZ LARANJAL SALES</v>
      </c>
      <c r="D48" s="89" t="str">
        <f>'Lotação CJF'!D100</f>
        <v>TÉCNICO JUDICIÁRIO</v>
      </c>
      <c r="E48" s="89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3" t="s">
        <v>869</v>
      </c>
      <c r="B49" s="89">
        <f>'Lotação CJF'!B104</f>
        <v>881</v>
      </c>
      <c r="C49" s="25" t="str">
        <f>'Lotação CJF'!C104</f>
        <v>ALEX PENA TOSTA DA SILVA</v>
      </c>
      <c r="D49" s="89" t="str">
        <f>'Lotação CJF'!D104</f>
        <v>ANALISTA JUDICIÁRIO</v>
      </c>
      <c r="E49" s="89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73" t="s">
        <v>53</v>
      </c>
      <c r="B50" s="174"/>
      <c r="C50" s="174"/>
      <c r="D50" s="174"/>
      <c r="E50" s="174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167" t="s">
        <v>54</v>
      </c>
      <c r="B53" s="168"/>
      <c r="C53" s="168"/>
      <c r="D53" s="168"/>
      <c r="E53" s="168"/>
      <c r="F53" s="169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CJF'!B115</f>
        <v>1007</v>
      </c>
      <c r="C55" s="25" t="str">
        <f>'Lotação CJF'!C115</f>
        <v>TIAGO DA COSTA PEIXOTO</v>
      </c>
      <c r="D55" s="89" t="str">
        <f>'Lotação CJF'!D115</f>
        <v>CEDIDO PARA O CJF</v>
      </c>
      <c r="E55" s="89" t="str">
        <f>'Lotação CJF'!E115</f>
        <v>SECRETÁRIO /CJ-3</v>
      </c>
      <c r="F55" s="20" t="str">
        <f>'Lotação CJF'!F115</f>
        <v>STF</v>
      </c>
    </row>
    <row r="56" spans="1:8" ht="43.5" customHeight="1" x14ac:dyDescent="0.25">
      <c r="A56" s="85" t="s">
        <v>907</v>
      </c>
      <c r="B56" s="89">
        <f>'Lotação CJF'!B116</f>
        <v>95</v>
      </c>
      <c r="C56" s="25" t="str">
        <f>'Lotação CJF'!C116</f>
        <v>PAULO MARTINS INOCÊNCIO</v>
      </c>
      <c r="D56" s="89" t="str">
        <f>'Lotação CJF'!D116</f>
        <v>TÉCNICO JUDICIÁRIO</v>
      </c>
      <c r="E56" s="89" t="str">
        <f>'Lotação CJF'!E116</f>
        <v>ASSESSOR “B” / CJ-1</v>
      </c>
      <c r="F56" s="20" t="str">
        <f>'Lotação CJF'!F116</f>
        <v>CJF</v>
      </c>
    </row>
    <row r="57" spans="1:8" ht="33" customHeight="1" x14ac:dyDescent="0.25">
      <c r="A57" s="83" t="s">
        <v>873</v>
      </c>
      <c r="B57" s="89">
        <f>'Lotação CJF'!B117</f>
        <v>673</v>
      </c>
      <c r="C57" s="25" t="str">
        <f>'Lotação CJF'!C117</f>
        <v>RENATO SOLIMAR ALVES</v>
      </c>
      <c r="D57" s="89" t="str">
        <f>'Lotação CJF'!D117</f>
        <v>TÉCNICO JUDICIÁRIO</v>
      </c>
      <c r="E57" s="89" t="str">
        <f>'Lotação CJF'!E117</f>
        <v>SUBSECRETÁRIO / CJ-2</v>
      </c>
      <c r="F57" s="20" t="str">
        <f>'Lotação CJF'!F117</f>
        <v>CJF</v>
      </c>
    </row>
    <row r="58" spans="1:8" ht="33" customHeight="1" x14ac:dyDescent="0.25">
      <c r="A58" s="84" t="s">
        <v>62</v>
      </c>
      <c r="B58" s="89">
        <f>'Lotação CJF'!B120</f>
        <v>950</v>
      </c>
      <c r="C58" s="25" t="str">
        <f>'Lotação CJF'!C120</f>
        <v>MARCO ANTONIO MENDES DE MORAES</v>
      </c>
      <c r="D58" s="89" t="str">
        <f>'Lotação CJF'!D120</f>
        <v>CEDIDO PARA O CJF</v>
      </c>
      <c r="E58" s="89" t="str">
        <f>'Lotação CJF'!E120</f>
        <v>SUBSECRETÁRIO / CJ-2</v>
      </c>
      <c r="F58" s="20" t="str">
        <f>'Lotação CJF'!F120</f>
        <v>STJ</v>
      </c>
    </row>
    <row r="59" spans="1:8" ht="33" customHeight="1" x14ac:dyDescent="0.25">
      <c r="A59" s="83" t="s">
        <v>871</v>
      </c>
      <c r="B59" s="89">
        <f>'Lotação CJF'!B136</f>
        <v>382</v>
      </c>
      <c r="C59" s="25" t="str">
        <f>'Lotação CJF'!C136</f>
        <v>ADRIANA JESUS DE MORAIS</v>
      </c>
      <c r="D59" s="89" t="str">
        <f>'Lotação CJF'!D136</f>
        <v>TÉCNICO JUDICIÁRIO</v>
      </c>
      <c r="E59" s="89" t="str">
        <f>'Lotação CJF'!E136</f>
        <v>SUBSECRETÁRIO / CJ-2</v>
      </c>
      <c r="F59" s="20" t="str">
        <f>'Lotação CJF'!F136</f>
        <v>CJF</v>
      </c>
    </row>
    <row r="60" spans="1:8" ht="33" customHeight="1" thickBot="1" x14ac:dyDescent="0.3">
      <c r="A60" s="83" t="s">
        <v>874</v>
      </c>
      <c r="B60" s="89">
        <f>'Lotação CJF'!B145</f>
        <v>646</v>
      </c>
      <c r="C60" s="25" t="str">
        <f>'Lotação CJF'!C145</f>
        <v>ANDRÉ RICARDO LAPETINA CHIARATTO</v>
      </c>
      <c r="D60" s="89" t="str">
        <f>'Lotação CJF'!D145</f>
        <v>CEDIDO PARA O CJF</v>
      </c>
      <c r="E60" s="89" t="str">
        <f>'Lotação CJF'!E145</f>
        <v>SUBSECRETÁRIO / CJ-2</v>
      </c>
      <c r="F60" s="20" t="str">
        <f>'Lotação CJF'!F145</f>
        <v>STJ</v>
      </c>
    </row>
    <row r="61" spans="1:8" ht="33" customHeight="1" thickBot="1" x14ac:dyDescent="0.3">
      <c r="A61" s="173" t="s">
        <v>84</v>
      </c>
      <c r="B61" s="174"/>
      <c r="C61" s="174"/>
      <c r="D61" s="174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67" t="s">
        <v>809</v>
      </c>
      <c r="B63" s="168"/>
      <c r="C63" s="168"/>
      <c r="D63" s="168"/>
      <c r="E63" s="168"/>
      <c r="F63" s="169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CJF'!B153</f>
        <v>577</v>
      </c>
      <c r="C65" s="91" t="str">
        <f>'Lotação CJF'!C153</f>
        <v>GUSTAVO BICALHO FERREIRA DA SILVA</v>
      </c>
      <c r="D65" s="24" t="str">
        <f>'Lotação CJF'!D153</f>
        <v>CEDIDO PARA O CJF</v>
      </c>
      <c r="E65" s="24" t="str">
        <f>'Lotação CJF'!E153</f>
        <v>DIRETORA EXECUTIVO / CJ-4</v>
      </c>
      <c r="F65" s="93" t="str">
        <f>'Lotação CJF'!F153</f>
        <v>STJ</v>
      </c>
    </row>
    <row r="66" spans="1:6" ht="33" customHeight="1" thickBot="1" x14ac:dyDescent="0.3">
      <c r="A66" s="83" t="s">
        <v>820</v>
      </c>
      <c r="B66" s="89">
        <f>'Lotação CJF'!B154</f>
        <v>503</v>
      </c>
      <c r="C66" s="25" t="str">
        <f>'Lotação CJF'!C154</f>
        <v>ANTONIO CARLOS DE SOUSA COSTA</v>
      </c>
      <c r="D66" s="89" t="str">
        <f>'Lotação CJF'!D154</f>
        <v>TÉCNICO JUDICIÁRIO</v>
      </c>
      <c r="E66" s="89" t="str">
        <f>'Lotação CJF'!E154</f>
        <v>CHEFE DE GABINETE "B" / CJ-2</v>
      </c>
      <c r="F66" s="20" t="str">
        <f>'Lotação CJF'!F154</f>
        <v>CJF</v>
      </c>
    </row>
    <row r="67" spans="1:6" ht="33" customHeight="1" thickBot="1" x14ac:dyDescent="0.3">
      <c r="A67" s="173" t="s">
        <v>972</v>
      </c>
      <c r="B67" s="174"/>
      <c r="C67" s="174"/>
      <c r="D67" s="174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167" t="s">
        <v>85</v>
      </c>
      <c r="B70" s="168"/>
      <c r="C70" s="168"/>
      <c r="D70" s="168"/>
      <c r="E70" s="168"/>
      <c r="F70" s="169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CJF'!B162</f>
        <v>658</v>
      </c>
      <c r="C72" s="25" t="str">
        <f>'Lotação CJF'!C162</f>
        <v>MARCELO BARROS MARQUES</v>
      </c>
      <c r="D72" s="89" t="str">
        <f>'Lotação CJF'!D162</f>
        <v>CEDIDO PARA O CJF</v>
      </c>
      <c r="E72" s="89" t="str">
        <f>'Lotação CJF'!E162</f>
        <v>SECRETÁRIO / CJ-3</v>
      </c>
      <c r="F72" s="20" t="str">
        <f>'Lotação CJF'!F162</f>
        <v>TST</v>
      </c>
    </row>
    <row r="73" spans="1:6" ht="33" customHeight="1" x14ac:dyDescent="0.25">
      <c r="A73" s="83" t="s">
        <v>810</v>
      </c>
      <c r="B73" s="89">
        <f>'Lotação CJF'!B163</f>
        <v>309</v>
      </c>
      <c r="C73" s="25" t="str">
        <f>'Lotação CJF'!C163</f>
        <v>HERCILIO LUIZ TAVARES JUNIOR</v>
      </c>
      <c r="D73" s="89" t="str">
        <f>'Lotação CJF'!D163</f>
        <v>TÉCNICO JUDICIÁRIO</v>
      </c>
      <c r="E73" s="89" t="str">
        <f>'Lotação CJF'!E163</f>
        <v>SUBSECRETÁRIO / CJ-2</v>
      </c>
      <c r="F73" s="20" t="str">
        <f>'Lotação CJF'!F163</f>
        <v>CJF</v>
      </c>
    </row>
    <row r="74" spans="1:6" ht="33" customHeight="1" x14ac:dyDescent="0.25">
      <c r="A74" s="83" t="s">
        <v>908</v>
      </c>
      <c r="B74" s="89">
        <f>'Lotação CJF'!B168</f>
        <v>878</v>
      </c>
      <c r="C74" s="25" t="str">
        <f>'Lotação CJF'!C168</f>
        <v>MARIA SELMA TORRES DA SILVA</v>
      </c>
      <c r="D74" s="89" t="str">
        <f>'Lotação CJF'!D168</f>
        <v>SEM VÍNCULO</v>
      </c>
      <c r="E74" s="89" t="str">
        <f>'Lotação CJF'!E168</f>
        <v>SUBSECRETÁRIA / CJ-2</v>
      </c>
      <c r="F74" s="20" t="str">
        <f>'Lotação CJF'!F168</f>
        <v>SEM VÍNCULO</v>
      </c>
    </row>
    <row r="75" spans="1:6" ht="33" customHeight="1" thickBot="1" x14ac:dyDescent="0.3">
      <c r="A75" s="84" t="s">
        <v>93</v>
      </c>
      <c r="B75" s="89">
        <f>'Lotação CJF'!B172</f>
        <v>659</v>
      </c>
      <c r="C75" s="25" t="str">
        <f>'Lotação CJF'!C172</f>
        <v>JAQUELINE ROLLO GREGÓRIO</v>
      </c>
      <c r="D75" s="89" t="str">
        <f>'Lotação CJF'!D172</f>
        <v>CEDIDO PARA O CJF</v>
      </c>
      <c r="E75" s="89" t="str">
        <f>'Lotação CJF'!E172</f>
        <v>SUBSECRETÁRIO / CJ-2</v>
      </c>
      <c r="F75" s="20" t="str">
        <f>'Lotação CJF'!F172</f>
        <v>STJ</v>
      </c>
    </row>
    <row r="76" spans="1:6" ht="33" customHeight="1" thickBot="1" x14ac:dyDescent="0.3">
      <c r="A76" s="197" t="s">
        <v>980</v>
      </c>
      <c r="B76" s="198"/>
      <c r="C76" s="198"/>
      <c r="D76" s="199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167" t="s">
        <v>909</v>
      </c>
      <c r="B79" s="168"/>
      <c r="C79" s="168"/>
      <c r="D79" s="168"/>
      <c r="E79" s="168"/>
      <c r="F79" s="169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CJF'!B187</f>
        <v>286</v>
      </c>
      <c r="C81" s="25" t="str">
        <f>'Lotação CJF'!C187</f>
        <v>LÚCIO CASTELO BRANCO</v>
      </c>
      <c r="D81" s="89" t="str">
        <f>'Lotação CJF'!D187</f>
        <v>ANALISTA JUDICIÁRIO</v>
      </c>
      <c r="E81" s="89" t="str">
        <f>'Lotação CJF'!E187</f>
        <v>SECRETÁRIO / CJ-3</v>
      </c>
      <c r="F81" s="20" t="str">
        <f>'Lotação CJF'!F187</f>
        <v>CJF</v>
      </c>
    </row>
    <row r="82" spans="1:6" ht="33" customHeight="1" x14ac:dyDescent="0.25">
      <c r="A82" s="83" t="s">
        <v>805</v>
      </c>
      <c r="B82" s="89">
        <f>'Lotação CJF'!B188</f>
        <v>544</v>
      </c>
      <c r="C82" s="25" t="str">
        <f>'Lotação CJF'!C188</f>
        <v>FÁBIO MENDONÇA DE OLIVEIRA</v>
      </c>
      <c r="D82" s="89" t="str">
        <f>'Lotação CJF'!D188</f>
        <v>ANALISTA JUDICIÁRIO</v>
      </c>
      <c r="E82" s="89" t="str">
        <f>'Lotação CJF'!E188</f>
        <v>SUBSECRETÁRIO / CJ-2</v>
      </c>
      <c r="F82" s="20" t="str">
        <f>'Lotação CJF'!F188</f>
        <v>CJF</v>
      </c>
    </row>
    <row r="83" spans="1:6" ht="30" customHeight="1" thickBot="1" x14ac:dyDescent="0.3">
      <c r="A83" s="83" t="s">
        <v>803</v>
      </c>
      <c r="B83" s="89">
        <f>'Lotação CJF'!B190</f>
        <v>459</v>
      </c>
      <c r="C83" s="25" t="str">
        <f>'Lotação CJF'!C190</f>
        <v>MONICA REGINA FERREIRA ANTUNES</v>
      </c>
      <c r="D83" s="89" t="str">
        <f>'Lotação CJF'!D190</f>
        <v>TÉCNICO JUDICIÁRIO</v>
      </c>
      <c r="E83" s="89" t="str">
        <f>'Lotação CJF'!E190</f>
        <v>SUBSECRETÁRIA / CJ-2</v>
      </c>
      <c r="F83" s="20" t="str">
        <f>'Lotação CJF'!F190</f>
        <v>CJF</v>
      </c>
    </row>
    <row r="84" spans="1:6" ht="33" customHeight="1" thickBot="1" x14ac:dyDescent="0.3">
      <c r="A84" s="197" t="s">
        <v>993</v>
      </c>
      <c r="B84" s="198"/>
      <c r="C84" s="198"/>
      <c r="D84" s="199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167" t="s">
        <v>910</v>
      </c>
      <c r="B87" s="168"/>
      <c r="C87" s="168"/>
      <c r="D87" s="168"/>
      <c r="E87" s="168"/>
      <c r="F87" s="169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CJF'!B199</f>
        <v>1013</v>
      </c>
      <c r="C89" s="25" t="str">
        <f>'Lotação CJF'!C199</f>
        <v>JODELMIR PEREIRA DE SOUZA</v>
      </c>
      <c r="D89" s="89" t="str">
        <f>'Lotação CJF'!D199</f>
        <v>SEM VÍNCULO</v>
      </c>
      <c r="E89" s="89" t="str">
        <f>'Lotação CJF'!E199</f>
        <v>DIRETOR EXECUTIVO / CJ-4</v>
      </c>
      <c r="F89" s="20" t="str">
        <f>'Lotação CJF'!F199</f>
        <v>SEM VÍNCULO</v>
      </c>
    </row>
    <row r="90" spans="1:6" ht="37.5" customHeight="1" thickBot="1" x14ac:dyDescent="0.3">
      <c r="A90" s="83" t="s">
        <v>831</v>
      </c>
      <c r="B90" s="89">
        <f>'Lotação CJF'!B200</f>
        <v>1012</v>
      </c>
      <c r="C90" s="25" t="str">
        <f>'Lotação CJF'!C200</f>
        <v>JANAINA MARQUES ALVES</v>
      </c>
      <c r="D90" s="99" t="str">
        <f>'Lotação CJF'!D200</f>
        <v>CEDIDO PARA O CJF</v>
      </c>
      <c r="E90" s="99" t="str">
        <f>'Lotação CJF'!E200</f>
        <v>CHEFE DE GABINETE "B" / CJ-2</v>
      </c>
      <c r="F90" s="99" t="str">
        <f>'Lotação CJF'!F200</f>
        <v>STJ</v>
      </c>
    </row>
    <row r="91" spans="1:6" ht="33" customHeight="1" thickBot="1" x14ac:dyDescent="0.3">
      <c r="A91" s="197" t="s">
        <v>975</v>
      </c>
      <c r="B91" s="198"/>
      <c r="C91" s="198"/>
      <c r="D91" s="199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167" t="s">
        <v>109</v>
      </c>
      <c r="B94" s="168"/>
      <c r="C94" s="168"/>
      <c r="D94" s="168"/>
      <c r="E94" s="168"/>
      <c r="F94" s="169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852</v>
      </c>
      <c r="B96" s="89">
        <f>'Lotação CJF'!B209</f>
        <v>889</v>
      </c>
      <c r="C96" s="25" t="str">
        <f>'Lotação CJF'!C209</f>
        <v>ROSE MARIE  DE THUIN</v>
      </c>
      <c r="D96" s="89" t="str">
        <f>'Lotação CJF'!D209</f>
        <v>SEM VÍNCULO</v>
      </c>
      <c r="E96" s="89" t="str">
        <f>'Lotação CJF'!E209</f>
        <v>SECRETÁRIA / CJ-3</v>
      </c>
      <c r="F96" s="20" t="str">
        <f>'Lotação CJF'!F209</f>
        <v>SEM VÍNCULO</v>
      </c>
    </row>
    <row r="97" spans="1:6" ht="36" customHeight="1" x14ac:dyDescent="0.25">
      <c r="A97" s="85" t="s">
        <v>848</v>
      </c>
      <c r="B97" s="89">
        <f>'Lotação CJF'!B211</f>
        <v>307</v>
      </c>
      <c r="C97" s="25" t="str">
        <f>'Lotação CJF'!C211</f>
        <v>CLEIDE SOUSA DE OLIVEIRA</v>
      </c>
      <c r="D97" s="99" t="str">
        <f>'Lotação CJF'!D211</f>
        <v>TÉCNICO JUDICIÁRIO</v>
      </c>
      <c r="E97" s="99" t="str">
        <f>'Lotação CJF'!E211</f>
        <v>ASSESSOR “B” / CJ-1</v>
      </c>
      <c r="F97" s="20" t="str">
        <f>'Lotação CJF'!F211</f>
        <v>CJF</v>
      </c>
    </row>
    <row r="98" spans="1:6" ht="36.6" customHeight="1" x14ac:dyDescent="0.25">
      <c r="A98" s="84" t="s">
        <v>849</v>
      </c>
      <c r="B98" s="89">
        <v>1040</v>
      </c>
      <c r="C98" s="22" t="s">
        <v>1066</v>
      </c>
      <c r="D98" s="99" t="str">
        <f>'CJ''S'!$D$96</f>
        <v>SEM VÍNCULO</v>
      </c>
      <c r="E98" s="99" t="s">
        <v>1035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CJF'!B217</f>
        <v>910</v>
      </c>
      <c r="C99" s="29" t="str">
        <f>'Lotação CJF'!C217</f>
        <v xml:space="preserve">ELIANA BENTO MACHADO </v>
      </c>
      <c r="D99" s="88" t="str">
        <f>'Lotação CJF'!D217</f>
        <v>CEDIDO PARA O CJF</v>
      </c>
      <c r="E99" s="88" t="str">
        <f>'Lotação CJF'!E217</f>
        <v>SUBSECRETÁRIA / CJ-2</v>
      </c>
      <c r="F99" s="30" t="str">
        <f>'Lotação CJF'!F217</f>
        <v>STJ</v>
      </c>
    </row>
    <row r="100" spans="1:6" ht="33.75" customHeight="1" x14ac:dyDescent="0.25">
      <c r="A100" s="84" t="s">
        <v>850</v>
      </c>
      <c r="B100" s="87">
        <f>'Lotação CJF'!B224</f>
        <v>971</v>
      </c>
      <c r="C100" s="51" t="str">
        <f>'Lotação CJF'!C224</f>
        <v>HUGO BITTENCOURT DE OLIVEIRA ROZENDO</v>
      </c>
      <c r="D100" s="87" t="str">
        <f>'Lotação CJF'!D224</f>
        <v>CEDIDO PARA O CJF</v>
      </c>
      <c r="E100" s="87" t="str">
        <f>'Lotação CJF'!E224</f>
        <v>SUBSECRETÁRIO / CJ-2</v>
      </c>
      <c r="F100" s="81" t="str">
        <f>'Lotação CJF'!F224</f>
        <v>STM</v>
      </c>
    </row>
    <row r="101" spans="1:6" ht="33" customHeight="1" thickBot="1" x14ac:dyDescent="0.3">
      <c r="A101" s="84" t="s">
        <v>847</v>
      </c>
      <c r="B101" s="89">
        <f>'Lotação CJF'!B233</f>
        <v>770</v>
      </c>
      <c r="C101" s="25" t="str">
        <f>'Lotação CJF'!C233</f>
        <v>FREDERICO AUGUSTO COSTA DE OLIVEIRA</v>
      </c>
      <c r="D101" s="99" t="str">
        <f>'Lotação CJF'!D233</f>
        <v>ANALISTA JUDICIÁRIO</v>
      </c>
      <c r="E101" s="89" t="str">
        <f>'Lotação CJF'!E233</f>
        <v>SUBSECRETÁRIO / CJ-2</v>
      </c>
      <c r="F101" s="20" t="str">
        <f>'Lotação CJF'!F233</f>
        <v>CJF</v>
      </c>
    </row>
    <row r="102" spans="1:6" ht="33" customHeight="1" thickBot="1" x14ac:dyDescent="0.3">
      <c r="A102" s="159" t="s">
        <v>132</v>
      </c>
      <c r="B102" s="160"/>
      <c r="C102" s="160"/>
      <c r="D102" s="161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62" t="s">
        <v>133</v>
      </c>
      <c r="B105" s="163"/>
      <c r="C105" s="163"/>
      <c r="D105" s="163"/>
      <c r="E105" s="163"/>
      <c r="F105" s="164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CJF'!B247</f>
        <v>282</v>
      </c>
      <c r="C107" s="25" t="str">
        <f>'Lotação CJF'!C247</f>
        <v>ALEXANDRE FAGUNDES</v>
      </c>
      <c r="D107" s="89" t="str">
        <f>'Lotação CJF'!D247</f>
        <v>TÉCNICO JUDICIÁRIO</v>
      </c>
      <c r="E107" s="89" t="str">
        <f>'Lotação CJF'!E247</f>
        <v>SECRETÁRIO / CJ-3</v>
      </c>
      <c r="F107" s="20" t="str">
        <f>'Lotação CJF'!F247</f>
        <v>CJF</v>
      </c>
    </row>
    <row r="108" spans="1:6" ht="33.75" customHeight="1" x14ac:dyDescent="0.25">
      <c r="A108" s="84" t="s">
        <v>853</v>
      </c>
      <c r="B108" s="89">
        <f>'Lotação CJF'!B249</f>
        <v>1019</v>
      </c>
      <c r="C108" s="25" t="str">
        <f>'Lotação CJF'!C249</f>
        <v>PATRICIA FERNANDA PINHEIRO DE ARAUJO</v>
      </c>
      <c r="D108" s="99" t="str">
        <f>'Lotação CJF'!D249</f>
        <v>CEDIDO PARA O CJF</v>
      </c>
      <c r="E108" s="99" t="str">
        <f>'Lotação CJF'!E249</f>
        <v>ASSESSOR "B" / CJ-1</v>
      </c>
      <c r="F108" s="99" t="str">
        <f>'Lotação CJF'!F249</f>
        <v>CNJ</v>
      </c>
    </row>
    <row r="109" spans="1:6" ht="33" customHeight="1" x14ac:dyDescent="0.25">
      <c r="A109" s="84" t="s">
        <v>854</v>
      </c>
      <c r="B109" s="89">
        <f>'Lotação CJF'!B251</f>
        <v>637</v>
      </c>
      <c r="C109" s="25" t="str">
        <f>'Lotação CJF'!C251</f>
        <v>LUANA CARVALHO DE ALMEIDA</v>
      </c>
      <c r="D109" s="89" t="str">
        <f>'Lotação CJF'!D251</f>
        <v>TÉCNICO JUDICIÁRIO</v>
      </c>
      <c r="E109" s="89" t="str">
        <f>'Lotação CJF'!E251</f>
        <v>SUBSECRETÁRIO / CJ-2</v>
      </c>
      <c r="F109" s="20" t="str">
        <f>'Lotação CJF'!F251</f>
        <v>CJF</v>
      </c>
    </row>
    <row r="110" spans="1:6" ht="43.5" customHeight="1" x14ac:dyDescent="0.25">
      <c r="A110" s="72" t="s">
        <v>858</v>
      </c>
      <c r="B110" s="89">
        <f>'Lotação CJF'!B262</f>
        <v>545</v>
      </c>
      <c r="C110" s="25" t="str">
        <f>'Lotação CJF'!C262</f>
        <v>EDUARDO NEUMANN MORUM SIMÃO</v>
      </c>
      <c r="D110" s="89" t="str">
        <f>'Lotação CJF'!D262</f>
        <v>TÉCNICO JUDICIÁRIO</v>
      </c>
      <c r="E110" s="89" t="str">
        <f>'Lotação CJF'!E262</f>
        <v>SUBSECRETÁRIO / CJ-2</v>
      </c>
      <c r="F110" s="20" t="str">
        <f>'Lotação CJF'!F262</f>
        <v>CJF</v>
      </c>
    </row>
    <row r="111" spans="1:6" ht="33" customHeight="1" thickBot="1" x14ac:dyDescent="0.3">
      <c r="A111" s="83" t="s">
        <v>877</v>
      </c>
      <c r="B111" s="89">
        <f>'Lotação CJF'!B274</f>
        <v>830</v>
      </c>
      <c r="C111" s="25" t="str">
        <f>'Lotação CJF'!C274</f>
        <v>MISAEL GUERRA PESSOA DE ANDRADE</v>
      </c>
      <c r="D111" s="89" t="str">
        <f>'Lotação CJF'!D274</f>
        <v>ANALISTA JUDICIÁRIO</v>
      </c>
      <c r="E111" s="89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59" t="s">
        <v>175</v>
      </c>
      <c r="B112" s="160"/>
      <c r="C112" s="160"/>
      <c r="D112" s="161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62" t="s">
        <v>182</v>
      </c>
      <c r="B115" s="163"/>
      <c r="C115" s="163"/>
      <c r="D115" s="163"/>
      <c r="E115" s="163"/>
      <c r="F115" s="164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204" t="s">
        <v>183</v>
      </c>
      <c r="B117" s="44">
        <f>'Lotação CJF'!B294</f>
        <v>1023</v>
      </c>
      <c r="C117" s="90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5" t="str">
        <f>'Lotação CJF'!F294</f>
        <v>TRF 2ª REGIÃO</v>
      </c>
    </row>
    <row r="118" spans="1:6" ht="48.6" customHeight="1" x14ac:dyDescent="0.25">
      <c r="A118" s="204"/>
      <c r="B118" s="44">
        <f>'Lotação CJF'!B295</f>
        <v>1024</v>
      </c>
      <c r="C118" s="90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5" t="str">
        <f>'Lotação CJF'!F295</f>
        <v>TRF 4ª REGIÃO</v>
      </c>
    </row>
    <row r="119" spans="1:6" ht="28.5" customHeight="1" x14ac:dyDescent="0.25">
      <c r="A119" s="83" t="s">
        <v>890</v>
      </c>
      <c r="B119" s="89">
        <f>'Lotação CJF'!B296</f>
        <v>964</v>
      </c>
      <c r="C119" s="25" t="str">
        <f>'Lotação CJF'!C296</f>
        <v>CRISTIANE MEIRELES ORTIZ</v>
      </c>
      <c r="D119" s="89" t="str">
        <f>'Lotação CJF'!D296</f>
        <v>ANALISTA JUDICIÁRIO</v>
      </c>
      <c r="E119" s="89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65" t="s">
        <v>184</v>
      </c>
      <c r="B120" s="89">
        <f>'Lotação CJF'!B297</f>
        <v>897</v>
      </c>
      <c r="C120" s="25" t="str">
        <f>'Lotação CJF'!C297</f>
        <v>DENISE GUIMARÃES TÂNGARI</v>
      </c>
      <c r="D120" s="89" t="str">
        <f>'Lotação CJF'!D297</f>
        <v>SEM VÍNCULO</v>
      </c>
      <c r="E120" s="89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79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891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892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59" t="s">
        <v>197</v>
      </c>
      <c r="B125" s="160"/>
      <c r="C125" s="160"/>
      <c r="D125" s="161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62" t="s">
        <v>198</v>
      </c>
      <c r="B128" s="163"/>
      <c r="C128" s="163"/>
      <c r="D128" s="163"/>
      <c r="E128" s="163"/>
      <c r="F128" s="164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878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879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881</v>
      </c>
      <c r="B133" s="89">
        <f>'Lotação CJF'!B323</f>
        <v>810</v>
      </c>
      <c r="C133" s="25" t="str">
        <f>'Lotação CJF'!C323</f>
        <v>MARCOS FERREIRA DE SOUSA</v>
      </c>
      <c r="D133" s="89" t="str">
        <f>'Lotação CJF'!D323</f>
        <v>ANALISTA JUDICIÁRIO</v>
      </c>
      <c r="E133" s="89" t="str">
        <f>'Lotação CJF'!E323</f>
        <v>DIRETOR  DE DIVISÃO / CJ-1</v>
      </c>
      <c r="F133" s="20" t="str">
        <f>'Lotação CJF'!F323</f>
        <v>CJF</v>
      </c>
    </row>
    <row r="134" spans="1:8" ht="33" customHeight="1" thickBot="1" x14ac:dyDescent="0.3">
      <c r="A134" s="83" t="s">
        <v>883</v>
      </c>
      <c r="B134" s="89">
        <f>'Lotação CJF'!B327</f>
        <v>758</v>
      </c>
      <c r="C134" s="25" t="str">
        <f>'Lotação CJF'!C327</f>
        <v xml:space="preserve">SAMARA ARAÚJO ALVES DAMASCENO </v>
      </c>
      <c r="D134" s="89" t="str">
        <f>'Lotação CJF'!D327</f>
        <v>ANALISTA JUDICIÁRIO</v>
      </c>
      <c r="E134" s="89" t="str">
        <f>'Lotação CJF'!E327</f>
        <v>DIRETOR  DE DIVISÃO / CJ-1</v>
      </c>
      <c r="F134" s="20" t="str">
        <f>'Lotação CJF'!F327</f>
        <v>CJF</v>
      </c>
    </row>
    <row r="135" spans="1:8" ht="33" customHeight="1" thickBot="1" x14ac:dyDescent="0.3">
      <c r="A135" s="159" t="s">
        <v>976</v>
      </c>
      <c r="B135" s="160"/>
      <c r="C135" s="160"/>
      <c r="D135" s="161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62" t="s">
        <v>216</v>
      </c>
      <c r="B138" s="163"/>
      <c r="C138" s="163"/>
      <c r="D138" s="163"/>
      <c r="E138" s="163"/>
      <c r="F138" s="164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1"/>
      <c r="B140" s="212"/>
      <c r="C140" s="212"/>
      <c r="D140" s="212"/>
      <c r="E140" s="212"/>
      <c r="F140" s="213"/>
    </row>
    <row r="141" spans="1:8" ht="33" customHeight="1" x14ac:dyDescent="0.25">
      <c r="A141" s="79" t="s">
        <v>895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912</v>
      </c>
      <c r="B143" s="89">
        <f>'Lotação CJF'!B354</f>
        <v>640</v>
      </c>
      <c r="C143" s="25" t="str">
        <f>'Lotação CJF'!C354</f>
        <v>MARIA APARECIDA DE ASSIS MARKS</v>
      </c>
      <c r="D143" s="89" t="str">
        <f>'Lotação CJF'!D354</f>
        <v>ANALISTA JUDICIÁRIO</v>
      </c>
      <c r="E143" s="89" t="str">
        <f>'Lotação CJF'!E354</f>
        <v xml:space="preserve">DIRETOR  DE DIVISÃO/ CJ-1 </v>
      </c>
      <c r="F143" s="20" t="str">
        <f>'Lotação CJF'!F354</f>
        <v>CJF</v>
      </c>
    </row>
    <row r="144" spans="1:8" ht="33" customHeight="1" thickBot="1" x14ac:dyDescent="0.3">
      <c r="A144" s="159" t="s">
        <v>992</v>
      </c>
      <c r="B144" s="160"/>
      <c r="C144" s="160"/>
      <c r="D144" s="161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2022-04-01T20:10:32Z</dcterms:modified>
</cp:coreProperties>
</file>