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rh_supes\SEPROV\LOTAÇÃO\2023\Publicação no Transparência\"/>
    </mc:Choice>
  </mc:AlternateContent>
  <xr:revisionPtr revIDLastSave="0" documentId="13_ncr:1_{A343BFCC-509A-42DE-93D0-4027FCD1EDB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otação CJF" sheetId="1" r:id="rId1"/>
    <sheet name="CJ'S" sheetId="10" r:id="rId2"/>
    <sheet name="Planilha4" sheetId="9" r:id="rId3"/>
    <sheet name="Planilha2" sheetId="2" state="hidden" r:id="rId4"/>
    <sheet name="Planilha3" sheetId="3" state="hidden" r:id="rId5"/>
  </sheets>
  <definedNames>
    <definedName name="_xlnm._FilterDatabase" localSheetId="0" hidden="1">'Lotação CJF'!$A$93:$F$125</definedName>
    <definedName name="_xlnm.Print_Area" localSheetId="1">'CJ''S'!$A$1:$F$176</definedName>
    <definedName name="_xlnm.Print_Area" localSheetId="0">'Lotação CJF'!$A$1:$I$362</definedName>
  </definedNames>
  <calcPr calcId="191029"/>
  <pivotCaches>
    <pivotCache cacheId="4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12" i="1"/>
  <c r="D99" i="1"/>
  <c r="D275" i="1"/>
  <c r="D54" i="1"/>
  <c r="D15" i="1"/>
  <c r="D75" i="1" l="1"/>
  <c r="D340" i="1"/>
  <c r="D338" i="1"/>
  <c r="F168" i="10"/>
  <c r="B49" i="10"/>
  <c r="F49" i="10" s="1"/>
  <c r="B159" i="10"/>
  <c r="F159" i="10" s="1"/>
  <c r="B138" i="10"/>
  <c r="B50" i="10"/>
  <c r="E49" i="10" l="1"/>
  <c r="C49" i="10"/>
  <c r="D49" i="10"/>
  <c r="C159" i="10"/>
  <c r="D159" i="10"/>
  <c r="E159" i="10"/>
  <c r="D80" i="1" l="1"/>
  <c r="D290" i="1"/>
  <c r="D262" i="1"/>
  <c r="D256" i="1"/>
  <c r="B106" i="10"/>
  <c r="E106" i="10" s="1"/>
  <c r="F197" i="1"/>
  <c r="B8" i="10"/>
  <c r="C8" i="10" s="1"/>
  <c r="B9" i="10"/>
  <c r="D9" i="10" s="1"/>
  <c r="B10" i="10"/>
  <c r="C10" i="10" s="1"/>
  <c r="B11" i="10"/>
  <c r="C11" i="10" s="1"/>
  <c r="B18" i="10"/>
  <c r="D18" i="10" s="1"/>
  <c r="B19" i="10"/>
  <c r="C19" i="10" s="1"/>
  <c r="B20" i="10"/>
  <c r="E20" i="10" s="1"/>
  <c r="B21" i="10"/>
  <c r="C21" i="10" s="1"/>
  <c r="B22" i="10"/>
  <c r="C22" i="10" s="1"/>
  <c r="B23" i="10"/>
  <c r="C23" i="10" s="1"/>
  <c r="B24" i="10"/>
  <c r="D24" i="10" s="1"/>
  <c r="B25" i="10"/>
  <c r="D25" i="10" s="1"/>
  <c r="B26" i="10"/>
  <c r="C26" i="10" s="1"/>
  <c r="B27" i="10"/>
  <c r="B28" i="10"/>
  <c r="C28" i="10" s="1"/>
  <c r="B29" i="10"/>
  <c r="D29" i="10" s="1"/>
  <c r="B30" i="10"/>
  <c r="C30" i="10" s="1"/>
  <c r="B37" i="10"/>
  <c r="C37" i="10" s="1"/>
  <c r="B38" i="10"/>
  <c r="C38" i="10" s="1"/>
  <c r="B39" i="10"/>
  <c r="C39" i="10" s="1"/>
  <c r="B40" i="10"/>
  <c r="D40" i="10" s="1"/>
  <c r="B41" i="10"/>
  <c r="C41" i="10" s="1"/>
  <c r="B48" i="10"/>
  <c r="C48" i="10" s="1"/>
  <c r="C50" i="10"/>
  <c r="B51" i="10"/>
  <c r="B52" i="10"/>
  <c r="C52" i="10" s="1"/>
  <c r="B53" i="10"/>
  <c r="C53" i="10" s="1"/>
  <c r="B54" i="10"/>
  <c r="C54" i="10" s="1"/>
  <c r="B55" i="10"/>
  <c r="D55" i="10" s="1"/>
  <c r="B62" i="10"/>
  <c r="D62" i="10" s="1"/>
  <c r="B63" i="10"/>
  <c r="C63" i="10" s="1"/>
  <c r="B64" i="10"/>
  <c r="B71" i="10"/>
  <c r="C71" i="10" s="1"/>
  <c r="B72" i="10"/>
  <c r="B73" i="10"/>
  <c r="E73" i="10" s="1"/>
  <c r="B74" i="10"/>
  <c r="D74" i="10" s="1"/>
  <c r="B75" i="10"/>
  <c r="C75" i="10" s="1"/>
  <c r="B76" i="10"/>
  <c r="C76" i="10" s="1"/>
  <c r="B83" i="10"/>
  <c r="C83" i="10" s="1"/>
  <c r="B84" i="10"/>
  <c r="D84" i="10" s="1"/>
  <c r="B85" i="10"/>
  <c r="D85" i="10" s="1"/>
  <c r="B86" i="10"/>
  <c r="C86" i="10" s="1"/>
  <c r="B93" i="10"/>
  <c r="F93" i="10" s="1"/>
  <c r="B95" i="10"/>
  <c r="C95" i="10" s="1"/>
  <c r="B96" i="10"/>
  <c r="E96" i="10" s="1"/>
  <c r="B97" i="10"/>
  <c r="D97" i="10" s="1"/>
  <c r="B98" i="10"/>
  <c r="D98" i="10" s="1"/>
  <c r="B105" i="10"/>
  <c r="C105" i="10" s="1"/>
  <c r="B107" i="10"/>
  <c r="C107" i="10" s="1"/>
  <c r="B108" i="10"/>
  <c r="C108" i="10" s="1"/>
  <c r="B109" i="10"/>
  <c r="D109" i="10" s="1"/>
  <c r="B110" i="10"/>
  <c r="C110" i="10" s="1"/>
  <c r="B111" i="10"/>
  <c r="E111" i="10" s="1"/>
  <c r="B112" i="10"/>
  <c r="C112" i="10" s="1"/>
  <c r="B119" i="10"/>
  <c r="E119" i="10" s="1"/>
  <c r="B120" i="10"/>
  <c r="C120" i="10" s="1"/>
  <c r="B121" i="10"/>
  <c r="C121" i="10" s="1"/>
  <c r="B122" i="10"/>
  <c r="C122" i="10" s="1"/>
  <c r="B123" i="10"/>
  <c r="D123" i="10" s="1"/>
  <c r="B124" i="10"/>
  <c r="C124" i="10" s="1"/>
  <c r="B125" i="10"/>
  <c r="C125" i="10" s="1"/>
  <c r="B126" i="10"/>
  <c r="D126" i="10" s="1"/>
  <c r="B133" i="10"/>
  <c r="E133" i="10" s="1"/>
  <c r="B134" i="10"/>
  <c r="E134" i="10" s="1"/>
  <c r="B135" i="10"/>
  <c r="C135" i="10" s="1"/>
  <c r="B136" i="10"/>
  <c r="C136" i="10" s="1"/>
  <c r="B137" i="10"/>
  <c r="C137" i="10" s="1"/>
  <c r="D138" i="10"/>
  <c r="B140" i="10"/>
  <c r="C140" i="10" s="1"/>
  <c r="B147" i="10"/>
  <c r="D147" i="10" s="1"/>
  <c r="B148" i="10"/>
  <c r="C148" i="10" s="1"/>
  <c r="B149" i="10"/>
  <c r="E149" i="10" s="1"/>
  <c r="B150" i="10"/>
  <c r="C150" i="10" s="1"/>
  <c r="B151" i="10"/>
  <c r="C151" i="10" s="1"/>
  <c r="B158" i="10"/>
  <c r="C158" i="10" s="1"/>
  <c r="B160" i="10"/>
  <c r="C160" i="10" s="1"/>
  <c r="B161" i="10"/>
  <c r="D161" i="10" s="1"/>
  <c r="B162" i="10"/>
  <c r="F162" i="10" s="1"/>
  <c r="F106" i="10" l="1"/>
  <c r="C106" i="10"/>
  <c r="D106" i="10"/>
  <c r="D122" i="10"/>
  <c r="D93" i="10"/>
  <c r="C85" i="10"/>
  <c r="E53" i="10"/>
  <c r="C51" i="10"/>
  <c r="E23" i="10"/>
  <c r="C133" i="10"/>
  <c r="E54" i="10"/>
  <c r="D133" i="10"/>
  <c r="C93" i="10"/>
  <c r="D8" i="10"/>
  <c r="E122" i="10"/>
  <c r="C62" i="10"/>
  <c r="E93" i="10"/>
  <c r="F63" i="10"/>
  <c r="F53" i="10"/>
  <c r="C84" i="10"/>
  <c r="F50" i="10"/>
  <c r="C24" i="10"/>
  <c r="D48" i="10"/>
  <c r="C123" i="10"/>
  <c r="E76" i="10"/>
  <c r="F40" i="10"/>
  <c r="F74" i="10"/>
  <c r="F161" i="10"/>
  <c r="F73" i="10"/>
  <c r="F18" i="10"/>
  <c r="C162" i="10"/>
  <c r="C161" i="10"/>
  <c r="D73" i="10"/>
  <c r="C73" i="10"/>
  <c r="F72" i="10"/>
  <c r="F149" i="10"/>
  <c r="C126" i="10"/>
  <c r="C64" i="10"/>
  <c r="F151" i="10"/>
  <c r="F133" i="10"/>
  <c r="F98" i="10"/>
  <c r="E64" i="10"/>
  <c r="F19" i="10"/>
  <c r="F64" i="10"/>
  <c r="C98" i="10"/>
  <c r="E19" i="10"/>
  <c r="D19" i="10"/>
  <c r="E28" i="10"/>
  <c r="F111" i="10"/>
  <c r="F126" i="10"/>
  <c r="E126" i="10"/>
  <c r="D111" i="10"/>
  <c r="C74" i="10"/>
  <c r="F48" i="10"/>
  <c r="C18" i="10"/>
  <c r="C111" i="10"/>
  <c r="F62" i="10"/>
  <c r="E48" i="10"/>
  <c r="F10" i="10"/>
  <c r="C20" i="10"/>
  <c r="D149" i="10"/>
  <c r="E138" i="10"/>
  <c r="C149" i="10"/>
  <c r="C138" i="10"/>
  <c r="F121" i="10"/>
  <c r="C29" i="10"/>
  <c r="F148" i="10"/>
  <c r="F85" i="10"/>
  <c r="F51" i="10"/>
  <c r="C40" i="10"/>
  <c r="F28" i="10"/>
  <c r="D23" i="10"/>
  <c r="E18" i="10"/>
  <c r="F119" i="10"/>
  <c r="D28" i="10"/>
  <c r="E148" i="10"/>
  <c r="F96" i="10"/>
  <c r="E161" i="10"/>
  <c r="D119" i="10"/>
  <c r="E109" i="10"/>
  <c r="D96" i="10"/>
  <c r="E62" i="10"/>
  <c r="F22" i="10"/>
  <c r="F136" i="10"/>
  <c r="C119" i="10"/>
  <c r="C109" i="10"/>
  <c r="C96" i="10"/>
  <c r="E84" i="10"/>
  <c r="E22" i="10"/>
  <c r="F147" i="10"/>
  <c r="F27" i="10"/>
  <c r="F124" i="10"/>
  <c r="F112" i="10"/>
  <c r="F95" i="10"/>
  <c r="E50" i="10"/>
  <c r="E38" i="10"/>
  <c r="E147" i="10"/>
  <c r="F134" i="10"/>
  <c r="E112" i="10"/>
  <c r="E95" i="10"/>
  <c r="C72" i="10"/>
  <c r="E55" i="10"/>
  <c r="D50" i="10"/>
  <c r="D38" i="10"/>
  <c r="F20" i="10"/>
  <c r="C9" i="10"/>
  <c r="C147" i="10"/>
  <c r="D134" i="10"/>
  <c r="D112" i="10"/>
  <c r="D95" i="10"/>
  <c r="C55" i="10"/>
  <c r="C27" i="10"/>
  <c r="D20" i="10"/>
  <c r="C134" i="10"/>
  <c r="E123" i="10"/>
  <c r="F107" i="10"/>
  <c r="F37" i="10"/>
  <c r="E8" i="10"/>
  <c r="E37" i="10"/>
  <c r="F25" i="10"/>
  <c r="C25" i="10"/>
  <c r="F29" i="10"/>
  <c r="E121" i="10"/>
  <c r="E136" i="10"/>
  <c r="D136" i="10"/>
  <c r="D107" i="10"/>
  <c r="E85" i="10"/>
  <c r="D53" i="10"/>
  <c r="E40" i="10"/>
  <c r="D37" i="10"/>
  <c r="E25" i="10"/>
  <c r="D22" i="10"/>
  <c r="E107" i="10"/>
  <c r="D121" i="10"/>
  <c r="F160" i="10"/>
  <c r="F76" i="10"/>
  <c r="F150" i="10"/>
  <c r="F135" i="10"/>
  <c r="F120" i="10"/>
  <c r="F105" i="10"/>
  <c r="D76" i="10"/>
  <c r="F52" i="10"/>
  <c r="F21" i="10"/>
  <c r="E150" i="10"/>
  <c r="F138" i="10"/>
  <c r="E135" i="10"/>
  <c r="F123" i="10"/>
  <c r="E120" i="10"/>
  <c r="F109" i="10"/>
  <c r="E105" i="10"/>
  <c r="F97" i="10"/>
  <c r="F84" i="10"/>
  <c r="F55" i="10"/>
  <c r="F39" i="10"/>
  <c r="F24" i="10"/>
  <c r="E21" i="10"/>
  <c r="F9" i="10"/>
  <c r="D105" i="10"/>
  <c r="E24" i="10"/>
  <c r="D21" i="10"/>
  <c r="E9" i="10"/>
  <c r="D150" i="10"/>
  <c r="D135" i="10"/>
  <c r="D120" i="10"/>
  <c r="E97" i="10"/>
  <c r="F158" i="10"/>
  <c r="F75" i="10"/>
  <c r="F30" i="10"/>
  <c r="E75" i="10"/>
  <c r="E158" i="10"/>
  <c r="D158" i="10"/>
  <c r="D75" i="10"/>
  <c r="F137" i="10"/>
  <c r="F122" i="10"/>
  <c r="F108" i="10"/>
  <c r="F83" i="10"/>
  <c r="F54" i="10"/>
  <c r="F38" i="10"/>
  <c r="F23" i="10"/>
  <c r="F8" i="10"/>
  <c r="F86" i="10"/>
  <c r="F71" i="10"/>
  <c r="F41" i="10"/>
  <c r="F26" i="10"/>
  <c r="F11" i="10"/>
  <c r="E110" i="10"/>
  <c r="E71" i="10"/>
  <c r="E41" i="10"/>
  <c r="E26" i="10"/>
  <c r="E11" i="10"/>
  <c r="F140" i="10"/>
  <c r="F125" i="10"/>
  <c r="E125" i="10"/>
  <c r="D140" i="10"/>
  <c r="D125" i="10"/>
  <c r="D110" i="10"/>
  <c r="E98" i="10"/>
  <c r="E74" i="10"/>
  <c r="D71" i="10"/>
  <c r="D41" i="10"/>
  <c r="E29" i="10"/>
  <c r="D26" i="10"/>
  <c r="D11" i="10"/>
  <c r="F110" i="10"/>
  <c r="E140" i="10"/>
  <c r="D26" i="1"/>
  <c r="D22" i="1"/>
  <c r="D148" i="10" l="1"/>
  <c r="F165" i="10"/>
  <c r="F67" i="10"/>
  <c r="F79" i="10"/>
  <c r="F101" i="10"/>
  <c r="F154" i="10"/>
  <c r="F14" i="10"/>
  <c r="F100" i="10"/>
  <c r="F129" i="10"/>
  <c r="F115" i="10"/>
  <c r="F44" i="10"/>
  <c r="F99" i="10"/>
  <c r="F33" i="10"/>
  <c r="F58" i="10"/>
  <c r="F89" i="10"/>
  <c r="F143" i="10"/>
  <c r="D205" i="1" l="1"/>
  <c r="D292" i="1"/>
  <c r="D143" i="1"/>
  <c r="D142" i="1"/>
  <c r="D108" i="10" l="1"/>
  <c r="F113" i="10" s="1"/>
  <c r="E108" i="10"/>
  <c r="D137" i="10"/>
  <c r="F142" i="10" s="1"/>
  <c r="E137" i="10"/>
  <c r="D139" i="1"/>
  <c r="D331" i="1"/>
  <c r="F114" i="10" l="1"/>
  <c r="D160" i="10"/>
  <c r="E160" i="10"/>
  <c r="D72" i="10"/>
  <c r="F78" i="10" s="1"/>
  <c r="E72" i="10"/>
  <c r="F141" i="10"/>
  <c r="D330" i="1"/>
  <c r="D64" i="10"/>
  <c r="D63" i="10" l="1"/>
  <c r="F65" i="10" s="1"/>
  <c r="E63" i="10"/>
  <c r="D208" i="1"/>
  <c r="F77" i="10" l="1"/>
  <c r="F66" i="10"/>
  <c r="D230" i="1"/>
  <c r="D229" i="1"/>
  <c r="D288" i="1"/>
  <c r="D258" i="1"/>
  <c r="D188" i="1"/>
  <c r="I298" i="1" l="1"/>
  <c r="I294" i="1"/>
  <c r="I295" i="1"/>
  <c r="I299" i="1"/>
  <c r="I296" i="1"/>
  <c r="I297" i="1"/>
  <c r="D267" i="1"/>
  <c r="I300" i="1" l="1"/>
  <c r="D314" i="1"/>
  <c r="D151" i="10" l="1"/>
  <c r="F152" i="10" s="1"/>
  <c r="E151" i="10"/>
  <c r="F125" i="1"/>
  <c r="F157" i="1"/>
  <c r="F233" i="1"/>
  <c r="F280" i="1"/>
  <c r="F301" i="1"/>
  <c r="F324" i="1"/>
  <c r="F353" i="1"/>
  <c r="F153" i="10" l="1"/>
  <c r="D20" i="1"/>
  <c r="F90" i="1" l="1"/>
  <c r="D276" i="1" l="1"/>
  <c r="F70" i="1" l="1"/>
  <c r="F31" i="1"/>
  <c r="D66" i="1" l="1"/>
  <c r="D30" i="10" l="1"/>
  <c r="E30" i="10"/>
  <c r="D255" i="1"/>
  <c r="E124" i="10" s="1"/>
  <c r="D124" i="10" l="1"/>
  <c r="F128" i="10" s="1"/>
  <c r="F134" i="1"/>
  <c r="F127" i="10" l="1"/>
  <c r="D104" i="1" l="1"/>
  <c r="D52" i="1" l="1"/>
  <c r="D27" i="10" l="1"/>
  <c r="F31" i="10" s="1"/>
  <c r="E27" i="10"/>
  <c r="D97" i="1"/>
  <c r="F32" i="10" l="1"/>
  <c r="D51" i="10"/>
  <c r="E51" i="10"/>
  <c r="D343" i="1"/>
  <c r="D223" i="1" l="1"/>
  <c r="D309" i="1" l="1"/>
  <c r="D310" i="1"/>
  <c r="D316" i="1"/>
  <c r="D54" i="10" l="1"/>
  <c r="D183" i="1"/>
  <c r="D222" i="1"/>
  <c r="D342" i="1"/>
  <c r="D348" i="1"/>
  <c r="D344" i="1"/>
  <c r="D162" i="10" l="1"/>
  <c r="F163" i="10" s="1"/>
  <c r="E162" i="10"/>
  <c r="D39" i="10"/>
  <c r="F43" i="10" s="1"/>
  <c r="E39" i="10"/>
  <c r="D52" i="10"/>
  <c r="F57" i="10" s="1"/>
  <c r="E52" i="10"/>
  <c r="I86" i="1"/>
  <c r="I88" i="1"/>
  <c r="I85" i="1"/>
  <c r="F232" i="1"/>
  <c r="F88" i="1"/>
  <c r="F89" i="1"/>
  <c r="I231" i="1"/>
  <c r="I227" i="1"/>
  <c r="I230" i="1"/>
  <c r="I228" i="1"/>
  <c r="F231" i="1"/>
  <c r="I229" i="1"/>
  <c r="I226" i="1"/>
  <c r="I84" i="1"/>
  <c r="F56" i="10" l="1"/>
  <c r="F164" i="10"/>
  <c r="F42" i="10"/>
  <c r="I232" i="1"/>
  <c r="D318" i="1"/>
  <c r="I317" i="1" l="1"/>
  <c r="I315" i="1"/>
  <c r="I319" i="1"/>
  <c r="I320" i="1"/>
  <c r="I318" i="1"/>
  <c r="I316" i="1"/>
  <c r="F322" i="1"/>
  <c r="F323" i="1"/>
  <c r="D187" i="1" l="1"/>
  <c r="D186" i="1"/>
  <c r="D185" i="1"/>
  <c r="F195" i="1" l="1"/>
  <c r="F196" i="1"/>
  <c r="I195" i="1"/>
  <c r="I194" i="1"/>
  <c r="I193" i="1"/>
  <c r="I192" i="1"/>
  <c r="I191" i="1"/>
  <c r="I190" i="1"/>
  <c r="F132" i="1"/>
  <c r="I132" i="1"/>
  <c r="I130" i="1"/>
  <c r="I127" i="1"/>
  <c r="I128" i="1"/>
  <c r="I129" i="1"/>
  <c r="I131" i="1"/>
  <c r="F133" i="1"/>
  <c r="I196" i="1" l="1"/>
  <c r="I133" i="1"/>
  <c r="D271" i="1" l="1"/>
  <c r="D272" i="1"/>
  <c r="D273" i="1"/>
  <c r="D274" i="1"/>
  <c r="I269" i="1" l="1"/>
  <c r="I272" i="1"/>
  <c r="I271" i="1"/>
  <c r="F279" i="1"/>
  <c r="F278" i="1"/>
  <c r="I270" i="1"/>
  <c r="D53" i="1"/>
  <c r="D165" i="1"/>
  <c r="F69" i="1" l="1"/>
  <c r="I68" i="1"/>
  <c r="I66" i="1"/>
  <c r="I67" i="1"/>
  <c r="I64" i="1"/>
  <c r="F68" i="1"/>
  <c r="I63" i="1"/>
  <c r="I65" i="1"/>
  <c r="I274" i="1"/>
  <c r="I69" i="1" l="1"/>
  <c r="D347" i="1" l="1"/>
  <c r="I348" i="1" s="1"/>
  <c r="I352" i="1" l="1"/>
  <c r="I351" i="1"/>
  <c r="I347" i="1"/>
  <c r="I349" i="1"/>
  <c r="I350" i="1"/>
  <c r="F352" i="1"/>
  <c r="F351" i="1"/>
  <c r="F170" i="1"/>
  <c r="I353" i="1" l="1"/>
  <c r="D141" i="1"/>
  <c r="D166" i="1"/>
  <c r="D162" i="1"/>
  <c r="D151" i="1"/>
  <c r="D152" i="1"/>
  <c r="D106" i="1"/>
  <c r="D110" i="1"/>
  <c r="D118" i="1"/>
  <c r="I25" i="1"/>
  <c r="D21" i="1"/>
  <c r="D10" i="10" l="1"/>
  <c r="E10" i="10"/>
  <c r="D83" i="10"/>
  <c r="E83" i="10"/>
  <c r="D86" i="10"/>
  <c r="E86" i="10"/>
  <c r="I122" i="1"/>
  <c r="F156" i="1"/>
  <c r="F124" i="1"/>
  <c r="F123" i="1"/>
  <c r="I123" i="1"/>
  <c r="F30" i="1"/>
  <c r="I27" i="1"/>
  <c r="F29" i="1"/>
  <c r="I26" i="1"/>
  <c r="I31" i="1" s="1"/>
  <c r="I151" i="1"/>
  <c r="I148" i="1"/>
  <c r="I120" i="1"/>
  <c r="I161" i="1"/>
  <c r="I121" i="1"/>
  <c r="I29" i="1"/>
  <c r="I87" i="1"/>
  <c r="I89" i="1"/>
  <c r="I152" i="1"/>
  <c r="I150" i="1"/>
  <c r="I162" i="1"/>
  <c r="I165" i="1"/>
  <c r="I164" i="1"/>
  <c r="I163" i="1"/>
  <c r="I124" i="1"/>
  <c r="F300" i="1"/>
  <c r="F155" i="1"/>
  <c r="F169" i="1"/>
  <c r="F168" i="1"/>
  <c r="I149" i="1"/>
  <c r="I119" i="1"/>
  <c r="I160" i="1"/>
  <c r="I321" i="1"/>
  <c r="I30" i="1"/>
  <c r="I28" i="1"/>
  <c r="F299" i="1"/>
  <c r="F171" i="10" l="1"/>
  <c r="F13" i="10"/>
  <c r="F170" i="10"/>
  <c r="F87" i="10"/>
  <c r="F173" i="10"/>
  <c r="F174" i="10"/>
  <c r="F169" i="10"/>
  <c r="F12" i="10"/>
  <c r="E356" i="1"/>
  <c r="F88" i="10"/>
  <c r="E360" i="1"/>
  <c r="E357" i="1"/>
  <c r="E359" i="1"/>
  <c r="E358" i="1"/>
  <c r="E361" i="1"/>
  <c r="I166" i="1"/>
  <c r="I90" i="1"/>
  <c r="I125" i="1"/>
  <c r="I153" i="1"/>
  <c r="F172" i="10" l="1"/>
  <c r="F175" i="10"/>
  <c r="E362" i="1"/>
  <c r="F176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fabio.dantas</author>
  </authors>
  <commentList>
    <comment ref="A28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<sst xmlns="http://schemas.openxmlformats.org/spreadsheetml/2006/main" count="3571" uniqueCount="1139">
  <si>
    <t>PRESIDÊNCIA - PR</t>
  </si>
  <si>
    <t>UNIDADE DE LOTAÇÃO</t>
  </si>
  <si>
    <t>MAT</t>
  </si>
  <si>
    <t>NOME</t>
  </si>
  <si>
    <t>CARGO/FUNÇÃO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</si>
  <si>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</si>
  <si>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</si>
  <si>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</si>
  <si>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</si>
  <si>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</si>
  <si>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</si>
  <si>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</si>
  <si>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</si>
  <si>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</si>
  <si>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</si>
  <si>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</si>
  <si>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</si>
  <si>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</si>
  <si>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</si>
  <si>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</si>
  <si>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</si>
  <si>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</si>
  <si>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</si>
  <si>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WILDNA LUCENA DE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</si>
  <si>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</si>
  <si>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</si>
  <si>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</si>
  <si>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</si>
  <si>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</si>
  <si>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</si>
  <si>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</si>
  <si>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</si>
  <si>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</si>
  <si>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</si>
  <si>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</si>
  <si>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</si>
  <si>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</si>
  <si>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</si>
  <si>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</si>
  <si>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</si>
  <si>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</si>
  <si>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TEIXEIRA</t>
  </si>
  <si>
    <t>EDIMILSON CAVALCANTE DE OLIVEIRA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</si>
  <si>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</si>
  <si>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</si>
  <si>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</si>
  <si>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</si>
  <si>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</si>
  <si>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</si>
  <si>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</si>
  <si>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</si>
  <si>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</si>
  <si>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</si>
  <si>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</si>
  <si>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</si>
  <si>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</si>
  <si>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</si>
  <si>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</si>
  <si>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</si>
  <si>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</si>
  <si>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</si>
  <si>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</si>
  <si>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</si>
  <si>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</si>
  <si>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</si>
  <si>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</si>
  <si>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VALERIA PRADO ARCIRIO DE OLIVEIRA BRAGA</t>
  </si>
  <si>
    <t>WALDEMAR ANTONIO ALVES</t>
  </si>
  <si>
    <t>SEÇÃO DE SUPORTE A SERVIÇOS – SESSER</t>
  </si>
  <si>
    <t>ADRIANA JESUS DE MORAIS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</si>
  <si>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</si>
  <si>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</si>
  <si>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</si>
  <si>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</si>
  <si>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</si>
  <si>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</si>
  <si>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</si>
  <si>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</si>
  <si>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</si>
  <si>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</si>
  <si>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</si>
  <si>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</si>
  <si>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</si>
  <si>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</si>
  <si>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</si>
  <si>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</si>
  <si>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</si>
  <si>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</si>
  <si>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</si>
  <si>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</si>
  <si>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</si>
  <si>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</si>
  <si>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</si>
  <si>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</si>
  <si>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</si>
  <si>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</si>
  <si>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</si>
  <si>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</si>
  <si>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</si>
  <si>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</si>
  <si>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</si>
  <si>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</si>
  <si>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</si>
  <si>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</si>
  <si>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</si>
  <si>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</si>
  <si>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</si>
  <si>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</si>
  <si>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</si>
  <si>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</si>
  <si>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</si>
  <si>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</si>
  <si>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</si>
  <si>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</si>
  <si>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</si>
  <si>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</si>
  <si>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</si>
  <si>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</si>
  <si>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</si>
  <si>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</si>
  <si>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</si>
  <si>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</si>
  <si>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</si>
  <si>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</si>
  <si>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</si>
  <si>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</si>
  <si>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LUANA CARVALHO DE ALMEIDA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</si>
  <si>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</si>
  <si>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</si>
  <si>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</si>
  <si>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</si>
  <si>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</si>
  <si>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</si>
  <si>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</si>
  <si>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</si>
  <si>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</si>
  <si>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</si>
  <si>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</si>
  <si>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</si>
  <si>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</si>
  <si>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</si>
  <si>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</si>
  <si>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</si>
  <si>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</si>
  <si>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</si>
  <si>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</si>
  <si>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</si>
  <si>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</si>
  <si>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</si>
  <si>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</si>
  <si>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</si>
  <si>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</si>
  <si>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</si>
  <si>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</si>
  <si>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</si>
  <si>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</si>
  <si>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</si>
  <si>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</si>
  <si>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</si>
  <si>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</si>
  <si>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</si>
  <si>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</si>
  <si>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</si>
  <si>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</si>
  <si>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</si>
  <si>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</si>
  <si>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</si>
  <si>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</si>
  <si>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</si>
  <si>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</si>
  <si>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</si>
  <si>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</si>
  <si>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</si>
  <si>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</si>
  <si>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</si>
  <si>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</si>
  <si>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</si>
  <si>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</si>
  <si>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</si>
  <si>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</si>
  <si>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REMOVIDA/SJPE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</si>
  <si>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</si>
  <si>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</si>
  <si>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</si>
  <si>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</si>
  <si>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</si>
  <si>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MARCOS FERREIRA DE SOUSA</t>
  </si>
  <si>
    <t xml:space="preserve">SILVANA OLIVEIRA CABRAL DE VASCONCELLOS </t>
  </si>
  <si>
    <t>REMOVIDA/SJSE</t>
  </si>
  <si>
    <t>THIAGO SANTOS MUTTI</t>
  </si>
  <si>
    <t>AURELINO SOUZA PIRES</t>
  </si>
  <si>
    <t>MARCUS AURELIUS SOARES DE ARAÚJO</t>
  </si>
  <si>
    <t>IELDA FERREIRA ALVES</t>
  </si>
  <si>
    <t>REMOVIDA/SJPI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</si>
  <si>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</si>
  <si>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</si>
  <si>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</si>
  <si>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</si>
  <si>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</si>
  <si>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</si>
  <si>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</si>
  <si>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</si>
  <si>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</si>
  <si>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</si>
  <si>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</si>
  <si>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</si>
  <si>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</si>
  <si>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</si>
  <si>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</si>
  <si>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</si>
  <si>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</si>
  <si>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</si>
  <si>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</si>
  <si>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</si>
  <si>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</si>
  <si>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</si>
  <si>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</si>
  <si>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</si>
  <si>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</si>
  <si>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</si>
  <si>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</si>
  <si>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</si>
  <si>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</si>
  <si>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</si>
  <si>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</si>
  <si>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</si>
  <si>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</si>
  <si>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</si>
  <si>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</si>
  <si>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</si>
  <si>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</si>
  <si>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</si>
  <si>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</si>
  <si>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</si>
  <si>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</si>
  <si>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</si>
  <si>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</si>
  <si>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</si>
  <si>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</si>
  <si>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</si>
  <si>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</si>
  <si>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</si>
  <si>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</si>
  <si>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</si>
  <si>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</si>
  <si>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</si>
  <si>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</si>
  <si>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</si>
  <si>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</si>
  <si>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</si>
  <si>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</si>
  <si>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</si>
  <si>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</si>
  <si>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</si>
  <si>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</si>
  <si>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</si>
  <si>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</si>
  <si>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</si>
  <si>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</si>
  <si>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</si>
  <si>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</si>
  <si>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</si>
  <si>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</si>
  <si>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</si>
  <si>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</si>
  <si>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</si>
  <si>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</si>
  <si>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</si>
  <si>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</si>
  <si>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</si>
  <si>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</si>
  <si>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</si>
  <si>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</si>
  <si>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</si>
  <si>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</si>
  <si>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</si>
  <si>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</si>
  <si>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</si>
  <si>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</si>
  <si>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</si>
  <si>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</si>
  <si>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</si>
  <si>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</si>
  <si>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</si>
  <si>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</si>
  <si>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</si>
  <si>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</si>
  <si>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</si>
  <si>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</si>
  <si>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</si>
  <si>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</si>
  <si>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</si>
  <si>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</si>
  <si>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</si>
  <si>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</si>
  <si>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</si>
  <si>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</si>
  <si>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</si>
  <si>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</si>
  <si>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</si>
  <si>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</si>
  <si>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</si>
  <si>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</si>
  <si>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</si>
  <si>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</si>
  <si>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</si>
  <si>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</si>
  <si>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</si>
  <si>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</si>
  <si>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</si>
  <si>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</si>
  <si>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</si>
  <si>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</si>
  <si>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</si>
  <si>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</si>
  <si>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</si>
  <si>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</si>
  <si>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</si>
  <si>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</si>
  <si>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</si>
  <si>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</si>
  <si>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</si>
  <si>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</si>
  <si>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</si>
  <si>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</si>
  <si>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</si>
  <si>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</si>
  <si>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</si>
  <si>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</si>
  <si>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</si>
  <si>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</si>
  <si>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</si>
  <si>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</si>
  <si>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</si>
  <si>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</si>
  <si>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</si>
  <si>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</si>
  <si>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</si>
  <si>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</si>
  <si>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</si>
  <si>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</si>
  <si>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</si>
  <si>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</si>
  <si>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</si>
  <si>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</si>
  <si>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</si>
  <si>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</si>
  <si>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</si>
  <si>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</si>
  <si>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</si>
  <si>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</si>
  <si>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</si>
  <si>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</si>
  <si>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</si>
  <si>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</si>
  <si>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</si>
  <si>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</si>
  <si>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</si>
  <si>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</si>
  <si>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</si>
  <si>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</si>
  <si>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</si>
  <si>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</si>
  <si>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</si>
  <si>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</si>
  <si>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</si>
  <si>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</si>
  <si>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</si>
  <si>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</si>
  <si>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</si>
  <si>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</si>
  <si>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</si>
  <si>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</si>
  <si>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</si>
  <si>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</si>
  <si>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</si>
  <si>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</si>
  <si>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</si>
  <si>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</si>
  <si>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</si>
  <si>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</si>
  <si>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</si>
  <si>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</si>
  <si>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</si>
  <si>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</si>
  <si>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</si>
  <si>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</si>
  <si>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</si>
  <si>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</si>
  <si>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</si>
  <si>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</si>
  <si>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</si>
  <si>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</si>
  <si>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</si>
  <si>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</si>
  <si>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</si>
  <si>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</si>
  <si>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</si>
  <si>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</si>
  <si>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</si>
  <si>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</si>
  <si>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</si>
  <si>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</si>
  <si>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</si>
  <si>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</si>
  <si>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</si>
  <si>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</si>
  <si>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</si>
  <si>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</si>
  <si>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</si>
  <si>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</si>
  <si>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</si>
  <si>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</si>
  <si>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</si>
  <si>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</si>
  <si>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</si>
  <si>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</si>
  <si>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</si>
  <si>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</si>
  <si>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</si>
  <si>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</si>
  <si>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</si>
  <si>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</si>
  <si>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</si>
  <si>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</si>
  <si>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</si>
  <si>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</si>
  <si>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</si>
  <si>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</si>
  <si>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</si>
  <si>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</si>
  <si>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</si>
  <si>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</si>
  <si>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</si>
  <si>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</si>
  <si>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</si>
  <si>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</si>
  <si>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</si>
  <si>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</si>
  <si>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</si>
  <si>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</si>
  <si>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</si>
  <si>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</si>
  <si>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</si>
  <si>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</si>
  <si>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</si>
  <si>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</si>
  <si>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</si>
  <si>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</si>
  <si>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</si>
  <si>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</si>
  <si>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</si>
  <si>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</si>
  <si>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</si>
  <si>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</si>
  <si>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</si>
  <si>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</si>
  <si>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</si>
  <si>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</si>
  <si>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</si>
  <si>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</si>
  <si>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</si>
  <si>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</si>
  <si>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</si>
  <si>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</si>
  <si>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</si>
  <si>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</si>
  <si>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</si>
  <si>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</si>
  <si>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</si>
  <si>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</si>
  <si>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</si>
  <si>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</si>
  <si>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</si>
  <si>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</si>
  <si>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</si>
  <si>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</si>
  <si>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</si>
  <si>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</si>
  <si>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</si>
  <si>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</si>
  <si>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</si>
  <si>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</si>
  <si>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</si>
  <si>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</si>
  <si>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</si>
  <si>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</si>
  <si>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</si>
  <si>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</si>
  <si>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</si>
  <si>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</si>
  <si>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</si>
  <si>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</si>
  <si>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</si>
  <si>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</si>
  <si>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</si>
  <si>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</si>
  <si>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</si>
  <si>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</si>
  <si>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</si>
  <si>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</si>
  <si>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</si>
  <si>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</si>
  <si>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</si>
  <si>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</si>
  <si>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</si>
  <si>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</si>
  <si>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</si>
  <si>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</si>
  <si>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</si>
  <si>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</si>
  <si>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</si>
  <si>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</si>
  <si>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</si>
  <si>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</si>
  <si>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</si>
  <si>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</si>
  <si>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</si>
  <si>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</si>
  <si>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</si>
  <si>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</si>
  <si>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</si>
  <si>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</si>
  <si>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</si>
  <si>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</si>
  <si>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</si>
  <si>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</si>
  <si>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</si>
  <si>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</si>
  <si>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</si>
  <si>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</si>
  <si>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</si>
  <si>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</si>
  <si>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</si>
  <si>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</si>
  <si>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</si>
  <si>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</si>
  <si>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</si>
  <si>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</si>
  <si>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</si>
  <si>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</si>
  <si>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</si>
  <si>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</si>
  <si>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</si>
  <si>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</si>
  <si>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</si>
  <si>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</si>
  <si>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</si>
  <si>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</si>
  <si>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</si>
  <si>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</si>
  <si>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</si>
  <si>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</si>
  <si>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</si>
  <si>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</si>
  <si>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</si>
  <si>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</si>
  <si>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</si>
  <si>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</si>
  <si>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</si>
  <si>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</si>
  <si>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</si>
  <si>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</si>
  <si>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</si>
  <si>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</si>
  <si>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</si>
  <si>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</si>
  <si>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</si>
  <si>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</si>
  <si>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</si>
  <si>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</si>
  <si>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</si>
  <si>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</si>
  <si>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</si>
  <si>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</si>
  <si>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</si>
  <si>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</si>
  <si>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</si>
  <si>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</si>
  <si>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</si>
  <si>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</si>
  <si>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</si>
  <si>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</si>
  <si>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</si>
  <si>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</si>
  <si>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</si>
  <si>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</si>
  <si>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</si>
  <si>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</si>
  <si>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</si>
  <si>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</si>
  <si>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</si>
  <si>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</si>
  <si>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</si>
  <si>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</si>
  <si>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</si>
  <si>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</si>
  <si>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</si>
  <si>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</si>
  <si>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</si>
  <si>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</si>
  <si>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</si>
  <si>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</si>
  <si>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</si>
  <si>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</si>
  <si>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</si>
  <si>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</si>
  <si>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</si>
  <si>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</si>
  <si>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</si>
  <si>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</si>
  <si>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</si>
  <si>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</si>
  <si>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</si>
  <si>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</si>
  <si>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</si>
  <si>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</si>
  <si>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</si>
  <si>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</si>
  <si>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</si>
  <si>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</si>
  <si>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</si>
  <si>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</si>
  <si>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</si>
  <si>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</si>
  <si>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</si>
  <si>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</si>
  <si>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</si>
  <si>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</si>
  <si>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</si>
  <si>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</si>
  <si>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</si>
  <si>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</si>
  <si>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</si>
  <si>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</si>
  <si>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</si>
  <si>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</si>
  <si>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</si>
  <si>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</si>
  <si>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</si>
  <si>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</si>
  <si>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</si>
  <si>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</si>
  <si>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</si>
  <si>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</si>
  <si>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</si>
  <si>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</si>
  <si>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</si>
  <si>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</si>
  <si>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</si>
  <si>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</si>
  <si>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</si>
  <si>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</si>
  <si>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</si>
  <si>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</si>
  <si>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</si>
  <si>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</si>
  <si>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</si>
  <si>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</si>
  <si>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</si>
  <si>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</si>
  <si>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</si>
  <si>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</si>
  <si>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</si>
  <si>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</si>
  <si>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</si>
  <si>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</si>
  <si>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</si>
  <si>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</si>
  <si>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</si>
  <si>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</si>
  <si>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</si>
  <si>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</si>
  <si>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</si>
  <si>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</si>
  <si>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</si>
  <si>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</si>
  <si>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</si>
  <si>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</si>
  <si>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</si>
  <si>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</si>
  <si>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</si>
  <si>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</si>
  <si>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</si>
  <si>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</si>
  <si>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</si>
  <si>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</si>
  <si>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</si>
  <si>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</si>
  <si>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</si>
  <si>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</si>
  <si>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</si>
  <si>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</si>
  <si>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</si>
  <si>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</si>
  <si>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</si>
  <si>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</si>
  <si>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</si>
  <si>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</si>
  <si>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</si>
  <si>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</si>
  <si>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</si>
  <si>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</si>
  <si>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</si>
  <si>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</si>
  <si>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</si>
  <si>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</si>
  <si>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</si>
  <si>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</si>
  <si>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</si>
  <si>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</si>
  <si>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</si>
  <si>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</si>
  <si>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</si>
  <si>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</si>
  <si>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</si>
  <si>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</si>
  <si>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</si>
  <si>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</si>
  <si>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</si>
  <si>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</si>
  <si>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</si>
  <si>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</si>
  <si>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</si>
  <si>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</si>
  <si>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</si>
  <si>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</si>
  <si>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</si>
  <si>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</si>
  <si>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</si>
  <si>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</si>
  <si>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</si>
  <si>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</si>
  <si>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</si>
  <si>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</si>
  <si>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</si>
  <si>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</si>
  <si>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</si>
  <si>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</si>
  <si>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</si>
  <si>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</si>
  <si>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</si>
  <si>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</si>
  <si>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</si>
  <si>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</si>
  <si>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</si>
  <si>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</si>
  <si>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</si>
  <si>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</si>
  <si>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</si>
  <si>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</si>
  <si>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</si>
  <si>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</si>
  <si>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</si>
  <si>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</si>
  <si>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</si>
  <si>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</si>
  <si>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</si>
  <si>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</si>
  <si>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</si>
  <si>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</si>
  <si>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</si>
  <si>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</si>
  <si>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</si>
  <si>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SEÇÃO DE AUDITORIA DE LICITAÇÕES, DISPENSAS E INEXIGIBILIDADES - SEALDI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</si>
  <si>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</si>
  <si>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</si>
  <si>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</si>
  <si>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</si>
  <si>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</si>
  <si>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</si>
  <si>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</si>
  <si>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</si>
  <si>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</si>
  <si>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</si>
  <si>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</si>
  <si>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</si>
  <si>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</si>
  <si>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</si>
  <si>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</si>
  <si>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</si>
  <si>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</si>
  <si>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</si>
  <si>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</si>
  <si>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</si>
  <si>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</si>
  <si>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</si>
  <si>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</si>
  <si>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</si>
  <si>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</si>
  <si>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</si>
  <si>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DIRETORIA EXECUTIVA DE ADMINISTRAÇÃO E DE GESTÃO DE PESSOAS – DA</t>
  </si>
  <si>
    <t>SEÇÃO DE ANÁLISE E DE ACOMPANHAMENTO DA EXECUÇÃO ORÇAMENTÁRIA – SEANOR</t>
  </si>
  <si>
    <t>GABINETE – GAB - DP</t>
  </si>
  <si>
    <t>JOSÉ FRANCISCO ALVES</t>
  </si>
  <si>
    <t>CNJ</t>
  </si>
  <si>
    <t>ANDRÉ LUIZ CORDEIRO CAVALCANTI</t>
  </si>
  <si>
    <t>CRISTIELI DA SILVA CALADO DE BRITO</t>
  </si>
  <si>
    <t>TAMIRES HANIERY DE SOUZA SILVA</t>
  </si>
  <si>
    <t>WIVIANE SOUSA DOS SANTOS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</si>
  <si>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</si>
  <si>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</si>
  <si>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</si>
  <si>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</si>
  <si>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</si>
  <si>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</si>
  <si>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</si>
  <si>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</si>
  <si>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</si>
  <si>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</si>
  <si>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</si>
  <si>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</si>
  <si>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</si>
  <si>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</si>
  <si>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</si>
  <si>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</si>
  <si>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</si>
  <si>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</si>
  <si>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</si>
  <si>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SEÇÃO DE DIREITOS E DEVERES - SEDIRD</t>
  </si>
  <si>
    <t>SECRETARIA DE GESTÃO DE PESSOAS - SGP</t>
  </si>
  <si>
    <t>ASSESSORIA - ASSAD</t>
  </si>
  <si>
    <t>SEÇÃO DE COMPRAS - SECOMP</t>
  </si>
  <si>
    <t>SEÇÃO DE CONTRATOS - SECCON</t>
  </si>
  <si>
    <t>SEÇÃO DE  AUDITORIA DE CONTRATOS  - SEAUCO</t>
  </si>
  <si>
    <t xml:space="preserve">SUBSECRETARIA DE DE AUDITORIA DE LICITAÇOES, CONTRATOS E DE PESSOAL - SUALP </t>
  </si>
  <si>
    <t>SEÇÃO DE AUDITORIA DE PESSOAL  - SEAPES</t>
  </si>
  <si>
    <t>CENTRO DE GESTÃO DOCUMENTAL - CEGDOC</t>
  </si>
  <si>
    <t>CENTRO DE REVISÃO DE DOCUMENTOS E PUBLICAÇÕES - CEREVI</t>
  </si>
  <si>
    <t>SUBSECRETARIA DE INTELIGÊNCIA ANALÍTICA - SUIAN</t>
  </si>
  <si>
    <t>SEÇÃO DE ANÁLISE DE DADOS - SETADE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</si>
  <si>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</si>
  <si>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</si>
  <si>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</si>
  <si>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</si>
  <si>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</si>
  <si>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</si>
  <si>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</si>
  <si>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</si>
  <si>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</si>
  <si>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</si>
  <si>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</si>
  <si>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</si>
  <si>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</si>
  <si>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</si>
  <si>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</si>
  <si>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</si>
  <si>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</si>
  <si>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</si>
  <si>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</si>
  <si>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</si>
  <si>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</si>
  <si>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</si>
  <si>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</si>
  <si>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</si>
  <si>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t>JAIR DIAS DE OLIVEIRA JUNIOR</t>
  </si>
  <si>
    <t>CENTRO DE COOPERAÇÃO JURÍDICA INTERNACIONAL - CECINT-CJF</t>
  </si>
  <si>
    <t>SEÇÃO DE GESTÃO DE PROJETOS - SEGESP</t>
  </si>
  <si>
    <t>SEÇÃO DE PLANEJAMENTO ESTRATÉGICO - SEPLES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</si>
  <si>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</si>
  <si>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</si>
  <si>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</si>
  <si>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</si>
  <si>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SUBSECRETARIA DE PLANEJAMENTO ORÇAMENTÁRIO – SUPLA</t>
  </si>
  <si>
    <t>SECRETARIA DE GESTÃO DE OBRAS - SGO</t>
  </si>
  <si>
    <t>DIRETORIA EXECUTIVA DE ADMINISTRAÇÃO E DE GESTÃO DE PESSOAS - DA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</si>
  <si>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</si>
  <si>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</si>
  <si>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</si>
  <si>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</si>
  <si>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</si>
  <si>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</si>
  <si>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</si>
  <si>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</si>
  <si>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</si>
  <si>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COSME DIEGO DA SILVA AUGUSTO</t>
  </si>
  <si>
    <t>MIGUEL ANGELO DE CASTRO MEIRELLES</t>
  </si>
  <si>
    <t>ALEX AMORIM DUTRA</t>
  </si>
  <si>
    <t>MATHEUS SOUZA FONSECA</t>
  </si>
  <si>
    <t>JÚLIO CÉSAR DOS SANTOS DA ROSA</t>
  </si>
  <si>
    <t>ASSESSORIA JURÍDICA  DA SECRETARIA-GERAL - ASJUR</t>
  </si>
  <si>
    <t>SEÇÃO DE PLANEJAMENTO - SEPLAN</t>
  </si>
  <si>
    <t>SEÇÃO DE ORIENTAÇÕES NORMATIVAS - SECORI</t>
  </si>
  <si>
    <t>HUGO BITTENCOURT DE OLIVEIRA ROZENDO</t>
  </si>
  <si>
    <t>DHYONATAS LOPES DE MACÊDO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</si>
  <si>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</si>
  <si>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</si>
  <si>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</si>
  <si>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</si>
  <si>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</si>
  <si>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</si>
  <si>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</si>
  <si>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</si>
  <si>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</si>
  <si>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DIEGO KOVAGS MOREIRA</t>
  </si>
  <si>
    <t>SEÇÃO DE MATERIAL E PATRIMÔNIO - SEMAPA</t>
  </si>
  <si>
    <t>WESLEY ROBERTO QUEIROZ COSTA</t>
  </si>
  <si>
    <t>RAISSA MACHADO DA SILVA</t>
  </si>
  <si>
    <t>FELIPE GOMES RIBEIRO</t>
  </si>
  <si>
    <t>GABRIELLA CAMARGO DE OLIVEIRA</t>
  </si>
  <si>
    <t>ANDRÉ ARGOLO DE CARVALHO</t>
  </si>
  <si>
    <t xml:space="preserve">TOTAL </t>
  </si>
  <si>
    <t>RAFAELLA PERES DOS SANTOS</t>
  </si>
  <si>
    <t>NÉLIO ALVES DA SILVA</t>
  </si>
  <si>
    <t>SEÇÃO DE QUALIDADE DE VIDA</t>
  </si>
  <si>
    <t>SETOR DE GERENCIAMENTO DE RUBRICAS - SETRUB</t>
  </si>
  <si>
    <t>VÍTOR JOSÉ MAIA MELO</t>
  </si>
  <si>
    <t>ITALO GUSTAVO MIRANDA MELO</t>
  </si>
  <si>
    <t>RAYMILAM MELO DA SILVA</t>
  </si>
  <si>
    <t>CELIA REGINA CESAR SILVA</t>
  </si>
  <si>
    <t>Total de servidores na DP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</si>
  <si>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</si>
  <si>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</si>
  <si>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</si>
  <si>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</si>
  <si>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</si>
  <si>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</si>
  <si>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</si>
  <si>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</si>
  <si>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</si>
  <si>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NATÁLIA DA SILVA DE CARVALHO</t>
  </si>
  <si>
    <t>JUIZ AUXILIAR DA CORREGEDORIA</t>
  </si>
  <si>
    <t>TRF 4ª REGIÃO</t>
  </si>
  <si>
    <t>JURANDIR BATISTA DE SOUSA</t>
  </si>
  <si>
    <t>CHEFE DE ASSESSORIA "A" / CJ-3</t>
  </si>
  <si>
    <t>ASSISSTENTE II / FC-2</t>
  </si>
  <si>
    <t>CHEFE DE ASSESSORIA “C” / CJ-1</t>
  </si>
  <si>
    <t>SUPERVISOR DE SETOR / FC-5</t>
  </si>
  <si>
    <t>CHEFE DE ASSESSORIA "B" / CJ-2</t>
  </si>
  <si>
    <t>SECRETÁRIO / CJ-3</t>
  </si>
  <si>
    <t>SUBSECRETÁRIO / CJ-2</t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</si>
  <si>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</si>
  <si>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</si>
  <si>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</si>
  <si>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t>CHEFE DE GABINETE "A" / CJ-3</t>
  </si>
  <si>
    <t>ASSESSOR “C” / FC-6</t>
  </si>
  <si>
    <t>ASSISTENTE I / FC-1</t>
  </si>
  <si>
    <t>DIRETOR DE CENTRO "A" / CJ-3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</si>
  <si>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</si>
  <si>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</si>
  <si>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</si>
  <si>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</si>
  <si>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</si>
  <si>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>DIRETOR DE CENTRO "C" / CJ-1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</si>
  <si>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</si>
  <si>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</si>
  <si>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</si>
  <si>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</si>
  <si>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</si>
  <si>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</si>
  <si>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</si>
  <si>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</si>
  <si>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</si>
  <si>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</si>
  <si>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</si>
  <si>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</si>
  <si>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</si>
  <si>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</si>
  <si>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</si>
  <si>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</si>
  <si>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</si>
  <si>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</si>
  <si>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</si>
  <si>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</si>
  <si>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</si>
  <si>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PAULO VITOR CAIXETA FERRAZ</t>
  </si>
  <si>
    <t>ÉRICO ALESSANDRO FAGUNDES</t>
  </si>
  <si>
    <t>HUGO ONOFRE DOS SANTOS SILVA</t>
  </si>
  <si>
    <t>PETRA SALGADO COSTA DE MELO E SILVA</t>
  </si>
  <si>
    <t>ARMINDO DIAS FILHO</t>
  </si>
  <si>
    <t>MÁRCIO RODRIGUES CERQUEIRA</t>
  </si>
  <si>
    <t>FERNANDA MATEUS KAWANO</t>
  </si>
  <si>
    <t>MÁRCIO GOMES DA SILVA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</si>
  <si>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</si>
  <si>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</si>
  <si>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CAROLINA MENEZES MORATO LIMA</t>
  </si>
  <si>
    <t>SECRETÁRIO /CJ-3</t>
  </si>
  <si>
    <t>DÉBORA MATOS CARVALHO</t>
  </si>
  <si>
    <t>RENATO CARES BANDEIRA</t>
  </si>
  <si>
    <t>IDERALDO LUIZ CARVALHO</t>
  </si>
  <si>
    <t>ALINE ELIZA PINTO CORADI</t>
  </si>
  <si>
    <t>JÉSSICA SILVA DAMÁSIO</t>
  </si>
  <si>
    <t>JOÃO PAULO NUNES</t>
  </si>
  <si>
    <t>CHEFE DE ASSESSORIA "A"/CJ-3</t>
  </si>
  <si>
    <t xml:space="preserve">CHEFE DE SEÇÃO/ FC-6 </t>
  </si>
  <si>
    <t>JOSÉ MILTON SEVERINO BOTELHO</t>
  </si>
  <si>
    <t>MARIANO PEREIRA DOS SANTOS JÚNIOR</t>
  </si>
  <si>
    <t>ANA CRISTINA MACHADO DA ROSA</t>
  </si>
  <si>
    <t>ALRS</t>
  </si>
  <si>
    <t>SECRETÁRIO-GERAL</t>
  </si>
  <si>
    <t>CONVOCADO/TRF1</t>
  </si>
  <si>
    <t>VALDICK DE CALDAS BRAGA</t>
  </si>
  <si>
    <t>MPM</t>
  </si>
  <si>
    <t>VAGO</t>
  </si>
  <si>
    <t>RAFAEL VELOSO MIZUNO</t>
  </si>
  <si>
    <t>POLYANA RIBEIRO GOMES RUAS</t>
  </si>
  <si>
    <t xml:space="preserve">ASSESSOR "C" / FC-6 </t>
  </si>
  <si>
    <t>ASSISTENTE I /  FC-1</t>
  </si>
  <si>
    <t>GABINETE DA SECRETARIA-GERAL E OUVIDORIA – GAB-OUV</t>
  </si>
  <si>
    <t>JOSIAS FERREIRA ALVES NETO</t>
  </si>
  <si>
    <t>ANDREA LARA COSTA SENA</t>
  </si>
  <si>
    <t>DIVISÃO DE REMOÇÕES NACIONAIS - DIREN</t>
  </si>
  <si>
    <t xml:space="preserve">SUBSECRETARIA DE PAGAMENTO - SUPAG </t>
  </si>
  <si>
    <t>SETOR DE SAÚDE E BEM-ESTAR - SETABE</t>
  </si>
  <si>
    <t>DIVISÃO DE APOIO AO PLANEJAMENTO E À FISCALIZAÇÃO - DIPLA</t>
  </si>
  <si>
    <t xml:space="preserve">DIRETOR DE DIVISÃO / CJ-1 </t>
  </si>
  <si>
    <t xml:space="preserve">DIVISÃO DE GOVERNANÇA DAS CONTRATAÇÕES -DIGOC </t>
  </si>
  <si>
    <t>DIVISÃO DE CONTABILIDADE - DICOB</t>
  </si>
  <si>
    <t>ASSESSORA - ASSDA</t>
  </si>
  <si>
    <t>ASSESSOR "B"/CJ-1</t>
  </si>
  <si>
    <t xml:space="preserve">ASSESSORIA DE ASSUNTOS INSTITUCIONAIS - </t>
  </si>
  <si>
    <t>ASSESSORIA - ASSEG</t>
  </si>
  <si>
    <t>ASSESSORIA - ASSTI</t>
  </si>
  <si>
    <t>ASSESSORIA - ASSDP</t>
  </si>
  <si>
    <t>ASSESSOR "B" - CJ-1</t>
  </si>
  <si>
    <t>ASSESSORIA - ASSPO</t>
  </si>
  <si>
    <t xml:space="preserve">DIVISÃO DE CONTABILIDADE E CUSTOS - DICOS </t>
  </si>
  <si>
    <t xml:space="preserve">DIRETOR DE DIVISÃO - CJ-1 </t>
  </si>
  <si>
    <t xml:space="preserve">ASSESSORIA - ASSGO </t>
  </si>
  <si>
    <t xml:space="preserve">SEÇÃO DE APOIO AO PLANEJAMENTO DAS CONTRATAÇÕES - SEAPO </t>
  </si>
  <si>
    <t>ASSESSORIA - ASSCG</t>
  </si>
  <si>
    <t xml:space="preserve">DIVISÃO DE ESTATÍSTICA - DIEST </t>
  </si>
  <si>
    <t xml:space="preserve">ASSESSORIA - ASCEJ </t>
  </si>
  <si>
    <t>ELANE PEREIRA DA ROSA</t>
  </si>
  <si>
    <t>Rótulos de Linha</t>
  </si>
  <si>
    <t>(vazio)</t>
  </si>
  <si>
    <t>Total Geral</t>
  </si>
  <si>
    <t>Contagem de CARGO EFETIVO</t>
  </si>
  <si>
    <t>TOTAL OCUPADOS</t>
  </si>
  <si>
    <t>TOTAL CJ's</t>
  </si>
  <si>
    <t>ASSESSOR "B"/ CJ-1</t>
  </si>
  <si>
    <t>SUBTOTAL QUADRO</t>
  </si>
  <si>
    <t>SUBTOTAL SEM VÍNCULO/CEDIDO PARA CJF</t>
  </si>
  <si>
    <t>QUADRO DE LOTAÇÃO POR UNIDADE (CARGO EM COMISSÃO)</t>
  </si>
  <si>
    <t>RENATA DE ALBUQUERQUE FERNANDES</t>
  </si>
  <si>
    <t>ANDERSON MARTINS DA SILVA</t>
  </si>
  <si>
    <t xml:space="preserve">ASSESSOR "B"/ CJ-1 </t>
  </si>
  <si>
    <t>ADRIANO LIMA SILVA DO NASCIMENTO</t>
  </si>
  <si>
    <t>MÁRCIA COUTINHO MARTINS</t>
  </si>
  <si>
    <t>DANIEL MARTINS FERREIRA</t>
  </si>
  <si>
    <t>ANDREA VIANA FERREIRA BECKER</t>
  </si>
  <si>
    <t>CÁSSIA CASCÃO DE ALMEIDA</t>
  </si>
  <si>
    <t>MARCO ANTONIO TEIXEIRA DE LUCENA</t>
  </si>
  <si>
    <t>MEIRIELLE VIANA PIRES</t>
  </si>
  <si>
    <t>FÁBIO COSTA OLIVEIRA</t>
  </si>
  <si>
    <t>LUIZ ANTONIO DE SOUZA CORDEIRO</t>
  </si>
  <si>
    <t>PRISCILLA BARRETO DA COSTA ARAÚJO</t>
  </si>
  <si>
    <t>Ministério da Economia</t>
  </si>
  <si>
    <t>ALDA MITIE KAMADA</t>
  </si>
  <si>
    <t>ADRIANA ALVES XAVIER DURÃO</t>
  </si>
  <si>
    <t>Ministério do Meio Ambiente</t>
  </si>
  <si>
    <t xml:space="preserve">RENATA MORAIS LIMA COSTA </t>
  </si>
  <si>
    <t>ADOLFO BRAGATO JUNIOR</t>
  </si>
  <si>
    <t>SEÇÃO DE SUPORTE À INFRAESTRUTURA – SESINF</t>
  </si>
  <si>
    <t>TADEU BEZERRA DE SOUSA</t>
  </si>
  <si>
    <t>DANIEL MARCHIONATTI BARBOSA</t>
  </si>
  <si>
    <t>ERIVALDO RIBEIRO DOS SANTOS</t>
  </si>
  <si>
    <t>ALCIONI ESCOBAR DA COSTA ALVIM</t>
  </si>
  <si>
    <t>JUIZA AUXILIAR DA CORREGEDORIA</t>
  </si>
  <si>
    <t>TRF 1ª REGIÃO</t>
  </si>
  <si>
    <t xml:space="preserve">QUADRO DE LOTAÇÃO POR UNIDADE </t>
  </si>
  <si>
    <t>Total de servidores na Secretaria de Tecnologia da Informação</t>
  </si>
  <si>
    <t>ASSESSORIA PARLAMENTAR - ASPAR</t>
  </si>
  <si>
    <t>ASSISTENTE "V" / FC-5</t>
  </si>
  <si>
    <t>ASSESSORIA DE COMUNICAÇÃO SOCIAL – ASCOM</t>
  </si>
  <si>
    <t>DIVISÃO DE RELACIONAMENTO E DA AC-JUS - DIRAC</t>
  </si>
  <si>
    <t>ASSESSOR "C"/FC-6</t>
  </si>
  <si>
    <t>ASSESSORIA DE SAÚDE - ASMED</t>
  </si>
  <si>
    <t>SUBSECRETARIA DE DESENVOLVIMENTO DE PESSOAS - SUDEP</t>
  </si>
  <si>
    <t>SEÇÃO DE EDUCAÇÃO CORPORATIVA - SEEDUC</t>
  </si>
  <si>
    <t>SEÇÃO DE GESTÃO DE DESEMPENHO E CARREIRA - SEDESC</t>
  </si>
  <si>
    <t>SEÇÃO DE REGISTROS E INFORMAÇÕES FUNCIONAIS - SERINF</t>
  </si>
  <si>
    <t>SUBSECRETARIA DE COMPRAS, LICITAÇÕES E CONTRATOS - SUCOP</t>
  </si>
  <si>
    <t>SUBSECRETARIA DE MANUTENÇÃO PREDIAL, MATERIAL E PATRIMÔNIO E DE SERVIÇOS GERAIS E GRÁFICOS - SUMAG</t>
  </si>
  <si>
    <t xml:space="preserve">ASSESSORIA PARLAMENTAR - ASPAR </t>
  </si>
  <si>
    <t>ASSESSORIA DE ASSUNTOS INSTITUCIONAIS - ASINT</t>
  </si>
  <si>
    <t>SETOR DE APOIO SOCIOAMBIENTAL - SETASA</t>
  </si>
  <si>
    <t xml:space="preserve">SEÇÃO DE APOIO A JULGAMENTO E PUBLICAÇÃO DE JURISPRUDÊNCIA - SEAJUR </t>
  </si>
  <si>
    <t>Estrutura Orgânica nos termos da Resolução n. CJF-RES-2022/797, de 24 de outubro de 2022, publicada em 31/10/2022, vigência a partir de 03/11/2022.</t>
  </si>
  <si>
    <t>Estrutura Orgânica nos termos da Resolução n. CJF-RES-2022/797, de 24 de outubro de 2022, publicada em 31/10/2022, vigência a partir de 3/11/2022.</t>
  </si>
  <si>
    <t>SEÇÃO DE ATENDIMENTO E SUPORTE AO USUÁRIOS – SEATEN</t>
  </si>
  <si>
    <t>CHEFE DE ASSESSORIA "C"/CJ-1</t>
  </si>
  <si>
    <t>DIRETOR DE DIVISÃO / CJ-1 (AMANDA/ SCE)</t>
  </si>
  <si>
    <t>CHARLES FERNANDO ALVES</t>
  </si>
  <si>
    <t>PCDF</t>
  </si>
  <si>
    <t>CAIO VINICIUS SANT´ANNA DE CARVALHO</t>
  </si>
  <si>
    <t>Situação em 16/2/2023</t>
  </si>
  <si>
    <t>ASSESSOR “A” / CJ-2 (DA)</t>
  </si>
  <si>
    <t>ASSESSOR “A” / CJ-2 (FRED STI)</t>
  </si>
  <si>
    <t>ASSESSOR "A"/CJ-2 (FRED/STI)</t>
  </si>
  <si>
    <t>VAGA</t>
  </si>
  <si>
    <t>ASSISTENTE IV / FC-4 (função ASSES)</t>
  </si>
  <si>
    <t>ASSISTENTE IV / FC-4 (lotada na DIPLA)</t>
  </si>
  <si>
    <t xml:space="preserve">ASSISTENTE V / FC-5 </t>
  </si>
  <si>
    <t>ASSISTENTE "V"/ FC-5 ( função da CECINT)</t>
  </si>
  <si>
    <t>GABRIELE FELICIANO PIRES</t>
  </si>
  <si>
    <t>LEONARDO SOSINSKI</t>
  </si>
  <si>
    <t>TRF-4</t>
  </si>
  <si>
    <t>RENATA FARIAS BRANDÃO CÔRTES PRADO</t>
  </si>
  <si>
    <t>HUMBERTO MIRANDA CARDOSO</t>
  </si>
  <si>
    <t>MGISP</t>
  </si>
  <si>
    <t>ALICE ÁLVARES DE OLIVEIRA</t>
  </si>
  <si>
    <t>RAFAEL COSTA DE SOUSA</t>
  </si>
  <si>
    <t>RICARDO RODRIGUES LOIOLA</t>
  </si>
  <si>
    <t>VALÉRIA PRADO ARCÍRIO DE OLIVEIRA BRAGA</t>
  </si>
  <si>
    <t>PEDRO HENRIQUE LOURES MOREIRA</t>
  </si>
  <si>
    <t>ANA CAROLINA DURÃES DE MAGALHÃES</t>
  </si>
  <si>
    <t>GABRIELLY DE FÁTIMA RIBEIRO DURÃES</t>
  </si>
  <si>
    <t>JODAIAS ANTONIO DE ARAÚJO</t>
  </si>
  <si>
    <t>LEMOELL TAYANO GALDINO HONORATO</t>
  </si>
  <si>
    <t>MÁRCIO FORTUNA GARCÊS DE MENEZES</t>
  </si>
  <si>
    <t>PACELI DE ARAUJO DUARTE</t>
  </si>
  <si>
    <t>FERNANDO SUZUKI SILVA</t>
  </si>
  <si>
    <t>SAMARA ARAÚJO ALVES DAMASCENO</t>
  </si>
  <si>
    <t>TATIANA BITTENCOURT GARCIA</t>
  </si>
  <si>
    <t>VIVIAN BRANDÃO SILVA</t>
  </si>
  <si>
    <t>DANILLO TEIXEIRA DE SOUZA</t>
  </si>
  <si>
    <t>ASSESSORIA - ASSDA</t>
  </si>
  <si>
    <t>SEÇÃO DE LICITAÇÕES - SELITA</t>
  </si>
  <si>
    <t xml:space="preserve">ASSISTENTE III/ FC-3 </t>
  </si>
  <si>
    <t>MICHAEL DA SILVA PLACIDO</t>
  </si>
  <si>
    <t>SEM VÍCULO</t>
  </si>
  <si>
    <t>ANDRÉ CONTERATO BRASILIANO DA COSTA</t>
  </si>
  <si>
    <t xml:space="preserve">ASSISTENTE "V"/ FC-5 </t>
  </si>
  <si>
    <t>ALINE ROSENBAUM BENEDETTI</t>
  </si>
  <si>
    <t>KELLYN SODRÉ CONTANTINO</t>
  </si>
  <si>
    <t>ASSISSTENTE I / FC-1</t>
  </si>
  <si>
    <t>GERALDO COSTA CAVALCANTE NETO</t>
  </si>
  <si>
    <t>TALITA PEREIRA RIBEIRO DANTAS</t>
  </si>
  <si>
    <t>DANIELE CARVALHO DA SILVA</t>
  </si>
  <si>
    <t>MATHEUS TEODORO DA SILVA</t>
  </si>
  <si>
    <t>TEREZA CRISTINA DE LAURENTYS</t>
  </si>
  <si>
    <t>MELISA ADRIANA SILVA PIMENTA</t>
  </si>
  <si>
    <t>ANAYDE CAROLINA DA SILVA TARGINO</t>
  </si>
  <si>
    <t>JOABE DOMINGOS ROCHA</t>
  </si>
  <si>
    <t>JOSÉ ARI LACERDA BRAGA</t>
  </si>
  <si>
    <r>
      <t xml:space="preserve">ASSESSOR "A"/ </t>
    </r>
    <r>
      <rPr>
        <b/>
        <sz val="9"/>
        <rFont val="Times New Roman"/>
        <family val="1"/>
      </rPr>
      <t>CJ-2</t>
    </r>
  </si>
  <si>
    <t>MARCELO SARAIVA DE FREITAS</t>
  </si>
  <si>
    <t>Situação em 3/11/2023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</si>
</sst>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FF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1"/>
      <color rgb="FF000000"/>
      <name val="Times New Roman"/>
      <family val="1"/>
    </font>
    <font>
      <b/>
      <i/>
      <sz val="16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3333FF"/>
      <name val="Times New Roman"/>
      <family val="1"/>
    </font>
    <font>
      <b/>
      <sz val="15"/>
      <name val="Times New Roman"/>
      <family val="1"/>
    </font>
    <font>
      <sz val="15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3" fillId="0" borderId="0"/>
    <xf numFmtId="0" fontId="44" fillId="0" borderId="0"/>
  </cellStyleXfs>
  <cellXfs count="273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0" borderId="0" xfId="0" applyFont="1"/>
    <xf numFmtId="0" fontId="13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justify" wrapText="1"/>
    </xf>
    <xf numFmtId="0" fontId="16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3" xfId="0" quotePrefix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6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7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12" xfId="0" applyFont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 wrapText="1"/>
    </xf>
    <xf numFmtId="0" fontId="30" fillId="0" borderId="1" xfId="0" quotePrefix="1" applyFont="1" applyBorder="1" applyAlignment="1">
      <alignment vertical="center" wrapText="1"/>
    </xf>
    <xf numFmtId="0" fontId="0" fillId="0" borderId="0" xfId="0" applyFont="1"/>
    <xf numFmtId="0" fontId="35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7" fillId="7" borderId="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2" fillId="0" borderId="0" xfId="0" applyFont="1"/>
    <xf numFmtId="0" fontId="5" fillId="0" borderId="4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1" fillId="0" borderId="0" xfId="1" applyFont="1"/>
    <xf numFmtId="0" fontId="31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31" fillId="0" borderId="0" xfId="1" applyFont="1" applyAlignment="1">
      <alignment horizontal="center" vertical="justify" wrapText="1"/>
    </xf>
    <xf numFmtId="0" fontId="18" fillId="0" borderId="0" xfId="1" applyFont="1"/>
    <xf numFmtId="0" fontId="38" fillId="0" borderId="0" xfId="1" applyFont="1"/>
    <xf numFmtId="0" fontId="30" fillId="0" borderId="0" xfId="1" applyFont="1" applyAlignment="1">
      <alignment vertical="center" wrapText="1"/>
    </xf>
    <xf numFmtId="0" fontId="18" fillId="4" borderId="8" xfId="1" applyFont="1" applyFill="1" applyBorder="1" applyAlignment="1">
      <alignment horizontal="center" vertical="center" wrapText="1"/>
    </xf>
    <xf numFmtId="0" fontId="18" fillId="6" borderId="13" xfId="1" applyFont="1" applyFill="1" applyBorder="1" applyAlignment="1">
      <alignment horizontal="center" vertical="center" wrapText="1"/>
    </xf>
    <xf numFmtId="0" fontId="32" fillId="6" borderId="2" xfId="1" applyFont="1" applyFill="1" applyBorder="1" applyAlignment="1">
      <alignment horizontal="center" vertical="center" wrapText="1"/>
    </xf>
    <xf numFmtId="0" fontId="18" fillId="6" borderId="3" xfId="1" applyFont="1" applyFill="1" applyBorder="1" applyAlignment="1">
      <alignment horizontal="center" vertical="center" wrapText="1"/>
    </xf>
    <xf numFmtId="0" fontId="18" fillId="6" borderId="2" xfId="1" applyFont="1" applyFill="1" applyBorder="1" applyAlignment="1">
      <alignment horizontal="center" vertical="center" wrapText="1"/>
    </xf>
    <xf numFmtId="0" fontId="40" fillId="6" borderId="2" xfId="1" applyFont="1" applyFill="1" applyBorder="1" applyAlignment="1">
      <alignment horizontal="center" vertical="center" wrapText="1"/>
    </xf>
    <xf numFmtId="0" fontId="18" fillId="4" borderId="25" xfId="1" applyFont="1" applyFill="1" applyBorder="1" applyAlignment="1">
      <alignment horizontal="center" vertical="center" wrapText="1"/>
    </xf>
    <xf numFmtId="0" fontId="18" fillId="4" borderId="24" xfId="1" applyFont="1" applyFill="1" applyBorder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4" fillId="4" borderId="26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6" fillId="0" borderId="3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left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26" fillId="0" borderId="2" xfId="1" applyFont="1" applyBorder="1" applyAlignment="1">
      <alignment horizontal="center" vertical="center" wrapText="1"/>
    </xf>
    <xf numFmtId="0" fontId="24" fillId="5" borderId="3" xfId="1" applyFont="1" applyFill="1" applyBorder="1" applyAlignment="1">
      <alignment horizontal="center" vertical="center" wrapText="1"/>
    </xf>
    <xf numFmtId="0" fontId="24" fillId="5" borderId="1" xfId="1" applyFont="1" applyFill="1" applyBorder="1" applyAlignment="1">
      <alignment horizontal="center" vertical="center" wrapText="1"/>
    </xf>
    <xf numFmtId="0" fontId="26" fillId="5" borderId="1" xfId="1" applyFont="1" applyFill="1" applyBorder="1" applyAlignment="1">
      <alignment horizontal="center" vertical="center" wrapText="1"/>
    </xf>
    <xf numFmtId="0" fontId="24" fillId="5" borderId="2" xfId="1" applyFont="1" applyFill="1" applyBorder="1" applyAlignment="1">
      <alignment horizontal="center" vertical="center" wrapText="1"/>
    </xf>
    <xf numFmtId="0" fontId="30" fillId="0" borderId="0" xfId="1" applyFont="1"/>
    <xf numFmtId="0" fontId="30" fillId="0" borderId="0" xfId="1" applyFont="1" applyAlignment="1">
      <alignment horizontal="center" vertical="center"/>
    </xf>
    <xf numFmtId="0" fontId="26" fillId="0" borderId="5" xfId="1" applyFont="1" applyBorder="1" applyAlignment="1">
      <alignment horizontal="center" vertical="center" wrapText="1"/>
    </xf>
    <xf numFmtId="0" fontId="26" fillId="0" borderId="7" xfId="1" applyFont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13" fillId="0" borderId="4" xfId="2" applyFont="1" applyBorder="1" applyAlignment="1">
      <alignment vertical="center" wrapText="1"/>
    </xf>
    <xf numFmtId="0" fontId="26" fillId="0" borderId="14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30" fillId="0" borderId="3" xfId="1" applyFont="1" applyBorder="1" applyAlignment="1">
      <alignment horizontal="center" vertical="center" wrapText="1"/>
    </xf>
    <xf numFmtId="0" fontId="30" fillId="0" borderId="1" xfId="1" applyFont="1" applyBorder="1" applyAlignment="1">
      <alignment horizontal="left" vertical="center" wrapText="1"/>
    </xf>
    <xf numFmtId="0" fontId="13" fillId="0" borderId="2" xfId="2" applyFont="1" applyBorder="1" applyAlignment="1">
      <alignment horizontal="center" vertical="center" wrapText="1"/>
    </xf>
    <xf numFmtId="0" fontId="26" fillId="0" borderId="1" xfId="1" applyFont="1" applyBorder="1" applyAlignment="1">
      <alignment vertical="center" wrapText="1"/>
    </xf>
    <xf numFmtId="0" fontId="26" fillId="0" borderId="4" xfId="1" applyFont="1" applyBorder="1" applyAlignment="1">
      <alignment vertical="center" wrapText="1"/>
    </xf>
    <xf numFmtId="0" fontId="18" fillId="0" borderId="17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7" fillId="3" borderId="11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41" fillId="5" borderId="21" xfId="0" applyFont="1" applyFill="1" applyBorder="1" applyAlignment="1">
      <alignment horizontal="center" vertical="center" wrapText="1"/>
    </xf>
    <xf numFmtId="0" fontId="41" fillId="5" borderId="22" xfId="0" applyFont="1" applyFill="1" applyBorder="1" applyAlignment="1">
      <alignment horizontal="center" vertical="center" wrapText="1"/>
    </xf>
    <xf numFmtId="0" fontId="41" fillId="5" borderId="2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4" fillId="4" borderId="19" xfId="1" applyFont="1" applyFill="1" applyBorder="1" applyAlignment="1">
      <alignment horizontal="center" vertical="center" wrapText="1"/>
    </xf>
    <xf numFmtId="0" fontId="4" fillId="4" borderId="20" xfId="1" applyFont="1" applyFill="1" applyBorder="1" applyAlignment="1">
      <alignment horizontal="center" vertical="center" wrapText="1"/>
    </xf>
    <xf numFmtId="0" fontId="4" fillId="4" borderId="27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4" fillId="5" borderId="21" xfId="1" applyFont="1" applyFill="1" applyBorder="1" applyAlignment="1">
      <alignment horizontal="center" vertical="center" wrapText="1"/>
    </xf>
    <xf numFmtId="0" fontId="24" fillId="5" borderId="22" xfId="1" applyFont="1" applyFill="1" applyBorder="1" applyAlignment="1">
      <alignment horizontal="center" vertical="center" wrapText="1"/>
    </xf>
    <xf numFmtId="0" fontId="24" fillId="5" borderId="23" xfId="1" applyFont="1" applyFill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31" fillId="0" borderId="0" xfId="1" applyFont="1" applyAlignment="1">
      <alignment horizontal="center" vertical="justify" wrapText="1"/>
    </xf>
    <xf numFmtId="0" fontId="26" fillId="0" borderId="1" xfId="1" applyFont="1" applyBorder="1" applyAlignment="1">
      <alignment horizontal="center" vertical="center" wrapText="1"/>
    </xf>
    <xf numFmtId="0" fontId="24" fillId="5" borderId="21" xfId="1" applyFont="1" applyFill="1" applyBorder="1" applyAlignment="1">
      <alignment horizontal="center" vertical="center"/>
    </xf>
    <xf numFmtId="0" fontId="24" fillId="5" borderId="22" xfId="1" applyFont="1" applyFill="1" applyBorder="1" applyAlignment="1">
      <alignment horizontal="center" vertical="center"/>
    </xf>
    <xf numFmtId="0" fontId="24" fillId="5" borderId="23" xfId="1" applyFont="1" applyFill="1" applyBorder="1" applyAlignment="1">
      <alignment horizontal="center" vertical="center"/>
    </xf>
    <xf numFmtId="0" fontId="39" fillId="0" borderId="0" xfId="1" applyFont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26" fillId="0" borderId="4" xfId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26" fillId="0" borderId="28" xfId="1" applyFont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4" fillId="0" borderId="5" xfId="1" applyFont="1" applyBorder="1" applyAlignment="1">
      <alignment horizontal="center" vertical="center" wrapText="1"/>
    </xf>
  </cellXfs>
  <cellStyles count="3">
    <cellStyle name="Normal" xfId="0" builtinId="0"/>
    <cellStyle name="Normal 2" xfId="1" xr:uid="{72F76C3A-FA89-43D8-9009-95C4CF61D5D8}"/>
    <cellStyle name="Normal 3" xfId="2" xr:uid="{C7242140-EF26-4A36-9B6F-FB835E359AA9}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Quadro%20Lota&#231;&#245;es%20por%20Unidade%2024-10-2022%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da Costa Brito" refreshedDate="44701.475215162034" createdVersion="6" refreshedVersion="6" minRefreshableVersion="3" recordCount="179" xr:uid="{00000000-000A-0000-FFFF-FFFF06000000}">
  <cacheSource type="worksheet">
    <worksheetSource ref="A4:F160" sheet="CJ'S" r:id="rId2"/>
  </cacheSource>
  <cacheFields count="6">
    <cacheField name="UNIDADE DE LOTAÇÃO" numFmtId="0">
      <sharedItems containsBlank="1"/>
    </cacheField>
    <cacheField name="MAT" numFmtId="0">
      <sharedItems containsBlank="1" containsMixedTypes="1" containsNumber="1" containsInteger="1" minValue="68" maxValue="1056"/>
    </cacheField>
    <cacheField name="NOME" numFmtId="0">
      <sharedItems containsBlank="1"/>
    </cacheField>
    <cacheField name="CARGO EFETIVO" numFmtId="0">
      <sharedItems containsBlank="1" count="8">
        <m/>
        <s v="VAGO"/>
        <s v="CEDIDO PARA O CJF"/>
        <s v="TÉCNICO JUDICIÁRIO"/>
        <s v="CARGO EFETIVO"/>
        <s v="SEM VÍNCULO"/>
        <s v="MAGISTRADO"/>
        <s v="ANALISTA JUDICIÁRIO"/>
      </sharedItems>
    </cacheField>
    <cacheField name="CARGO/FUNÇÃO" numFmtId="0">
      <sharedItems containsBlank="1" count="41">
        <m/>
        <s v="CHEFE DE ASSESSORIA &quot;A&quot; / CJ-3"/>
        <s v="ASSESSOR “A” / CJ-2"/>
        <s v="ANALISTA JUDICIÁRIO"/>
        <s v="TÉCNICO JUDICIÁRIO"/>
        <s v="CARGO/FUNÇÃO"/>
        <s v="CHEFE DE ASSESSORIA &quot;A&quot;/CJ-3"/>
        <s v="CHEFE DE ASSESSORIA “C” / CJ-1"/>
        <s v="CHEFE DE ASSESSORIA &quot;B&quot; / CJ-2"/>
        <s v="SECRETÁRIO / CJ-3"/>
        <s v="ASSESSOR &quot;B&quot;/ CJ-1"/>
        <s v="SUBSECRETÁRIO / CJ-2"/>
        <s v="SUBSECRETARIA / CJ-2"/>
        <s v="SECRETÁRIO-GERAL"/>
        <s v="CHEFE DE GABINETE &quot;A&quot; / CJ-3"/>
        <s v="DIRETOR DE CENTRO &quot;C&quot;"/>
        <s v="DIRETOR DE CENTRO &quot;A&quot; / CJ-3"/>
        <s v="CHEFE DE ASSESSORIA &quot;A&quot;/ CJ-3"/>
        <s v="ASSESSOR “B” / CJ-1"/>
        <s v="DIRETOR DE CENTRO &quot;B&quot; / CJ-2"/>
        <s v="DIRETOR DE CENTRO &quot;C&quot; / CJ-1"/>
        <s v="ASSESSOR &quot;B&quot; / CJ-1"/>
        <s v="SECRETÁRIO /CJ-3"/>
        <s v="DIRETORA EXECUTIVO / CJ-4"/>
        <s v="CHEFE DE GABINETE &quot;B&quot; / CJ-2"/>
        <s v="ASSESSOR &quot;B&quot; - CJ-1"/>
        <s v="SUBSECRETÁRIA / CJ-2"/>
        <s v="DIRETOR DE DIVISÃO - CJ-1 "/>
        <s v="DIRETOR EXECUTIVO / CJ-4"/>
        <s v="ASSESSOR &quot;B&quot;/CJ-1"/>
        <s v="SECRETÁRIA / CJ-3"/>
        <s v="DIRETOR DE DIVISÃO / CJ-1"/>
        <s v="DIRETOR DE DIVISÃO / CJ-1 "/>
        <s v="JUIZ AUXILIAR DA CORREGEDORIA"/>
        <s v="ASSESSOR  “A”/ CJ-2"/>
        <s v="SECRETÁRIO / CJ-3 "/>
        <s v="DIRETOR DE CENTRO “B” / CJ-2"/>
        <s v="ASSESSOR “B”/ CJ-1"/>
        <s v="ASSESSOR &quot;B&quot; / CJ-1 "/>
        <s v="DIRETOR  DE DIVISÃO / CJ-1"/>
        <s v="DIRETOR  DE DIVISÃO/ CJ-1 "/>
      </sharedItems>
    </cacheField>
    <cacheField name="ÓRGÃO DE ORIGEM" numFmtId="0">
      <sharedItems containsBlank="1" containsMixedTypes="1" containsNumber="1" containsInteger="1" minValue="0" maxValue="11" count="26">
        <m/>
        <s v="MINISTÉRIO DA JUSTIÇA"/>
        <s v="CJF"/>
        <n v="0"/>
        <n v="1"/>
        <n v="2"/>
        <s v="ÓRGÃO DE ORIGEM"/>
        <s v="ALRS"/>
        <s v="SEM VÍNCULO"/>
        <n v="3"/>
        <n v="4"/>
        <s v="CONVOCADO/TRF1"/>
        <s v="STJ"/>
        <s v="TJDFT"/>
        <s v="CNJ"/>
        <s v="TSE"/>
        <n v="11"/>
        <s v="STF"/>
        <n v="6"/>
        <s v="TST"/>
        <s v="STM"/>
        <n v="8"/>
        <n v="5"/>
        <s v="TRF 2ª REGIÃO"/>
        <s v="TRF 4ª REGIÃO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s v="PRESIDÊNCIA - PR"/>
    <m/>
    <s v="MINISTRO HUMBERTO MARTINS"/>
    <x v="0"/>
    <x v="0"/>
    <x v="0"/>
  </r>
  <r>
    <s v="ASSESSORIA DE ASSUNTOS INSTITUCIONAIS - "/>
    <m/>
    <s v="VAGO"/>
    <x v="1"/>
    <x v="1"/>
    <x v="0"/>
  </r>
  <r>
    <s v="ASSESSORIA ESPECIAL DE SEGURANÇA INSTITUCIONAL E DE TRANSPORTE – ASSEP"/>
    <n v="1041"/>
    <s v="JOSÉ XIMENES DE ALBUQUERQUE"/>
    <x v="2"/>
    <x v="1"/>
    <x v="1"/>
  </r>
  <r>
    <m/>
    <n v="76"/>
    <s v="ABINAEL ALVES DA SILVA"/>
    <x v="3"/>
    <x v="2"/>
    <x v="2"/>
  </r>
  <r>
    <s v="CARGOS EFETIVOS"/>
    <m/>
    <m/>
    <x v="0"/>
    <x v="3"/>
    <x v="3"/>
  </r>
  <r>
    <m/>
    <m/>
    <m/>
    <x v="0"/>
    <x v="4"/>
    <x v="4"/>
  </r>
  <r>
    <s v="Total de servidores  na SESTRA:"/>
    <m/>
    <m/>
    <x v="0"/>
    <x v="0"/>
    <x v="5"/>
  </r>
  <r>
    <m/>
    <m/>
    <m/>
    <x v="0"/>
    <x v="0"/>
    <x v="0"/>
  </r>
  <r>
    <s v="ASSESSORIA DE COMUNICAÇÃO SOCIAL E DE CERIMONIAL - ASCOM"/>
    <m/>
    <m/>
    <x v="0"/>
    <x v="0"/>
    <x v="0"/>
  </r>
  <r>
    <s v="UNIDADE DE LOTAÇÃO"/>
    <s v="MAT"/>
    <s v="NOME"/>
    <x v="4"/>
    <x v="5"/>
    <x v="6"/>
  </r>
  <r>
    <s v="ASSESSORIA DE COMUNICAÇÃO SOCIAL E DE CERIMONIAL – ASCOM"/>
    <n v="1056"/>
    <s v="ANA CRISTINA MACHADO DA ROSA"/>
    <x v="2"/>
    <x v="6"/>
    <x v="7"/>
  </r>
  <r>
    <s v="ASSESSORIA DE MULTIMÍDIA – ASMUT"/>
    <n v="281"/>
    <s v="PAULO ROSEMBERG PRATA DA FONSECA"/>
    <x v="3"/>
    <x v="7"/>
    <x v="2"/>
  </r>
  <r>
    <s v="ASSESSORIA DE IMPRENSA E DE CERIMONIAL – ASIMP"/>
    <n v="1015"/>
    <s v="KATIA OLIVEIRA BONIFÁCIO ALBUQUERQUE"/>
    <x v="5"/>
    <x v="8"/>
    <x v="8"/>
  </r>
  <r>
    <s v="CARGOS EFETIVOS"/>
    <m/>
    <m/>
    <x v="0"/>
    <x v="3"/>
    <x v="3"/>
  </r>
  <r>
    <m/>
    <m/>
    <m/>
    <x v="0"/>
    <x v="4"/>
    <x v="4"/>
  </r>
  <r>
    <s v="Total de servidores  na ASCOM:"/>
    <m/>
    <m/>
    <x v="0"/>
    <x v="0"/>
    <x v="9"/>
  </r>
  <r>
    <m/>
    <m/>
    <m/>
    <x v="0"/>
    <x v="0"/>
    <x v="0"/>
  </r>
  <r>
    <s v="SECRETARIA DE AUDITORIA INTERNA - SAI"/>
    <m/>
    <m/>
    <x v="0"/>
    <x v="0"/>
    <x v="0"/>
  </r>
  <r>
    <s v="UNIDADE DE LOTAÇÃO"/>
    <s v="MAT"/>
    <s v="NOME"/>
    <x v="4"/>
    <x v="5"/>
    <x v="6"/>
  </r>
  <r>
    <s v="SECRETARIA DE AUDITORIA INTERNA - SAI"/>
    <n v="1011"/>
    <s v="EVA MARIA FERREIRA BARROS"/>
    <x v="5"/>
    <x v="9"/>
    <x v="8"/>
  </r>
  <r>
    <s v="ASSESSORIA - ASSAI"/>
    <n v="136"/>
    <s v="ROBERTA BASTOS CUNHA NUNES"/>
    <x v="3"/>
    <x v="10"/>
    <x v="2"/>
  </r>
  <r>
    <s v="SUBSECRETARIA DE DE AUDITORIA DE LICITAÇOES, CONTRATOS E DE PESSOAL - SUALP "/>
    <n v="629"/>
    <s v="ROBERTO JÚNIO DOS SANTOS MOREIRA"/>
    <x v="3"/>
    <x v="11"/>
    <x v="2"/>
  </r>
  <r>
    <s v="SUBSECRETARIA DE AUDITORIA  DE GOVERNANÇA E DE GESTÃO  - SUAGO"/>
    <n v="163"/>
    <s v="ANGELITA DA MOTA AYRES RODRIGUES"/>
    <x v="3"/>
    <x v="12"/>
    <x v="2"/>
  </r>
  <r>
    <s v="CARGOS EFETIVOS"/>
    <m/>
    <m/>
    <x v="0"/>
    <x v="3"/>
    <x v="3"/>
  </r>
  <r>
    <m/>
    <m/>
    <m/>
    <x v="0"/>
    <x v="4"/>
    <x v="9"/>
  </r>
  <r>
    <s v="Total de servidores  na Secretaria deAuditoria Interna:"/>
    <m/>
    <m/>
    <x v="0"/>
    <x v="0"/>
    <x v="10"/>
  </r>
  <r>
    <m/>
    <m/>
    <m/>
    <x v="0"/>
    <x v="0"/>
    <x v="0"/>
  </r>
  <r>
    <s v="SECRETARIA-GERAL – SG"/>
    <m/>
    <m/>
    <x v="0"/>
    <x v="0"/>
    <x v="0"/>
  </r>
  <r>
    <s v="UNIDADE DE LOTAÇÃO"/>
    <s v="MAT"/>
    <s v="NOME"/>
    <x v="4"/>
    <x v="5"/>
    <x v="6"/>
  </r>
  <r>
    <s v="SECRETARIA-GERAL - SG"/>
    <n v="1039"/>
    <s v="MIGUEL ÂNGELO DE ALVARENGA LOPES"/>
    <x v="6"/>
    <x v="13"/>
    <x v="11"/>
  </r>
  <r>
    <s v="GABINETE DA SECRETARIA-GERAL E OUVIDORIA – GAB-OUV"/>
    <n v="987"/>
    <s v="WESLEY ROBERTO QUEIROZ COSTA"/>
    <x v="7"/>
    <x v="14"/>
    <x v="2"/>
  </r>
  <r>
    <s v="CENTRO DE SAÚDE - CESAU"/>
    <n v="952"/>
    <s v=" FABIANO PEIXOTO DA CONCEIÇÃO"/>
    <x v="7"/>
    <x v="15"/>
    <x v="12"/>
  </r>
  <r>
    <s v="CENTRO DE COOPERAÇÃO JURÍDICA INTERNACIONAL - CECINT-CJF"/>
    <n v="1017"/>
    <s v="MARCIA HOFFMANN"/>
    <x v="2"/>
    <x v="16"/>
    <x v="12"/>
  </r>
  <r>
    <m/>
    <n v="1008"/>
    <s v="ELTON QUIRINO DA SILVA"/>
    <x v="2"/>
    <x v="10"/>
    <x v="12"/>
  </r>
  <r>
    <s v="ASSESSORIA ESPECIAL DA SECRETARIA-GERAL  - ASESG"/>
    <n v="833"/>
    <s v="FABIO COSTA OLIVEIRA"/>
    <x v="2"/>
    <x v="1"/>
    <x v="13"/>
  </r>
  <r>
    <s v="ASSESSORIA JURÍDICA  DA SECRETARIA-GERAL - ASJUR"/>
    <n v="519"/>
    <s v="ALEXANDRE PINHEIRO LAMEIRÃO"/>
    <x v="3"/>
    <x v="17"/>
    <x v="2"/>
  </r>
  <r>
    <m/>
    <n v="844"/>
    <s v="MANOEL MAIA JOVITA"/>
    <x v="3"/>
    <x v="18"/>
    <x v="2"/>
  </r>
  <r>
    <s v="ASSESSORIA DE APOIO ÀS SESSÕES - ASSES"/>
    <n v="1014"/>
    <s v="NATÁLIA DA SILVA DE CARVALHO"/>
    <x v="2"/>
    <x v="17"/>
    <x v="14"/>
  </r>
  <r>
    <s v="CENTRO DE GESTÃO DOCUMENTAL - CEGDOC"/>
    <n v="972"/>
    <s v="BENI DOS SANTOS MELLO"/>
    <x v="2"/>
    <x v="19"/>
    <x v="15"/>
  </r>
  <r>
    <s v="CENTRO DE REVISÃO DE DOCUMENTOS E PUBLICAÇÕES - CEREVI"/>
    <n v="300"/>
    <s v="LUCINDA SIQUEIRA CHAVES"/>
    <x v="3"/>
    <x v="20"/>
    <x v="2"/>
  </r>
  <r>
    <s v="CARGOS EFETIVOS"/>
    <m/>
    <m/>
    <x v="0"/>
    <x v="3"/>
    <x v="5"/>
  </r>
  <r>
    <m/>
    <m/>
    <m/>
    <x v="0"/>
    <x v="4"/>
    <x v="9"/>
  </r>
  <r>
    <s v="Total de servidores na Secretaria Geral"/>
    <m/>
    <m/>
    <x v="0"/>
    <x v="0"/>
    <x v="16"/>
  </r>
  <r>
    <m/>
    <m/>
    <m/>
    <x v="0"/>
    <x v="0"/>
    <x v="0"/>
  </r>
  <r>
    <m/>
    <m/>
    <m/>
    <x v="0"/>
    <x v="0"/>
    <x v="0"/>
  </r>
  <r>
    <s v="SECRETARIA DE ESTRATÉGIA E GOVERNANÇA – SEG"/>
    <m/>
    <m/>
    <x v="0"/>
    <x v="0"/>
    <x v="0"/>
  </r>
  <r>
    <s v="UNIDADE DE LOTAÇÃO"/>
    <s v="MAT"/>
    <s v="NOME"/>
    <x v="4"/>
    <x v="5"/>
    <x v="6"/>
  </r>
  <r>
    <s v="SECRETARIA DE ESTRATÉGIA E GOVERNANÇA - SEG"/>
    <n v="1010"/>
    <s v="ELAINE NÓBREGA BORGES"/>
    <x v="2"/>
    <x v="9"/>
    <x v="12"/>
  </r>
  <r>
    <s v="ASSESSORIA - ASSEG"/>
    <m/>
    <m/>
    <x v="1"/>
    <x v="21"/>
    <x v="0"/>
  </r>
  <r>
    <s v="SUBSECRETARIA DE GESTÃO ESTRATÉGICA - SUEST "/>
    <n v="347"/>
    <s v="SILVANA CONCEIÇÃO DIAS SOARES"/>
    <x v="3"/>
    <x v="11"/>
    <x v="2"/>
  </r>
  <r>
    <s v="SUBSECRETARIA DE MODERNIZAÇÃO DA GESTÃO - SUMOG"/>
    <n v="68"/>
    <s v="SELMA SUZANA MUNIZ LARANJAL SALES"/>
    <x v="3"/>
    <x v="11"/>
    <x v="2"/>
  </r>
  <r>
    <s v="SUBSECRETARIA DE INTELIGÊNCIA ANALÍTICA - SUIAN"/>
    <n v="881"/>
    <s v="ALEX PENA TOSTA DA SILVA"/>
    <x v="7"/>
    <x v="11"/>
    <x v="2"/>
  </r>
  <r>
    <s v="CARGOS EFETIVOS"/>
    <m/>
    <m/>
    <x v="0"/>
    <x v="3"/>
    <x v="4"/>
  </r>
  <r>
    <m/>
    <m/>
    <m/>
    <x v="0"/>
    <x v="4"/>
    <x v="5"/>
  </r>
  <r>
    <s v="Total de servidores na Secretaria de Estratégia e Governança:"/>
    <m/>
    <m/>
    <x v="0"/>
    <x v="0"/>
    <x v="10"/>
  </r>
  <r>
    <m/>
    <m/>
    <m/>
    <x v="0"/>
    <x v="0"/>
    <x v="0"/>
  </r>
  <r>
    <m/>
    <m/>
    <m/>
    <x v="0"/>
    <x v="0"/>
    <x v="0"/>
  </r>
  <r>
    <s v="SECRETARIA DE TECNOLOGIA DA INFORMAÇÃO – STI"/>
    <m/>
    <m/>
    <x v="0"/>
    <x v="0"/>
    <x v="0"/>
  </r>
  <r>
    <s v="UNIDADE DE LOTAÇÃO"/>
    <s v="MAT"/>
    <s v="NOME"/>
    <x v="4"/>
    <x v="5"/>
    <x v="6"/>
  </r>
  <r>
    <s v="SECRETARIA DE TECNOLOGIA DA INFORMAÇÃO - STI"/>
    <n v="1007"/>
    <s v="TIAGO DA COSTA PEIXOTO"/>
    <x v="2"/>
    <x v="22"/>
    <x v="17"/>
  </r>
  <r>
    <s v="ASSESSORIA - ASSTI"/>
    <m/>
    <m/>
    <x v="1"/>
    <x v="18"/>
    <x v="0"/>
  </r>
  <r>
    <s v="ASSESSORIA TÉCNICA DE AUTORIDADE CERTIFICADORA DA JUSTIÇA FEDERAL - AC-JUS"/>
    <n v="95"/>
    <s v="PAULO MARTINS INOCÊNCIO"/>
    <x v="3"/>
    <x v="18"/>
    <x v="2"/>
  </r>
  <r>
    <s v="SUBSECRETARIA DE SEGURANÇA DA TECNOLOGIA DA INFORMAÇÃO - SUSTI"/>
    <n v="673"/>
    <s v="RENATO SOLIMAR ALVES"/>
    <x v="3"/>
    <x v="11"/>
    <x v="2"/>
  </r>
  <r>
    <s v="SUBSECRETARIA DE ENGENHARIA DE SOFTWARE – SUSOF"/>
    <n v="950"/>
    <s v="MARCO ANTONIO MENDES DE MORAES"/>
    <x v="2"/>
    <x v="11"/>
    <x v="12"/>
  </r>
  <r>
    <s v="SUBSECRETARIA DE INFRAESTRUTURA E DE SUPORTE TÉCNICO – SUTEC"/>
    <n v="382"/>
    <s v="ADRIANA JESUS DE MORAIS"/>
    <x v="3"/>
    <x v="11"/>
    <x v="2"/>
  </r>
  <r>
    <s v="SUBSECRETARIA DE GOVERNANÇA DE TECNOLOGIA DA INFORMAÇÃO - SUGOV"/>
    <n v="646"/>
    <s v="ANDRÉ RICARDO LAPETINA CHIARATTO"/>
    <x v="2"/>
    <x v="11"/>
    <x v="12"/>
  </r>
  <r>
    <s v="CARGOS EFETIVOS"/>
    <m/>
    <m/>
    <x v="0"/>
    <x v="3"/>
    <x v="3"/>
  </r>
  <r>
    <m/>
    <m/>
    <m/>
    <x v="0"/>
    <x v="4"/>
    <x v="9"/>
  </r>
  <r>
    <s v="Total de servidores na Secretaria de Tecnologia da Informação:"/>
    <m/>
    <m/>
    <x v="0"/>
    <x v="0"/>
    <x v="18"/>
  </r>
  <r>
    <m/>
    <m/>
    <m/>
    <x v="0"/>
    <x v="0"/>
    <x v="0"/>
  </r>
  <r>
    <s v="DIRETORIA EXECUTIVA DE PLANEJAMENTO E DE ORÇAMENTO - DP"/>
    <m/>
    <m/>
    <x v="0"/>
    <x v="0"/>
    <x v="0"/>
  </r>
  <r>
    <s v="UNIDADE DE LOTAÇÃO"/>
    <s v="MAT"/>
    <s v="NOME"/>
    <x v="4"/>
    <x v="5"/>
    <x v="6"/>
  </r>
  <r>
    <s v="DIRETORIA EXECUTIVA DE PLANEJAMENTO E DE ORÇAMENTO - DP"/>
    <n v="577"/>
    <s v="GUSTAVO BICALHO FERREIRA DA SILVA"/>
    <x v="2"/>
    <x v="23"/>
    <x v="12"/>
  </r>
  <r>
    <s v="GABINETE – GAB - DP"/>
    <n v="503"/>
    <s v="ANTONIO CARLOS DE SOUSA COSTA"/>
    <x v="3"/>
    <x v="24"/>
    <x v="2"/>
  </r>
  <r>
    <s v="ASSESSORIA - ASSDP"/>
    <m/>
    <m/>
    <x v="1"/>
    <x v="25"/>
    <x v="0"/>
  </r>
  <r>
    <s v="CARGOS EFETIVOS"/>
    <m/>
    <m/>
    <x v="0"/>
    <x v="3"/>
    <x v="3"/>
  </r>
  <r>
    <m/>
    <m/>
    <m/>
    <x v="0"/>
    <x v="4"/>
    <x v="4"/>
  </r>
  <r>
    <s v="Total de servidores na DP"/>
    <m/>
    <m/>
    <x v="0"/>
    <x v="0"/>
    <x v="5"/>
  </r>
  <r>
    <m/>
    <m/>
    <m/>
    <x v="0"/>
    <x v="0"/>
    <x v="0"/>
  </r>
  <r>
    <m/>
    <m/>
    <m/>
    <x v="0"/>
    <x v="0"/>
    <x v="0"/>
  </r>
  <r>
    <s v="SECRETARIA DE PLANEJAMENTO, ORÇAMENTO E FINANÇAS - SPO"/>
    <m/>
    <m/>
    <x v="0"/>
    <x v="0"/>
    <x v="0"/>
  </r>
  <r>
    <s v="UNIDADE DE LOTAÇÃO"/>
    <s v="MAT"/>
    <s v="NOME"/>
    <x v="4"/>
    <x v="5"/>
    <x v="6"/>
  </r>
  <r>
    <s v="SECRETARIA DE PLANEJAMENTO, ORÇAMENTO E FINANÇAS - SPO"/>
    <n v="658"/>
    <s v="MARCELO BARROS MARQUES"/>
    <x v="2"/>
    <x v="9"/>
    <x v="19"/>
  </r>
  <r>
    <s v="ASSESSORIA - ASSPO"/>
    <n v="309"/>
    <s v="HERCILIO LUIZ TAVARES JUNIOR"/>
    <x v="3"/>
    <x v="21"/>
    <x v="2"/>
  </r>
  <r>
    <s v="SUBSECRETARIA DE PRECATÓRIOS -SUPRE"/>
    <n v="874"/>
    <s v="JOÃO PAULO NUNES"/>
    <x v="3"/>
    <x v="11"/>
    <x v="2"/>
  </r>
  <r>
    <s v="SUBSECRETARIA DE PLANEJAMENTO ORÇAMENTÁRIO – SUPLA"/>
    <n v="878"/>
    <s v="MARIA SELMA TORRES DA SILVA"/>
    <x v="5"/>
    <x v="26"/>
    <x v="8"/>
  </r>
  <r>
    <s v="SUBSECRETARIA DE PROGRAMAÇÃO ORÇAMENTÁRIA E FINANCEIRA - SUPRO"/>
    <n v="659"/>
    <s v="JAQUELINE ROLLO GREGÓRIO"/>
    <x v="2"/>
    <x v="11"/>
    <x v="12"/>
  </r>
  <r>
    <s v="DIVISÃO DE CONTABILIDADE E CUSTOS - DICOS "/>
    <n v="967"/>
    <s v="ALEXANDRE DOS SANTOS SILVA"/>
    <x v="2"/>
    <x v="27"/>
    <x v="12"/>
  </r>
  <r>
    <s v="CARGOS EFETIVOS"/>
    <m/>
    <m/>
    <x v="0"/>
    <x v="3"/>
    <x v="3"/>
  </r>
  <r>
    <m/>
    <m/>
    <m/>
    <x v="0"/>
    <x v="4"/>
    <x v="5"/>
  </r>
  <r>
    <s v="Total de servidores na Secretaria de Planejamento, Orçamento e Finanças:"/>
    <m/>
    <m/>
    <x v="0"/>
    <x v="0"/>
    <x v="18"/>
  </r>
  <r>
    <m/>
    <m/>
    <m/>
    <x v="0"/>
    <x v="0"/>
    <x v="0"/>
  </r>
  <r>
    <m/>
    <m/>
    <m/>
    <x v="0"/>
    <x v="0"/>
    <x v="0"/>
  </r>
  <r>
    <s v="SECRETARIA DE GESTÃO DE OBRAS - SGO"/>
    <m/>
    <m/>
    <x v="0"/>
    <x v="0"/>
    <x v="0"/>
  </r>
  <r>
    <s v="UNIDADE DE LOTAÇÃO"/>
    <s v="MAT"/>
    <s v="NOME"/>
    <x v="4"/>
    <x v="5"/>
    <x v="6"/>
  </r>
  <r>
    <s v="SECRETARIA DE GESTÃO DE OBRAS – SGO"/>
    <n v="286"/>
    <s v="LÚCIO CASTELO BRANCO"/>
    <x v="7"/>
    <x v="9"/>
    <x v="2"/>
  </r>
  <r>
    <s v="ASSESSORIA - ASSGO "/>
    <n v="973"/>
    <s v="VIVIANE MENEZES XAVIER DE SOUZA"/>
    <x v="2"/>
    <x v="25"/>
    <x v="12"/>
  </r>
  <r>
    <s v="SUBSECRETARIA DE PLANEJAMENTO DE OBRAS - SUPOB"/>
    <n v="544"/>
    <s v="FÁBIO MENDONÇA DE OLIVEIRA"/>
    <x v="7"/>
    <x v="11"/>
    <x v="2"/>
  </r>
  <r>
    <s v="SUBSECRETARIA DE MONITORAMENTO DE OBRAS - SUMOB"/>
    <n v="459"/>
    <s v="MONICA REGINA FERREIRA ANTUNES"/>
    <x v="3"/>
    <x v="26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Obras"/>
    <m/>
    <m/>
    <x v="0"/>
    <x v="0"/>
    <x v="10"/>
  </r>
  <r>
    <m/>
    <m/>
    <m/>
    <x v="0"/>
    <x v="0"/>
    <x v="0"/>
  </r>
  <r>
    <m/>
    <m/>
    <m/>
    <x v="0"/>
    <x v="0"/>
    <x v="0"/>
  </r>
  <r>
    <s v="DIRETORIA EXECUTIVA DE ADMINISTRAÇÃO E DE GESTÃO DE PESSOAS - DA"/>
    <m/>
    <m/>
    <x v="0"/>
    <x v="0"/>
    <x v="0"/>
  </r>
  <r>
    <s v="UNIDADE DE LOTAÇÃO"/>
    <s v="MAT"/>
    <s v="NOME"/>
    <x v="4"/>
    <x v="5"/>
    <x v="6"/>
  </r>
  <r>
    <s v="DIRETORIA EXECUTIVA DE ADMINISTRAÇÃO E DE GESTÃO DE PESSOAS – DA"/>
    <n v="1013"/>
    <s v="JODELMIR PEREIRA DE SOUZA"/>
    <x v="5"/>
    <x v="28"/>
    <x v="8"/>
  </r>
  <r>
    <s v="GABINETE – GAB - DA"/>
    <n v="1012"/>
    <s v="JANAINA MARQUES ALVES"/>
    <x v="2"/>
    <x v="24"/>
    <x v="12"/>
  </r>
  <r>
    <s v="ASSESSORA - ASSDA"/>
    <n v="940"/>
    <s v="CRISLEY LOBO ELIAS"/>
    <x v="2"/>
    <x v="29"/>
    <x v="12"/>
  </r>
  <r>
    <s v="CARGOS EFETIVOS"/>
    <m/>
    <m/>
    <x v="0"/>
    <x v="3"/>
    <x v="3"/>
  </r>
  <r>
    <m/>
    <m/>
    <m/>
    <x v="0"/>
    <x v="4"/>
    <x v="3"/>
  </r>
  <r>
    <s v="Total de servidores na DA:"/>
    <m/>
    <m/>
    <x v="0"/>
    <x v="0"/>
    <x v="9"/>
  </r>
  <r>
    <m/>
    <m/>
    <m/>
    <x v="0"/>
    <x v="0"/>
    <x v="0"/>
  </r>
  <r>
    <m/>
    <m/>
    <m/>
    <x v="0"/>
    <x v="0"/>
    <x v="0"/>
  </r>
  <r>
    <s v="SECRETARIA DE GESTÃO DE PESSOAS – SGP"/>
    <m/>
    <m/>
    <x v="0"/>
    <x v="0"/>
    <x v="0"/>
  </r>
  <r>
    <s v="UNIDADE DE LOTAÇÃO"/>
    <s v="MAT"/>
    <s v="NOME"/>
    <x v="4"/>
    <x v="5"/>
    <x v="6"/>
  </r>
  <r>
    <s v="SECRETARIA DE GESTÃO DE PESSOAS - SGP"/>
    <n v="889"/>
    <s v="ROSE MARIE  DE THUIN"/>
    <x v="5"/>
    <x v="30"/>
    <x v="8"/>
  </r>
  <r>
    <s v="ASSESSORIA - ASGEP"/>
    <n v="307"/>
    <s v="CLEIDE SOUSA DE OLIVEIRA"/>
    <x v="3"/>
    <x v="18"/>
    <x v="2"/>
  </r>
  <r>
    <s v="DIVISÃO DE REMOÇÕES NACIONAIS - DIREN"/>
    <n v="122"/>
    <s v="ALBERTO VALE DE PAULA"/>
    <x v="7"/>
    <x v="31"/>
    <x v="2"/>
  </r>
  <r>
    <s v="SUBSECRETARIA DE PAGAMENTO - SUPAG "/>
    <n v="1040"/>
    <s v="MAIZE SILVA RAMOS"/>
    <x v="5"/>
    <x v="26"/>
    <x v="8"/>
  </r>
  <r>
    <s v="DIVISÃO DE PAGAMENTO DE PESSOAL - DIPAG"/>
    <n v="954"/>
    <s v="ADOLFO BRAGATO JUNIOR "/>
    <x v="2"/>
    <x v="31"/>
    <x v="12"/>
  </r>
  <r>
    <s v="SUBSECRETARIA DE NORMAS, ORIENTAÇÕES DE DIREITOS E DEVERES – SUNOR"/>
    <n v="910"/>
    <s v="ELIANA BENTO MACHADO "/>
    <x v="2"/>
    <x v="26"/>
    <x v="12"/>
  </r>
  <r>
    <s v="SUBSECRETARIA DE BENEFÍCIOS E POLÍTICAS DE PESSOAS - SUBEP"/>
    <n v="971"/>
    <s v="HUGO BITTENCOURT DE OLIVEIRA ROZENDO"/>
    <x v="2"/>
    <x v="11"/>
    <x v="20"/>
  </r>
  <r>
    <s v="SUBSECRETARIA DE PROVIMENTO E ALOCAÇÃO DE PESSOAS - SUPAV"/>
    <n v="770"/>
    <s v="FREDERICO AUGUSTO COSTA DE OLIVEIRA"/>
    <x v="7"/>
    <x v="11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Pessoas:"/>
    <m/>
    <m/>
    <x v="0"/>
    <x v="0"/>
    <x v="21"/>
  </r>
  <r>
    <m/>
    <m/>
    <m/>
    <x v="0"/>
    <x v="0"/>
    <x v="0"/>
  </r>
  <r>
    <m/>
    <m/>
    <m/>
    <x v="0"/>
    <x v="0"/>
    <x v="0"/>
  </r>
  <r>
    <s v="SECRETARIA DE ADMINISTRAÇÃO – SAD"/>
    <m/>
    <m/>
    <x v="0"/>
    <x v="0"/>
    <x v="0"/>
  </r>
  <r>
    <s v="UNIDADE DE LOTAÇÃO"/>
    <s v="MAT"/>
    <s v="NOME"/>
    <x v="4"/>
    <x v="5"/>
    <x v="6"/>
  </r>
  <r>
    <s v="SECRETARIA DE ADMINISTRAÇÃO - SAD"/>
    <n v="282"/>
    <s v="ALEXANDRE FAGUNDES"/>
    <x v="3"/>
    <x v="9"/>
    <x v="2"/>
  </r>
  <r>
    <s v="ASSESSORIA - ASSAD"/>
    <n v="1019"/>
    <s v="PATRICIA FERNANDA PINHEIRO DE ARAUJO"/>
    <x v="2"/>
    <x v="21"/>
    <x v="14"/>
  </r>
  <r>
    <s v="DIVISÃO DE APOIO AO PLANEJAMENTO E À FISCALIZAÇÃO - DIPLA"/>
    <n v="993"/>
    <s v="ANDRÉ ARGOLO DE CARVALHO"/>
    <x v="3"/>
    <x v="32"/>
    <x v="2"/>
  </r>
  <r>
    <s v="SUBSECRETARIA DE COMPRAS, LICITAÇÕES, CONTRATOS E PATRIMÔNIO - SUCOP"/>
    <n v="637"/>
    <s v="LUANA CARVALHO DE ALMEIDA"/>
    <x v="3"/>
    <x v="11"/>
    <x v="2"/>
  </r>
  <r>
    <s v="DIVISÃO DE GOVERNANÇA DAS CONTRATAÇÕES -DIGOC "/>
    <n v="978"/>
    <s v="ELIAQUIN VIEIRA DOS SANTOS"/>
    <x v="3"/>
    <x v="32"/>
    <x v="2"/>
  </r>
  <r>
    <s v="SUBSECRETARIA DE MANUTENÇÃO PREDIAL E DE SERVIÇOS GERAIS E GRÁFICOS - SUMAG"/>
    <n v="545"/>
    <s v="EDUARDO NEUMANN MORUM SIMÃO"/>
    <x v="3"/>
    <x v="11"/>
    <x v="2"/>
  </r>
  <r>
    <s v="SUBSECRETARIA DE EXECUÇÃO ORÇAMENTÁRIA E FINANCEIRA - SUOFI"/>
    <n v="830"/>
    <s v="MISAEL GUERRA PESSOA DE ANDRADE"/>
    <x v="7"/>
    <x v="11"/>
    <x v="2"/>
  </r>
  <r>
    <s v="DIVISÃO DE CONTABILIDADE - DICOB"/>
    <n v="907"/>
    <s v="ANDRÉ LUIZ CORDEIRO CAVALCANTI"/>
    <x v="2"/>
    <x v="32"/>
    <x v="12"/>
  </r>
  <r>
    <s v="CARGOS EFETIVOS"/>
    <m/>
    <m/>
    <x v="0"/>
    <x v="3"/>
    <x v="4"/>
  </r>
  <r>
    <m/>
    <m/>
    <m/>
    <x v="0"/>
    <x v="4"/>
    <x v="22"/>
  </r>
  <r>
    <s v="Total de servidores na Secretaria de Administração:"/>
    <m/>
    <m/>
    <x v="0"/>
    <x v="0"/>
    <x v="21"/>
  </r>
  <r>
    <m/>
    <m/>
    <m/>
    <x v="0"/>
    <x v="0"/>
    <x v="0"/>
  </r>
  <r>
    <m/>
    <m/>
    <m/>
    <x v="0"/>
    <x v="0"/>
    <x v="0"/>
  </r>
  <r>
    <s v="CORREGEDORIA-GERAL DA JUSTIÇA FEDERAL – CG"/>
    <m/>
    <m/>
    <x v="0"/>
    <x v="0"/>
    <x v="0"/>
  </r>
  <r>
    <s v="UNIDADE DE LOTAÇÃO"/>
    <s v="MAT"/>
    <s v="NOME"/>
    <x v="4"/>
    <x v="5"/>
    <x v="6"/>
  </r>
  <r>
    <s v="JUÍZES CONVOCADOS - CORREGEDORIA-GERAL "/>
    <n v="1023"/>
    <s v="DANIELA PEREIRA MADEIRA"/>
    <x v="6"/>
    <x v="33"/>
    <x v="23"/>
  </r>
  <r>
    <m/>
    <n v="1024"/>
    <s v="JOÃO BATISTA LAZZARI"/>
    <x v="6"/>
    <x v="33"/>
    <x v="24"/>
  </r>
  <r>
    <s v="ASSESSORIA ESPECIAL DA CORREGEDORIA-GERAL - ASCOR"/>
    <n v="964"/>
    <s v="CRISTIANE MEIRELES ORTIZ"/>
    <x v="7"/>
    <x v="34"/>
    <x v="2"/>
  </r>
  <r>
    <s v="SECRETARIA DA CORREGEDORIA-GERAL DA JUSTIÇA FEDERAL – SCG"/>
    <n v="897"/>
    <s v="DENISE GUIMARÃES TÂNGARI"/>
    <x v="5"/>
    <x v="35"/>
    <x v="8"/>
  </r>
  <r>
    <s v="ASSESSORIA - ASSCG"/>
    <n v="743"/>
    <s v="ELANE PEREIRA DA ROSA"/>
    <x v="3"/>
    <x v="21"/>
    <x v="2"/>
  </r>
  <r>
    <s v="CENTRO DE APOIO ÀS INSPEÇÕES E CORREIÇÕES - CEINSP"/>
    <n v="779"/>
    <s v="EVILANE PRATA ANTUNES RIBEIRO MARTINS"/>
    <x v="3"/>
    <x v="36"/>
    <x v="2"/>
  </r>
  <r>
    <m/>
    <n v="527"/>
    <s v="RENATO DE OLIVEIRA PAES"/>
    <x v="7"/>
    <x v="37"/>
    <x v="2"/>
  </r>
  <r>
    <s v="DIVISÃO DE ANÁLISE PROCEDIMENTAL - DIAPE"/>
    <n v="723"/>
    <s v="PAULA MONTEIRO RUSSO"/>
    <x v="5"/>
    <x v="31"/>
    <x v="8"/>
  </r>
  <r>
    <s v="DIVISÃO DE FEITOS ADMINISTRATIVOS - DIAFE"/>
    <n v="886"/>
    <s v="AMANDA DE OLIVEIRA GOMES"/>
    <x v="5"/>
    <x v="31"/>
    <x v="8"/>
  </r>
  <r>
    <s v="DIVISÃO DE ESTATÍSTICA - DIEST "/>
    <m/>
    <s v="VAGO"/>
    <x v="1"/>
    <x v="31"/>
    <x v="0"/>
  </r>
  <r>
    <s v="CARGOS EFETIVOS"/>
    <m/>
    <m/>
    <x v="0"/>
    <x v="3"/>
    <x v="5"/>
  </r>
  <r>
    <m/>
    <m/>
    <m/>
    <x v="0"/>
    <x v="4"/>
    <x v="5"/>
  </r>
  <r>
    <s v="Total de servidores na Secretaria da Corregedoria-Geral:"/>
    <m/>
    <m/>
    <x v="0"/>
    <x v="0"/>
    <x v="25"/>
  </r>
  <r>
    <m/>
    <m/>
    <m/>
    <x v="0"/>
    <x v="0"/>
    <x v="0"/>
  </r>
  <r>
    <m/>
    <m/>
    <m/>
    <x v="0"/>
    <x v="0"/>
    <x v="0"/>
  </r>
  <r>
    <s v="TURMA NACIONAL DE UNIFORMIZAÇÃO DE JURISPRUDÊNCIA DOS JUIZADOS ESPECIAIS FEDERAIS – TNU"/>
    <m/>
    <m/>
    <x v="0"/>
    <x v="0"/>
    <x v="0"/>
  </r>
  <r>
    <s v="UNIDADE DE LOTAÇÃO"/>
    <s v="MAT"/>
    <s v="NOME"/>
    <x v="4"/>
    <x v="5"/>
    <x v="6"/>
  </r>
  <r>
    <s v="SECRETARIA DA TURMA NACIONAL DE UNIFORMIZAÇÃO – STU"/>
    <n v="535"/>
    <s v="VIVIANE DA COSTA LEITE BORTOLINI"/>
    <x v="5"/>
    <x v="9"/>
    <x v="8"/>
  </r>
  <r>
    <s v="ASSESSORIA DE ANÁLISE DE RECURSOS - ASARE"/>
    <n v="173"/>
    <s v="KLEB AMANCIO E SILVA DA GAMA"/>
    <x v="3"/>
    <x v="38"/>
    <x v="2"/>
  </r>
  <r>
    <s v="DIVISÃO DE ANÁLISE PROCESSUAL E GESTÃO DE PRECEDENTES - DIANP"/>
    <n v="796"/>
    <s v="GABRIELLY DE FÁTIMA RIBEIRO"/>
    <x v="5"/>
    <x v="39"/>
    <x v="8"/>
  </r>
  <r>
    <s v="DIVISÃO DE ADMISSIBILIDADE DE PEDIDOS DE UNIFORMIZAÇÃO - DIAPU"/>
    <n v="810"/>
    <s v="MARCOS FERREIRA DE SOUSA"/>
    <x v="7"/>
    <x v="39"/>
    <x v="2"/>
  </r>
  <r>
    <s v="DIVISÃO DE DISTRIBUIÇÃO E DE PROCESSAMENTO DE FEITOS - DIDIP"/>
    <n v="758"/>
    <s v="SAMARA ARAÚJO ALVES DAMASCENO "/>
    <x v="7"/>
    <x v="39"/>
    <x v="2"/>
  </r>
  <r>
    <s v="CARGOS EFETIVOS"/>
    <m/>
    <m/>
    <x v="0"/>
    <x v="3"/>
    <x v="5"/>
  </r>
  <r>
    <m/>
    <m/>
    <m/>
    <x v="0"/>
    <x v="4"/>
    <x v="4"/>
  </r>
  <r>
    <s v="Total de servidores na Secretaria da TNU:"/>
    <m/>
    <m/>
    <x v="0"/>
    <x v="0"/>
    <x v="22"/>
  </r>
  <r>
    <m/>
    <m/>
    <m/>
    <x v="0"/>
    <x v="0"/>
    <x v="0"/>
  </r>
  <r>
    <m/>
    <m/>
    <m/>
    <x v="0"/>
    <x v="0"/>
    <x v="0"/>
  </r>
  <r>
    <s v="CENTRO DE ESTUDOS JUDICIÁRIOS – CEJ"/>
    <m/>
    <m/>
    <x v="0"/>
    <x v="0"/>
    <x v="0"/>
  </r>
  <r>
    <s v="UNIDADE DE LOTAÇÃO"/>
    <s v="MAT"/>
    <s v="NOME"/>
    <x v="4"/>
    <x v="5"/>
    <x v="6"/>
  </r>
  <r>
    <s v="SECRETARIA DO CENTRO DE ESTUDOS JUDICIÁRIOS - SCE"/>
    <n v="1021"/>
    <s v="DEYST DEYSTHER FERREIRA DE CARVALHO CALDAS"/>
    <x v="5"/>
    <x v="9"/>
    <x v="8"/>
  </r>
  <r>
    <s v="ASSESSORIA - ASCEJ "/>
    <n v="178"/>
    <s v="MÁRCIO GOMES DA SILVA"/>
    <x v="3"/>
    <x v="38"/>
    <x v="2"/>
  </r>
  <r>
    <s v="DIVISÃO DE PROGRAMAS EDUCACIONAIS – DIPRO"/>
    <n v="885"/>
    <s v="MARIA AMÉLIA MAZZOLA"/>
    <x v="2"/>
    <x v="40"/>
    <x v="12"/>
  </r>
  <r>
    <s v="DIVISÃO DE BIBLIOTECA E EDITORAÇÃO - DIBIE"/>
    <n v="640"/>
    <s v="MARIA APARECIDA DE ASSIS MARKS"/>
    <x v="7"/>
    <x v="4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2" cacheId="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2" firstHeaderRow="1" firstDataRow="1" firstDataCol="1"/>
  <pivotFields count="6">
    <pivotField showAll="0"/>
    <pivotField showAll="0"/>
    <pivotField showAll="0"/>
    <pivotField axis="axisRow" dataField="1" showAll="0">
      <items count="9">
        <item x="7"/>
        <item x="4"/>
        <item x="2"/>
        <item x="6"/>
        <item x="5"/>
        <item x="3"/>
        <item x="1"/>
        <item x="0"/>
        <item t="default"/>
      </items>
    </pivotField>
    <pivotField showAll="0">
      <items count="42">
        <item x="3"/>
        <item x="34"/>
        <item x="25"/>
        <item x="21"/>
        <item x="38"/>
        <item x="10"/>
        <item x="29"/>
        <item x="2"/>
        <item x="18"/>
        <item x="37"/>
        <item x="5"/>
        <item x="1"/>
        <item x="17"/>
        <item x="6"/>
        <item x="8"/>
        <item x="7"/>
        <item x="14"/>
        <item x="24"/>
        <item x="39"/>
        <item x="40"/>
        <item x="16"/>
        <item x="19"/>
        <item x="15"/>
        <item x="20"/>
        <item x="36"/>
        <item x="27"/>
        <item x="31"/>
        <item x="32"/>
        <item x="28"/>
        <item x="23"/>
        <item x="33"/>
        <item x="30"/>
        <item x="9"/>
        <item x="35"/>
        <item x="22"/>
        <item x="13"/>
        <item x="12"/>
        <item x="26"/>
        <item x="11"/>
        <item x="4"/>
        <item x="0"/>
        <item t="default"/>
      </items>
    </pivotField>
    <pivotField showAll="0">
      <items count="27">
        <item x="3"/>
        <item x="4"/>
        <item x="5"/>
        <item x="9"/>
        <item x="10"/>
        <item x="22"/>
        <item x="18"/>
        <item x="21"/>
        <item x="25"/>
        <item x="16"/>
        <item x="7"/>
        <item x="2"/>
        <item x="14"/>
        <item x="11"/>
        <item x="1"/>
        <item x="6"/>
        <item x="8"/>
        <item x="17"/>
        <item x="12"/>
        <item x="20"/>
        <item x="13"/>
        <item x="23"/>
        <item x="24"/>
        <item x="15"/>
        <item x="19"/>
        <item x="0"/>
        <item t="default"/>
      </items>
    </pivotField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ntagem de CARGO EFETIV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5"/>
  <sheetViews>
    <sheetView tabSelected="1" topLeftCell="A124" zoomScale="80" zoomScaleNormal="80" zoomScalePageLayoutView="55" workbookViewId="0">
      <selection activeCell="F131" sqref="F131"/>
    </sheetView>
  </sheetViews>
  <sheetFormatPr defaultRowHeight="31.5" customHeight="1" x14ac:dyDescent="0.25"/>
  <cols>
    <col min="1" max="1" width="44.5703125" style="12" customWidth="1"/>
    <col min="2" max="2" width="8.5703125" style="9" customWidth="1"/>
    <col min="3" max="3" width="47.7109375" style="74" customWidth="1"/>
    <col min="4" max="4" width="28.28515625" style="75" customWidth="1"/>
    <col min="5" max="5" width="32.5703125" style="8" customWidth="1"/>
    <col min="6" max="6" width="17.28515625" style="8" customWidth="1"/>
    <col min="7" max="7" width="2.85546875" customWidth="1"/>
    <col min="8" max="8" width="17.28515625" customWidth="1"/>
    <col min="9" max="9" width="8" customWidth="1"/>
    <col min="10" max="10" width="18.5703125" customWidth="1"/>
  </cols>
  <sheetData>
    <row r="1" spans="1:9" ht="31.5" customHeight="1" x14ac:dyDescent="0.25">
      <c r="A1" s="218" t="s">
        <v>1060</v>
      </c>
      <c r="B1" s="218"/>
      <c r="C1" s="218"/>
      <c r="D1" s="218"/>
      <c r="E1" s="218"/>
      <c r="F1" s="218"/>
    </row>
    <row r="2" spans="1:9" ht="31.5" customHeight="1" x14ac:dyDescent="0.25">
      <c r="A2" s="219" t="s">
        <v>1078</v>
      </c>
      <c r="B2" s="219"/>
      <c r="C2" s="219"/>
      <c r="D2" s="219"/>
      <c r="E2" s="219"/>
      <c r="F2" s="219"/>
    </row>
    <row r="3" spans="1:9" ht="31.5" customHeight="1" x14ac:dyDescent="0.25">
      <c r="A3" s="220" t="s">
        <v>1138</v>
      </c>
      <c r="B3" s="220"/>
      <c r="C3" s="220"/>
      <c r="D3" s="220"/>
      <c r="E3" s="220"/>
      <c r="F3" s="220"/>
    </row>
    <row r="4" spans="1:9" ht="31.5" customHeight="1" thickBot="1" x14ac:dyDescent="0.3">
      <c r="A4" s="1"/>
    </row>
    <row r="5" spans="1:9" ht="31.5" customHeight="1" thickBot="1" x14ac:dyDescent="0.3">
      <c r="A5" s="215" t="s">
        <v>0</v>
      </c>
      <c r="B5" s="216"/>
      <c r="C5" s="216"/>
      <c r="D5" s="216"/>
      <c r="E5" s="216"/>
      <c r="F5" s="217"/>
    </row>
    <row r="6" spans="1:9" ht="31.5" customHeight="1" x14ac:dyDescent="0.25">
      <c r="A6" s="215" t="s">
        <v>763</v>
      </c>
      <c r="B6" s="216"/>
      <c r="C6" s="216"/>
      <c r="D6" s="216"/>
      <c r="E6" s="216"/>
      <c r="F6" s="217"/>
    </row>
    <row r="7" spans="1:9" ht="31.5" customHeight="1" x14ac:dyDescent="0.25">
      <c r="A7" s="24" t="s">
        <v>1</v>
      </c>
      <c r="B7" s="76" t="s">
        <v>2</v>
      </c>
      <c r="C7" s="77" t="s">
        <v>3</v>
      </c>
      <c r="D7" s="77" t="s">
        <v>221</v>
      </c>
      <c r="E7" s="25" t="s">
        <v>4</v>
      </c>
      <c r="F7" s="26" t="s">
        <v>762</v>
      </c>
      <c r="G7" s="19"/>
      <c r="H7" s="19"/>
      <c r="I7" s="19"/>
    </row>
    <row r="8" spans="1:9" ht="31.5" customHeight="1" x14ac:dyDescent="0.25">
      <c r="A8" s="225" t="s">
        <v>0</v>
      </c>
      <c r="B8" s="132">
        <v>1114</v>
      </c>
      <c r="C8" s="87" t="s">
        <v>1135</v>
      </c>
      <c r="D8" s="17" t="s">
        <v>28</v>
      </c>
      <c r="E8" s="132" t="s">
        <v>1030</v>
      </c>
      <c r="F8" s="17" t="s">
        <v>28</v>
      </c>
      <c r="G8" s="19"/>
      <c r="H8" s="19"/>
      <c r="I8" s="19"/>
    </row>
    <row r="9" spans="1:9" ht="27.75" customHeight="1" x14ac:dyDescent="0.25">
      <c r="A9" s="226"/>
      <c r="B9" s="132">
        <v>985</v>
      </c>
      <c r="C9" s="87" t="s">
        <v>892</v>
      </c>
      <c r="D9" s="132" t="s">
        <v>43</v>
      </c>
      <c r="E9" s="203" t="s">
        <v>1136</v>
      </c>
      <c r="F9" s="17" t="s">
        <v>5</v>
      </c>
    </row>
    <row r="10" spans="1:9" ht="27.75" customHeight="1" x14ac:dyDescent="0.25">
      <c r="A10" s="123" t="s">
        <v>763</v>
      </c>
      <c r="B10" s="79">
        <v>1070</v>
      </c>
      <c r="C10" s="87" t="s">
        <v>1039</v>
      </c>
      <c r="D10" s="79" t="s">
        <v>771</v>
      </c>
      <c r="E10" s="51" t="s">
        <v>929</v>
      </c>
      <c r="F10" s="17" t="s">
        <v>795</v>
      </c>
    </row>
    <row r="11" spans="1:9" ht="27.75" customHeight="1" x14ac:dyDescent="0.25">
      <c r="A11" s="207" t="s">
        <v>893</v>
      </c>
      <c r="B11" s="79">
        <v>136</v>
      </c>
      <c r="C11" s="87" t="s">
        <v>96</v>
      </c>
      <c r="D11" s="78" t="s">
        <v>9</v>
      </c>
      <c r="E11" s="79" t="s">
        <v>1030</v>
      </c>
      <c r="F11" s="17" t="s">
        <v>5</v>
      </c>
    </row>
    <row r="12" spans="1:9" ht="27.75" customHeight="1" x14ac:dyDescent="0.25">
      <c r="A12" s="208"/>
      <c r="B12" s="78">
        <v>352</v>
      </c>
      <c r="C12" s="83" t="s">
        <v>16</v>
      </c>
      <c r="D12" s="78" t="str">
        <f>VLOOKUP(B12,Planilha2!$A$2:$F$305,6,0)</f>
        <v>TÉCNICO JUDICIÁRIO</v>
      </c>
      <c r="E12" s="40" t="s">
        <v>932</v>
      </c>
      <c r="F12" s="10" t="s">
        <v>5</v>
      </c>
    </row>
    <row r="13" spans="1:9" ht="42.75" customHeight="1" x14ac:dyDescent="0.25">
      <c r="A13" s="207" t="s">
        <v>825</v>
      </c>
      <c r="B13" s="79"/>
      <c r="C13" s="81" t="s">
        <v>993</v>
      </c>
      <c r="D13" s="79"/>
      <c r="E13" s="51" t="s">
        <v>930</v>
      </c>
      <c r="F13" s="17"/>
    </row>
    <row r="14" spans="1:9" ht="42.75" customHeight="1" x14ac:dyDescent="0.25">
      <c r="A14" s="208"/>
      <c r="B14" s="78">
        <v>629</v>
      </c>
      <c r="C14" s="83" t="s">
        <v>11</v>
      </c>
      <c r="D14" s="78" t="str">
        <f>VLOOKUP(B14,Planilha2!A50:F353,6,0)</f>
        <v>TÉCNICO JUDICIÁRIO</v>
      </c>
      <c r="E14" s="40" t="s">
        <v>9</v>
      </c>
      <c r="F14" s="10" t="s">
        <v>5</v>
      </c>
    </row>
    <row r="15" spans="1:9" ht="34.5" customHeight="1" x14ac:dyDescent="0.25">
      <c r="A15" s="223" t="s">
        <v>764</v>
      </c>
      <c r="B15" s="78">
        <v>402</v>
      </c>
      <c r="C15" s="83" t="s">
        <v>59</v>
      </c>
      <c r="D15" s="78" t="str">
        <f>VLOOKUP(B15,Planilha2!$A$2:$F$305,6,0)</f>
        <v>TÉCNICO JUDICIÁRIO</v>
      </c>
      <c r="E15" s="40" t="s">
        <v>788</v>
      </c>
      <c r="F15" s="10" t="s">
        <v>5</v>
      </c>
    </row>
    <row r="16" spans="1:9" ht="27.75" customHeight="1" x14ac:dyDescent="0.25">
      <c r="A16" s="224"/>
      <c r="B16" s="78">
        <v>1100</v>
      </c>
      <c r="C16" s="83" t="s">
        <v>1105</v>
      </c>
      <c r="D16" s="78" t="s">
        <v>43</v>
      </c>
      <c r="E16" s="78" t="s">
        <v>43</v>
      </c>
      <c r="F16" s="10" t="s">
        <v>5</v>
      </c>
    </row>
    <row r="17" spans="1:9" ht="27.75" customHeight="1" x14ac:dyDescent="0.25">
      <c r="A17" s="207" t="s">
        <v>824</v>
      </c>
      <c r="B17" s="78">
        <v>364</v>
      </c>
      <c r="C17" s="89" t="s">
        <v>25</v>
      </c>
      <c r="D17" s="78" t="s">
        <v>9</v>
      </c>
      <c r="E17" s="40" t="s">
        <v>931</v>
      </c>
      <c r="F17" s="10" t="s">
        <v>5</v>
      </c>
    </row>
    <row r="18" spans="1:9" ht="27.75" customHeight="1" x14ac:dyDescent="0.25">
      <c r="A18" s="212"/>
      <c r="B18" s="78">
        <v>550</v>
      </c>
      <c r="C18" s="83" t="s">
        <v>128</v>
      </c>
      <c r="D18" s="78" t="s">
        <v>9</v>
      </c>
      <c r="E18" s="40" t="s">
        <v>932</v>
      </c>
      <c r="F18" s="10" t="s">
        <v>5</v>
      </c>
    </row>
    <row r="19" spans="1:9" ht="27.75" customHeight="1" x14ac:dyDescent="0.25">
      <c r="A19" s="208"/>
      <c r="B19" s="78">
        <v>1112</v>
      </c>
      <c r="C19" s="83" t="s">
        <v>1129</v>
      </c>
      <c r="D19" s="78" t="s">
        <v>9</v>
      </c>
      <c r="E19" s="40" t="s">
        <v>9</v>
      </c>
      <c r="F19" s="10" t="s">
        <v>5</v>
      </c>
    </row>
    <row r="20" spans="1:9" ht="27.75" customHeight="1" x14ac:dyDescent="0.25">
      <c r="A20" s="207" t="s">
        <v>826</v>
      </c>
      <c r="B20" s="78">
        <v>760</v>
      </c>
      <c r="C20" s="83" t="s">
        <v>684</v>
      </c>
      <c r="D20" s="78" t="str">
        <f>VLOOKUP(B20,Planilha2!A45:F348,6,0)</f>
        <v>TÉCNICO JUDICIÁRIO</v>
      </c>
      <c r="E20" s="40" t="s">
        <v>788</v>
      </c>
      <c r="F20" s="10" t="s">
        <v>5</v>
      </c>
    </row>
    <row r="21" spans="1:9" ht="27.75" customHeight="1" x14ac:dyDescent="0.25">
      <c r="A21" s="212"/>
      <c r="B21" s="78">
        <v>757</v>
      </c>
      <c r="C21" s="83" t="s">
        <v>8</v>
      </c>
      <c r="D21" s="78" t="str">
        <f>VLOOKUP(B21,Planilha2!A44:F347,6,0)</f>
        <v>TÉCNICO JUDICIÁRIO</v>
      </c>
      <c r="E21" s="40" t="s">
        <v>932</v>
      </c>
      <c r="F21" s="10" t="s">
        <v>5</v>
      </c>
    </row>
    <row r="22" spans="1:9" ht="27.75" customHeight="1" x14ac:dyDescent="0.25">
      <c r="A22" s="208"/>
      <c r="B22" s="78">
        <v>68</v>
      </c>
      <c r="C22" s="83" t="s">
        <v>44</v>
      </c>
      <c r="D22" s="78" t="str">
        <f>VLOOKUP(B22,Planilha2!$A$2:$F$305,6,0)</f>
        <v>TÉCNICO JUDICIÁRIO</v>
      </c>
      <c r="E22" s="40" t="s">
        <v>932</v>
      </c>
      <c r="F22" s="10" t="s">
        <v>5</v>
      </c>
    </row>
    <row r="23" spans="1:9" ht="39" customHeight="1" x14ac:dyDescent="0.25">
      <c r="A23" s="123" t="s">
        <v>765</v>
      </c>
      <c r="B23" s="79">
        <v>163</v>
      </c>
      <c r="C23" s="87" t="s">
        <v>13</v>
      </c>
      <c r="D23" s="79" t="s">
        <v>9</v>
      </c>
      <c r="E23" s="51" t="s">
        <v>933</v>
      </c>
      <c r="F23" s="17" t="s">
        <v>5</v>
      </c>
    </row>
    <row r="24" spans="1:9" ht="27.75" customHeight="1" x14ac:dyDescent="0.25">
      <c r="A24" s="206" t="s">
        <v>766</v>
      </c>
      <c r="B24" s="78">
        <v>992</v>
      </c>
      <c r="C24" s="83" t="s">
        <v>902</v>
      </c>
      <c r="D24" s="78" t="s">
        <v>9</v>
      </c>
      <c r="E24" s="40" t="s">
        <v>788</v>
      </c>
      <c r="F24" s="10" t="s">
        <v>5</v>
      </c>
      <c r="H24" s="221" t="s">
        <v>773</v>
      </c>
      <c r="I24" s="222"/>
    </row>
    <row r="25" spans="1:9" ht="27.75" customHeight="1" x14ac:dyDescent="0.25">
      <c r="A25" s="207" t="s">
        <v>767</v>
      </c>
      <c r="B25" s="78">
        <v>260</v>
      </c>
      <c r="C25" s="83" t="s">
        <v>14</v>
      </c>
      <c r="D25" s="78" t="s">
        <v>771</v>
      </c>
      <c r="E25" s="40" t="s">
        <v>788</v>
      </c>
      <c r="F25" s="17" t="s">
        <v>15</v>
      </c>
      <c r="H25" s="15" t="s">
        <v>760</v>
      </c>
      <c r="I25" s="16">
        <f t="shared" ref="I25:I30" si="0">COUNTIF($D$10:$D$27,H25)</f>
        <v>0</v>
      </c>
    </row>
    <row r="26" spans="1:9" ht="27.75" customHeight="1" x14ac:dyDescent="0.25">
      <c r="A26" s="208"/>
      <c r="B26" s="78">
        <v>164</v>
      </c>
      <c r="C26" s="83" t="s">
        <v>131</v>
      </c>
      <c r="D26" s="78" t="str">
        <f>VLOOKUP(B26,Planilha2!$A$2:$F$305,6,0)</f>
        <v>TÉCNICO JUDICIÁRIO</v>
      </c>
      <c r="E26" s="40" t="s">
        <v>932</v>
      </c>
      <c r="F26" s="10" t="s">
        <v>5</v>
      </c>
      <c r="H26" s="14" t="s">
        <v>43</v>
      </c>
      <c r="I26" s="16">
        <f t="shared" si="0"/>
        <v>2</v>
      </c>
    </row>
    <row r="27" spans="1:9" ht="27.75" customHeight="1" x14ac:dyDescent="0.25">
      <c r="A27" s="207" t="s">
        <v>768</v>
      </c>
      <c r="B27" s="78">
        <v>529</v>
      </c>
      <c r="C27" s="83" t="s">
        <v>1108</v>
      </c>
      <c r="D27" s="78" t="s">
        <v>43</v>
      </c>
      <c r="E27" s="40" t="s">
        <v>788</v>
      </c>
      <c r="F27" s="10" t="s">
        <v>5</v>
      </c>
      <c r="H27" s="14" t="s">
        <v>9</v>
      </c>
      <c r="I27" s="16">
        <f t="shared" si="0"/>
        <v>13</v>
      </c>
    </row>
    <row r="28" spans="1:9" ht="35.25" customHeight="1" x14ac:dyDescent="0.25">
      <c r="A28" s="208"/>
      <c r="B28" s="78">
        <v>856</v>
      </c>
      <c r="C28" s="83" t="s">
        <v>19</v>
      </c>
      <c r="D28" s="78" t="s">
        <v>9</v>
      </c>
      <c r="E28" s="40" t="s">
        <v>9</v>
      </c>
      <c r="F28" s="10" t="s">
        <v>5</v>
      </c>
      <c r="H28" s="15" t="s">
        <v>28</v>
      </c>
      <c r="I28" s="16">
        <f t="shared" si="0"/>
        <v>0</v>
      </c>
    </row>
    <row r="29" spans="1:9" ht="31.5" customHeight="1" x14ac:dyDescent="0.25">
      <c r="A29" s="213" t="s">
        <v>769</v>
      </c>
      <c r="B29" s="214"/>
      <c r="C29" s="214"/>
      <c r="D29" s="214"/>
      <c r="E29" s="126" t="s">
        <v>43</v>
      </c>
      <c r="F29" s="127">
        <f>COUNTIF(D10:D27,E29)</f>
        <v>2</v>
      </c>
      <c r="H29" s="15" t="s">
        <v>771</v>
      </c>
      <c r="I29" s="16">
        <f t="shared" si="0"/>
        <v>2</v>
      </c>
    </row>
    <row r="30" spans="1:9" ht="31.5" customHeight="1" x14ac:dyDescent="0.25">
      <c r="A30" s="213"/>
      <c r="B30" s="214"/>
      <c r="C30" s="214"/>
      <c r="D30" s="214"/>
      <c r="E30" s="126" t="s">
        <v>9</v>
      </c>
      <c r="F30" s="127">
        <f>COUNTIF(D10:D27,E30)</f>
        <v>13</v>
      </c>
      <c r="H30" s="15" t="s">
        <v>770</v>
      </c>
      <c r="I30" s="16">
        <f t="shared" si="0"/>
        <v>0</v>
      </c>
    </row>
    <row r="31" spans="1:9" ht="31.5" customHeight="1" thickBot="1" x14ac:dyDescent="0.3">
      <c r="A31" s="209" t="s">
        <v>915</v>
      </c>
      <c r="B31" s="210"/>
      <c r="C31" s="210"/>
      <c r="D31" s="210"/>
      <c r="E31" s="211"/>
      <c r="F31" s="128">
        <f>COUNTA(F10:F27)</f>
        <v>17</v>
      </c>
      <c r="H31" s="15" t="s">
        <v>772</v>
      </c>
      <c r="I31" s="16">
        <f>SUM(I26:I30)</f>
        <v>17</v>
      </c>
    </row>
    <row r="32" spans="1:9" ht="31.5" customHeight="1" thickBot="1" x14ac:dyDescent="0.3">
      <c r="A32" s="1"/>
    </row>
    <row r="33" spans="1:6" ht="31.5" customHeight="1" x14ac:dyDescent="0.25">
      <c r="A33" s="215" t="s">
        <v>21</v>
      </c>
      <c r="B33" s="216"/>
      <c r="C33" s="216"/>
      <c r="D33" s="216"/>
      <c r="E33" s="216"/>
      <c r="F33" s="217"/>
    </row>
    <row r="34" spans="1:6" ht="31.5" customHeight="1" x14ac:dyDescent="0.25">
      <c r="A34" s="24" t="s">
        <v>1</v>
      </c>
      <c r="B34" s="76" t="s">
        <v>2</v>
      </c>
      <c r="C34" s="77" t="s">
        <v>3</v>
      </c>
      <c r="D34" s="77" t="s">
        <v>221</v>
      </c>
      <c r="E34" s="25" t="s">
        <v>4</v>
      </c>
      <c r="F34" s="26" t="s">
        <v>762</v>
      </c>
    </row>
    <row r="35" spans="1:6" ht="27.75" customHeight="1" x14ac:dyDescent="0.25">
      <c r="A35" s="50" t="s">
        <v>22</v>
      </c>
      <c r="B35" s="91">
        <v>1039</v>
      </c>
      <c r="C35" s="92" t="s">
        <v>1055</v>
      </c>
      <c r="D35" s="91" t="s">
        <v>760</v>
      </c>
      <c r="E35" s="27" t="s">
        <v>989</v>
      </c>
      <c r="F35" s="62" t="s">
        <v>990</v>
      </c>
    </row>
    <row r="36" spans="1:6" ht="27.75" customHeight="1" x14ac:dyDescent="0.25">
      <c r="A36" s="207" t="s">
        <v>998</v>
      </c>
      <c r="B36" s="79">
        <v>1071</v>
      </c>
      <c r="C36" s="87" t="s">
        <v>1040</v>
      </c>
      <c r="D36" s="79" t="s">
        <v>771</v>
      </c>
      <c r="E36" s="66" t="s">
        <v>934</v>
      </c>
      <c r="F36" s="17" t="s">
        <v>18</v>
      </c>
    </row>
    <row r="37" spans="1:6" ht="27.75" customHeight="1" x14ac:dyDescent="0.25">
      <c r="A37" s="212"/>
      <c r="B37" s="84"/>
      <c r="C37" s="81" t="s">
        <v>993</v>
      </c>
      <c r="D37" s="84"/>
      <c r="E37" s="40" t="s">
        <v>936</v>
      </c>
      <c r="F37" s="10"/>
    </row>
    <row r="38" spans="1:6" ht="27.75" customHeight="1" x14ac:dyDescent="0.25">
      <c r="A38" s="212"/>
      <c r="B38" s="84"/>
      <c r="C38" s="81" t="s">
        <v>993</v>
      </c>
      <c r="D38" s="84"/>
      <c r="E38" s="40" t="s">
        <v>1119</v>
      </c>
      <c r="F38" s="10"/>
    </row>
    <row r="39" spans="1:6" ht="27.75" customHeight="1" x14ac:dyDescent="0.25">
      <c r="A39" s="208"/>
      <c r="B39" s="84">
        <v>346</v>
      </c>
      <c r="C39" s="93" t="s">
        <v>109</v>
      </c>
      <c r="D39" s="84" t="s">
        <v>9</v>
      </c>
      <c r="E39" s="40" t="s">
        <v>940</v>
      </c>
      <c r="F39" s="10" t="s">
        <v>5</v>
      </c>
    </row>
    <row r="40" spans="1:6" ht="27.75" customHeight="1" x14ac:dyDescent="0.25">
      <c r="A40" s="207" t="s">
        <v>846</v>
      </c>
      <c r="B40" s="79">
        <v>1073</v>
      </c>
      <c r="C40" s="87" t="s">
        <v>1042</v>
      </c>
      <c r="D40" s="79" t="s">
        <v>771</v>
      </c>
      <c r="E40" s="66" t="s">
        <v>924</v>
      </c>
      <c r="F40" s="17" t="s">
        <v>18</v>
      </c>
    </row>
    <row r="41" spans="1:6" ht="27.75" customHeight="1" x14ac:dyDescent="0.25">
      <c r="A41" s="212"/>
      <c r="B41" s="78">
        <v>1105</v>
      </c>
      <c r="C41" s="83" t="s">
        <v>1125</v>
      </c>
      <c r="D41" s="78" t="s">
        <v>771</v>
      </c>
      <c r="E41" s="40" t="s">
        <v>935</v>
      </c>
      <c r="F41" s="10" t="s">
        <v>919</v>
      </c>
    </row>
    <row r="42" spans="1:6" ht="27.75" customHeight="1" x14ac:dyDescent="0.25">
      <c r="A42" s="208"/>
      <c r="B42" s="78">
        <v>506</v>
      </c>
      <c r="C42" s="89" t="s">
        <v>95</v>
      </c>
      <c r="D42" s="84" t="s">
        <v>9</v>
      </c>
      <c r="E42" s="40" t="s">
        <v>1126</v>
      </c>
      <c r="F42" s="10" t="s">
        <v>5</v>
      </c>
    </row>
    <row r="43" spans="1:6" ht="27.75" customHeight="1" x14ac:dyDescent="0.25">
      <c r="A43" s="207" t="s">
        <v>880</v>
      </c>
      <c r="B43" s="79">
        <v>987</v>
      </c>
      <c r="C43" s="87" t="s">
        <v>896</v>
      </c>
      <c r="D43" s="79" t="s">
        <v>43</v>
      </c>
      <c r="E43" s="66" t="s">
        <v>939</v>
      </c>
      <c r="F43" s="17" t="s">
        <v>5</v>
      </c>
    </row>
    <row r="44" spans="1:6" ht="27.75" customHeight="1" x14ac:dyDescent="0.25">
      <c r="A44" s="212"/>
      <c r="B44" s="79">
        <v>388</v>
      </c>
      <c r="C44" s="83" t="s">
        <v>6</v>
      </c>
      <c r="D44" s="78" t="s">
        <v>43</v>
      </c>
      <c r="E44" s="40" t="s">
        <v>938</v>
      </c>
      <c r="F44" s="10" t="s">
        <v>5</v>
      </c>
    </row>
    <row r="45" spans="1:6" ht="27.75" customHeight="1" x14ac:dyDescent="0.25">
      <c r="A45" s="208"/>
      <c r="B45" s="78">
        <v>915</v>
      </c>
      <c r="C45" s="83" t="s">
        <v>798</v>
      </c>
      <c r="D45" s="78" t="s">
        <v>9</v>
      </c>
      <c r="E45" s="40" t="s">
        <v>941</v>
      </c>
      <c r="F45" s="10" t="s">
        <v>5</v>
      </c>
    </row>
    <row r="46" spans="1:6" ht="27.75" customHeight="1" x14ac:dyDescent="0.25">
      <c r="A46" s="207" t="s">
        <v>963</v>
      </c>
      <c r="B46" s="125">
        <v>1014</v>
      </c>
      <c r="C46" s="87" t="s">
        <v>920</v>
      </c>
      <c r="D46" s="79" t="s">
        <v>771</v>
      </c>
      <c r="E46" s="66" t="s">
        <v>939</v>
      </c>
      <c r="F46" s="17" t="s">
        <v>795</v>
      </c>
    </row>
    <row r="47" spans="1:6" ht="27.75" customHeight="1" x14ac:dyDescent="0.25">
      <c r="A47" s="212"/>
      <c r="B47" s="78"/>
      <c r="C47" s="83"/>
      <c r="D47" s="78"/>
      <c r="E47" s="40" t="s">
        <v>1092</v>
      </c>
      <c r="F47" s="10"/>
    </row>
    <row r="48" spans="1:6" ht="27.75" customHeight="1" x14ac:dyDescent="0.25">
      <c r="A48" s="208"/>
      <c r="B48" s="78">
        <v>1044</v>
      </c>
      <c r="C48" s="83" t="s">
        <v>27</v>
      </c>
      <c r="D48" s="78" t="s">
        <v>43</v>
      </c>
      <c r="E48" s="40" t="s">
        <v>941</v>
      </c>
      <c r="F48" s="10" t="s">
        <v>5</v>
      </c>
    </row>
    <row r="49" spans="1:9" ht="27.75" customHeight="1" x14ac:dyDescent="0.25">
      <c r="A49" s="64" t="s">
        <v>1075</v>
      </c>
      <c r="B49" s="79">
        <v>173</v>
      </c>
      <c r="C49" s="82" t="s">
        <v>377</v>
      </c>
      <c r="D49" s="78" t="s">
        <v>9</v>
      </c>
      <c r="E49" s="65" t="s">
        <v>924</v>
      </c>
      <c r="F49" s="10" t="s">
        <v>5</v>
      </c>
    </row>
    <row r="50" spans="1:9" ht="27.75" customHeight="1" x14ac:dyDescent="0.25">
      <c r="A50" s="207" t="s">
        <v>1064</v>
      </c>
      <c r="B50" s="79">
        <v>1056</v>
      </c>
      <c r="C50" s="87" t="s">
        <v>987</v>
      </c>
      <c r="D50" s="78" t="s">
        <v>771</v>
      </c>
      <c r="E50" s="66" t="s">
        <v>983</v>
      </c>
      <c r="F50" s="17" t="s">
        <v>988</v>
      </c>
    </row>
    <row r="51" spans="1:9" ht="27.75" customHeight="1" x14ac:dyDescent="0.25">
      <c r="A51" s="212"/>
      <c r="B51" s="78"/>
      <c r="C51" s="81" t="s">
        <v>1090</v>
      </c>
      <c r="D51" s="78"/>
      <c r="E51" s="40" t="s">
        <v>925</v>
      </c>
      <c r="F51" s="10"/>
    </row>
    <row r="52" spans="1:9" ht="27.75" customHeight="1" x14ac:dyDescent="0.25">
      <c r="A52" s="71" t="s">
        <v>29</v>
      </c>
      <c r="B52" s="79">
        <v>281</v>
      </c>
      <c r="C52" s="87" t="s">
        <v>30</v>
      </c>
      <c r="D52" s="79" t="str">
        <f>VLOOKUP(B52,Planilha2!$A$2:$F$305,6,0)</f>
        <v>TÉCNICO JUDICIÁRIO</v>
      </c>
      <c r="E52" s="66" t="s">
        <v>926</v>
      </c>
      <c r="F52" s="17" t="s">
        <v>5</v>
      </c>
    </row>
    <row r="53" spans="1:9" ht="27.75" customHeight="1" x14ac:dyDescent="0.25">
      <c r="A53" s="70" t="s">
        <v>31</v>
      </c>
      <c r="B53" s="78">
        <v>780</v>
      </c>
      <c r="C53" s="83" t="s">
        <v>32</v>
      </c>
      <c r="D53" s="78" t="str">
        <f>VLOOKUP(B53,Planilha2!$A$2:$F$305,6,0)</f>
        <v>TÉCNICO JUDICIÁRIO</v>
      </c>
      <c r="E53" s="40" t="s">
        <v>927</v>
      </c>
      <c r="F53" s="10" t="s">
        <v>5</v>
      </c>
    </row>
    <row r="54" spans="1:9" ht="27.75" customHeight="1" x14ac:dyDescent="0.25">
      <c r="A54" s="70" t="s">
        <v>33</v>
      </c>
      <c r="B54" s="78">
        <v>277</v>
      </c>
      <c r="C54" s="83" t="s">
        <v>34</v>
      </c>
      <c r="D54" s="78" t="str">
        <f>VLOOKUP(B54,Planilha2!$A$2:$F$305,6,0)</f>
        <v>TÉCNICO JUDICIÁRIO</v>
      </c>
      <c r="E54" s="40" t="s">
        <v>927</v>
      </c>
      <c r="F54" s="10" t="s">
        <v>5</v>
      </c>
    </row>
    <row r="55" spans="1:9" ht="27.75" customHeight="1" x14ac:dyDescent="0.25">
      <c r="A55" s="70" t="s">
        <v>35</v>
      </c>
      <c r="B55" s="78">
        <v>872</v>
      </c>
      <c r="C55" s="89" t="s">
        <v>157</v>
      </c>
      <c r="D55" s="78" t="s">
        <v>9</v>
      </c>
      <c r="E55" s="40" t="s">
        <v>927</v>
      </c>
      <c r="F55" s="10" t="s">
        <v>5</v>
      </c>
    </row>
    <row r="56" spans="1:9" ht="27.75" customHeight="1" x14ac:dyDescent="0.25">
      <c r="A56" s="130" t="s">
        <v>1062</v>
      </c>
      <c r="B56" s="79"/>
      <c r="C56" s="81" t="s">
        <v>1090</v>
      </c>
      <c r="D56" s="79"/>
      <c r="E56" s="66" t="s">
        <v>928</v>
      </c>
      <c r="F56" s="17"/>
    </row>
    <row r="57" spans="1:9" ht="27.75" customHeight="1" x14ac:dyDescent="0.25">
      <c r="A57" s="207" t="s">
        <v>856</v>
      </c>
      <c r="B57" s="79">
        <v>1072</v>
      </c>
      <c r="C57" s="87" t="s">
        <v>1041</v>
      </c>
      <c r="D57" s="79" t="s">
        <v>771</v>
      </c>
      <c r="E57" s="66" t="s">
        <v>937</v>
      </c>
      <c r="F57" s="17" t="s">
        <v>18</v>
      </c>
    </row>
    <row r="58" spans="1:9" ht="27.75" customHeight="1" x14ac:dyDescent="0.25">
      <c r="A58" s="212"/>
      <c r="B58" s="78"/>
      <c r="C58" s="81" t="s">
        <v>1090</v>
      </c>
      <c r="D58" s="78"/>
      <c r="E58" s="40" t="s">
        <v>1123</v>
      </c>
      <c r="F58" s="10"/>
    </row>
    <row r="59" spans="1:9" ht="27.75" customHeight="1" x14ac:dyDescent="0.25">
      <c r="A59" s="212"/>
      <c r="B59" s="78">
        <v>1107</v>
      </c>
      <c r="C59" s="89" t="s">
        <v>1130</v>
      </c>
      <c r="D59" s="78" t="s">
        <v>9</v>
      </c>
      <c r="E59" s="40" t="s">
        <v>9</v>
      </c>
      <c r="F59" s="10" t="s">
        <v>5</v>
      </c>
    </row>
    <row r="60" spans="1:9" ht="27.75" customHeight="1" x14ac:dyDescent="0.25">
      <c r="A60" s="212"/>
      <c r="B60" s="78">
        <v>977</v>
      </c>
      <c r="C60" s="83" t="s">
        <v>961</v>
      </c>
      <c r="D60" s="78" t="s">
        <v>9</v>
      </c>
      <c r="E60" s="40" t="s">
        <v>9</v>
      </c>
      <c r="F60" s="10" t="s">
        <v>5</v>
      </c>
    </row>
    <row r="61" spans="1:9" ht="27.75" customHeight="1" x14ac:dyDescent="0.25">
      <c r="A61" s="207" t="s">
        <v>827</v>
      </c>
      <c r="B61" s="79">
        <v>972</v>
      </c>
      <c r="C61" s="87" t="s">
        <v>885</v>
      </c>
      <c r="D61" s="79" t="s">
        <v>771</v>
      </c>
      <c r="E61" s="66" t="s">
        <v>942</v>
      </c>
      <c r="F61" s="17" t="s">
        <v>886</v>
      </c>
    </row>
    <row r="62" spans="1:9" ht="27.75" customHeight="1" x14ac:dyDescent="0.25">
      <c r="A62" s="212"/>
      <c r="B62" s="78"/>
      <c r="C62" s="83"/>
      <c r="D62" s="78"/>
      <c r="E62" s="40" t="s">
        <v>1063</v>
      </c>
      <c r="F62" s="10"/>
      <c r="H62" s="221" t="s">
        <v>773</v>
      </c>
      <c r="I62" s="222"/>
    </row>
    <row r="63" spans="1:9" ht="27.75" customHeight="1" x14ac:dyDescent="0.25">
      <c r="A63" s="212"/>
      <c r="B63" s="78">
        <v>109</v>
      </c>
      <c r="C63" s="83" t="s">
        <v>151</v>
      </c>
      <c r="D63" s="78" t="s">
        <v>770</v>
      </c>
      <c r="E63" s="40" t="s">
        <v>932</v>
      </c>
      <c r="F63" s="10" t="s">
        <v>775</v>
      </c>
      <c r="H63" s="15" t="s">
        <v>760</v>
      </c>
      <c r="I63" s="16">
        <f>COUNTIF($D$35:$D$66,H63)</f>
        <v>1</v>
      </c>
    </row>
    <row r="64" spans="1:9" ht="27.75" customHeight="1" x14ac:dyDescent="0.25">
      <c r="A64" s="212"/>
      <c r="B64" s="78">
        <v>1030</v>
      </c>
      <c r="C64" s="83" t="s">
        <v>968</v>
      </c>
      <c r="D64" s="78" t="s">
        <v>9</v>
      </c>
      <c r="E64" s="40" t="s">
        <v>1093</v>
      </c>
      <c r="F64" s="10" t="s">
        <v>5</v>
      </c>
      <c r="H64" s="14" t="s">
        <v>43</v>
      </c>
      <c r="I64" s="16">
        <f>COUNTIF($D$35:$D$67,H64)</f>
        <v>3</v>
      </c>
    </row>
    <row r="65" spans="1:9" ht="27.75" customHeight="1" x14ac:dyDescent="0.25">
      <c r="A65" s="208"/>
      <c r="B65" s="78">
        <v>1098</v>
      </c>
      <c r="C65" s="83" t="s">
        <v>1102</v>
      </c>
      <c r="D65" s="78" t="s">
        <v>9</v>
      </c>
      <c r="E65" s="40" t="s">
        <v>9</v>
      </c>
      <c r="F65" s="10" t="s">
        <v>5</v>
      </c>
      <c r="H65" s="14" t="s">
        <v>9</v>
      </c>
      <c r="I65" s="16">
        <f>COUNTIF($D$35:$D$67,H65)</f>
        <v>13</v>
      </c>
    </row>
    <row r="66" spans="1:9" ht="27.75" customHeight="1" x14ac:dyDescent="0.25">
      <c r="A66" s="207" t="s">
        <v>828</v>
      </c>
      <c r="B66" s="79">
        <v>300</v>
      </c>
      <c r="C66" s="87" t="s">
        <v>91</v>
      </c>
      <c r="D66" s="79" t="str">
        <f>VLOOKUP(B66,Planilha2!$A$2:$F$305,6,0)</f>
        <v>TÉCNICO JUDICIÁRIO</v>
      </c>
      <c r="E66" s="66" t="s">
        <v>943</v>
      </c>
      <c r="F66" s="17" t="s">
        <v>5</v>
      </c>
      <c r="H66" s="15" t="s">
        <v>771</v>
      </c>
      <c r="I66" s="16">
        <f>COUNTIF($D$35:$D$67,H66)</f>
        <v>8</v>
      </c>
    </row>
    <row r="67" spans="1:9" ht="27.75" customHeight="1" x14ac:dyDescent="0.25">
      <c r="A67" s="208"/>
      <c r="B67" s="78">
        <v>1104</v>
      </c>
      <c r="C67" s="83" t="s">
        <v>1124</v>
      </c>
      <c r="D67" s="78" t="s">
        <v>771</v>
      </c>
      <c r="E67" s="40" t="s">
        <v>941</v>
      </c>
      <c r="F67" s="10" t="s">
        <v>18</v>
      </c>
      <c r="H67" s="15" t="s">
        <v>770</v>
      </c>
      <c r="I67" s="16">
        <f>COUNTIF($D$35:$D$67,H67)</f>
        <v>1</v>
      </c>
    </row>
    <row r="68" spans="1:9" ht="31.5" customHeight="1" x14ac:dyDescent="0.25">
      <c r="A68" s="213" t="s">
        <v>769</v>
      </c>
      <c r="B68" s="214"/>
      <c r="C68" s="214"/>
      <c r="D68" s="214"/>
      <c r="E68" s="126" t="s">
        <v>43</v>
      </c>
      <c r="F68" s="127">
        <f>COUNTIF(D35:D67,E68)</f>
        <v>3</v>
      </c>
      <c r="H68" s="15" t="s">
        <v>28</v>
      </c>
      <c r="I68" s="16">
        <f>COUNTIF($D$35:$D$67,H68)</f>
        <v>0</v>
      </c>
    </row>
    <row r="69" spans="1:9" ht="31.5" customHeight="1" x14ac:dyDescent="0.25">
      <c r="A69" s="213"/>
      <c r="B69" s="214"/>
      <c r="C69" s="214"/>
      <c r="D69" s="214"/>
      <c r="E69" s="126" t="s">
        <v>9</v>
      </c>
      <c r="F69" s="127">
        <f>COUNTIF(D35:D67,E69)</f>
        <v>13</v>
      </c>
      <c r="H69" s="15" t="s">
        <v>772</v>
      </c>
      <c r="I69" s="16">
        <f>SUM(I63:I68)</f>
        <v>26</v>
      </c>
    </row>
    <row r="70" spans="1:9" ht="31.5" customHeight="1" thickBot="1" x14ac:dyDescent="0.3">
      <c r="A70" s="209" t="s">
        <v>916</v>
      </c>
      <c r="B70" s="210"/>
      <c r="C70" s="210"/>
      <c r="D70" s="210"/>
      <c r="E70" s="211"/>
      <c r="F70" s="128">
        <f>COUNTA(F35:F67)</f>
        <v>26</v>
      </c>
    </row>
    <row r="71" spans="1:9" ht="31.5" customHeight="1" thickBot="1" x14ac:dyDescent="0.3">
      <c r="A71" s="11"/>
      <c r="E71" s="11"/>
      <c r="F71" s="11"/>
    </row>
    <row r="72" spans="1:9" ht="31.5" customHeight="1" x14ac:dyDescent="0.25">
      <c r="A72" s="215" t="s">
        <v>38</v>
      </c>
      <c r="B72" s="216"/>
      <c r="C72" s="216"/>
      <c r="D72" s="216"/>
      <c r="E72" s="216"/>
      <c r="F72" s="217"/>
    </row>
    <row r="73" spans="1:9" ht="31.5" customHeight="1" x14ac:dyDescent="0.25">
      <c r="A73" s="24" t="s">
        <v>1</v>
      </c>
      <c r="B73" s="76" t="s">
        <v>2</v>
      </c>
      <c r="C73" s="77" t="s">
        <v>3</v>
      </c>
      <c r="D73" s="77" t="s">
        <v>221</v>
      </c>
      <c r="E73" s="25" t="s">
        <v>4</v>
      </c>
      <c r="F73" s="26" t="s">
        <v>762</v>
      </c>
    </row>
    <row r="74" spans="1:9" ht="27.75" customHeight="1" x14ac:dyDescent="0.25">
      <c r="A74" s="67" t="s">
        <v>39</v>
      </c>
      <c r="B74" s="79">
        <v>1074</v>
      </c>
      <c r="C74" s="87" t="s">
        <v>1043</v>
      </c>
      <c r="D74" s="79" t="s">
        <v>771</v>
      </c>
      <c r="E74" s="66" t="s">
        <v>929</v>
      </c>
      <c r="F74" s="17" t="s">
        <v>795</v>
      </c>
    </row>
    <row r="75" spans="1:9" ht="27.75" customHeight="1" x14ac:dyDescent="0.25">
      <c r="A75" s="71" t="s">
        <v>1011</v>
      </c>
      <c r="B75" s="125">
        <v>645</v>
      </c>
      <c r="C75" s="87" t="s">
        <v>85</v>
      </c>
      <c r="D75" s="132" t="str">
        <f>VLOOKUP(B75,Planilha2!$A$2:$F$305,6,0)</f>
        <v>TÉCNICO JUDICIÁRIO</v>
      </c>
      <c r="E75" s="124" t="s">
        <v>954</v>
      </c>
      <c r="F75" s="17" t="s">
        <v>18</v>
      </c>
    </row>
    <row r="76" spans="1:9" ht="27.75" customHeight="1" x14ac:dyDescent="0.25">
      <c r="A76" s="207" t="s">
        <v>862</v>
      </c>
      <c r="B76" s="79">
        <v>683</v>
      </c>
      <c r="C76" s="87" t="s">
        <v>42</v>
      </c>
      <c r="D76" s="132" t="s">
        <v>771</v>
      </c>
      <c r="E76" s="66" t="s">
        <v>954</v>
      </c>
      <c r="F76" s="17" t="s">
        <v>5</v>
      </c>
    </row>
    <row r="77" spans="1:9" ht="27.75" customHeight="1" x14ac:dyDescent="0.25">
      <c r="A77" s="208"/>
      <c r="B77" s="78">
        <v>1031</v>
      </c>
      <c r="C77" s="89" t="s">
        <v>1106</v>
      </c>
      <c r="D77" s="78" t="s">
        <v>9</v>
      </c>
      <c r="E77" s="40" t="s">
        <v>1094</v>
      </c>
      <c r="F77" s="10" t="s">
        <v>5</v>
      </c>
    </row>
    <row r="78" spans="1:9" ht="27.75" customHeight="1" x14ac:dyDescent="0.25">
      <c r="A78" s="114" t="s">
        <v>857</v>
      </c>
      <c r="B78" s="78">
        <v>901</v>
      </c>
      <c r="C78" s="83" t="s">
        <v>794</v>
      </c>
      <c r="D78" s="78" t="s">
        <v>771</v>
      </c>
      <c r="E78" s="40" t="s">
        <v>788</v>
      </c>
      <c r="F78" s="10" t="s">
        <v>18</v>
      </c>
    </row>
    <row r="79" spans="1:9" ht="27.75" customHeight="1" x14ac:dyDescent="0.25">
      <c r="A79" s="114" t="s">
        <v>858</v>
      </c>
      <c r="B79" s="57">
        <v>935</v>
      </c>
      <c r="C79" s="94" t="s">
        <v>805</v>
      </c>
      <c r="D79" s="78" t="s">
        <v>771</v>
      </c>
      <c r="E79" s="40" t="s">
        <v>788</v>
      </c>
      <c r="F79" s="10" t="s">
        <v>18</v>
      </c>
    </row>
    <row r="80" spans="1:9" ht="27.75" customHeight="1" x14ac:dyDescent="0.25">
      <c r="A80" s="188" t="s">
        <v>1076</v>
      </c>
      <c r="B80" s="78">
        <v>842</v>
      </c>
      <c r="C80" s="83" t="s">
        <v>124</v>
      </c>
      <c r="D80" s="78" t="str">
        <f>VLOOKUP(B80,Planilha2!$A$2:$F$305,6,0)</f>
        <v>ANALISTA JUDICIÁRIO</v>
      </c>
      <c r="E80" s="40" t="s">
        <v>927</v>
      </c>
      <c r="F80" s="10" t="s">
        <v>5</v>
      </c>
    </row>
    <row r="81" spans="1:14" ht="27.75" customHeight="1" x14ac:dyDescent="0.25">
      <c r="A81" s="207" t="s">
        <v>859</v>
      </c>
      <c r="B81" s="79">
        <v>833</v>
      </c>
      <c r="C81" s="87" t="s">
        <v>1044</v>
      </c>
      <c r="D81" s="79" t="s">
        <v>771</v>
      </c>
      <c r="E81" s="66" t="s">
        <v>930</v>
      </c>
      <c r="F81" s="17" t="s">
        <v>24</v>
      </c>
    </row>
    <row r="82" spans="1:14" ht="27.75" customHeight="1" x14ac:dyDescent="0.25">
      <c r="A82" s="208"/>
      <c r="B82" s="78">
        <v>1108</v>
      </c>
      <c r="C82" s="83" t="s">
        <v>1132</v>
      </c>
      <c r="D82" s="90" t="s">
        <v>9</v>
      </c>
      <c r="E82" s="40" t="s">
        <v>9</v>
      </c>
      <c r="F82" s="10" t="s">
        <v>5</v>
      </c>
    </row>
    <row r="83" spans="1:14" ht="27.75" customHeight="1" x14ac:dyDescent="0.25">
      <c r="A83" s="119" t="s">
        <v>860</v>
      </c>
      <c r="B83" s="78">
        <v>994</v>
      </c>
      <c r="C83" s="89" t="s">
        <v>899</v>
      </c>
      <c r="D83" s="78" t="s">
        <v>9</v>
      </c>
      <c r="E83" s="40" t="s">
        <v>788</v>
      </c>
      <c r="F83" s="10" t="s">
        <v>5</v>
      </c>
      <c r="H83" s="221" t="s">
        <v>773</v>
      </c>
      <c r="I83" s="222"/>
    </row>
    <row r="84" spans="1:14" ht="27.75" customHeight="1" x14ac:dyDescent="0.25">
      <c r="A84" s="114" t="s">
        <v>861</v>
      </c>
      <c r="B84" s="78">
        <v>825</v>
      </c>
      <c r="C84" s="83" t="s">
        <v>10</v>
      </c>
      <c r="D84" s="78" t="s">
        <v>9</v>
      </c>
      <c r="E84" s="40" t="s">
        <v>788</v>
      </c>
      <c r="F84" s="10" t="s">
        <v>5</v>
      </c>
      <c r="H84" s="15" t="s">
        <v>760</v>
      </c>
      <c r="I84" s="16">
        <f t="shared" ref="I84:I89" si="1">COUNTIF($D$74:$D$87,H84)</f>
        <v>0</v>
      </c>
    </row>
    <row r="85" spans="1:14" ht="27.75" customHeight="1" x14ac:dyDescent="0.25">
      <c r="A85" s="207" t="s">
        <v>829</v>
      </c>
      <c r="B85" s="79">
        <v>881</v>
      </c>
      <c r="C85" s="87" t="s">
        <v>40</v>
      </c>
      <c r="D85" s="79" t="s">
        <v>43</v>
      </c>
      <c r="E85" s="66" t="s">
        <v>930</v>
      </c>
      <c r="F85" s="17" t="s">
        <v>5</v>
      </c>
      <c r="H85" s="14" t="s">
        <v>43</v>
      </c>
      <c r="I85" s="16">
        <f t="shared" si="1"/>
        <v>2</v>
      </c>
    </row>
    <row r="86" spans="1:14" ht="27.75" customHeight="1" x14ac:dyDescent="0.25">
      <c r="A86" s="212"/>
      <c r="B86" s="90">
        <v>965</v>
      </c>
      <c r="C86" s="95" t="s">
        <v>876</v>
      </c>
      <c r="D86" s="90" t="s">
        <v>9</v>
      </c>
      <c r="E86" s="40" t="s">
        <v>940</v>
      </c>
      <c r="F86" s="10" t="s">
        <v>5</v>
      </c>
      <c r="H86" s="14" t="s">
        <v>9</v>
      </c>
      <c r="I86" s="16">
        <f t="shared" si="1"/>
        <v>6</v>
      </c>
    </row>
    <row r="87" spans="1:14" ht="27.75" customHeight="1" x14ac:dyDescent="0.25">
      <c r="A87" s="114" t="s">
        <v>830</v>
      </c>
      <c r="B87" s="78">
        <v>893</v>
      </c>
      <c r="C87" s="83" t="s">
        <v>777</v>
      </c>
      <c r="D87" s="78" t="s">
        <v>771</v>
      </c>
      <c r="E87" s="40" t="s">
        <v>788</v>
      </c>
      <c r="F87" s="10" t="s">
        <v>18</v>
      </c>
      <c r="H87" s="15" t="s">
        <v>28</v>
      </c>
      <c r="I87" s="16">
        <f t="shared" si="1"/>
        <v>0</v>
      </c>
    </row>
    <row r="88" spans="1:14" ht="31.5" customHeight="1" x14ac:dyDescent="0.25">
      <c r="A88" s="213" t="s">
        <v>769</v>
      </c>
      <c r="B88" s="214"/>
      <c r="C88" s="214"/>
      <c r="D88" s="214"/>
      <c r="E88" s="126" t="s">
        <v>43</v>
      </c>
      <c r="F88" s="127">
        <f>COUNTIF($D$74:$D$87,E88)</f>
        <v>2</v>
      </c>
      <c r="H88" s="15" t="s">
        <v>771</v>
      </c>
      <c r="I88" s="16">
        <f t="shared" si="1"/>
        <v>6</v>
      </c>
      <c r="J88" s="59"/>
      <c r="K88" s="44"/>
      <c r="L88" s="59"/>
      <c r="M88" s="59"/>
      <c r="N88" s="59"/>
    </row>
    <row r="89" spans="1:14" ht="31.5" customHeight="1" x14ac:dyDescent="0.25">
      <c r="A89" s="213"/>
      <c r="B89" s="214"/>
      <c r="C89" s="214"/>
      <c r="D89" s="214"/>
      <c r="E89" s="126" t="s">
        <v>9</v>
      </c>
      <c r="F89" s="127">
        <f>COUNTIF(D74:D87,E89)</f>
        <v>6</v>
      </c>
      <c r="H89" s="15" t="s">
        <v>770</v>
      </c>
      <c r="I89" s="16">
        <f t="shared" si="1"/>
        <v>0</v>
      </c>
    </row>
    <row r="90" spans="1:14" ht="31.5" customHeight="1" thickBot="1" x14ac:dyDescent="0.3">
      <c r="A90" s="209" t="s">
        <v>45</v>
      </c>
      <c r="B90" s="210"/>
      <c r="C90" s="210"/>
      <c r="D90" s="210"/>
      <c r="E90" s="211"/>
      <c r="F90" s="128">
        <f>COUNTA(F74:F87)</f>
        <v>14</v>
      </c>
      <c r="H90" s="15" t="s">
        <v>772</v>
      </c>
      <c r="I90" s="16">
        <f>SUM(I85:I89)</f>
        <v>14</v>
      </c>
    </row>
    <row r="91" spans="1:14" ht="31.5" customHeight="1" thickBot="1" x14ac:dyDescent="0.3">
      <c r="A91" s="13"/>
    </row>
    <row r="92" spans="1:14" ht="31.5" customHeight="1" x14ac:dyDescent="0.25">
      <c r="A92" s="215" t="s">
        <v>46</v>
      </c>
      <c r="B92" s="216"/>
      <c r="C92" s="216"/>
      <c r="D92" s="216"/>
      <c r="E92" s="216"/>
      <c r="F92" s="217"/>
    </row>
    <row r="93" spans="1:14" ht="31.5" customHeight="1" x14ac:dyDescent="0.25">
      <c r="A93" s="24" t="s">
        <v>1</v>
      </c>
      <c r="B93" s="76" t="s">
        <v>2</v>
      </c>
      <c r="C93" s="77" t="s">
        <v>3</v>
      </c>
      <c r="D93" s="77" t="s">
        <v>221</v>
      </c>
      <c r="E93" s="25" t="s">
        <v>4</v>
      </c>
      <c r="F93" s="26" t="s">
        <v>762</v>
      </c>
    </row>
    <row r="94" spans="1:14" ht="27.75" customHeight="1" x14ac:dyDescent="0.25">
      <c r="A94" s="207" t="s">
        <v>47</v>
      </c>
      <c r="B94" s="79">
        <v>1091</v>
      </c>
      <c r="C94" s="82" t="s">
        <v>1083</v>
      </c>
      <c r="D94" s="132" t="s">
        <v>771</v>
      </c>
      <c r="E94" s="66" t="s">
        <v>976</v>
      </c>
      <c r="F94" s="17" t="s">
        <v>1084</v>
      </c>
    </row>
    <row r="95" spans="1:14" ht="27.75" customHeight="1" x14ac:dyDescent="0.25">
      <c r="A95" s="208"/>
      <c r="B95" s="132">
        <v>770</v>
      </c>
      <c r="C95" s="87" t="s">
        <v>61</v>
      </c>
      <c r="D95" s="100" t="s">
        <v>43</v>
      </c>
      <c r="E95" s="124" t="s">
        <v>1087</v>
      </c>
      <c r="F95" s="17" t="s">
        <v>5</v>
      </c>
    </row>
    <row r="96" spans="1:14" ht="27.75" customHeight="1" x14ac:dyDescent="0.25">
      <c r="A96" s="189" t="s">
        <v>1012</v>
      </c>
      <c r="B96" s="132">
        <v>950</v>
      </c>
      <c r="C96" s="87" t="s">
        <v>874</v>
      </c>
      <c r="D96" s="132" t="s">
        <v>771</v>
      </c>
      <c r="E96" s="124" t="s">
        <v>938</v>
      </c>
      <c r="F96" s="18" t="s">
        <v>18</v>
      </c>
    </row>
    <row r="97" spans="1:6" ht="42" customHeight="1" x14ac:dyDescent="0.25">
      <c r="A97" s="123" t="s">
        <v>1065</v>
      </c>
      <c r="B97" s="79">
        <v>95</v>
      </c>
      <c r="C97" s="87" t="s">
        <v>51</v>
      </c>
      <c r="D97" s="79" t="str">
        <f>VLOOKUP(B97,Planilha2!$A$2:$F$305,6,0)</f>
        <v>TÉCNICO JUDICIÁRIO</v>
      </c>
      <c r="E97" s="66" t="s">
        <v>951</v>
      </c>
      <c r="F97" s="17" t="s">
        <v>5</v>
      </c>
    </row>
    <row r="98" spans="1:6" ht="39" customHeight="1" x14ac:dyDescent="0.25">
      <c r="A98" s="207" t="s">
        <v>1080</v>
      </c>
      <c r="B98" s="78">
        <v>1115</v>
      </c>
      <c r="C98" s="89" t="s">
        <v>1137</v>
      </c>
      <c r="D98" s="78" t="s">
        <v>771</v>
      </c>
      <c r="E98" s="40" t="s">
        <v>788</v>
      </c>
      <c r="F98" s="7" t="s">
        <v>18</v>
      </c>
    </row>
    <row r="99" spans="1:6" ht="27.75" customHeight="1" x14ac:dyDescent="0.25">
      <c r="A99" s="208"/>
      <c r="B99" s="78">
        <v>457</v>
      </c>
      <c r="C99" s="83" t="s">
        <v>1104</v>
      </c>
      <c r="D99" s="78" t="str">
        <f>VLOOKUP(B99,Planilha2!$A$2:$F$305,6,0)</f>
        <v>TÉCNICO JUDICIÁRIO</v>
      </c>
      <c r="E99" s="29" t="s">
        <v>932</v>
      </c>
      <c r="F99" s="10" t="s">
        <v>5</v>
      </c>
    </row>
    <row r="100" spans="1:6" ht="42.75" customHeight="1" x14ac:dyDescent="0.25">
      <c r="A100" s="204" t="s">
        <v>833</v>
      </c>
      <c r="B100" s="132">
        <v>1099</v>
      </c>
      <c r="C100" s="87" t="s">
        <v>1103</v>
      </c>
      <c r="D100" s="78" t="s">
        <v>771</v>
      </c>
      <c r="E100" s="66" t="s">
        <v>930</v>
      </c>
      <c r="F100" s="61" t="s">
        <v>15</v>
      </c>
    </row>
    <row r="101" spans="1:6" ht="27.75" customHeight="1" x14ac:dyDescent="0.25">
      <c r="A101" s="184" t="s">
        <v>70</v>
      </c>
      <c r="B101" s="78">
        <v>999</v>
      </c>
      <c r="C101" s="83" t="s">
        <v>903</v>
      </c>
      <c r="D101" s="78" t="s">
        <v>771</v>
      </c>
      <c r="E101" s="40" t="s">
        <v>788</v>
      </c>
      <c r="F101" s="18" t="s">
        <v>18</v>
      </c>
    </row>
    <row r="102" spans="1:6" ht="27.75" customHeight="1" x14ac:dyDescent="0.25">
      <c r="A102" s="187" t="s">
        <v>54</v>
      </c>
      <c r="B102" s="79">
        <v>1092</v>
      </c>
      <c r="C102" s="87" t="s">
        <v>1085</v>
      </c>
      <c r="D102" s="78" t="s">
        <v>771</v>
      </c>
      <c r="E102" s="66" t="s">
        <v>930</v>
      </c>
      <c r="F102" s="18" t="s">
        <v>1084</v>
      </c>
    </row>
    <row r="103" spans="1:6" ht="27.75" customHeight="1" x14ac:dyDescent="0.25">
      <c r="A103" s="207" t="s">
        <v>57</v>
      </c>
      <c r="B103" s="78">
        <v>949</v>
      </c>
      <c r="C103" s="89" t="s">
        <v>873</v>
      </c>
      <c r="D103" s="78" t="s">
        <v>771</v>
      </c>
      <c r="E103" s="40" t="s">
        <v>788</v>
      </c>
      <c r="F103" s="7" t="s">
        <v>18</v>
      </c>
    </row>
    <row r="104" spans="1:6" ht="27.75" customHeight="1" x14ac:dyDescent="0.25">
      <c r="A104" s="212"/>
      <c r="B104" s="90">
        <v>814</v>
      </c>
      <c r="C104" s="95" t="s">
        <v>56</v>
      </c>
      <c r="D104" s="90" t="str">
        <f>VLOOKUP(B104,Planilha2!$A$2:$F$305,6,0)</f>
        <v>ANALISTA JUDICIÁRIO</v>
      </c>
      <c r="E104" s="29" t="s">
        <v>932</v>
      </c>
      <c r="F104" s="48" t="s">
        <v>5</v>
      </c>
    </row>
    <row r="105" spans="1:6" ht="27.75" customHeight="1" x14ac:dyDescent="0.25">
      <c r="A105" s="212"/>
      <c r="B105" s="78">
        <v>957</v>
      </c>
      <c r="C105" s="83" t="s">
        <v>875</v>
      </c>
      <c r="D105" s="78" t="s">
        <v>9</v>
      </c>
      <c r="E105" s="40" t="s">
        <v>9</v>
      </c>
      <c r="F105" s="10" t="s">
        <v>5</v>
      </c>
    </row>
    <row r="106" spans="1:6" ht="27.75" customHeight="1" x14ac:dyDescent="0.25">
      <c r="A106" s="208"/>
      <c r="B106" s="78">
        <v>339</v>
      </c>
      <c r="C106" s="83" t="s">
        <v>58</v>
      </c>
      <c r="D106" s="78" t="str">
        <f>VLOOKUP(B106,Planilha2!$A$2:$F$305,6,0)</f>
        <v>TÉCNICO JUDICIÁRIO</v>
      </c>
      <c r="E106" s="40" t="s">
        <v>9</v>
      </c>
      <c r="F106" s="10" t="s">
        <v>5</v>
      </c>
    </row>
    <row r="107" spans="1:6" ht="27.75" customHeight="1" x14ac:dyDescent="0.25">
      <c r="A107" s="207" t="s">
        <v>60</v>
      </c>
      <c r="B107" s="78">
        <v>799</v>
      </c>
      <c r="C107" s="95" t="s">
        <v>64</v>
      </c>
      <c r="D107" s="90" t="s">
        <v>9</v>
      </c>
      <c r="E107" s="6" t="s">
        <v>788</v>
      </c>
      <c r="F107" s="10" t="s">
        <v>5</v>
      </c>
    </row>
    <row r="108" spans="1:6" ht="27.75" customHeight="1" x14ac:dyDescent="0.25">
      <c r="A108" s="212"/>
      <c r="B108" s="78">
        <v>817</v>
      </c>
      <c r="C108" s="89" t="s">
        <v>1112</v>
      </c>
      <c r="D108" s="78" t="s">
        <v>9</v>
      </c>
      <c r="E108" s="29" t="s">
        <v>932</v>
      </c>
      <c r="F108" s="48" t="s">
        <v>5</v>
      </c>
    </row>
    <row r="109" spans="1:6" ht="27.75" customHeight="1" x14ac:dyDescent="0.25">
      <c r="A109" s="212"/>
      <c r="B109" s="90">
        <v>1001</v>
      </c>
      <c r="C109" s="95" t="s">
        <v>907</v>
      </c>
      <c r="D109" s="90" t="s">
        <v>9</v>
      </c>
      <c r="E109" s="29" t="s">
        <v>9</v>
      </c>
      <c r="F109" s="48" t="s">
        <v>5</v>
      </c>
    </row>
    <row r="110" spans="1:6" ht="27.75" customHeight="1" x14ac:dyDescent="0.25">
      <c r="A110" s="207" t="s">
        <v>62</v>
      </c>
      <c r="B110" s="78">
        <v>461</v>
      </c>
      <c r="C110" s="83" t="s">
        <v>63</v>
      </c>
      <c r="D110" s="78" t="str">
        <f>VLOOKUP(B110,Planilha2!$A$2:$F$305,6,0)</f>
        <v>ANALISTA JUDICIÁRIO</v>
      </c>
      <c r="E110" s="40" t="s">
        <v>788</v>
      </c>
      <c r="F110" s="10" t="s">
        <v>5</v>
      </c>
    </row>
    <row r="111" spans="1:6" ht="27.75" customHeight="1" x14ac:dyDescent="0.25">
      <c r="A111" s="212"/>
      <c r="B111" s="78">
        <v>1069</v>
      </c>
      <c r="C111" s="83" t="s">
        <v>1038</v>
      </c>
      <c r="D111" s="78" t="s">
        <v>43</v>
      </c>
      <c r="E111" s="40" t="s">
        <v>43</v>
      </c>
      <c r="F111" s="10" t="s">
        <v>5</v>
      </c>
    </row>
    <row r="112" spans="1:6" ht="27.75" customHeight="1" x14ac:dyDescent="0.25">
      <c r="A112" s="208"/>
      <c r="B112" s="78">
        <v>958</v>
      </c>
      <c r="C112" s="83" t="s">
        <v>878</v>
      </c>
      <c r="D112" s="78" t="s">
        <v>43</v>
      </c>
      <c r="E112" s="40" t="s">
        <v>43</v>
      </c>
      <c r="F112" s="48" t="s">
        <v>5</v>
      </c>
    </row>
    <row r="113" spans="1:9" ht="27.75" customHeight="1" x14ac:dyDescent="0.25">
      <c r="A113" s="242" t="s">
        <v>832</v>
      </c>
      <c r="B113" s="90">
        <v>729</v>
      </c>
      <c r="C113" s="95" t="s">
        <v>52</v>
      </c>
      <c r="D113" s="90" t="s">
        <v>771</v>
      </c>
      <c r="E113" s="29" t="s">
        <v>944</v>
      </c>
      <c r="F113" s="10" t="s">
        <v>53</v>
      </c>
    </row>
    <row r="114" spans="1:9" ht="27.75" customHeight="1" x14ac:dyDescent="0.25">
      <c r="A114" s="243"/>
      <c r="B114" s="90">
        <v>989</v>
      </c>
      <c r="C114" s="95" t="s">
        <v>877</v>
      </c>
      <c r="D114" s="78" t="s">
        <v>43</v>
      </c>
      <c r="E114" s="40" t="s">
        <v>932</v>
      </c>
      <c r="F114" s="48" t="s">
        <v>5</v>
      </c>
    </row>
    <row r="115" spans="1:9" ht="27.75" customHeight="1" x14ac:dyDescent="0.25">
      <c r="A115" s="124" t="s">
        <v>831</v>
      </c>
      <c r="B115" s="132">
        <v>740</v>
      </c>
      <c r="C115" s="87" t="s">
        <v>65</v>
      </c>
      <c r="D115" s="132" t="s">
        <v>771</v>
      </c>
      <c r="E115" s="66" t="s">
        <v>930</v>
      </c>
      <c r="F115" s="10" t="s">
        <v>18</v>
      </c>
    </row>
    <row r="116" spans="1:9" ht="27.75" customHeight="1" x14ac:dyDescent="0.25">
      <c r="A116" s="232" t="s">
        <v>1053</v>
      </c>
      <c r="B116" s="78">
        <v>1103</v>
      </c>
      <c r="C116" s="89" t="s">
        <v>1122</v>
      </c>
      <c r="D116" s="78" t="s">
        <v>771</v>
      </c>
      <c r="E116" s="40" t="s">
        <v>788</v>
      </c>
      <c r="F116" s="48" t="s">
        <v>18</v>
      </c>
    </row>
    <row r="117" spans="1:9" ht="27.75" customHeight="1" x14ac:dyDescent="0.25">
      <c r="A117" s="233"/>
      <c r="B117" s="78">
        <v>673</v>
      </c>
      <c r="C117" s="83" t="s">
        <v>71</v>
      </c>
      <c r="D117" s="78" t="s">
        <v>9</v>
      </c>
      <c r="E117" s="40" t="s">
        <v>9</v>
      </c>
      <c r="F117" s="48" t="s">
        <v>5</v>
      </c>
    </row>
    <row r="118" spans="1:9" ht="27.75" customHeight="1" x14ac:dyDescent="0.25">
      <c r="A118" s="207" t="s">
        <v>68</v>
      </c>
      <c r="B118" s="78">
        <v>382</v>
      </c>
      <c r="C118" s="83" t="s">
        <v>69</v>
      </c>
      <c r="D118" s="78" t="str">
        <f>VLOOKUP(B118,Planilha2!$A$2:$F$305,6,0)</f>
        <v>TÉCNICO JUDICIÁRIO</v>
      </c>
      <c r="E118" s="40" t="s">
        <v>788</v>
      </c>
      <c r="F118" s="10" t="s">
        <v>5</v>
      </c>
      <c r="H118" s="221" t="s">
        <v>773</v>
      </c>
      <c r="I118" s="222"/>
    </row>
    <row r="119" spans="1:9" ht="27.75" customHeight="1" x14ac:dyDescent="0.25">
      <c r="A119" s="208"/>
      <c r="B119" s="78">
        <v>1002</v>
      </c>
      <c r="C119" s="83" t="s">
        <v>908</v>
      </c>
      <c r="D119" s="90" t="s">
        <v>9</v>
      </c>
      <c r="E119" s="29" t="s">
        <v>9</v>
      </c>
      <c r="F119" s="48" t="s">
        <v>5</v>
      </c>
      <c r="H119" s="15" t="s">
        <v>760</v>
      </c>
      <c r="I119" s="16">
        <f>COUNTIF($D$94:$D$120,H119)</f>
        <v>0</v>
      </c>
    </row>
    <row r="120" spans="1:9" ht="37.5" customHeight="1" x14ac:dyDescent="0.25">
      <c r="A120" s="67" t="s">
        <v>834</v>
      </c>
      <c r="B120" s="79">
        <v>966</v>
      </c>
      <c r="C120" s="87" t="s">
        <v>894</v>
      </c>
      <c r="D120" s="78" t="s">
        <v>43</v>
      </c>
      <c r="E120" s="66" t="s">
        <v>930</v>
      </c>
      <c r="F120" s="48" t="s">
        <v>5</v>
      </c>
      <c r="H120" s="14" t="s">
        <v>43</v>
      </c>
      <c r="I120" s="16">
        <f>COUNTIF($D$94:$D$122,H120)</f>
        <v>7</v>
      </c>
    </row>
    <row r="121" spans="1:9" ht="37.5" customHeight="1" x14ac:dyDescent="0.25">
      <c r="A121" s="227" t="s">
        <v>835</v>
      </c>
      <c r="B121" s="78">
        <v>1097</v>
      </c>
      <c r="C121" s="83" t="s">
        <v>1101</v>
      </c>
      <c r="D121" s="90" t="s">
        <v>9</v>
      </c>
      <c r="E121" s="29" t="s">
        <v>9</v>
      </c>
      <c r="F121" s="10" t="s">
        <v>5</v>
      </c>
      <c r="H121" s="14" t="s">
        <v>9</v>
      </c>
      <c r="I121" s="16">
        <f>COUNTIF($D$94:$D$122,H121)</f>
        <v>11</v>
      </c>
    </row>
    <row r="122" spans="1:9" ht="27.75" customHeight="1" x14ac:dyDescent="0.25">
      <c r="A122" s="228"/>
      <c r="B122" s="78">
        <v>947</v>
      </c>
      <c r="C122" s="83" t="s">
        <v>855</v>
      </c>
      <c r="D122" s="78" t="s">
        <v>771</v>
      </c>
      <c r="E122" s="40" t="s">
        <v>788</v>
      </c>
      <c r="F122" s="10" t="s">
        <v>18</v>
      </c>
      <c r="H122" s="15" t="s">
        <v>28</v>
      </c>
      <c r="I122" s="16">
        <f>COUNTIF($D$94:$D$122,H122)</f>
        <v>0</v>
      </c>
    </row>
    <row r="123" spans="1:9" ht="31.5" customHeight="1" x14ac:dyDescent="0.25">
      <c r="A123" s="213" t="s">
        <v>769</v>
      </c>
      <c r="B123" s="214"/>
      <c r="C123" s="214"/>
      <c r="D123" s="214"/>
      <c r="E123" s="126" t="s">
        <v>43</v>
      </c>
      <c r="F123" s="127">
        <f>COUNTIF(D94:D122,E123)</f>
        <v>7</v>
      </c>
      <c r="H123" s="15" t="s">
        <v>771</v>
      </c>
      <c r="I123" s="16">
        <f>COUNTIF($D$94:$D$122,H123)</f>
        <v>11</v>
      </c>
    </row>
    <row r="124" spans="1:9" ht="31.5" customHeight="1" x14ac:dyDescent="0.25">
      <c r="A124" s="213"/>
      <c r="B124" s="214"/>
      <c r="C124" s="214"/>
      <c r="D124" s="214"/>
      <c r="E124" s="126" t="s">
        <v>9</v>
      </c>
      <c r="F124" s="127">
        <f>COUNTIF(D94:D122,E124)</f>
        <v>11</v>
      </c>
      <c r="H124" s="15" t="s">
        <v>770</v>
      </c>
      <c r="I124" s="16">
        <f>COUNTIF($D$94:$D$122,H124)</f>
        <v>0</v>
      </c>
    </row>
    <row r="125" spans="1:9" ht="31.5" customHeight="1" thickBot="1" x14ac:dyDescent="0.3">
      <c r="A125" s="209" t="s">
        <v>1061</v>
      </c>
      <c r="B125" s="210"/>
      <c r="C125" s="210"/>
      <c r="D125" s="210"/>
      <c r="E125" s="211"/>
      <c r="F125" s="128">
        <f>COUNTA(F94:F122)</f>
        <v>29</v>
      </c>
      <c r="H125" s="15" t="s">
        <v>772</v>
      </c>
      <c r="I125" s="16">
        <f>SUM(I119:I124)</f>
        <v>29</v>
      </c>
    </row>
    <row r="126" spans="1:9" ht="31.5" customHeight="1" thickBot="1" x14ac:dyDescent="0.3"/>
    <row r="127" spans="1:9" ht="31.5" customHeight="1" x14ac:dyDescent="0.25">
      <c r="A127" s="215" t="s">
        <v>786</v>
      </c>
      <c r="B127" s="216"/>
      <c r="C127" s="216"/>
      <c r="D127" s="216"/>
      <c r="E127" s="216"/>
      <c r="F127" s="217"/>
      <c r="H127" s="15" t="s">
        <v>760</v>
      </c>
      <c r="I127" s="16">
        <f t="shared" ref="I127:I132" si="2">COUNTIF($D$129:$D$131,H127)</f>
        <v>0</v>
      </c>
    </row>
    <row r="128" spans="1:9" ht="31.5" customHeight="1" x14ac:dyDescent="0.25">
      <c r="A128" s="24" t="s">
        <v>1</v>
      </c>
      <c r="B128" s="76" t="s">
        <v>2</v>
      </c>
      <c r="C128" s="77" t="s">
        <v>3</v>
      </c>
      <c r="D128" s="77" t="s">
        <v>221</v>
      </c>
      <c r="E128" s="25" t="s">
        <v>4</v>
      </c>
      <c r="F128" s="26" t="s">
        <v>762</v>
      </c>
      <c r="H128" s="14" t="s">
        <v>43</v>
      </c>
      <c r="I128" s="16">
        <f t="shared" si="2"/>
        <v>0</v>
      </c>
    </row>
    <row r="129" spans="1:9" ht="40.5" customHeight="1" x14ac:dyDescent="0.25">
      <c r="A129" s="67" t="s">
        <v>786</v>
      </c>
      <c r="B129" s="79">
        <v>577</v>
      </c>
      <c r="C129" s="87" t="s">
        <v>74</v>
      </c>
      <c r="D129" s="79" t="s">
        <v>771</v>
      </c>
      <c r="E129" s="66" t="s">
        <v>945</v>
      </c>
      <c r="F129" s="17" t="s">
        <v>18</v>
      </c>
      <c r="H129" s="14" t="s">
        <v>9</v>
      </c>
      <c r="I129" s="16">
        <f t="shared" si="2"/>
        <v>1</v>
      </c>
    </row>
    <row r="130" spans="1:9" ht="27.75" customHeight="1" x14ac:dyDescent="0.25">
      <c r="A130" s="71" t="s">
        <v>793</v>
      </c>
      <c r="B130" s="132">
        <v>844</v>
      </c>
      <c r="C130" s="87" t="s">
        <v>94</v>
      </c>
      <c r="D130" s="132" t="s">
        <v>9</v>
      </c>
      <c r="E130" s="66" t="s">
        <v>946</v>
      </c>
      <c r="F130" s="17" t="s">
        <v>5</v>
      </c>
      <c r="H130" s="15" t="s">
        <v>28</v>
      </c>
      <c r="I130" s="16">
        <f t="shared" si="2"/>
        <v>0</v>
      </c>
    </row>
    <row r="131" spans="1:9" ht="27.75" customHeight="1" x14ac:dyDescent="0.25">
      <c r="A131" s="71" t="s">
        <v>1013</v>
      </c>
      <c r="B131" s="132">
        <v>660</v>
      </c>
      <c r="C131" s="87" t="s">
        <v>79</v>
      </c>
      <c r="D131" s="132" t="s">
        <v>771</v>
      </c>
      <c r="E131" s="66" t="s">
        <v>954</v>
      </c>
      <c r="F131" s="17" t="s">
        <v>18</v>
      </c>
      <c r="H131" s="15" t="s">
        <v>771</v>
      </c>
      <c r="I131" s="16">
        <f t="shared" si="2"/>
        <v>2</v>
      </c>
    </row>
    <row r="132" spans="1:9" ht="27.75" customHeight="1" x14ac:dyDescent="0.25">
      <c r="A132" s="213" t="s">
        <v>769</v>
      </c>
      <c r="B132" s="214"/>
      <c r="C132" s="214"/>
      <c r="D132" s="214"/>
      <c r="E132" s="126" t="s">
        <v>43</v>
      </c>
      <c r="F132" s="127">
        <f>COUNTIF(D129:D131,E132)</f>
        <v>0</v>
      </c>
      <c r="H132" s="15" t="s">
        <v>770</v>
      </c>
      <c r="I132" s="16">
        <f t="shared" si="2"/>
        <v>0</v>
      </c>
    </row>
    <row r="133" spans="1:9" ht="27.75" customHeight="1" x14ac:dyDescent="0.25">
      <c r="A133" s="213"/>
      <c r="B133" s="214"/>
      <c r="C133" s="214"/>
      <c r="D133" s="214"/>
      <c r="E133" s="126" t="s">
        <v>9</v>
      </c>
      <c r="F133" s="127">
        <f>COUNTIF(D129:D131,E133)</f>
        <v>1</v>
      </c>
      <c r="H133" s="15" t="s">
        <v>772</v>
      </c>
      <c r="I133" s="16">
        <f>SUM(I127:I132)</f>
        <v>3</v>
      </c>
    </row>
    <row r="134" spans="1:9" ht="27.75" customHeight="1" thickBot="1" x14ac:dyDescent="0.3">
      <c r="A134" s="209" t="s">
        <v>910</v>
      </c>
      <c r="B134" s="210"/>
      <c r="C134" s="210"/>
      <c r="D134" s="210"/>
      <c r="E134" s="211"/>
      <c r="F134" s="128">
        <f>COUNTA(F129:F131)</f>
        <v>3</v>
      </c>
    </row>
    <row r="135" spans="1:9" ht="31.5" customHeight="1" thickBot="1" x14ac:dyDescent="0.3">
      <c r="A135" s="34"/>
      <c r="B135" s="60"/>
      <c r="C135" s="60"/>
      <c r="D135" s="60"/>
      <c r="E135" s="30"/>
      <c r="F135" s="30"/>
    </row>
    <row r="136" spans="1:9" ht="31.5" customHeight="1" x14ac:dyDescent="0.25">
      <c r="A136" s="215" t="s">
        <v>73</v>
      </c>
      <c r="B136" s="216"/>
      <c r="C136" s="216"/>
      <c r="D136" s="216"/>
      <c r="E136" s="216"/>
      <c r="F136" s="217"/>
    </row>
    <row r="137" spans="1:9" ht="31.5" customHeight="1" x14ac:dyDescent="0.25">
      <c r="A137" s="24" t="s">
        <v>1</v>
      </c>
      <c r="B137" s="76" t="s">
        <v>2</v>
      </c>
      <c r="C137" s="77" t="s">
        <v>3</v>
      </c>
      <c r="D137" s="77" t="s">
        <v>221</v>
      </c>
      <c r="E137" s="25" t="s">
        <v>4</v>
      </c>
      <c r="F137" s="26" t="s">
        <v>762</v>
      </c>
    </row>
    <row r="138" spans="1:9" ht="27.75" customHeight="1" x14ac:dyDescent="0.25">
      <c r="A138" s="123" t="s">
        <v>73</v>
      </c>
      <c r="B138" s="79">
        <v>658</v>
      </c>
      <c r="C138" s="87" t="s">
        <v>82</v>
      </c>
      <c r="D138" s="79" t="s">
        <v>771</v>
      </c>
      <c r="E138" s="66" t="s">
        <v>929</v>
      </c>
      <c r="F138" s="17" t="s">
        <v>83</v>
      </c>
    </row>
    <row r="139" spans="1:9" ht="27.75" customHeight="1" x14ac:dyDescent="0.25">
      <c r="A139" s="123" t="s">
        <v>1015</v>
      </c>
      <c r="B139" s="79">
        <v>309</v>
      </c>
      <c r="C139" s="87" t="s">
        <v>75</v>
      </c>
      <c r="D139" s="79" t="str">
        <f>VLOOKUP(B139,Planilha2!$A$2:$F$305,6,0)</f>
        <v>TÉCNICO JUDICIÁRIO</v>
      </c>
      <c r="E139" s="66" t="s">
        <v>954</v>
      </c>
      <c r="F139" s="17" t="s">
        <v>5</v>
      </c>
    </row>
    <row r="140" spans="1:9" ht="33" customHeight="1" x14ac:dyDescent="0.25">
      <c r="A140" s="123" t="s">
        <v>787</v>
      </c>
      <c r="B140" s="79">
        <v>874</v>
      </c>
      <c r="C140" s="87" t="s">
        <v>982</v>
      </c>
      <c r="D140" s="79" t="s">
        <v>9</v>
      </c>
      <c r="E140" s="66" t="s">
        <v>930</v>
      </c>
      <c r="F140" s="17" t="s">
        <v>5</v>
      </c>
    </row>
    <row r="141" spans="1:9" ht="34.5" customHeight="1" x14ac:dyDescent="0.25">
      <c r="A141" s="123" t="s">
        <v>806</v>
      </c>
      <c r="B141" s="78">
        <v>601</v>
      </c>
      <c r="C141" s="83" t="s">
        <v>80</v>
      </c>
      <c r="D141" s="78" t="str">
        <f>VLOOKUP(B141,Planilha2!$A$2:$F$305,6,0)</f>
        <v>ANALISTA JUDICIÁRIO</v>
      </c>
      <c r="E141" s="40" t="s">
        <v>788</v>
      </c>
      <c r="F141" s="10" t="s">
        <v>5</v>
      </c>
      <c r="G141" s="30"/>
    </row>
    <row r="142" spans="1:9" ht="34.5" customHeight="1" x14ac:dyDescent="0.25">
      <c r="A142" s="123" t="s">
        <v>789</v>
      </c>
      <c r="B142" s="78">
        <v>216</v>
      </c>
      <c r="C142" s="83" t="s">
        <v>77</v>
      </c>
      <c r="D142" s="78" t="str">
        <f>VLOOKUP(B142,Planilha2!$A$2:$F$305,6,0)</f>
        <v>TÉCNICO JUDICIÁRIO</v>
      </c>
      <c r="E142" s="40" t="s">
        <v>788</v>
      </c>
      <c r="F142" s="10" t="s">
        <v>5</v>
      </c>
    </row>
    <row r="143" spans="1:9" ht="27.75" customHeight="1" x14ac:dyDescent="0.25">
      <c r="A143" s="122" t="s">
        <v>76</v>
      </c>
      <c r="B143" s="78">
        <v>468</v>
      </c>
      <c r="C143" s="83" t="s">
        <v>67</v>
      </c>
      <c r="D143" s="78" t="str">
        <f>VLOOKUP(B143,Planilha2!$A$2:$F$305,6,0)</f>
        <v>TÉCNICO JUDICIÁRIO</v>
      </c>
      <c r="E143" s="40" t="s">
        <v>927</v>
      </c>
      <c r="F143" s="10" t="s">
        <v>5</v>
      </c>
    </row>
    <row r="144" spans="1:9" ht="33" customHeight="1" x14ac:dyDescent="0.25">
      <c r="A144" s="207" t="s">
        <v>863</v>
      </c>
      <c r="B144" s="79">
        <v>878</v>
      </c>
      <c r="C144" s="87" t="s">
        <v>78</v>
      </c>
      <c r="D144" s="79" t="s">
        <v>28</v>
      </c>
      <c r="E144" s="66" t="s">
        <v>947</v>
      </c>
      <c r="F144" s="17" t="s">
        <v>28</v>
      </c>
    </row>
    <row r="145" spans="1:9" ht="27.75" customHeight="1" x14ac:dyDescent="0.25">
      <c r="A145" s="212"/>
      <c r="B145" s="78"/>
      <c r="C145" s="81" t="s">
        <v>993</v>
      </c>
      <c r="D145" s="78"/>
      <c r="E145" s="72" t="s">
        <v>932</v>
      </c>
      <c r="F145" s="10"/>
    </row>
    <row r="146" spans="1:9" ht="36.75" customHeight="1" x14ac:dyDescent="0.25">
      <c r="A146" s="123" t="s">
        <v>792</v>
      </c>
      <c r="B146" s="78">
        <v>1028</v>
      </c>
      <c r="C146" s="89" t="s">
        <v>967</v>
      </c>
      <c r="D146" s="80" t="s">
        <v>771</v>
      </c>
      <c r="E146" s="40" t="s">
        <v>788</v>
      </c>
      <c r="F146" s="10" t="s">
        <v>18</v>
      </c>
    </row>
    <row r="147" spans="1:9" ht="27.75" customHeight="1" x14ac:dyDescent="0.25">
      <c r="A147" s="194" t="s">
        <v>881</v>
      </c>
      <c r="B147" s="78">
        <v>1093</v>
      </c>
      <c r="C147" s="89" t="s">
        <v>1095</v>
      </c>
      <c r="D147" s="78" t="s">
        <v>9</v>
      </c>
      <c r="E147" s="40" t="s">
        <v>788</v>
      </c>
      <c r="F147" s="10" t="s">
        <v>5</v>
      </c>
      <c r="H147" s="221" t="s">
        <v>773</v>
      </c>
      <c r="I147" s="222"/>
    </row>
    <row r="148" spans="1:9" ht="33" customHeight="1" x14ac:dyDescent="0.25">
      <c r="A148" s="122" t="s">
        <v>81</v>
      </c>
      <c r="B148" s="79">
        <v>659</v>
      </c>
      <c r="C148" s="87" t="s">
        <v>89</v>
      </c>
      <c r="D148" s="79" t="s">
        <v>771</v>
      </c>
      <c r="E148" s="66" t="s">
        <v>930</v>
      </c>
      <c r="F148" s="17" t="s">
        <v>18</v>
      </c>
      <c r="H148" s="14" t="s">
        <v>43</v>
      </c>
      <c r="I148" s="16">
        <f>COUNTIF($D$138:$D$154,H148)</f>
        <v>2</v>
      </c>
    </row>
    <row r="149" spans="1:9" ht="27.75" customHeight="1" x14ac:dyDescent="0.25">
      <c r="A149" s="207" t="s">
        <v>84</v>
      </c>
      <c r="B149" s="78">
        <v>943</v>
      </c>
      <c r="C149" s="89" t="s">
        <v>811</v>
      </c>
      <c r="D149" s="78" t="s">
        <v>771</v>
      </c>
      <c r="E149" s="40" t="s">
        <v>788</v>
      </c>
      <c r="F149" s="10" t="s">
        <v>18</v>
      </c>
      <c r="H149" s="14" t="s">
        <v>9</v>
      </c>
      <c r="I149" s="16">
        <f>COUNTIF($D$138:$D$154,H149)</f>
        <v>8</v>
      </c>
    </row>
    <row r="150" spans="1:9" ht="27.75" customHeight="1" x14ac:dyDescent="0.25">
      <c r="A150" s="208"/>
      <c r="B150" s="78">
        <v>1062</v>
      </c>
      <c r="C150" s="89" t="s">
        <v>1000</v>
      </c>
      <c r="D150" s="78" t="s">
        <v>9</v>
      </c>
      <c r="E150" s="40" t="s">
        <v>932</v>
      </c>
      <c r="F150" s="10" t="s">
        <v>5</v>
      </c>
      <c r="H150" s="15" t="s">
        <v>28</v>
      </c>
      <c r="I150" s="16">
        <f>COUNTIF($D$138:$D$154,H150)</f>
        <v>1</v>
      </c>
    </row>
    <row r="151" spans="1:9" ht="27.75" customHeight="1" x14ac:dyDescent="0.25">
      <c r="A151" s="234" t="s">
        <v>86</v>
      </c>
      <c r="B151" s="78">
        <v>451</v>
      </c>
      <c r="C151" s="83" t="s">
        <v>87</v>
      </c>
      <c r="D151" s="78" t="str">
        <f>VLOOKUP(B151,Planilha2!$A$2:$F$305,6,0)</f>
        <v>TÉCNICO JUDICIÁRIO</v>
      </c>
      <c r="E151" s="40" t="s">
        <v>788</v>
      </c>
      <c r="F151" s="10" t="s">
        <v>5</v>
      </c>
      <c r="H151" s="15" t="s">
        <v>771</v>
      </c>
      <c r="I151" s="16">
        <f>COUNTIF($D$138:$D$154,H151)</f>
        <v>5</v>
      </c>
    </row>
    <row r="152" spans="1:9" ht="27.75" customHeight="1" x14ac:dyDescent="0.25">
      <c r="A152" s="234"/>
      <c r="B152" s="78">
        <v>219</v>
      </c>
      <c r="C152" s="83" t="s">
        <v>88</v>
      </c>
      <c r="D152" s="78" t="str">
        <f>VLOOKUP(B152,Planilha2!$A$2:$F$305,6,0)</f>
        <v>TÉCNICO JUDICIÁRIO</v>
      </c>
      <c r="E152" s="40" t="s">
        <v>932</v>
      </c>
      <c r="F152" s="10" t="s">
        <v>5</v>
      </c>
      <c r="H152" s="15" t="s">
        <v>770</v>
      </c>
      <c r="I152" s="16">
        <f>COUNTIF($D$138:$D$154,H152)</f>
        <v>0</v>
      </c>
    </row>
    <row r="153" spans="1:9" ht="27.75" customHeight="1" x14ac:dyDescent="0.25">
      <c r="A153" s="122" t="s">
        <v>1016</v>
      </c>
      <c r="B153" s="79">
        <v>967</v>
      </c>
      <c r="C153" s="82" t="s">
        <v>887</v>
      </c>
      <c r="D153" s="79" t="s">
        <v>771</v>
      </c>
      <c r="E153" s="124" t="s">
        <v>1017</v>
      </c>
      <c r="F153" s="18" t="s">
        <v>18</v>
      </c>
      <c r="H153" s="15" t="s">
        <v>772</v>
      </c>
      <c r="I153" s="16">
        <f>SUM(I148:I152)</f>
        <v>16</v>
      </c>
    </row>
    <row r="154" spans="1:9" ht="27.75" customHeight="1" x14ac:dyDescent="0.25">
      <c r="A154" s="198" t="s">
        <v>790</v>
      </c>
      <c r="B154" s="78">
        <v>1101</v>
      </c>
      <c r="C154" s="89" t="s">
        <v>1116</v>
      </c>
      <c r="D154" s="78" t="s">
        <v>43</v>
      </c>
      <c r="E154" s="40" t="s">
        <v>788</v>
      </c>
      <c r="F154" s="10" t="s">
        <v>5</v>
      </c>
      <c r="H154" s="196"/>
      <c r="I154" s="197"/>
    </row>
    <row r="155" spans="1:9" ht="27.75" customHeight="1" x14ac:dyDescent="0.25">
      <c r="A155" s="213" t="s">
        <v>769</v>
      </c>
      <c r="B155" s="214"/>
      <c r="C155" s="214"/>
      <c r="D155" s="214"/>
      <c r="E155" s="126" t="s">
        <v>43</v>
      </c>
      <c r="F155" s="127">
        <f>COUNTIF(D129:D154,E155)</f>
        <v>2</v>
      </c>
    </row>
    <row r="156" spans="1:9" ht="27.75" customHeight="1" x14ac:dyDescent="0.25">
      <c r="A156" s="213"/>
      <c r="B156" s="214"/>
      <c r="C156" s="214"/>
      <c r="D156" s="214"/>
      <c r="E156" s="126" t="s">
        <v>9</v>
      </c>
      <c r="F156" s="127">
        <f>COUNTIF(D138:D154,E156)</f>
        <v>8</v>
      </c>
    </row>
    <row r="157" spans="1:9" ht="27.75" customHeight="1" thickBot="1" x14ac:dyDescent="0.3">
      <c r="A157" s="209" t="s">
        <v>917</v>
      </c>
      <c r="B157" s="210"/>
      <c r="C157" s="210"/>
      <c r="D157" s="210"/>
      <c r="E157" s="211"/>
      <c r="F157" s="128">
        <f>COUNTA(F138:F154)</f>
        <v>16</v>
      </c>
    </row>
    <row r="159" spans="1:9" ht="31.5" customHeight="1" thickBot="1" x14ac:dyDescent="0.3">
      <c r="A159" s="13"/>
      <c r="H159" s="221" t="s">
        <v>773</v>
      </c>
      <c r="I159" s="222"/>
    </row>
    <row r="160" spans="1:9" ht="31.5" customHeight="1" x14ac:dyDescent="0.25">
      <c r="A160" s="215" t="s">
        <v>864</v>
      </c>
      <c r="B160" s="216"/>
      <c r="C160" s="216"/>
      <c r="D160" s="216"/>
      <c r="E160" s="216"/>
      <c r="F160" s="217"/>
      <c r="H160" s="15" t="s">
        <v>760</v>
      </c>
      <c r="I160" s="16">
        <f t="shared" ref="I160:I165" si="3">COUNTIF($D$162:$D$167,H160)</f>
        <v>0</v>
      </c>
    </row>
    <row r="161" spans="1:9" ht="31.5" customHeight="1" x14ac:dyDescent="0.25">
      <c r="A161" s="24" t="s">
        <v>1</v>
      </c>
      <c r="B161" s="76" t="s">
        <v>2</v>
      </c>
      <c r="C161" s="77" t="s">
        <v>3</v>
      </c>
      <c r="D161" s="77" t="s">
        <v>221</v>
      </c>
      <c r="E161" s="25" t="s">
        <v>4</v>
      </c>
      <c r="F161" s="26" t="s">
        <v>762</v>
      </c>
      <c r="H161" s="14" t="s">
        <v>43</v>
      </c>
      <c r="I161" s="16">
        <f t="shared" si="3"/>
        <v>2</v>
      </c>
    </row>
    <row r="162" spans="1:9" ht="35.25" customHeight="1" x14ac:dyDescent="0.25">
      <c r="A162" s="71" t="s">
        <v>780</v>
      </c>
      <c r="B162" s="79">
        <v>286</v>
      </c>
      <c r="C162" s="87" t="s">
        <v>161</v>
      </c>
      <c r="D162" s="79" t="str">
        <f>VLOOKUP(B162,Planilha2!$A$2:$F$305,6,0)</f>
        <v>ANALISTA JUDICIÁRIO</v>
      </c>
      <c r="E162" s="66" t="s">
        <v>929</v>
      </c>
      <c r="F162" s="17" t="s">
        <v>5</v>
      </c>
      <c r="H162" s="14" t="s">
        <v>9</v>
      </c>
      <c r="I162" s="16">
        <f t="shared" si="3"/>
        <v>2</v>
      </c>
    </row>
    <row r="163" spans="1:9" ht="35.25" customHeight="1" x14ac:dyDescent="0.25">
      <c r="A163" s="71" t="s">
        <v>1018</v>
      </c>
      <c r="B163" s="79">
        <v>973</v>
      </c>
      <c r="C163" s="82" t="s">
        <v>888</v>
      </c>
      <c r="D163" s="79" t="s">
        <v>771</v>
      </c>
      <c r="E163" s="66" t="s">
        <v>1014</v>
      </c>
      <c r="F163" s="17" t="s">
        <v>18</v>
      </c>
      <c r="H163" s="49" t="s">
        <v>28</v>
      </c>
      <c r="I163" s="41">
        <f t="shared" si="3"/>
        <v>0</v>
      </c>
    </row>
    <row r="164" spans="1:9" ht="35.25" customHeight="1" x14ac:dyDescent="0.25">
      <c r="A164" s="71" t="s">
        <v>783</v>
      </c>
      <c r="B164" s="79">
        <v>544</v>
      </c>
      <c r="C164" s="87" t="s">
        <v>784</v>
      </c>
      <c r="D164" s="79" t="s">
        <v>43</v>
      </c>
      <c r="E164" s="66" t="s">
        <v>930</v>
      </c>
      <c r="F164" s="17" t="s">
        <v>5</v>
      </c>
      <c r="H164" s="15" t="s">
        <v>771</v>
      </c>
      <c r="I164" s="16">
        <f t="shared" si="3"/>
        <v>2</v>
      </c>
    </row>
    <row r="165" spans="1:9" ht="35.25" customHeight="1" x14ac:dyDescent="0.25">
      <c r="A165" s="112" t="s">
        <v>782</v>
      </c>
      <c r="B165" s="78">
        <v>275</v>
      </c>
      <c r="C165" s="83" t="s">
        <v>163</v>
      </c>
      <c r="D165" s="78" t="str">
        <f>VLOOKUP(B165,Planilha2!$A$2:$F$305,6,0)</f>
        <v>TÉCNICO JUDICIÁRIO</v>
      </c>
      <c r="E165" s="40" t="s">
        <v>788</v>
      </c>
      <c r="F165" s="10" t="s">
        <v>5</v>
      </c>
      <c r="H165" s="15" t="s">
        <v>770</v>
      </c>
      <c r="I165" s="16">
        <f t="shared" si="3"/>
        <v>0</v>
      </c>
    </row>
    <row r="166" spans="1:9" ht="35.25" customHeight="1" x14ac:dyDescent="0.25">
      <c r="A166" s="71" t="s">
        <v>781</v>
      </c>
      <c r="B166" s="79">
        <v>459</v>
      </c>
      <c r="C166" s="87" t="s">
        <v>162</v>
      </c>
      <c r="D166" s="79" t="str">
        <f>VLOOKUP(B166,Planilha2!$A$2:$F$305,6,0)</f>
        <v>TÉCNICO JUDICIÁRIO</v>
      </c>
      <c r="E166" s="66" t="s">
        <v>947</v>
      </c>
      <c r="F166" s="17" t="s">
        <v>5</v>
      </c>
      <c r="H166" s="15" t="s">
        <v>901</v>
      </c>
      <c r="I166" s="16">
        <f>SUM(I160:I165)</f>
        <v>6</v>
      </c>
    </row>
    <row r="167" spans="1:9" ht="35.25" customHeight="1" x14ac:dyDescent="0.25">
      <c r="A167" s="201" t="s">
        <v>164</v>
      </c>
      <c r="B167" s="132">
        <v>1113</v>
      </c>
      <c r="C167" s="132" t="s">
        <v>1134</v>
      </c>
      <c r="D167" s="132" t="s">
        <v>771</v>
      </c>
      <c r="E167" s="40" t="s">
        <v>788</v>
      </c>
      <c r="F167" s="17" t="s">
        <v>18</v>
      </c>
      <c r="H167" s="196"/>
      <c r="I167" s="197"/>
    </row>
    <row r="168" spans="1:9" ht="31.5" customHeight="1" x14ac:dyDescent="0.25">
      <c r="A168" s="213" t="s">
        <v>769</v>
      </c>
      <c r="B168" s="214"/>
      <c r="C168" s="214"/>
      <c r="D168" s="214"/>
      <c r="E168" s="126" t="s">
        <v>43</v>
      </c>
      <c r="F168" s="127">
        <f>COUNTIF(D162:D167,E168)</f>
        <v>2</v>
      </c>
    </row>
    <row r="169" spans="1:9" ht="31.5" customHeight="1" x14ac:dyDescent="0.25">
      <c r="A169" s="213"/>
      <c r="B169" s="214"/>
      <c r="C169" s="214"/>
      <c r="D169" s="214"/>
      <c r="E169" s="126" t="s">
        <v>9</v>
      </c>
      <c r="F169" s="127">
        <f>COUNTIF(D162:D167,E169)</f>
        <v>2</v>
      </c>
    </row>
    <row r="170" spans="1:9" ht="31.5" customHeight="1" thickBot="1" x14ac:dyDescent="0.3">
      <c r="A170" s="209" t="s">
        <v>911</v>
      </c>
      <c r="B170" s="210"/>
      <c r="C170" s="210"/>
      <c r="D170" s="210"/>
      <c r="E170" s="211"/>
      <c r="F170" s="128">
        <f>COUNTA(F162:F167)</f>
        <v>6</v>
      </c>
    </row>
    <row r="171" spans="1:9" ht="31.5" customHeight="1" thickBot="1" x14ac:dyDescent="0.3"/>
    <row r="172" spans="1:9" ht="31.5" customHeight="1" x14ac:dyDescent="0.25">
      <c r="A172" s="215" t="s">
        <v>865</v>
      </c>
      <c r="B172" s="216"/>
      <c r="C172" s="216"/>
      <c r="D172" s="216"/>
      <c r="E172" s="216"/>
      <c r="F172" s="217"/>
    </row>
    <row r="173" spans="1:9" ht="31.5" customHeight="1" x14ac:dyDescent="0.25">
      <c r="A173" s="24" t="s">
        <v>1</v>
      </c>
      <c r="B173" s="76" t="s">
        <v>2</v>
      </c>
      <c r="C173" s="77" t="s">
        <v>3</v>
      </c>
      <c r="D173" s="77" t="s">
        <v>221</v>
      </c>
      <c r="E173" s="25" t="s">
        <v>4</v>
      </c>
      <c r="F173" s="26" t="s">
        <v>762</v>
      </c>
    </row>
    <row r="174" spans="1:9" ht="37.5" customHeight="1" x14ac:dyDescent="0.25">
      <c r="A174" s="207" t="s">
        <v>791</v>
      </c>
      <c r="B174" s="79">
        <v>1075</v>
      </c>
      <c r="C174" s="87" t="s">
        <v>1045</v>
      </c>
      <c r="D174" s="79" t="s">
        <v>28</v>
      </c>
      <c r="E174" s="66" t="s">
        <v>948</v>
      </c>
      <c r="F174" s="17" t="s">
        <v>28</v>
      </c>
    </row>
    <row r="175" spans="1:9" ht="37.5" customHeight="1" x14ac:dyDescent="0.25">
      <c r="A175" s="212"/>
      <c r="B175" s="132"/>
      <c r="C175" s="87"/>
      <c r="D175" s="100"/>
      <c r="E175" s="124" t="s">
        <v>1088</v>
      </c>
      <c r="F175" s="17"/>
    </row>
    <row r="176" spans="1:9" ht="37.5" customHeight="1" x14ac:dyDescent="0.25">
      <c r="A176" s="71" t="s">
        <v>801</v>
      </c>
      <c r="B176" s="79">
        <v>1076</v>
      </c>
      <c r="C176" s="87" t="s">
        <v>1046</v>
      </c>
      <c r="D176" s="79" t="s">
        <v>771</v>
      </c>
      <c r="E176" s="66" t="s">
        <v>946</v>
      </c>
      <c r="F176" s="17" t="s">
        <v>1047</v>
      </c>
    </row>
    <row r="177" spans="1:9" ht="37.5" customHeight="1" x14ac:dyDescent="0.25">
      <c r="A177" s="207" t="s">
        <v>1117</v>
      </c>
      <c r="B177" s="79">
        <v>1088</v>
      </c>
      <c r="C177" s="82" t="s">
        <v>1111</v>
      </c>
      <c r="D177" s="131" t="s">
        <v>28</v>
      </c>
      <c r="E177" s="66" t="s">
        <v>1009</v>
      </c>
      <c r="F177" s="17" t="s">
        <v>28</v>
      </c>
    </row>
    <row r="178" spans="1:9" ht="37.5" customHeight="1" x14ac:dyDescent="0.25">
      <c r="A178" s="212"/>
      <c r="B178" s="132">
        <v>940</v>
      </c>
      <c r="C178" s="82" t="s">
        <v>807</v>
      </c>
      <c r="D178" s="132" t="s">
        <v>771</v>
      </c>
      <c r="E178" s="124" t="s">
        <v>1066</v>
      </c>
      <c r="F178" s="17" t="s">
        <v>18</v>
      </c>
    </row>
    <row r="179" spans="1:9" ht="37.5" customHeight="1" x14ac:dyDescent="0.25">
      <c r="A179" s="208"/>
      <c r="B179" s="78">
        <v>637</v>
      </c>
      <c r="C179" s="83" t="s">
        <v>126</v>
      </c>
      <c r="D179" s="78" t="s">
        <v>9</v>
      </c>
      <c r="E179" s="40" t="s">
        <v>9</v>
      </c>
      <c r="F179" s="10" t="s">
        <v>5</v>
      </c>
    </row>
    <row r="180" spans="1:9" ht="37.5" customHeight="1" x14ac:dyDescent="0.25">
      <c r="A180" s="181" t="s">
        <v>845</v>
      </c>
      <c r="B180" s="79">
        <v>282</v>
      </c>
      <c r="C180" s="82" t="s">
        <v>137</v>
      </c>
      <c r="D180" s="79" t="s">
        <v>9</v>
      </c>
      <c r="E180" s="66" t="s">
        <v>924</v>
      </c>
      <c r="F180" s="17" t="s">
        <v>5</v>
      </c>
    </row>
    <row r="181" spans="1:9" ht="37.5" customHeight="1" x14ac:dyDescent="0.25">
      <c r="A181" s="227" t="s">
        <v>779</v>
      </c>
      <c r="B181" s="84">
        <v>984</v>
      </c>
      <c r="C181" s="85" t="s">
        <v>891</v>
      </c>
      <c r="D181" s="78" t="s">
        <v>9</v>
      </c>
      <c r="E181" s="40" t="s">
        <v>788</v>
      </c>
      <c r="F181" s="10" t="s">
        <v>5</v>
      </c>
    </row>
    <row r="182" spans="1:9" ht="37.5" customHeight="1" x14ac:dyDescent="0.25">
      <c r="A182" s="245"/>
      <c r="B182" s="78">
        <v>76</v>
      </c>
      <c r="C182" s="83" t="s">
        <v>165</v>
      </c>
      <c r="D182" s="78" t="s">
        <v>9</v>
      </c>
      <c r="E182" s="40" t="s">
        <v>9</v>
      </c>
      <c r="F182" s="10" t="s">
        <v>5</v>
      </c>
    </row>
    <row r="183" spans="1:9" ht="37.5" customHeight="1" x14ac:dyDescent="0.25">
      <c r="A183" s="245"/>
      <c r="B183" s="78">
        <v>80</v>
      </c>
      <c r="C183" s="83" t="s">
        <v>138</v>
      </c>
      <c r="D183" s="78" t="str">
        <f>VLOOKUP(B183,Planilha2!$A$2:$F$305,6,0)</f>
        <v>TÉCNICO JUDICIÁRIO</v>
      </c>
      <c r="E183" s="40" t="s">
        <v>9</v>
      </c>
      <c r="F183" s="10" t="s">
        <v>5</v>
      </c>
    </row>
    <row r="184" spans="1:9" ht="37.5" customHeight="1" x14ac:dyDescent="0.25">
      <c r="A184" s="245"/>
      <c r="B184" s="78">
        <v>84</v>
      </c>
      <c r="C184" s="83" t="s">
        <v>278</v>
      </c>
      <c r="D184" s="78" t="s">
        <v>9</v>
      </c>
      <c r="E184" s="40" t="s">
        <v>9</v>
      </c>
      <c r="F184" s="10" t="s">
        <v>5</v>
      </c>
    </row>
    <row r="185" spans="1:9" ht="37.5" customHeight="1" x14ac:dyDescent="0.25">
      <c r="A185" s="245"/>
      <c r="B185" s="78">
        <v>90</v>
      </c>
      <c r="C185" s="83" t="s">
        <v>140</v>
      </c>
      <c r="D185" s="78" t="str">
        <f>VLOOKUP(B185,Planilha2!$A$2:$F$305,6,0)</f>
        <v>TÉCNICO JUDICIÁRIO</v>
      </c>
      <c r="E185" s="40" t="s">
        <v>9</v>
      </c>
      <c r="F185" s="10" t="s">
        <v>5</v>
      </c>
    </row>
    <row r="186" spans="1:9" ht="37.5" customHeight="1" x14ac:dyDescent="0.25">
      <c r="A186" s="245"/>
      <c r="B186" s="84">
        <v>778</v>
      </c>
      <c r="C186" s="86" t="s">
        <v>142</v>
      </c>
      <c r="D186" s="84" t="str">
        <f>VLOOKUP(B186,Planilha2!$A$2:$F$305,6,0)</f>
        <v>TÉCNICO JUDICIÁRIO</v>
      </c>
      <c r="E186" s="40" t="s">
        <v>9</v>
      </c>
      <c r="F186" s="10" t="s">
        <v>5</v>
      </c>
    </row>
    <row r="187" spans="1:9" ht="37.5" customHeight="1" x14ac:dyDescent="0.25">
      <c r="A187" s="245"/>
      <c r="B187" s="84">
        <v>781</v>
      </c>
      <c r="C187" s="83" t="s">
        <v>143</v>
      </c>
      <c r="D187" s="78" t="str">
        <f>VLOOKUP(B187,Planilha2!$A$2:$F$305,6,0)</f>
        <v>TÉCNICO JUDICIÁRIO</v>
      </c>
      <c r="E187" s="40" t="s">
        <v>9</v>
      </c>
      <c r="F187" s="10" t="s">
        <v>5</v>
      </c>
    </row>
    <row r="188" spans="1:9" ht="37.5" customHeight="1" x14ac:dyDescent="0.25">
      <c r="A188" s="245"/>
      <c r="B188" s="78">
        <v>127</v>
      </c>
      <c r="C188" s="83" t="s">
        <v>141</v>
      </c>
      <c r="D188" s="78" t="str">
        <f>VLOOKUP(B188,Planilha2!$A$2:$F$305,6,0)</f>
        <v>TÉCNICO JUDICIÁRIO</v>
      </c>
      <c r="E188" s="40" t="s">
        <v>9</v>
      </c>
      <c r="F188" s="10" t="s">
        <v>5</v>
      </c>
    </row>
    <row r="189" spans="1:9" ht="37.5" customHeight="1" x14ac:dyDescent="0.25">
      <c r="A189" s="245"/>
      <c r="B189" s="84">
        <v>976</v>
      </c>
      <c r="C189" s="83" t="s">
        <v>889</v>
      </c>
      <c r="D189" s="78" t="s">
        <v>9</v>
      </c>
      <c r="E189" s="40" t="s">
        <v>9</v>
      </c>
      <c r="F189" s="10" t="s">
        <v>5</v>
      </c>
      <c r="H189" s="221" t="s">
        <v>773</v>
      </c>
      <c r="I189" s="222"/>
    </row>
    <row r="190" spans="1:9" ht="37.5" customHeight="1" x14ac:dyDescent="0.25">
      <c r="A190" s="245"/>
      <c r="B190" s="84">
        <v>89</v>
      </c>
      <c r="C190" s="85" t="s">
        <v>289</v>
      </c>
      <c r="D190" s="78" t="s">
        <v>9</v>
      </c>
      <c r="E190" s="40" t="s">
        <v>9</v>
      </c>
      <c r="F190" s="10" t="s">
        <v>5</v>
      </c>
      <c r="H190" s="15" t="s">
        <v>760</v>
      </c>
      <c r="I190" s="16">
        <f t="shared" ref="I190:I195" si="4">COUNTIF($D$174:$D$194,H190)</f>
        <v>0</v>
      </c>
    </row>
    <row r="191" spans="1:9" ht="37.5" customHeight="1" x14ac:dyDescent="0.25">
      <c r="A191" s="245"/>
      <c r="B191" s="84">
        <v>1085</v>
      </c>
      <c r="C191" s="85" t="s">
        <v>1054</v>
      </c>
      <c r="D191" s="78" t="s">
        <v>9</v>
      </c>
      <c r="E191" s="40" t="s">
        <v>9</v>
      </c>
      <c r="F191" s="10" t="s">
        <v>5</v>
      </c>
      <c r="H191" s="14" t="s">
        <v>43</v>
      </c>
      <c r="I191" s="16">
        <f t="shared" si="4"/>
        <v>1</v>
      </c>
    </row>
    <row r="192" spans="1:9" ht="37.5" customHeight="1" x14ac:dyDescent="0.25">
      <c r="A192" s="228"/>
      <c r="B192" s="84">
        <v>1026</v>
      </c>
      <c r="C192" s="85" t="s">
        <v>964</v>
      </c>
      <c r="D192" s="78" t="s">
        <v>9</v>
      </c>
      <c r="E192" s="40" t="s">
        <v>9</v>
      </c>
      <c r="F192" s="10" t="s">
        <v>5</v>
      </c>
      <c r="H192" s="14" t="s">
        <v>9</v>
      </c>
      <c r="I192" s="16">
        <f t="shared" si="4"/>
        <v>15</v>
      </c>
    </row>
    <row r="193" spans="1:9" ht="37.5" customHeight="1" x14ac:dyDescent="0.25">
      <c r="A193" s="185" t="s">
        <v>1067</v>
      </c>
      <c r="B193" s="132">
        <v>952</v>
      </c>
      <c r="C193" s="87" t="s">
        <v>800</v>
      </c>
      <c r="D193" s="132" t="s">
        <v>43</v>
      </c>
      <c r="E193" s="124" t="s">
        <v>1081</v>
      </c>
      <c r="F193" s="17" t="s">
        <v>5</v>
      </c>
      <c r="H193" s="15" t="s">
        <v>28</v>
      </c>
      <c r="I193" s="16">
        <f t="shared" si="4"/>
        <v>2</v>
      </c>
    </row>
    <row r="194" spans="1:9" ht="37.5" customHeight="1" x14ac:dyDescent="0.25">
      <c r="A194" s="70" t="s">
        <v>1003</v>
      </c>
      <c r="B194" s="84">
        <v>953</v>
      </c>
      <c r="C194" s="93" t="s">
        <v>808</v>
      </c>
      <c r="D194" s="78" t="s">
        <v>9</v>
      </c>
      <c r="E194" s="40" t="s">
        <v>927</v>
      </c>
      <c r="F194" s="10" t="s">
        <v>5</v>
      </c>
      <c r="H194" s="15" t="s">
        <v>771</v>
      </c>
      <c r="I194" s="16">
        <f t="shared" si="4"/>
        <v>2</v>
      </c>
    </row>
    <row r="195" spans="1:9" s="107" customFormat="1" ht="31.5" customHeight="1" x14ac:dyDescent="0.3">
      <c r="A195" s="213" t="s">
        <v>769</v>
      </c>
      <c r="B195" s="214"/>
      <c r="C195" s="214"/>
      <c r="D195" s="214"/>
      <c r="E195" s="126" t="s">
        <v>43</v>
      </c>
      <c r="F195" s="127">
        <f>COUNTIF(D174:D194,E195)</f>
        <v>1</v>
      </c>
      <c r="H195" s="15" t="s">
        <v>770</v>
      </c>
      <c r="I195" s="16">
        <f t="shared" si="4"/>
        <v>0</v>
      </c>
    </row>
    <row r="196" spans="1:9" s="107" customFormat="1" ht="31.5" customHeight="1" x14ac:dyDescent="0.3">
      <c r="A196" s="213"/>
      <c r="B196" s="214"/>
      <c r="C196" s="214"/>
      <c r="D196" s="214"/>
      <c r="E196" s="126" t="s">
        <v>9</v>
      </c>
      <c r="F196" s="127">
        <f>COUNTIF(D174:D194,E196)</f>
        <v>15</v>
      </c>
      <c r="H196" s="15" t="s">
        <v>772</v>
      </c>
      <c r="I196" s="16">
        <f>SUM(I190:I195)</f>
        <v>20</v>
      </c>
    </row>
    <row r="197" spans="1:9" s="107" customFormat="1" ht="31.5" customHeight="1" thickBot="1" x14ac:dyDescent="0.35">
      <c r="A197" s="209" t="s">
        <v>912</v>
      </c>
      <c r="B197" s="210"/>
      <c r="C197" s="210"/>
      <c r="D197" s="210"/>
      <c r="E197" s="211"/>
      <c r="F197" s="128">
        <f>COUNTA(F174:F194)</f>
        <v>20</v>
      </c>
      <c r="H197"/>
      <c r="I197"/>
    </row>
    <row r="198" spans="1:9" ht="31.5" customHeight="1" thickBot="1" x14ac:dyDescent="0.3">
      <c r="A198" s="13"/>
    </row>
    <row r="199" spans="1:9" ht="31.5" customHeight="1" x14ac:dyDescent="0.25">
      <c r="A199" s="215" t="s">
        <v>97</v>
      </c>
      <c r="B199" s="216"/>
      <c r="C199" s="216"/>
      <c r="D199" s="216"/>
      <c r="E199" s="216"/>
      <c r="F199" s="217"/>
    </row>
    <row r="200" spans="1:9" ht="31.5" customHeight="1" x14ac:dyDescent="0.25">
      <c r="A200" s="24" t="s">
        <v>1</v>
      </c>
      <c r="B200" s="76" t="s">
        <v>2</v>
      </c>
      <c r="C200" s="77" t="s">
        <v>3</v>
      </c>
      <c r="D200" s="77" t="s">
        <v>221</v>
      </c>
      <c r="E200" s="25" t="s">
        <v>4</v>
      </c>
      <c r="F200" s="26" t="s">
        <v>762</v>
      </c>
    </row>
    <row r="201" spans="1:9" ht="27.75" customHeight="1" x14ac:dyDescent="0.25">
      <c r="A201" s="229" t="s">
        <v>820</v>
      </c>
      <c r="B201" s="79">
        <v>1077</v>
      </c>
      <c r="C201" s="82" t="s">
        <v>1048</v>
      </c>
      <c r="D201" s="79" t="s">
        <v>771</v>
      </c>
      <c r="E201" s="66" t="s">
        <v>949</v>
      </c>
      <c r="F201" s="17" t="s">
        <v>1047</v>
      </c>
    </row>
    <row r="202" spans="1:9" ht="27.75" customHeight="1" x14ac:dyDescent="0.25">
      <c r="A202" s="230"/>
      <c r="B202" s="132">
        <v>1084</v>
      </c>
      <c r="C202" s="82" t="s">
        <v>1051</v>
      </c>
      <c r="D202" s="132" t="s">
        <v>771</v>
      </c>
      <c r="E202" s="124" t="s">
        <v>938</v>
      </c>
      <c r="F202" s="63" t="s">
        <v>919</v>
      </c>
    </row>
    <row r="203" spans="1:9" ht="27.75" customHeight="1" x14ac:dyDescent="0.25">
      <c r="A203" s="231"/>
      <c r="B203" s="78">
        <v>954</v>
      </c>
      <c r="C203" s="89" t="s">
        <v>1052</v>
      </c>
      <c r="D203" s="78" t="s">
        <v>771</v>
      </c>
      <c r="E203" s="40" t="s">
        <v>950</v>
      </c>
      <c r="F203" s="21" t="s">
        <v>18</v>
      </c>
    </row>
    <row r="204" spans="1:9" ht="27.75" customHeight="1" x14ac:dyDescent="0.25">
      <c r="A204" s="120" t="s">
        <v>818</v>
      </c>
      <c r="B204" s="79">
        <v>307</v>
      </c>
      <c r="C204" s="87" t="s">
        <v>92</v>
      </c>
      <c r="D204" s="79" t="s">
        <v>9</v>
      </c>
      <c r="E204" s="66" t="s">
        <v>938</v>
      </c>
      <c r="F204" s="17" t="s">
        <v>5</v>
      </c>
    </row>
    <row r="205" spans="1:9" ht="27.75" customHeight="1" x14ac:dyDescent="0.25">
      <c r="A205" s="71" t="s">
        <v>1001</v>
      </c>
      <c r="B205" s="125">
        <v>86</v>
      </c>
      <c r="C205" s="82" t="s">
        <v>966</v>
      </c>
      <c r="D205" s="125" t="str">
        <f>VLOOKUP(B205,Planilha2!$A$2:$F$305,6,0)</f>
        <v>TÉCNICO JUDICIÁRIO</v>
      </c>
      <c r="E205" s="124" t="s">
        <v>951</v>
      </c>
      <c r="F205" s="17" t="s">
        <v>5</v>
      </c>
    </row>
    <row r="206" spans="1:9" ht="27.75" customHeight="1" x14ac:dyDescent="0.25">
      <c r="A206" s="207" t="s">
        <v>1002</v>
      </c>
      <c r="B206" s="79">
        <v>1078</v>
      </c>
      <c r="C206" s="87" t="s">
        <v>1049</v>
      </c>
      <c r="D206" s="79" t="s">
        <v>771</v>
      </c>
      <c r="E206" s="66" t="s">
        <v>947</v>
      </c>
      <c r="F206" s="17" t="s">
        <v>1050</v>
      </c>
    </row>
    <row r="207" spans="1:9" ht="27.75" customHeight="1" x14ac:dyDescent="0.25">
      <c r="A207" s="212"/>
      <c r="B207" s="78">
        <v>122</v>
      </c>
      <c r="C207" s="83" t="s">
        <v>7</v>
      </c>
      <c r="D207" s="78" t="s">
        <v>9</v>
      </c>
      <c r="E207" s="40" t="s">
        <v>996</v>
      </c>
      <c r="F207" s="22" t="s">
        <v>5</v>
      </c>
    </row>
    <row r="208" spans="1:9" ht="27.75" customHeight="1" x14ac:dyDescent="0.25">
      <c r="A208" s="212"/>
      <c r="B208" s="78">
        <v>74</v>
      </c>
      <c r="C208" s="83" t="s">
        <v>106</v>
      </c>
      <c r="D208" s="78" t="str">
        <f>VLOOKUP(B208,Planilha2!$A$2:$F$305,6,0)</f>
        <v>TÉCNICO JUDICIÁRIO</v>
      </c>
      <c r="E208" s="40" t="s">
        <v>9</v>
      </c>
      <c r="F208" s="10" t="s">
        <v>5</v>
      </c>
    </row>
    <row r="209" spans="1:6" ht="27.75" customHeight="1" x14ac:dyDescent="0.25">
      <c r="A209" s="212"/>
      <c r="B209" s="96">
        <v>991</v>
      </c>
      <c r="C209" s="83" t="s">
        <v>898</v>
      </c>
      <c r="D209" s="78" t="s">
        <v>9</v>
      </c>
      <c r="E209" s="40" t="s">
        <v>953</v>
      </c>
      <c r="F209" s="10" t="s">
        <v>5</v>
      </c>
    </row>
    <row r="210" spans="1:6" ht="27.75" customHeight="1" x14ac:dyDescent="0.25">
      <c r="A210" s="208"/>
      <c r="B210" s="96">
        <v>1095</v>
      </c>
      <c r="C210" s="83" t="s">
        <v>1098</v>
      </c>
      <c r="D210" s="78" t="s">
        <v>43</v>
      </c>
      <c r="E210" s="78" t="s">
        <v>43</v>
      </c>
      <c r="F210" s="10" t="s">
        <v>5</v>
      </c>
    </row>
    <row r="211" spans="1:6" ht="27.75" customHeight="1" x14ac:dyDescent="0.25">
      <c r="A211" s="70" t="s">
        <v>905</v>
      </c>
      <c r="B211" s="78">
        <v>813</v>
      </c>
      <c r="C211" s="89" t="s">
        <v>731</v>
      </c>
      <c r="D211" s="78" t="s">
        <v>9</v>
      </c>
      <c r="E211" s="40" t="s">
        <v>927</v>
      </c>
      <c r="F211" s="10" t="s">
        <v>5</v>
      </c>
    </row>
    <row r="212" spans="1:6" ht="27.75" customHeight="1" x14ac:dyDescent="0.25">
      <c r="A212" s="207" t="s">
        <v>99</v>
      </c>
      <c r="B212" s="97">
        <v>1000</v>
      </c>
      <c r="C212" s="98" t="s">
        <v>102</v>
      </c>
      <c r="D212" s="97" t="s">
        <v>43</v>
      </c>
      <c r="E212" s="54" t="s">
        <v>947</v>
      </c>
      <c r="F212" s="20" t="s">
        <v>5</v>
      </c>
    </row>
    <row r="213" spans="1:6" ht="27.75" customHeight="1" x14ac:dyDescent="0.25">
      <c r="A213" s="208"/>
      <c r="B213" s="78"/>
      <c r="C213" s="81" t="s">
        <v>993</v>
      </c>
      <c r="D213" s="78"/>
      <c r="E213" s="40" t="s">
        <v>953</v>
      </c>
      <c r="F213" s="10"/>
    </row>
    <row r="214" spans="1:6" ht="27.75" customHeight="1" x14ac:dyDescent="0.25">
      <c r="A214" s="207" t="s">
        <v>819</v>
      </c>
      <c r="B214" s="78">
        <v>797</v>
      </c>
      <c r="C214" s="83" t="s">
        <v>101</v>
      </c>
      <c r="D214" s="78" t="s">
        <v>43</v>
      </c>
      <c r="E214" s="40" t="s">
        <v>788</v>
      </c>
      <c r="F214" s="10" t="s">
        <v>5</v>
      </c>
    </row>
    <row r="215" spans="1:6" ht="27.75" customHeight="1" x14ac:dyDescent="0.25">
      <c r="A215" s="208"/>
      <c r="B215" s="78">
        <v>1064</v>
      </c>
      <c r="C215" s="89" t="s">
        <v>1035</v>
      </c>
      <c r="D215" s="78" t="s">
        <v>9</v>
      </c>
      <c r="E215" s="40" t="s">
        <v>953</v>
      </c>
      <c r="F215" s="10" t="s">
        <v>5</v>
      </c>
    </row>
    <row r="216" spans="1:6" ht="27.75" customHeight="1" x14ac:dyDescent="0.25">
      <c r="A216" s="207" t="s">
        <v>882</v>
      </c>
      <c r="B216" s="90">
        <v>997</v>
      </c>
      <c r="C216" s="83" t="s">
        <v>906</v>
      </c>
      <c r="D216" s="78" t="s">
        <v>9</v>
      </c>
      <c r="E216" s="40" t="s">
        <v>788</v>
      </c>
      <c r="F216" s="10" t="s">
        <v>5</v>
      </c>
    </row>
    <row r="217" spans="1:6" ht="27.75" customHeight="1" x14ac:dyDescent="0.25">
      <c r="A217" s="208"/>
      <c r="B217" s="202">
        <v>1110</v>
      </c>
      <c r="C217" s="86" t="s">
        <v>1128</v>
      </c>
      <c r="D217" s="78" t="s">
        <v>9</v>
      </c>
      <c r="E217" s="40" t="s">
        <v>9</v>
      </c>
      <c r="F217" s="10" t="s">
        <v>5</v>
      </c>
    </row>
    <row r="218" spans="1:6" ht="41.25" customHeight="1" x14ac:dyDescent="0.25">
      <c r="A218" s="58" t="s">
        <v>1068</v>
      </c>
      <c r="B218" s="84">
        <v>1066</v>
      </c>
      <c r="C218" s="99" t="s">
        <v>883</v>
      </c>
      <c r="D218" s="78" t="s">
        <v>43</v>
      </c>
      <c r="E218" s="53" t="s">
        <v>930</v>
      </c>
      <c r="F218" s="10" t="s">
        <v>5</v>
      </c>
    </row>
    <row r="219" spans="1:6" ht="27.75" customHeight="1" x14ac:dyDescent="0.25">
      <c r="A219" s="229" t="s">
        <v>1069</v>
      </c>
      <c r="B219" s="84">
        <v>1043</v>
      </c>
      <c r="C219" s="93" t="s">
        <v>975</v>
      </c>
      <c r="D219" s="78" t="s">
        <v>771</v>
      </c>
      <c r="E219" s="40" t="s">
        <v>944</v>
      </c>
      <c r="F219" s="21" t="s">
        <v>18</v>
      </c>
    </row>
    <row r="220" spans="1:6" ht="27.75" customHeight="1" x14ac:dyDescent="0.25">
      <c r="A220" s="231"/>
      <c r="B220" s="78">
        <v>1060</v>
      </c>
      <c r="C220" s="89" t="s">
        <v>995</v>
      </c>
      <c r="D220" s="78" t="s">
        <v>9</v>
      </c>
      <c r="E220" s="55" t="s">
        <v>952</v>
      </c>
      <c r="F220" s="52" t="s">
        <v>5</v>
      </c>
    </row>
    <row r="221" spans="1:6" ht="27.75" customHeight="1" x14ac:dyDescent="0.25">
      <c r="A221" s="195" t="s">
        <v>904</v>
      </c>
      <c r="B221" s="78">
        <v>948</v>
      </c>
      <c r="C221" s="89" t="s">
        <v>1114</v>
      </c>
      <c r="D221" s="78" t="s">
        <v>771</v>
      </c>
      <c r="E221" s="40" t="s">
        <v>788</v>
      </c>
      <c r="F221" s="47" t="s">
        <v>872</v>
      </c>
    </row>
    <row r="222" spans="1:6" ht="27.75" customHeight="1" x14ac:dyDescent="0.25">
      <c r="A222" s="212" t="s">
        <v>1070</v>
      </c>
      <c r="B222" s="84">
        <v>698</v>
      </c>
      <c r="C222" s="93" t="s">
        <v>116</v>
      </c>
      <c r="D222" s="84" t="str">
        <f>VLOOKUP(B222,Planilha2!$A$2:$F$305,6,0)</f>
        <v>TÉCNICO JUDICIÁRIO</v>
      </c>
      <c r="E222" s="40" t="s">
        <v>788</v>
      </c>
      <c r="F222" s="10" t="s">
        <v>5</v>
      </c>
    </row>
    <row r="223" spans="1:6" ht="27.75" customHeight="1" x14ac:dyDescent="0.25">
      <c r="A223" s="208"/>
      <c r="B223" s="78">
        <v>351</v>
      </c>
      <c r="C223" s="83" t="s">
        <v>204</v>
      </c>
      <c r="D223" s="78" t="str">
        <f>VLOOKUP(B223,Planilha2!$A$2:$F$305,6,0)</f>
        <v>TÉCNICO JUDICIÁRIO</v>
      </c>
      <c r="E223" s="40" t="s">
        <v>997</v>
      </c>
      <c r="F223" s="10" t="s">
        <v>5</v>
      </c>
    </row>
    <row r="224" spans="1:6" ht="27.75" customHeight="1" x14ac:dyDescent="0.25">
      <c r="A224" s="123" t="s">
        <v>817</v>
      </c>
      <c r="B224" s="97">
        <v>921</v>
      </c>
      <c r="C224" s="87" t="s">
        <v>799</v>
      </c>
      <c r="D224" s="97" t="s">
        <v>771</v>
      </c>
      <c r="E224" s="124" t="s">
        <v>930</v>
      </c>
      <c r="F224" s="20" t="s">
        <v>18</v>
      </c>
    </row>
    <row r="225" spans="1:9" ht="27.75" customHeight="1" x14ac:dyDescent="0.25">
      <c r="A225" s="212" t="s">
        <v>847</v>
      </c>
      <c r="B225" s="78">
        <v>982</v>
      </c>
      <c r="C225" s="95" t="s">
        <v>977</v>
      </c>
      <c r="D225" s="78" t="s">
        <v>9</v>
      </c>
      <c r="E225" s="56" t="s">
        <v>788</v>
      </c>
      <c r="F225" s="10" t="s">
        <v>5</v>
      </c>
      <c r="H225" s="221" t="s">
        <v>773</v>
      </c>
      <c r="I225" s="222"/>
    </row>
    <row r="226" spans="1:9" ht="27.75" customHeight="1" x14ac:dyDescent="0.25">
      <c r="A226" s="212"/>
      <c r="B226" s="101">
        <v>1063</v>
      </c>
      <c r="C226" s="83" t="s">
        <v>1034</v>
      </c>
      <c r="D226" s="101" t="s">
        <v>9</v>
      </c>
      <c r="E226" s="55" t="s">
        <v>952</v>
      </c>
      <c r="F226" s="21" t="s">
        <v>5</v>
      </c>
      <c r="H226" s="15" t="s">
        <v>760</v>
      </c>
      <c r="I226" s="16">
        <f t="shared" ref="I226:I231" si="5">COUNTIF($D$201:$D$230,H226)</f>
        <v>0</v>
      </c>
    </row>
    <row r="227" spans="1:9" ht="27.75" customHeight="1" x14ac:dyDescent="0.25">
      <c r="A227" s="212"/>
      <c r="B227" s="101">
        <v>294</v>
      </c>
      <c r="C227" s="89" t="s">
        <v>112</v>
      </c>
      <c r="D227" s="101" t="s">
        <v>9</v>
      </c>
      <c r="E227" s="55" t="s">
        <v>997</v>
      </c>
      <c r="F227" s="21" t="s">
        <v>5</v>
      </c>
      <c r="H227" s="14" t="s">
        <v>43</v>
      </c>
      <c r="I227" s="16">
        <f t="shared" si="5"/>
        <v>4</v>
      </c>
    </row>
    <row r="228" spans="1:9" ht="27.75" customHeight="1" x14ac:dyDescent="0.25">
      <c r="A228" s="207" t="s">
        <v>1071</v>
      </c>
      <c r="B228" s="78">
        <v>912</v>
      </c>
      <c r="C228" s="83" t="s">
        <v>797</v>
      </c>
      <c r="D228" s="78" t="s">
        <v>9</v>
      </c>
      <c r="E228" s="40" t="s">
        <v>788</v>
      </c>
      <c r="F228" s="10" t="s">
        <v>5</v>
      </c>
      <c r="H228" s="14" t="s">
        <v>9</v>
      </c>
      <c r="I228" s="16">
        <f t="shared" si="5"/>
        <v>18</v>
      </c>
    </row>
    <row r="229" spans="1:9" ht="27.75" customHeight="1" x14ac:dyDescent="0.25">
      <c r="A229" s="212"/>
      <c r="B229" s="78">
        <v>788</v>
      </c>
      <c r="C229" s="83" t="s">
        <v>118</v>
      </c>
      <c r="D229" s="78" t="str">
        <f>VLOOKUP(B229,Planilha2!$A$2:$F$305,6,0)</f>
        <v>TÉCNICO JUDICIÁRIO</v>
      </c>
      <c r="E229" s="40" t="s">
        <v>952</v>
      </c>
      <c r="F229" s="10" t="s">
        <v>5</v>
      </c>
      <c r="H229" s="15" t="s">
        <v>770</v>
      </c>
      <c r="I229" s="16">
        <f t="shared" si="5"/>
        <v>0</v>
      </c>
    </row>
    <row r="230" spans="1:9" ht="27.75" customHeight="1" x14ac:dyDescent="0.25">
      <c r="A230" s="212"/>
      <c r="B230" s="84">
        <v>129</v>
      </c>
      <c r="C230" s="86" t="s">
        <v>985</v>
      </c>
      <c r="D230" s="84" t="str">
        <f>VLOOKUP(B230,Planilha2!$A$2:$F$305,6,0)</f>
        <v>TÉCNICO JUDICIÁRIO</v>
      </c>
      <c r="E230" s="55" t="s">
        <v>9</v>
      </c>
      <c r="F230" s="10" t="s">
        <v>5</v>
      </c>
      <c r="H230" s="15" t="s">
        <v>28</v>
      </c>
      <c r="I230" s="16">
        <f t="shared" si="5"/>
        <v>0</v>
      </c>
    </row>
    <row r="231" spans="1:9" s="107" customFormat="1" ht="31.5" customHeight="1" x14ac:dyDescent="0.3">
      <c r="A231" s="213" t="s">
        <v>769</v>
      </c>
      <c r="B231" s="214"/>
      <c r="C231" s="214"/>
      <c r="D231" s="214"/>
      <c r="E231" s="126" t="s">
        <v>43</v>
      </c>
      <c r="F231" s="127">
        <f>COUNTIF(D201:D230,E231)</f>
        <v>4</v>
      </c>
      <c r="H231" s="15" t="s">
        <v>771</v>
      </c>
      <c r="I231" s="16">
        <f t="shared" si="5"/>
        <v>7</v>
      </c>
    </row>
    <row r="232" spans="1:9" s="107" customFormat="1" ht="31.5" customHeight="1" x14ac:dyDescent="0.3">
      <c r="A232" s="213"/>
      <c r="B232" s="214"/>
      <c r="C232" s="214"/>
      <c r="D232" s="214"/>
      <c r="E232" s="126" t="s">
        <v>9</v>
      </c>
      <c r="F232" s="127">
        <f>COUNTIF(D201:D230,E232)</f>
        <v>18</v>
      </c>
      <c r="H232" s="15" t="s">
        <v>772</v>
      </c>
      <c r="I232" s="16">
        <f>SUM(I226:I231)</f>
        <v>29</v>
      </c>
    </row>
    <row r="233" spans="1:9" s="107" customFormat="1" ht="31.5" customHeight="1" thickBot="1" x14ac:dyDescent="0.35">
      <c r="A233" s="209" t="s">
        <v>119</v>
      </c>
      <c r="B233" s="210"/>
      <c r="C233" s="210"/>
      <c r="D233" s="210"/>
      <c r="E233" s="211"/>
      <c r="F233" s="128">
        <f>COUNTA(F201:F230)</f>
        <v>29</v>
      </c>
      <c r="H233"/>
      <c r="I233"/>
    </row>
    <row r="234" spans="1:9" ht="31.5" customHeight="1" thickBot="1" x14ac:dyDescent="0.3">
      <c r="A234" s="13"/>
    </row>
    <row r="235" spans="1:9" ht="31.5" customHeight="1" x14ac:dyDescent="0.25">
      <c r="A235" s="215" t="s">
        <v>120</v>
      </c>
      <c r="B235" s="216"/>
      <c r="C235" s="216"/>
      <c r="D235" s="216"/>
      <c r="E235" s="216"/>
      <c r="F235" s="217"/>
    </row>
    <row r="236" spans="1:9" ht="31.5" customHeight="1" x14ac:dyDescent="0.25">
      <c r="A236" s="24" t="s">
        <v>1</v>
      </c>
      <c r="B236" s="76" t="s">
        <v>2</v>
      </c>
      <c r="C236" s="77" t="s">
        <v>3</v>
      </c>
      <c r="D236" s="77" t="s">
        <v>221</v>
      </c>
      <c r="E236" s="25" t="s">
        <v>4</v>
      </c>
      <c r="F236" s="26" t="s">
        <v>762</v>
      </c>
    </row>
    <row r="237" spans="1:9" ht="27.75" customHeight="1" x14ac:dyDescent="0.25">
      <c r="A237" s="122" t="s">
        <v>121</v>
      </c>
      <c r="B237" s="132">
        <v>1096</v>
      </c>
      <c r="C237" s="82" t="s">
        <v>1099</v>
      </c>
      <c r="D237" s="132" t="s">
        <v>771</v>
      </c>
      <c r="E237" s="124" t="s">
        <v>929</v>
      </c>
      <c r="F237" s="17" t="s">
        <v>1100</v>
      </c>
    </row>
    <row r="238" spans="1:9" ht="27.75" customHeight="1" x14ac:dyDescent="0.25">
      <c r="A238" s="227" t="s">
        <v>821</v>
      </c>
      <c r="B238" s="132">
        <v>993</v>
      </c>
      <c r="C238" s="87" t="s">
        <v>900</v>
      </c>
      <c r="D238" s="132" t="s">
        <v>9</v>
      </c>
      <c r="E238" s="124" t="s">
        <v>954</v>
      </c>
      <c r="F238" s="17" t="s">
        <v>5</v>
      </c>
    </row>
    <row r="239" spans="1:9" ht="27.75" customHeight="1" x14ac:dyDescent="0.25">
      <c r="A239" s="245"/>
      <c r="B239" s="78">
        <v>1027</v>
      </c>
      <c r="C239" s="89" t="s">
        <v>965</v>
      </c>
      <c r="D239" s="78" t="s">
        <v>771</v>
      </c>
      <c r="E239" s="40" t="s">
        <v>950</v>
      </c>
      <c r="F239" s="10" t="s">
        <v>795</v>
      </c>
    </row>
    <row r="240" spans="1:9" ht="27.75" customHeight="1" x14ac:dyDescent="0.25">
      <c r="A240" s="207" t="s">
        <v>1004</v>
      </c>
      <c r="B240" s="79">
        <v>993</v>
      </c>
      <c r="C240" s="87" t="s">
        <v>1120</v>
      </c>
      <c r="D240" s="132" t="s">
        <v>28</v>
      </c>
      <c r="E240" s="124" t="s">
        <v>1005</v>
      </c>
      <c r="F240" s="17" t="s">
        <v>1121</v>
      </c>
    </row>
    <row r="241" spans="1:9" ht="27.75" customHeight="1" x14ac:dyDescent="0.25">
      <c r="A241" s="208"/>
      <c r="B241" s="78">
        <v>1061</v>
      </c>
      <c r="C241" s="83" t="s">
        <v>999</v>
      </c>
      <c r="D241" s="78" t="s">
        <v>9</v>
      </c>
      <c r="E241" s="40" t="s">
        <v>1091</v>
      </c>
      <c r="F241" s="10" t="s">
        <v>5</v>
      </c>
    </row>
    <row r="242" spans="1:9" ht="42.75" customHeight="1" x14ac:dyDescent="0.25">
      <c r="A242" s="227" t="s">
        <v>1019</v>
      </c>
      <c r="B242" s="78">
        <v>1005</v>
      </c>
      <c r="C242" s="83" t="s">
        <v>909</v>
      </c>
      <c r="D242" s="78" t="s">
        <v>9</v>
      </c>
      <c r="E242" s="40" t="s">
        <v>788</v>
      </c>
      <c r="F242" s="17" t="s">
        <v>5</v>
      </c>
    </row>
    <row r="243" spans="1:9" ht="42.75" customHeight="1" x14ac:dyDescent="0.25">
      <c r="A243" s="228"/>
      <c r="B243" s="78">
        <v>1059</v>
      </c>
      <c r="C243" s="83" t="s">
        <v>994</v>
      </c>
      <c r="D243" s="78" t="s">
        <v>9</v>
      </c>
      <c r="E243" s="40" t="s">
        <v>9</v>
      </c>
      <c r="F243" s="17" t="s">
        <v>5</v>
      </c>
    </row>
    <row r="244" spans="1:9" ht="42.75" customHeight="1" x14ac:dyDescent="0.25">
      <c r="A244" s="205" t="s">
        <v>1072</v>
      </c>
      <c r="B244" s="132">
        <v>978</v>
      </c>
      <c r="C244" s="87" t="s">
        <v>890</v>
      </c>
      <c r="D244" s="132" t="s">
        <v>9</v>
      </c>
      <c r="E244" s="124" t="s">
        <v>930</v>
      </c>
      <c r="F244" s="17" t="s">
        <v>5</v>
      </c>
    </row>
    <row r="245" spans="1:9" ht="42.75" customHeight="1" x14ac:dyDescent="0.25">
      <c r="A245" s="122" t="s">
        <v>1006</v>
      </c>
      <c r="B245" s="79"/>
      <c r="C245" s="81" t="s">
        <v>993</v>
      </c>
      <c r="D245" s="79"/>
      <c r="E245" s="124" t="s">
        <v>1005</v>
      </c>
      <c r="F245" s="17"/>
    </row>
    <row r="246" spans="1:9" ht="27.75" customHeight="1" x14ac:dyDescent="0.25">
      <c r="A246" s="207" t="s">
        <v>822</v>
      </c>
      <c r="B246" s="78">
        <v>1050</v>
      </c>
      <c r="C246" s="83" t="s">
        <v>979</v>
      </c>
      <c r="D246" s="78" t="s">
        <v>771</v>
      </c>
      <c r="E246" s="40" t="s">
        <v>788</v>
      </c>
      <c r="F246" s="10" t="s">
        <v>18</v>
      </c>
    </row>
    <row r="247" spans="1:9" ht="27.75" customHeight="1" x14ac:dyDescent="0.25">
      <c r="A247" s="212"/>
      <c r="B247" s="78">
        <v>689</v>
      </c>
      <c r="C247" s="83" t="s">
        <v>108</v>
      </c>
      <c r="D247" s="78" t="s">
        <v>9</v>
      </c>
      <c r="E247" s="40" t="s">
        <v>9</v>
      </c>
      <c r="F247" s="10" t="s">
        <v>5</v>
      </c>
    </row>
    <row r="248" spans="1:9" ht="27.75" customHeight="1" x14ac:dyDescent="0.25">
      <c r="A248" s="208"/>
      <c r="B248" s="78">
        <v>1032</v>
      </c>
      <c r="C248" s="83" t="s">
        <v>969</v>
      </c>
      <c r="D248" s="78" t="s">
        <v>9</v>
      </c>
      <c r="E248" s="40" t="s">
        <v>9</v>
      </c>
      <c r="F248" s="10" t="s">
        <v>5</v>
      </c>
    </row>
    <row r="249" spans="1:9" ht="27.75" customHeight="1" x14ac:dyDescent="0.25">
      <c r="A249" s="212" t="s">
        <v>1118</v>
      </c>
      <c r="B249" s="78">
        <v>1051</v>
      </c>
      <c r="C249" s="83" t="s">
        <v>981</v>
      </c>
      <c r="D249" s="78" t="s">
        <v>9</v>
      </c>
      <c r="E249" s="40" t="s">
        <v>984</v>
      </c>
      <c r="F249" s="10" t="s">
        <v>5</v>
      </c>
    </row>
    <row r="250" spans="1:9" ht="27.75" customHeight="1" x14ac:dyDescent="0.25">
      <c r="A250" s="212"/>
      <c r="B250" s="78"/>
      <c r="C250" s="81" t="s">
        <v>993</v>
      </c>
      <c r="D250" s="78"/>
      <c r="E250" s="40" t="s">
        <v>932</v>
      </c>
      <c r="F250" s="10"/>
    </row>
    <row r="251" spans="1:9" ht="27.75" customHeight="1" x14ac:dyDescent="0.25">
      <c r="A251" s="208"/>
      <c r="B251" s="78">
        <v>484</v>
      </c>
      <c r="C251" s="89" t="s">
        <v>526</v>
      </c>
      <c r="D251" s="78" t="s">
        <v>9</v>
      </c>
      <c r="E251" s="40" t="s">
        <v>932</v>
      </c>
      <c r="F251" s="10" t="s">
        <v>5</v>
      </c>
    </row>
    <row r="252" spans="1:9" ht="27.75" customHeight="1" x14ac:dyDescent="0.25">
      <c r="A252" s="207" t="s">
        <v>823</v>
      </c>
      <c r="B252" s="78">
        <v>1036</v>
      </c>
      <c r="C252" s="83" t="s">
        <v>971</v>
      </c>
      <c r="D252" s="78" t="s">
        <v>9</v>
      </c>
      <c r="E252" s="40" t="s">
        <v>788</v>
      </c>
      <c r="F252" s="10" t="s">
        <v>5</v>
      </c>
    </row>
    <row r="253" spans="1:9" ht="27.75" customHeight="1" x14ac:dyDescent="0.25">
      <c r="A253" s="212"/>
      <c r="B253" s="78"/>
      <c r="C253" s="81" t="s">
        <v>993</v>
      </c>
      <c r="D253" s="78"/>
      <c r="E253" s="40" t="s">
        <v>932</v>
      </c>
      <c r="F253" s="10"/>
    </row>
    <row r="254" spans="1:9" ht="27.75" customHeight="1" x14ac:dyDescent="0.25">
      <c r="A254" s="208"/>
      <c r="B254" s="78">
        <v>1109</v>
      </c>
      <c r="C254" s="83" t="s">
        <v>1133</v>
      </c>
      <c r="D254" s="78" t="s">
        <v>9</v>
      </c>
      <c r="E254" s="40" t="s">
        <v>9</v>
      </c>
      <c r="F254" s="10" t="s">
        <v>5</v>
      </c>
    </row>
    <row r="255" spans="1:9" ht="31.5" customHeight="1" x14ac:dyDescent="0.25">
      <c r="A255" s="207" t="s">
        <v>1073</v>
      </c>
      <c r="B255" s="79">
        <v>545</v>
      </c>
      <c r="C255" s="82" t="s">
        <v>145</v>
      </c>
      <c r="D255" s="78" t="str">
        <f>VLOOKUP(B255,Planilha2!$A$2:$F$305,6,0)</f>
        <v>TÉCNICO JUDICIÁRIO</v>
      </c>
      <c r="E255" s="124" t="s">
        <v>930</v>
      </c>
      <c r="F255" s="10" t="s">
        <v>5</v>
      </c>
      <c r="H255" s="116"/>
      <c r="I255" s="117"/>
    </row>
    <row r="256" spans="1:9" ht="24.75" customHeight="1" x14ac:dyDescent="0.25">
      <c r="A256" s="208"/>
      <c r="B256" s="78">
        <v>371</v>
      </c>
      <c r="C256" s="89" t="s">
        <v>166</v>
      </c>
      <c r="D256" s="78" t="str">
        <f>VLOOKUP(B256,Planilha2!$A$2:$F$305,6,0)</f>
        <v>ANALISTA JUDICIÁRIO</v>
      </c>
      <c r="E256" s="40" t="s">
        <v>932</v>
      </c>
      <c r="F256" s="10" t="s">
        <v>5</v>
      </c>
    </row>
    <row r="257" spans="1:9" ht="29.25" customHeight="1" x14ac:dyDescent="0.25">
      <c r="A257" s="207" t="s">
        <v>785</v>
      </c>
      <c r="B257" s="78">
        <v>1058</v>
      </c>
      <c r="C257" s="83" t="s">
        <v>991</v>
      </c>
      <c r="D257" s="78" t="s">
        <v>771</v>
      </c>
      <c r="E257" s="40" t="s">
        <v>944</v>
      </c>
      <c r="F257" s="10" t="s">
        <v>992</v>
      </c>
    </row>
    <row r="258" spans="1:9" ht="27.75" customHeight="1" x14ac:dyDescent="0.25">
      <c r="A258" s="212"/>
      <c r="B258" s="101">
        <v>831</v>
      </c>
      <c r="C258" s="102" t="s">
        <v>986</v>
      </c>
      <c r="D258" s="78" t="str">
        <f>VLOOKUP(B258,Planilha2!$A$2:$F$305,6,0)</f>
        <v>TÉCNICO JUDICIÁRIO</v>
      </c>
      <c r="E258" s="56" t="s">
        <v>9</v>
      </c>
      <c r="F258" s="21" t="s">
        <v>5</v>
      </c>
    </row>
    <row r="259" spans="1:9" ht="27.75" customHeight="1" x14ac:dyDescent="0.25">
      <c r="A259" s="207" t="s">
        <v>895</v>
      </c>
      <c r="B259" s="78">
        <v>969</v>
      </c>
      <c r="C259" s="83" t="s">
        <v>884</v>
      </c>
      <c r="D259" s="78" t="s">
        <v>9</v>
      </c>
      <c r="E259" s="40" t="s">
        <v>944</v>
      </c>
      <c r="F259" s="10" t="s">
        <v>5</v>
      </c>
    </row>
    <row r="260" spans="1:9" ht="27.75" customHeight="1" x14ac:dyDescent="0.25">
      <c r="A260" s="212"/>
      <c r="B260" s="84">
        <v>1049</v>
      </c>
      <c r="C260" s="86" t="s">
        <v>978</v>
      </c>
      <c r="D260" s="78" t="s">
        <v>9</v>
      </c>
      <c r="E260" s="40" t="s">
        <v>932</v>
      </c>
      <c r="F260" s="10" t="s">
        <v>5</v>
      </c>
    </row>
    <row r="261" spans="1:9" ht="27.75" customHeight="1" x14ac:dyDescent="0.25">
      <c r="A261" s="207" t="s">
        <v>146</v>
      </c>
      <c r="B261" s="78">
        <v>1067</v>
      </c>
      <c r="C261" s="83" t="s">
        <v>1037</v>
      </c>
      <c r="D261" s="78" t="s">
        <v>9</v>
      </c>
      <c r="E261" s="40" t="s">
        <v>944</v>
      </c>
      <c r="F261" s="10" t="s">
        <v>5</v>
      </c>
    </row>
    <row r="262" spans="1:9" ht="27.75" customHeight="1" thickBot="1" x14ac:dyDescent="0.3">
      <c r="A262" s="246"/>
      <c r="B262" s="78">
        <v>205</v>
      </c>
      <c r="C262" s="83" t="s">
        <v>147</v>
      </c>
      <c r="D262" s="78" t="str">
        <f>VLOOKUP(B262,Planilha2!$A$2:$F$305,6,0)</f>
        <v>TÉCNICO JUDICIÁRIO</v>
      </c>
      <c r="E262" s="40" t="s">
        <v>955</v>
      </c>
      <c r="F262" s="10" t="s">
        <v>5</v>
      </c>
    </row>
    <row r="263" spans="1:9" ht="27.75" customHeight="1" x14ac:dyDescent="0.25">
      <c r="A263" s="247" t="s">
        <v>136</v>
      </c>
      <c r="B263" s="78">
        <v>1052</v>
      </c>
      <c r="C263" s="89" t="s">
        <v>980</v>
      </c>
      <c r="D263" s="78" t="s">
        <v>9</v>
      </c>
      <c r="E263" s="40" t="s">
        <v>788</v>
      </c>
      <c r="F263" s="10" t="s">
        <v>5</v>
      </c>
    </row>
    <row r="264" spans="1:9" ht="27.75" customHeight="1" x14ac:dyDescent="0.25">
      <c r="A264" s="208"/>
      <c r="B264" s="78">
        <v>1106</v>
      </c>
      <c r="C264" s="89" t="s">
        <v>1127</v>
      </c>
      <c r="D264" s="78" t="s">
        <v>9</v>
      </c>
      <c r="E264" s="56" t="s">
        <v>9</v>
      </c>
      <c r="F264" s="10" t="s">
        <v>5</v>
      </c>
    </row>
    <row r="265" spans="1:9" ht="27.75" customHeight="1" x14ac:dyDescent="0.25">
      <c r="A265" s="234" t="s">
        <v>836</v>
      </c>
      <c r="B265" s="79">
        <v>830</v>
      </c>
      <c r="C265" s="87" t="s">
        <v>122</v>
      </c>
      <c r="D265" s="79" t="s">
        <v>43</v>
      </c>
      <c r="E265" s="124" t="s">
        <v>930</v>
      </c>
      <c r="F265" s="17" t="s">
        <v>5</v>
      </c>
    </row>
    <row r="266" spans="1:9" ht="27.75" customHeight="1" x14ac:dyDescent="0.25">
      <c r="A266" s="234"/>
      <c r="B266" s="78">
        <v>785</v>
      </c>
      <c r="C266" s="83" t="s">
        <v>125</v>
      </c>
      <c r="D266" s="78" t="s">
        <v>770</v>
      </c>
      <c r="E266" s="40" t="s">
        <v>770</v>
      </c>
      <c r="F266" s="10" t="s">
        <v>776</v>
      </c>
    </row>
    <row r="267" spans="1:9" ht="27.75" customHeight="1" x14ac:dyDescent="0.25">
      <c r="A267" s="234"/>
      <c r="B267" s="78">
        <v>134</v>
      </c>
      <c r="C267" s="89" t="s">
        <v>336</v>
      </c>
      <c r="D267" s="78" t="str">
        <f>VLOOKUP(B267,Planilha2!$A$2:$F$305,6,0)</f>
        <v>TÉCNICO JUDICIÁRIO</v>
      </c>
      <c r="E267" s="40" t="s">
        <v>9</v>
      </c>
      <c r="F267" s="10" t="s">
        <v>5</v>
      </c>
    </row>
    <row r="268" spans="1:9" ht="27.75" customHeight="1" x14ac:dyDescent="0.25">
      <c r="A268" s="234"/>
      <c r="B268" s="84">
        <v>276</v>
      </c>
      <c r="C268" s="93" t="s">
        <v>206</v>
      </c>
      <c r="D268" s="84" t="s">
        <v>9</v>
      </c>
      <c r="E268" s="55" t="s">
        <v>9</v>
      </c>
      <c r="F268" s="10" t="s">
        <v>5</v>
      </c>
      <c r="H268" s="221" t="s">
        <v>773</v>
      </c>
      <c r="I268" s="222"/>
    </row>
    <row r="269" spans="1:9" ht="27.75" customHeight="1" x14ac:dyDescent="0.25">
      <c r="A269" s="123" t="s">
        <v>1007</v>
      </c>
      <c r="B269" s="79">
        <v>907</v>
      </c>
      <c r="C269" s="87" t="s">
        <v>796</v>
      </c>
      <c r="D269" s="79" t="s">
        <v>771</v>
      </c>
      <c r="E269" s="124" t="s">
        <v>1005</v>
      </c>
      <c r="F269" s="17" t="s">
        <v>18</v>
      </c>
      <c r="H269" s="14" t="s">
        <v>43</v>
      </c>
      <c r="I269" s="16">
        <f>COUNTIF($D$237:$D$277,H269)</f>
        <v>2</v>
      </c>
    </row>
    <row r="270" spans="1:9" ht="27.75" customHeight="1" x14ac:dyDescent="0.25">
      <c r="A270" s="207" t="s">
        <v>854</v>
      </c>
      <c r="B270" s="78">
        <v>995</v>
      </c>
      <c r="C270" s="83" t="s">
        <v>1109</v>
      </c>
      <c r="D270" s="78" t="s">
        <v>9</v>
      </c>
      <c r="E270" s="40" t="s">
        <v>788</v>
      </c>
      <c r="F270" s="10" t="s">
        <v>5</v>
      </c>
      <c r="H270" s="14" t="s">
        <v>9</v>
      </c>
      <c r="I270" s="16">
        <f>COUNTIF($D$237:$D$277,H270)</f>
        <v>29</v>
      </c>
    </row>
    <row r="271" spans="1:9" ht="27.75" customHeight="1" x14ac:dyDescent="0.25">
      <c r="A271" s="208"/>
      <c r="B271" s="78">
        <v>285</v>
      </c>
      <c r="C271" s="83" t="s">
        <v>923</v>
      </c>
      <c r="D271" s="78" t="str">
        <f>VLOOKUP(B271,Planilha2!$A$2:$F$305,6,0)</f>
        <v>TÉCNICO JUDICIÁRIO</v>
      </c>
      <c r="E271" s="40" t="s">
        <v>932</v>
      </c>
      <c r="F271" s="10" t="s">
        <v>5</v>
      </c>
      <c r="H271" s="15" t="s">
        <v>28</v>
      </c>
      <c r="I271" s="16">
        <f>COUNTIF($D$237:$D$277,H271)</f>
        <v>1</v>
      </c>
    </row>
    <row r="272" spans="1:9" ht="27.75" customHeight="1" x14ac:dyDescent="0.25">
      <c r="A272" s="207" t="s">
        <v>802</v>
      </c>
      <c r="B272" s="78">
        <v>337</v>
      </c>
      <c r="C272" s="83" t="s">
        <v>154</v>
      </c>
      <c r="D272" s="78" t="str">
        <f>VLOOKUP(B272,Planilha2!$A$2:$F$305,6,0)</f>
        <v>TÉCNICO JUDICIÁRIO</v>
      </c>
      <c r="E272" s="40" t="s">
        <v>788</v>
      </c>
      <c r="F272" s="10" t="s">
        <v>5</v>
      </c>
      <c r="H272" s="15" t="s">
        <v>771</v>
      </c>
      <c r="I272" s="16">
        <f>COUNTIF($D$237:$D$277,H272)</f>
        <v>5</v>
      </c>
    </row>
    <row r="273" spans="1:9" ht="27.75" customHeight="1" x14ac:dyDescent="0.25">
      <c r="A273" s="212"/>
      <c r="B273" s="78">
        <v>152</v>
      </c>
      <c r="C273" s="83" t="s">
        <v>156</v>
      </c>
      <c r="D273" s="78" t="str">
        <f>VLOOKUP(B273,Planilha2!$A$2:$F$305,6,0)</f>
        <v>TÉCNICO JUDICIÁRIO</v>
      </c>
      <c r="E273" s="40" t="s">
        <v>932</v>
      </c>
      <c r="F273" s="10" t="s">
        <v>5</v>
      </c>
      <c r="H273" s="15" t="s">
        <v>770</v>
      </c>
      <c r="I273" s="16">
        <v>1</v>
      </c>
    </row>
    <row r="274" spans="1:9" ht="27.75" customHeight="1" x14ac:dyDescent="0.25">
      <c r="A274" s="207" t="s">
        <v>804</v>
      </c>
      <c r="B274" s="78">
        <v>172</v>
      </c>
      <c r="C274" s="83" t="s">
        <v>375</v>
      </c>
      <c r="D274" s="78" t="str">
        <f>VLOOKUP(B274,Planilha2!$A$2:$F$305,6,0)</f>
        <v>TÉCNICO JUDICIÁRIO</v>
      </c>
      <c r="E274" s="40" t="s">
        <v>788</v>
      </c>
      <c r="F274" s="10" t="s">
        <v>5</v>
      </c>
      <c r="H274" s="15" t="s">
        <v>772</v>
      </c>
      <c r="I274" s="16">
        <f>SUM(I269:I273)</f>
        <v>38</v>
      </c>
    </row>
    <row r="275" spans="1:9" ht="27.75" customHeight="1" x14ac:dyDescent="0.25">
      <c r="A275" s="208"/>
      <c r="B275" s="84">
        <v>165</v>
      </c>
      <c r="C275" s="93" t="s">
        <v>107</v>
      </c>
      <c r="D275" s="84" t="str">
        <f>VLOOKUP(B275,Planilha2!$A$2:$F$305,6,0)</f>
        <v>TÉCNICO JUDICIÁRIO</v>
      </c>
      <c r="E275" s="55" t="s">
        <v>9</v>
      </c>
      <c r="F275" s="10" t="s">
        <v>5</v>
      </c>
    </row>
    <row r="276" spans="1:9" ht="27.75" customHeight="1" x14ac:dyDescent="0.25">
      <c r="A276" s="207" t="s">
        <v>803</v>
      </c>
      <c r="B276" s="78">
        <v>174</v>
      </c>
      <c r="C276" s="83" t="s">
        <v>158</v>
      </c>
      <c r="D276" s="78" t="str">
        <f>VLOOKUP(B276,Planilha2!$A$2:$F$305,6,0)</f>
        <v>TÉCNICO JUDICIÁRIO</v>
      </c>
      <c r="E276" s="40" t="s">
        <v>788</v>
      </c>
      <c r="F276" s="10" t="s">
        <v>5</v>
      </c>
    </row>
    <row r="277" spans="1:9" ht="27.75" customHeight="1" x14ac:dyDescent="0.3">
      <c r="A277" s="208"/>
      <c r="B277" s="78">
        <v>571</v>
      </c>
      <c r="C277" s="103" t="s">
        <v>159</v>
      </c>
      <c r="D277" s="80" t="s">
        <v>9</v>
      </c>
      <c r="E277" s="6" t="s">
        <v>932</v>
      </c>
      <c r="F277" s="10" t="s">
        <v>5</v>
      </c>
      <c r="H277" s="107"/>
      <c r="I277" s="107"/>
    </row>
    <row r="278" spans="1:9" s="107" customFormat="1" ht="31.5" customHeight="1" x14ac:dyDescent="0.3">
      <c r="A278" s="213" t="s">
        <v>769</v>
      </c>
      <c r="B278" s="214"/>
      <c r="C278" s="214"/>
      <c r="D278" s="214"/>
      <c r="E278" s="126" t="s">
        <v>43</v>
      </c>
      <c r="F278" s="127">
        <f>COUNTIF(D237:D277,E278)</f>
        <v>2</v>
      </c>
    </row>
    <row r="279" spans="1:9" s="107" customFormat="1" ht="31.5" customHeight="1" x14ac:dyDescent="0.3">
      <c r="A279" s="213"/>
      <c r="B279" s="214"/>
      <c r="C279" s="214"/>
      <c r="D279" s="214"/>
      <c r="E279" s="126" t="s">
        <v>9</v>
      </c>
      <c r="F279" s="127">
        <f>COUNTIF(D237:D277,E279)</f>
        <v>29</v>
      </c>
    </row>
    <row r="280" spans="1:9" s="107" customFormat="1" ht="31.5" customHeight="1" thickBot="1" x14ac:dyDescent="0.35">
      <c r="A280" s="209" t="s">
        <v>160</v>
      </c>
      <c r="B280" s="210"/>
      <c r="C280" s="210"/>
      <c r="D280" s="210"/>
      <c r="E280" s="211"/>
      <c r="F280" s="128">
        <f>COUNTA(F237:F277)</f>
        <v>38</v>
      </c>
      <c r="H280"/>
      <c r="I280"/>
    </row>
    <row r="281" spans="1:9" ht="31.5" customHeight="1" thickBot="1" x14ac:dyDescent="0.3">
      <c r="A281" s="23"/>
      <c r="C281" s="73"/>
      <c r="D281" s="9"/>
      <c r="E281" s="9"/>
      <c r="F281" s="9"/>
    </row>
    <row r="282" spans="1:9" ht="31.5" customHeight="1" x14ac:dyDescent="0.25">
      <c r="A282" s="215" t="s">
        <v>167</v>
      </c>
      <c r="B282" s="216"/>
      <c r="C282" s="216"/>
      <c r="D282" s="216"/>
      <c r="E282" s="216"/>
      <c r="F282" s="217"/>
    </row>
    <row r="283" spans="1:9" ht="31.5" customHeight="1" x14ac:dyDescent="0.25">
      <c r="A283" s="31" t="s">
        <v>1</v>
      </c>
      <c r="B283" s="76" t="s">
        <v>2</v>
      </c>
      <c r="C283" s="77" t="s">
        <v>3</v>
      </c>
      <c r="D283" s="77" t="s">
        <v>221</v>
      </c>
      <c r="E283" s="32" t="s">
        <v>4</v>
      </c>
      <c r="F283" s="33" t="s">
        <v>762</v>
      </c>
    </row>
    <row r="284" spans="1:9" ht="27.75" customHeight="1" x14ac:dyDescent="0.25">
      <c r="A284" s="244" t="s">
        <v>168</v>
      </c>
      <c r="B284" s="91">
        <v>1083</v>
      </c>
      <c r="C284" s="91" t="s">
        <v>1056</v>
      </c>
      <c r="D284" s="91" t="s">
        <v>760</v>
      </c>
      <c r="E284" s="28" t="s">
        <v>921</v>
      </c>
      <c r="F284" s="17" t="s">
        <v>922</v>
      </c>
    </row>
    <row r="285" spans="1:9" ht="27.75" customHeight="1" x14ac:dyDescent="0.25">
      <c r="A285" s="244"/>
      <c r="B285" s="91">
        <v>1082</v>
      </c>
      <c r="C285" s="91" t="s">
        <v>1057</v>
      </c>
      <c r="D285" s="91" t="s">
        <v>760</v>
      </c>
      <c r="E285" s="28" t="s">
        <v>1058</v>
      </c>
      <c r="F285" s="17" t="s">
        <v>1059</v>
      </c>
    </row>
    <row r="286" spans="1:9" ht="27.75" customHeight="1" x14ac:dyDescent="0.25">
      <c r="A286" s="71" t="s">
        <v>848</v>
      </c>
      <c r="B286" s="79">
        <v>964</v>
      </c>
      <c r="C286" s="87" t="s">
        <v>37</v>
      </c>
      <c r="D286" s="100" t="s">
        <v>43</v>
      </c>
      <c r="E286" s="66" t="s">
        <v>956</v>
      </c>
      <c r="F286" s="17" t="s">
        <v>5</v>
      </c>
    </row>
    <row r="287" spans="1:9" ht="27.75" customHeight="1" x14ac:dyDescent="0.25">
      <c r="A287" s="234" t="s">
        <v>169</v>
      </c>
      <c r="B287" s="79">
        <v>897</v>
      </c>
      <c r="C287" s="87" t="s">
        <v>170</v>
      </c>
      <c r="D287" s="79" t="s">
        <v>28</v>
      </c>
      <c r="E287" s="66" t="s">
        <v>973</v>
      </c>
      <c r="F287" s="17" t="s">
        <v>28</v>
      </c>
    </row>
    <row r="288" spans="1:9" ht="27.75" customHeight="1" x14ac:dyDescent="0.25">
      <c r="A288" s="234"/>
      <c r="B288" s="78">
        <v>104</v>
      </c>
      <c r="C288" s="83" t="s">
        <v>133</v>
      </c>
      <c r="D288" s="78" t="str">
        <f>VLOOKUP(B288,Planilha2!$A$2:$F$305,6,0)</f>
        <v>TÉCNICO JUDICIÁRIO</v>
      </c>
      <c r="E288" s="40" t="s">
        <v>9</v>
      </c>
      <c r="F288" s="10" t="s">
        <v>5</v>
      </c>
    </row>
    <row r="289" spans="1:9" ht="27.75" customHeight="1" x14ac:dyDescent="0.25">
      <c r="A289" s="207" t="s">
        <v>1020</v>
      </c>
      <c r="B289" s="79">
        <v>886</v>
      </c>
      <c r="C289" s="87" t="s">
        <v>175</v>
      </c>
      <c r="D289" s="132" t="s">
        <v>28</v>
      </c>
      <c r="E289" s="124" t="s">
        <v>954</v>
      </c>
      <c r="F289" s="132" t="s">
        <v>28</v>
      </c>
    </row>
    <row r="290" spans="1:9" ht="27.75" customHeight="1" x14ac:dyDescent="0.25">
      <c r="A290" s="208"/>
      <c r="B290" s="132">
        <v>98</v>
      </c>
      <c r="C290" s="83" t="s">
        <v>970</v>
      </c>
      <c r="D290" s="78" t="str">
        <f>VLOOKUP(B290,Planilha2!$A$2:$F$305,6,0)</f>
        <v>TÉCNICO JUDICIÁRIO</v>
      </c>
      <c r="E290" s="40" t="s">
        <v>957</v>
      </c>
      <c r="F290" s="17" t="s">
        <v>5</v>
      </c>
    </row>
    <row r="291" spans="1:9" ht="27.75" customHeight="1" x14ac:dyDescent="0.25">
      <c r="A291" s="234" t="s">
        <v>849</v>
      </c>
      <c r="B291" s="79">
        <v>779</v>
      </c>
      <c r="C291" s="87" t="s">
        <v>178</v>
      </c>
      <c r="D291" s="79" t="s">
        <v>9</v>
      </c>
      <c r="E291" s="66" t="s">
        <v>958</v>
      </c>
      <c r="F291" s="17" t="s">
        <v>5</v>
      </c>
    </row>
    <row r="292" spans="1:9" ht="27.75" customHeight="1" x14ac:dyDescent="0.25">
      <c r="A292" s="234"/>
      <c r="B292" s="79">
        <v>845</v>
      </c>
      <c r="C292" s="87" t="s">
        <v>171</v>
      </c>
      <c r="D292" s="79" t="str">
        <f>VLOOKUP(B292,Planilha2!$A$2:$F$305,6,0)</f>
        <v>TÉCNICO JUDICIÁRIO</v>
      </c>
      <c r="E292" s="115" t="s">
        <v>1036</v>
      </c>
      <c r="F292" s="17" t="s">
        <v>5</v>
      </c>
    </row>
    <row r="293" spans="1:9" ht="27.75" customHeight="1" x14ac:dyDescent="0.25">
      <c r="A293" s="114" t="s">
        <v>179</v>
      </c>
      <c r="B293" s="78">
        <v>697</v>
      </c>
      <c r="C293" s="83" t="s">
        <v>761</v>
      </c>
      <c r="D293" s="78" t="s">
        <v>770</v>
      </c>
      <c r="E293" s="40" t="s">
        <v>788</v>
      </c>
      <c r="F293" s="10" t="s">
        <v>180</v>
      </c>
      <c r="H293" s="221" t="s">
        <v>773</v>
      </c>
      <c r="I293" s="222"/>
    </row>
    <row r="294" spans="1:9" ht="27.75" customHeight="1" x14ac:dyDescent="0.25">
      <c r="A294" s="68" t="s">
        <v>850</v>
      </c>
      <c r="B294" s="79">
        <v>723</v>
      </c>
      <c r="C294" s="87" t="s">
        <v>174</v>
      </c>
      <c r="D294" s="79" t="s">
        <v>28</v>
      </c>
      <c r="E294" s="66" t="s">
        <v>951</v>
      </c>
      <c r="F294" s="17" t="s">
        <v>28</v>
      </c>
      <c r="H294" s="15" t="s">
        <v>760</v>
      </c>
      <c r="I294" s="186">
        <f t="shared" ref="I294:I299" si="6">COUNTIF($D$284:$D$298,H294)</f>
        <v>2</v>
      </c>
    </row>
    <row r="295" spans="1:9" ht="27.75" customHeight="1" x14ac:dyDescent="0.25">
      <c r="A295" s="113" t="s">
        <v>851</v>
      </c>
      <c r="B295" s="78">
        <v>514</v>
      </c>
      <c r="C295" s="83" t="s">
        <v>172</v>
      </c>
      <c r="D295" s="78" t="s">
        <v>770</v>
      </c>
      <c r="E295" s="40" t="s">
        <v>788</v>
      </c>
      <c r="F295" s="10" t="s">
        <v>173</v>
      </c>
      <c r="H295" s="14" t="s">
        <v>43</v>
      </c>
      <c r="I295" s="16">
        <f t="shared" si="6"/>
        <v>2</v>
      </c>
    </row>
    <row r="296" spans="1:9" ht="27.75" customHeight="1" x14ac:dyDescent="0.25">
      <c r="A296" s="67" t="s">
        <v>177</v>
      </c>
      <c r="B296" s="79">
        <v>1045</v>
      </c>
      <c r="C296" s="87" t="s">
        <v>1023</v>
      </c>
      <c r="D296" s="132" t="s">
        <v>9</v>
      </c>
      <c r="E296" s="124" t="s">
        <v>1005</v>
      </c>
      <c r="F296" s="17" t="s">
        <v>5</v>
      </c>
      <c r="H296" s="14" t="s">
        <v>9</v>
      </c>
      <c r="I296" s="16">
        <f t="shared" si="6"/>
        <v>6</v>
      </c>
    </row>
    <row r="297" spans="1:9" ht="27.75" customHeight="1" x14ac:dyDescent="0.25">
      <c r="A297" s="114" t="s">
        <v>852</v>
      </c>
      <c r="B297" s="78">
        <v>983</v>
      </c>
      <c r="C297" s="83" t="s">
        <v>26</v>
      </c>
      <c r="D297" s="78" t="s">
        <v>9</v>
      </c>
      <c r="E297" s="40" t="s">
        <v>788</v>
      </c>
      <c r="F297" s="10" t="s">
        <v>5</v>
      </c>
      <c r="H297" s="15" t="s">
        <v>28</v>
      </c>
      <c r="I297" s="16">
        <f t="shared" si="6"/>
        <v>3</v>
      </c>
    </row>
    <row r="298" spans="1:9" ht="27.75" customHeight="1" x14ac:dyDescent="0.25">
      <c r="A298" s="71" t="s">
        <v>1021</v>
      </c>
      <c r="B298" s="79">
        <v>527</v>
      </c>
      <c r="C298" s="87" t="s">
        <v>176</v>
      </c>
      <c r="D298" s="79" t="s">
        <v>43</v>
      </c>
      <c r="E298" s="66" t="s">
        <v>951</v>
      </c>
      <c r="F298" s="10" t="s">
        <v>5</v>
      </c>
      <c r="H298" s="15" t="s">
        <v>771</v>
      </c>
      <c r="I298" s="16">
        <f t="shared" si="6"/>
        <v>0</v>
      </c>
    </row>
    <row r="299" spans="1:9" s="107" customFormat="1" ht="31.5" customHeight="1" x14ac:dyDescent="0.3">
      <c r="A299" s="213" t="s">
        <v>769</v>
      </c>
      <c r="B299" s="214"/>
      <c r="C299" s="214"/>
      <c r="D299" s="214"/>
      <c r="E299" s="126" t="s">
        <v>43</v>
      </c>
      <c r="F299" s="127">
        <f>COUNTIF(D284:D298,E299)</f>
        <v>2</v>
      </c>
      <c r="H299" s="15" t="s">
        <v>770</v>
      </c>
      <c r="I299" s="16">
        <f t="shared" si="6"/>
        <v>2</v>
      </c>
    </row>
    <row r="300" spans="1:9" s="107" customFormat="1" ht="31.5" customHeight="1" x14ac:dyDescent="0.3">
      <c r="A300" s="213"/>
      <c r="B300" s="214"/>
      <c r="C300" s="214"/>
      <c r="D300" s="214"/>
      <c r="E300" s="126" t="s">
        <v>9</v>
      </c>
      <c r="F300" s="127">
        <f>COUNTIF(D284:D298,E300)</f>
        <v>6</v>
      </c>
      <c r="H300" s="15" t="s">
        <v>772</v>
      </c>
      <c r="I300" s="16">
        <f>SUM(I294:I299)</f>
        <v>15</v>
      </c>
    </row>
    <row r="301" spans="1:9" s="107" customFormat="1" ht="31.5" customHeight="1" thickBot="1" x14ac:dyDescent="0.35">
      <c r="A301" s="209" t="s">
        <v>182</v>
      </c>
      <c r="B301" s="210"/>
      <c r="C301" s="210"/>
      <c r="D301" s="210"/>
      <c r="E301" s="211"/>
      <c r="F301" s="128">
        <f>COUNTA(F284:F298)</f>
        <v>15</v>
      </c>
      <c r="H301"/>
      <c r="I301"/>
    </row>
    <row r="302" spans="1:9" ht="31.5" customHeight="1" thickBot="1" x14ac:dyDescent="0.3">
      <c r="A302" s="9"/>
      <c r="C302" s="73"/>
      <c r="D302" s="9"/>
      <c r="E302" s="9"/>
      <c r="F302" s="9"/>
    </row>
    <row r="303" spans="1:9" ht="31.5" customHeight="1" x14ac:dyDescent="0.25">
      <c r="A303" s="235" t="s">
        <v>183</v>
      </c>
      <c r="B303" s="236"/>
      <c r="C303" s="236"/>
      <c r="D303" s="236"/>
      <c r="E303" s="236"/>
      <c r="F303" s="237"/>
    </row>
    <row r="304" spans="1:9" ht="31.5" customHeight="1" x14ac:dyDescent="0.25">
      <c r="A304" s="31" t="s">
        <v>1</v>
      </c>
      <c r="B304" s="76" t="s">
        <v>2</v>
      </c>
      <c r="C304" s="77" t="s">
        <v>3</v>
      </c>
      <c r="D304" s="77" t="s">
        <v>221</v>
      </c>
      <c r="E304" s="32" t="s">
        <v>4</v>
      </c>
      <c r="F304" s="33" t="s">
        <v>762</v>
      </c>
    </row>
    <row r="305" spans="1:9" ht="27.75" customHeight="1" x14ac:dyDescent="0.25">
      <c r="A305" s="71" t="s">
        <v>184</v>
      </c>
      <c r="B305" s="79">
        <v>535</v>
      </c>
      <c r="C305" s="87" t="s">
        <v>185</v>
      </c>
      <c r="D305" s="79" t="s">
        <v>28</v>
      </c>
      <c r="E305" s="66" t="s">
        <v>929</v>
      </c>
      <c r="F305" s="17" t="s">
        <v>28</v>
      </c>
    </row>
    <row r="306" spans="1:9" ht="27.75" customHeight="1" x14ac:dyDescent="0.25">
      <c r="A306" s="122" t="s">
        <v>837</v>
      </c>
      <c r="B306" s="132">
        <v>1007</v>
      </c>
      <c r="C306" s="82" t="s">
        <v>918</v>
      </c>
      <c r="D306" s="132" t="s">
        <v>771</v>
      </c>
      <c r="E306" s="121" t="s">
        <v>959</v>
      </c>
      <c r="F306" s="17" t="s">
        <v>919</v>
      </c>
    </row>
    <row r="307" spans="1:9" ht="27.75" customHeight="1" x14ac:dyDescent="0.25">
      <c r="A307" s="207" t="s">
        <v>838</v>
      </c>
      <c r="B307" s="79">
        <v>796</v>
      </c>
      <c r="C307" s="87" t="s">
        <v>1107</v>
      </c>
      <c r="D307" s="79" t="s">
        <v>28</v>
      </c>
      <c r="E307" s="121" t="s">
        <v>960</v>
      </c>
      <c r="F307" s="17" t="s">
        <v>28</v>
      </c>
    </row>
    <row r="308" spans="1:9" ht="27.75" customHeight="1" x14ac:dyDescent="0.25">
      <c r="A308" s="208"/>
      <c r="B308" s="78">
        <v>895</v>
      </c>
      <c r="C308" s="83" t="s">
        <v>778</v>
      </c>
      <c r="D308" s="78" t="s">
        <v>43</v>
      </c>
      <c r="E308" s="40" t="s">
        <v>957</v>
      </c>
      <c r="F308" s="10" t="s">
        <v>5</v>
      </c>
    </row>
    <row r="309" spans="1:9" ht="27.75" customHeight="1" x14ac:dyDescent="0.25">
      <c r="A309" s="207" t="s">
        <v>839</v>
      </c>
      <c r="B309" s="78">
        <v>772</v>
      </c>
      <c r="C309" s="83" t="s">
        <v>1115</v>
      </c>
      <c r="D309" s="78" t="str">
        <f>VLOOKUP(B309,Planilha2!$A$2:$F$305,6,0)</f>
        <v>ANALISTA JUDICIÁRIO</v>
      </c>
      <c r="E309" s="40" t="s">
        <v>788</v>
      </c>
      <c r="F309" s="10" t="s">
        <v>5</v>
      </c>
    </row>
    <row r="310" spans="1:9" ht="27.75" customHeight="1" x14ac:dyDescent="0.25">
      <c r="A310" s="212"/>
      <c r="B310" s="78">
        <v>708</v>
      </c>
      <c r="C310" s="83" t="s">
        <v>196</v>
      </c>
      <c r="D310" s="78" t="str">
        <f>VLOOKUP(B310,Planilha2!$A$2:$F$305,6,0)</f>
        <v>TÉCNICO JUDICIÁRIO</v>
      </c>
      <c r="E310" s="40" t="s">
        <v>957</v>
      </c>
      <c r="F310" s="10" t="s">
        <v>5</v>
      </c>
    </row>
    <row r="311" spans="1:9" ht="27.75" customHeight="1" x14ac:dyDescent="0.25">
      <c r="A311" s="207" t="s">
        <v>840</v>
      </c>
      <c r="B311" s="79">
        <v>810</v>
      </c>
      <c r="C311" s="87" t="s">
        <v>186</v>
      </c>
      <c r="D311" s="79" t="s">
        <v>43</v>
      </c>
      <c r="E311" s="66" t="s">
        <v>960</v>
      </c>
      <c r="F311" s="17" t="s">
        <v>5</v>
      </c>
    </row>
    <row r="312" spans="1:9" ht="27.75" customHeight="1" x14ac:dyDescent="0.25">
      <c r="A312" s="208"/>
      <c r="B312" s="78">
        <v>870</v>
      </c>
      <c r="C312" s="83" t="s">
        <v>190</v>
      </c>
      <c r="D312" s="78" t="s">
        <v>43</v>
      </c>
      <c r="E312" s="40" t="s">
        <v>932</v>
      </c>
      <c r="F312" s="10" t="s">
        <v>5</v>
      </c>
    </row>
    <row r="313" spans="1:9" ht="27.75" customHeight="1" x14ac:dyDescent="0.25">
      <c r="A313" s="192" t="s">
        <v>841</v>
      </c>
      <c r="B313" s="78">
        <v>853</v>
      </c>
      <c r="C313" s="83" t="s">
        <v>189</v>
      </c>
      <c r="D313" s="78" t="s">
        <v>43</v>
      </c>
      <c r="E313" s="40" t="s">
        <v>788</v>
      </c>
      <c r="F313" s="10" t="s">
        <v>5</v>
      </c>
    </row>
    <row r="314" spans="1:9" ht="37.5" customHeight="1" x14ac:dyDescent="0.25">
      <c r="A314" s="207" t="s">
        <v>842</v>
      </c>
      <c r="B314" s="79">
        <v>758</v>
      </c>
      <c r="C314" s="87" t="s">
        <v>1113</v>
      </c>
      <c r="D314" s="79" t="str">
        <f>VLOOKUP(B314,Planilha2!$A$2:$F$305,6,0)</f>
        <v>ANALISTA JUDICIÁRIO</v>
      </c>
      <c r="E314" s="66" t="s">
        <v>960</v>
      </c>
      <c r="F314" s="10" t="s">
        <v>5</v>
      </c>
      <c r="H314" s="221" t="s">
        <v>773</v>
      </c>
      <c r="I314" s="222"/>
    </row>
    <row r="315" spans="1:9" ht="37.5" customHeight="1" x14ac:dyDescent="0.25">
      <c r="A315" s="208"/>
      <c r="B315" s="78">
        <v>941</v>
      </c>
      <c r="C315" s="83" t="s">
        <v>810</v>
      </c>
      <c r="D315" s="78" t="s">
        <v>9</v>
      </c>
      <c r="E315" s="40" t="s">
        <v>932</v>
      </c>
      <c r="F315" s="10" t="s">
        <v>5</v>
      </c>
      <c r="H315" s="15" t="s">
        <v>760</v>
      </c>
      <c r="I315" s="16">
        <f t="shared" ref="I315:I320" si="7">COUNTIF($D$305:$D$321,H315)</f>
        <v>0</v>
      </c>
    </row>
    <row r="316" spans="1:9" ht="27.75" customHeight="1" x14ac:dyDescent="0.25">
      <c r="A316" s="207" t="s">
        <v>1077</v>
      </c>
      <c r="B316" s="78">
        <v>638</v>
      </c>
      <c r="C316" s="83" t="s">
        <v>194</v>
      </c>
      <c r="D316" s="78" t="str">
        <f>VLOOKUP(B316,Planilha2!$A$2:$F$305,6,0)</f>
        <v>TÉCNICO JUDICIÁRIO</v>
      </c>
      <c r="E316" s="40" t="s">
        <v>788</v>
      </c>
      <c r="F316" s="10" t="s">
        <v>5</v>
      </c>
      <c r="H316" s="14" t="s">
        <v>43</v>
      </c>
      <c r="I316" s="16">
        <f t="shared" si="7"/>
        <v>6</v>
      </c>
    </row>
    <row r="317" spans="1:9" ht="27.75" customHeight="1" x14ac:dyDescent="0.25">
      <c r="A317" s="208"/>
      <c r="B317" s="78">
        <v>869</v>
      </c>
      <c r="C317" s="83" t="s">
        <v>192</v>
      </c>
      <c r="D317" s="78" t="s">
        <v>770</v>
      </c>
      <c r="E317" s="40" t="s">
        <v>955</v>
      </c>
      <c r="F317" s="10" t="s">
        <v>193</v>
      </c>
      <c r="H317" s="14" t="s">
        <v>9</v>
      </c>
      <c r="I317" s="16">
        <f t="shared" si="7"/>
        <v>6</v>
      </c>
    </row>
    <row r="318" spans="1:9" ht="27.75" customHeight="1" x14ac:dyDescent="0.25">
      <c r="A318" s="207" t="s">
        <v>844</v>
      </c>
      <c r="B318" s="78">
        <v>215</v>
      </c>
      <c r="C318" s="83" t="s">
        <v>191</v>
      </c>
      <c r="D318" s="78" t="str">
        <f>VLOOKUP(B318,Planilha2!$A$2:$F$305,6,0)</f>
        <v>TÉCNICO JUDICIÁRIO</v>
      </c>
      <c r="E318" s="40" t="s">
        <v>788</v>
      </c>
      <c r="F318" s="10" t="s">
        <v>5</v>
      </c>
      <c r="H318" s="15" t="s">
        <v>28</v>
      </c>
      <c r="I318" s="16">
        <f t="shared" si="7"/>
        <v>2</v>
      </c>
    </row>
    <row r="319" spans="1:9" ht="27.75" customHeight="1" x14ac:dyDescent="0.25">
      <c r="A319" s="212"/>
      <c r="B319" s="78">
        <v>871</v>
      </c>
      <c r="C319" s="83" t="s">
        <v>1110</v>
      </c>
      <c r="D319" s="78" t="s">
        <v>9</v>
      </c>
      <c r="E319" s="55" t="s">
        <v>953</v>
      </c>
      <c r="F319" s="10" t="s">
        <v>5</v>
      </c>
      <c r="H319" s="15" t="s">
        <v>771</v>
      </c>
      <c r="I319" s="16">
        <f t="shared" si="7"/>
        <v>1</v>
      </c>
    </row>
    <row r="320" spans="1:9" ht="27.75" customHeight="1" x14ac:dyDescent="0.25">
      <c r="A320" s="208"/>
      <c r="B320" s="78">
        <v>988</v>
      </c>
      <c r="C320" s="104" t="s">
        <v>897</v>
      </c>
      <c r="D320" s="78" t="s">
        <v>9</v>
      </c>
      <c r="E320" s="40" t="s">
        <v>932</v>
      </c>
      <c r="F320" s="10" t="s">
        <v>5</v>
      </c>
      <c r="H320" s="15" t="s">
        <v>770</v>
      </c>
      <c r="I320" s="16">
        <f t="shared" si="7"/>
        <v>2</v>
      </c>
    </row>
    <row r="321" spans="1:9" ht="39" customHeight="1" x14ac:dyDescent="0.25">
      <c r="A321" s="112" t="s">
        <v>843</v>
      </c>
      <c r="B321" s="78">
        <v>850</v>
      </c>
      <c r="C321" s="83" t="s">
        <v>187</v>
      </c>
      <c r="D321" s="78" t="s">
        <v>770</v>
      </c>
      <c r="E321" s="40" t="s">
        <v>788</v>
      </c>
      <c r="F321" s="10" t="s">
        <v>188</v>
      </c>
      <c r="H321" s="15" t="s">
        <v>772</v>
      </c>
      <c r="I321" s="16">
        <f>SUM(I315:I320)</f>
        <v>17</v>
      </c>
    </row>
    <row r="322" spans="1:9" s="107" customFormat="1" ht="31.5" customHeight="1" x14ac:dyDescent="0.3">
      <c r="A322" s="213" t="s">
        <v>769</v>
      </c>
      <c r="B322" s="214"/>
      <c r="C322" s="214"/>
      <c r="D322" s="214"/>
      <c r="E322" s="126" t="s">
        <v>43</v>
      </c>
      <c r="F322" s="127">
        <f>COUNTIF(D305:D321,E322)</f>
        <v>6</v>
      </c>
    </row>
    <row r="323" spans="1:9" s="107" customFormat="1" ht="31.5" customHeight="1" x14ac:dyDescent="0.3">
      <c r="A323" s="213"/>
      <c r="B323" s="214"/>
      <c r="C323" s="214"/>
      <c r="D323" s="214"/>
      <c r="E323" s="126" t="s">
        <v>9</v>
      </c>
      <c r="F323" s="127">
        <f>COUNTIF(D305:D321,E323)</f>
        <v>6</v>
      </c>
    </row>
    <row r="324" spans="1:9" s="107" customFormat="1" ht="31.5" customHeight="1" thickBot="1" x14ac:dyDescent="0.35">
      <c r="A324" s="209" t="s">
        <v>913</v>
      </c>
      <c r="B324" s="210"/>
      <c r="C324" s="210"/>
      <c r="D324" s="210"/>
      <c r="E324" s="211"/>
      <c r="F324" s="128">
        <f>COUNTA(F305:F321)</f>
        <v>17</v>
      </c>
      <c r="H324"/>
      <c r="I324"/>
    </row>
    <row r="325" spans="1:9" ht="31.5" customHeight="1" thickBot="1" x14ac:dyDescent="0.35">
      <c r="A325" s="23"/>
      <c r="C325" s="73"/>
      <c r="D325" s="9"/>
      <c r="E325" s="9"/>
      <c r="F325" s="9"/>
      <c r="H325" s="129"/>
      <c r="I325" s="129"/>
    </row>
    <row r="326" spans="1:9" s="129" customFormat="1" ht="31.5" customHeight="1" x14ac:dyDescent="0.3">
      <c r="A326" s="238" t="s">
        <v>197</v>
      </c>
      <c r="B326" s="239"/>
      <c r="C326" s="239"/>
      <c r="D326" s="239"/>
      <c r="E326" s="239"/>
      <c r="F326" s="240"/>
      <c r="H326"/>
      <c r="I326"/>
    </row>
    <row r="327" spans="1:9" ht="31.5" customHeight="1" x14ac:dyDescent="0.25">
      <c r="A327" s="31" t="s">
        <v>1</v>
      </c>
      <c r="B327" s="76" t="s">
        <v>2</v>
      </c>
      <c r="C327" s="77" t="s">
        <v>3</v>
      </c>
      <c r="D327" s="77" t="s">
        <v>221</v>
      </c>
      <c r="E327" s="32" t="s">
        <v>4</v>
      </c>
      <c r="F327" s="33" t="s">
        <v>762</v>
      </c>
    </row>
    <row r="328" spans="1:9" ht="27.75" customHeight="1" x14ac:dyDescent="0.25">
      <c r="A328" s="241" t="s">
        <v>853</v>
      </c>
      <c r="B328" s="79">
        <v>1021</v>
      </c>
      <c r="C328" s="82" t="s">
        <v>449</v>
      </c>
      <c r="D328" s="79" t="s">
        <v>28</v>
      </c>
      <c r="E328" s="66" t="s">
        <v>929</v>
      </c>
      <c r="F328" s="17" t="s">
        <v>28</v>
      </c>
    </row>
    <row r="329" spans="1:9" ht="27.75" customHeight="1" x14ac:dyDescent="0.25">
      <c r="A329" s="241"/>
      <c r="B329" s="78">
        <v>1094</v>
      </c>
      <c r="C329" s="83" t="s">
        <v>1096</v>
      </c>
      <c r="D329" s="78" t="s">
        <v>771</v>
      </c>
      <c r="E329" s="40" t="s">
        <v>9</v>
      </c>
      <c r="F329" s="10" t="s">
        <v>1097</v>
      </c>
    </row>
    <row r="330" spans="1:9" ht="27.75" customHeight="1" x14ac:dyDescent="0.25">
      <c r="A330" s="241"/>
      <c r="B330" s="78">
        <v>486</v>
      </c>
      <c r="C330" s="83" t="s">
        <v>200</v>
      </c>
      <c r="D330" s="78" t="str">
        <f>VLOOKUP(B330,Planilha2!$A$2:$F$305,6,0)</f>
        <v>TÉCNICO JUDICIÁRIO</v>
      </c>
      <c r="E330" s="40" t="s">
        <v>9</v>
      </c>
      <c r="F330" s="10" t="s">
        <v>5</v>
      </c>
    </row>
    <row r="331" spans="1:9" ht="27.75" customHeight="1" x14ac:dyDescent="0.25">
      <c r="A331" s="69" t="s">
        <v>1022</v>
      </c>
      <c r="B331" s="125">
        <v>178</v>
      </c>
      <c r="C331" s="87" t="s">
        <v>972</v>
      </c>
      <c r="D331" s="125" t="str">
        <f>VLOOKUP(B331,Planilha2!$A$2:$F$305,6,0)</f>
        <v>TÉCNICO JUDICIÁRIO</v>
      </c>
      <c r="E331" s="124" t="s">
        <v>959</v>
      </c>
      <c r="F331" s="17" t="s">
        <v>5</v>
      </c>
    </row>
    <row r="332" spans="1:9" ht="27.75" customHeight="1" x14ac:dyDescent="0.25">
      <c r="A332" s="193" t="s">
        <v>201</v>
      </c>
      <c r="B332" s="79">
        <v>885</v>
      </c>
      <c r="C332" s="87" t="s">
        <v>202</v>
      </c>
      <c r="D332" s="79" t="s">
        <v>771</v>
      </c>
      <c r="E332" s="66" t="s">
        <v>974</v>
      </c>
      <c r="F332" s="17" t="s">
        <v>18</v>
      </c>
    </row>
    <row r="333" spans="1:9" ht="27.75" customHeight="1" x14ac:dyDescent="0.25">
      <c r="A333" s="200" t="s">
        <v>203</v>
      </c>
      <c r="B333" s="78">
        <v>96</v>
      </c>
      <c r="C333" s="83" t="s">
        <v>130</v>
      </c>
      <c r="D333" s="78" t="s">
        <v>9</v>
      </c>
      <c r="E333" s="40" t="s">
        <v>788</v>
      </c>
      <c r="F333" s="10" t="s">
        <v>5</v>
      </c>
    </row>
    <row r="334" spans="1:9" ht="27.75" customHeight="1" x14ac:dyDescent="0.25">
      <c r="A334" s="227" t="s">
        <v>813</v>
      </c>
      <c r="B334" s="78">
        <v>846</v>
      </c>
      <c r="C334" s="83" t="s">
        <v>220</v>
      </c>
      <c r="D334" s="78" t="s">
        <v>771</v>
      </c>
      <c r="E334" s="40" t="s">
        <v>927</v>
      </c>
      <c r="F334" s="10" t="s">
        <v>18</v>
      </c>
    </row>
    <row r="335" spans="1:9" ht="27.75" customHeight="1" x14ac:dyDescent="0.25">
      <c r="A335" s="228"/>
      <c r="B335" s="78">
        <v>1111</v>
      </c>
      <c r="C335" s="83" t="s">
        <v>1131</v>
      </c>
      <c r="D335" s="78" t="s">
        <v>9</v>
      </c>
      <c r="E335" s="40" t="s">
        <v>9</v>
      </c>
      <c r="F335" s="10" t="s">
        <v>5</v>
      </c>
    </row>
    <row r="336" spans="1:9" ht="27.75" customHeight="1" x14ac:dyDescent="0.25">
      <c r="A336" s="207" t="s">
        <v>205</v>
      </c>
      <c r="B336" s="78">
        <v>1025</v>
      </c>
      <c r="C336" s="83" t="s">
        <v>962</v>
      </c>
      <c r="D336" s="78" t="s">
        <v>771</v>
      </c>
      <c r="E336" s="40" t="s">
        <v>788</v>
      </c>
      <c r="F336" s="10" t="s">
        <v>24</v>
      </c>
    </row>
    <row r="337" spans="1:9" ht="27.75" customHeight="1" x14ac:dyDescent="0.25">
      <c r="A337" s="212"/>
      <c r="B337" s="78">
        <v>942</v>
      </c>
      <c r="C337" s="105" t="s">
        <v>812</v>
      </c>
      <c r="D337" s="78" t="s">
        <v>9</v>
      </c>
      <c r="E337" s="40" t="s">
        <v>9</v>
      </c>
      <c r="F337" s="10" t="s">
        <v>5</v>
      </c>
    </row>
    <row r="338" spans="1:9" ht="27.75" customHeight="1" x14ac:dyDescent="0.25">
      <c r="A338" s="212"/>
      <c r="B338" s="78">
        <v>51</v>
      </c>
      <c r="C338" s="83" t="s">
        <v>50</v>
      </c>
      <c r="D338" s="78" t="str">
        <f>VLOOKUP(B338,Planilha2!$A$2:$F$305,6,0)</f>
        <v>TÉCNICO JUDICIÁRIO</v>
      </c>
      <c r="E338" s="40" t="s">
        <v>932</v>
      </c>
      <c r="F338" s="10" t="s">
        <v>5</v>
      </c>
    </row>
    <row r="339" spans="1:9" ht="27.75" customHeight="1" x14ac:dyDescent="0.25">
      <c r="A339" s="212"/>
      <c r="B339" s="78">
        <v>1065</v>
      </c>
      <c r="C339" s="83" t="s">
        <v>512</v>
      </c>
      <c r="D339" s="78" t="s">
        <v>771</v>
      </c>
      <c r="E339" s="40" t="s">
        <v>932</v>
      </c>
      <c r="F339" s="10" t="s">
        <v>18</v>
      </c>
    </row>
    <row r="340" spans="1:9" ht="27.75" customHeight="1" x14ac:dyDescent="0.25">
      <c r="A340" s="212"/>
      <c r="B340" s="78">
        <v>296</v>
      </c>
      <c r="C340" s="83" t="s">
        <v>214</v>
      </c>
      <c r="D340" s="78" t="str">
        <f>VLOOKUP(B340,Planilha2!$A$2:$F$305,6,0)</f>
        <v>TÉCNICO JUDICIÁRIO</v>
      </c>
      <c r="E340" s="40" t="s">
        <v>9</v>
      </c>
      <c r="F340" s="10" t="s">
        <v>5</v>
      </c>
    </row>
    <row r="341" spans="1:9" ht="27.75" customHeight="1" x14ac:dyDescent="0.25">
      <c r="A341" s="208"/>
      <c r="B341" s="78">
        <v>968</v>
      </c>
      <c r="C341" s="88" t="s">
        <v>879</v>
      </c>
      <c r="D341" s="78" t="s">
        <v>9</v>
      </c>
      <c r="E341" s="40" t="s">
        <v>9</v>
      </c>
      <c r="F341" s="45" t="s">
        <v>5</v>
      </c>
    </row>
    <row r="342" spans="1:9" ht="27.75" customHeight="1" x14ac:dyDescent="0.25">
      <c r="A342" s="118" t="s">
        <v>866</v>
      </c>
      <c r="B342" s="79">
        <v>640</v>
      </c>
      <c r="C342" s="82" t="s">
        <v>207</v>
      </c>
      <c r="D342" s="79" t="str">
        <f>VLOOKUP(B342,Planilha2!$A$2:$F$305,6,0)</f>
        <v>ANALISTA JUDICIÁRIO</v>
      </c>
      <c r="E342" s="66" t="s">
        <v>974</v>
      </c>
      <c r="F342" s="17" t="s">
        <v>5</v>
      </c>
    </row>
    <row r="343" spans="1:9" ht="27.75" customHeight="1" x14ac:dyDescent="0.25">
      <c r="A343" s="207" t="s">
        <v>814</v>
      </c>
      <c r="B343" s="78">
        <v>137</v>
      </c>
      <c r="C343" s="89" t="s">
        <v>215</v>
      </c>
      <c r="D343" s="78" t="str">
        <f>VLOOKUP(B343,Planilha2!$A$2:$F$305,6,0)</f>
        <v>TÉCNICO JUDICIÁRIO</v>
      </c>
      <c r="E343" s="40" t="s">
        <v>788</v>
      </c>
      <c r="F343" s="17" t="s">
        <v>5</v>
      </c>
    </row>
    <row r="344" spans="1:9" ht="27.75" customHeight="1" x14ac:dyDescent="0.25">
      <c r="A344" s="212"/>
      <c r="B344" s="78">
        <v>208</v>
      </c>
      <c r="C344" s="89" t="s">
        <v>216</v>
      </c>
      <c r="D344" s="78" t="str">
        <f>VLOOKUP(B344,Planilha2!$A$2:$F$305,6,0)</f>
        <v>TÉCNICO JUDICIÁRIO</v>
      </c>
      <c r="E344" s="40" t="s">
        <v>950</v>
      </c>
      <c r="F344" s="10" t="s">
        <v>5</v>
      </c>
    </row>
    <row r="345" spans="1:9" ht="27.75" customHeight="1" x14ac:dyDescent="0.25">
      <c r="A345" s="212"/>
      <c r="B345" s="78">
        <v>847</v>
      </c>
      <c r="C345" s="89" t="s">
        <v>816</v>
      </c>
      <c r="D345" s="78" t="s">
        <v>43</v>
      </c>
      <c r="E345" s="40" t="s">
        <v>93</v>
      </c>
      <c r="F345" s="10" t="s">
        <v>5</v>
      </c>
    </row>
    <row r="346" spans="1:9" ht="27.75" customHeight="1" x14ac:dyDescent="0.25">
      <c r="A346" s="208"/>
      <c r="B346" s="78">
        <v>855</v>
      </c>
      <c r="C346" s="89" t="s">
        <v>217</v>
      </c>
      <c r="D346" s="78" t="s">
        <v>9</v>
      </c>
      <c r="E346" s="40" t="s">
        <v>932</v>
      </c>
      <c r="F346" s="10" t="s">
        <v>5</v>
      </c>
      <c r="H346" s="221" t="s">
        <v>773</v>
      </c>
      <c r="I346" s="222"/>
    </row>
    <row r="347" spans="1:9" ht="27.75" customHeight="1" x14ac:dyDescent="0.25">
      <c r="A347" s="207" t="s">
        <v>208</v>
      </c>
      <c r="B347" s="78">
        <v>603</v>
      </c>
      <c r="C347" s="89" t="s">
        <v>210</v>
      </c>
      <c r="D347" s="78" t="str">
        <f>VLOOKUP(B347,Planilha2!$A$2:$F$305,6,0)</f>
        <v>ANALISTA JUDICIÁRIO</v>
      </c>
      <c r="E347" s="40" t="s">
        <v>788</v>
      </c>
      <c r="F347" s="10" t="s">
        <v>5</v>
      </c>
      <c r="H347" s="14" t="s">
        <v>760</v>
      </c>
      <c r="I347" s="16">
        <f t="shared" ref="I347:I352" si="8">COUNTIF($D$328:$D$350,H347)</f>
        <v>0</v>
      </c>
    </row>
    <row r="348" spans="1:9" ht="27.75" customHeight="1" x14ac:dyDescent="0.25">
      <c r="A348" s="208"/>
      <c r="B348" s="78">
        <v>218</v>
      </c>
      <c r="C348" s="89" t="s">
        <v>211</v>
      </c>
      <c r="D348" s="78" t="str">
        <f>VLOOKUP(B348,Planilha2!$A$2:$F$305,6,0)</f>
        <v>TÉCNICO JUDICIÁRIO</v>
      </c>
      <c r="E348" s="40" t="s">
        <v>9</v>
      </c>
      <c r="F348" s="10" t="s">
        <v>5</v>
      </c>
      <c r="H348" s="14" t="s">
        <v>9</v>
      </c>
      <c r="I348" s="16">
        <f t="shared" si="8"/>
        <v>12</v>
      </c>
    </row>
    <row r="349" spans="1:9" ht="27.75" customHeight="1" x14ac:dyDescent="0.25">
      <c r="A349" s="199" t="s">
        <v>815</v>
      </c>
      <c r="B349" s="78">
        <v>892</v>
      </c>
      <c r="C349" s="89" t="s">
        <v>774</v>
      </c>
      <c r="D349" s="78" t="s">
        <v>771</v>
      </c>
      <c r="E349" s="40" t="s">
        <v>788</v>
      </c>
      <c r="F349" s="10" t="s">
        <v>18</v>
      </c>
      <c r="H349" s="14" t="s">
        <v>43</v>
      </c>
      <c r="I349" s="16">
        <f t="shared" si="8"/>
        <v>3</v>
      </c>
    </row>
    <row r="350" spans="1:9" ht="27.75" customHeight="1" x14ac:dyDescent="0.25">
      <c r="A350" s="111" t="s">
        <v>212</v>
      </c>
      <c r="B350" s="78">
        <v>625</v>
      </c>
      <c r="C350" s="89" t="s">
        <v>213</v>
      </c>
      <c r="D350" s="78" t="s">
        <v>771</v>
      </c>
      <c r="E350" s="40" t="s">
        <v>927</v>
      </c>
      <c r="F350" s="10" t="s">
        <v>18</v>
      </c>
      <c r="H350" s="15" t="s">
        <v>28</v>
      </c>
      <c r="I350" s="16">
        <f t="shared" si="8"/>
        <v>1</v>
      </c>
    </row>
    <row r="351" spans="1:9" s="107" customFormat="1" ht="31.5" customHeight="1" x14ac:dyDescent="0.3">
      <c r="A351" s="213" t="s">
        <v>769</v>
      </c>
      <c r="B351" s="214"/>
      <c r="C351" s="214"/>
      <c r="D351" s="214"/>
      <c r="E351" s="126" t="s">
        <v>43</v>
      </c>
      <c r="F351" s="127">
        <f>COUNTIF(D328:D350,E351)</f>
        <v>3</v>
      </c>
      <c r="H351" s="15" t="s">
        <v>771</v>
      </c>
      <c r="I351" s="16">
        <f t="shared" si="8"/>
        <v>7</v>
      </c>
    </row>
    <row r="352" spans="1:9" s="107" customFormat="1" ht="31.5" customHeight="1" x14ac:dyDescent="0.3">
      <c r="A352" s="213"/>
      <c r="B352" s="214"/>
      <c r="C352" s="214"/>
      <c r="D352" s="214"/>
      <c r="E352" s="126" t="s">
        <v>9</v>
      </c>
      <c r="F352" s="127">
        <f>COUNTIF(D328:D350,E352)</f>
        <v>12</v>
      </c>
      <c r="H352" s="15" t="s">
        <v>770</v>
      </c>
      <c r="I352" s="16">
        <f t="shared" si="8"/>
        <v>0</v>
      </c>
    </row>
    <row r="353" spans="1:9" s="107" customFormat="1" ht="31.5" customHeight="1" thickBot="1" x14ac:dyDescent="0.35">
      <c r="A353" s="209" t="s">
        <v>914</v>
      </c>
      <c r="B353" s="210"/>
      <c r="C353" s="210"/>
      <c r="D353" s="210"/>
      <c r="E353" s="211"/>
      <c r="F353" s="128">
        <f>COUNTA(F328:F350)</f>
        <v>23</v>
      </c>
      <c r="H353" s="15" t="s">
        <v>772</v>
      </c>
      <c r="I353" s="16">
        <f>SUM(I347:I352)</f>
        <v>23</v>
      </c>
    </row>
    <row r="354" spans="1:9" ht="31.5" customHeight="1" x14ac:dyDescent="0.25">
      <c r="E354" s="35"/>
      <c r="F354" s="36"/>
    </row>
    <row r="355" spans="1:9" ht="31.5" customHeight="1" x14ac:dyDescent="0.25">
      <c r="D355" s="221" t="s">
        <v>867</v>
      </c>
      <c r="E355" s="222"/>
    </row>
    <row r="356" spans="1:9" ht="31.5" customHeight="1" x14ac:dyDescent="0.25">
      <c r="D356" s="38" t="s">
        <v>868</v>
      </c>
      <c r="E356" s="39" t="e">
        <f>SUM(#REF!+I63+I84+I119+I127+I160+I190+I226+#REF!+I294+I315+I347)</f>
        <v>#REF!</v>
      </c>
    </row>
    <row r="357" spans="1:9" ht="31.5" customHeight="1" x14ac:dyDescent="0.25">
      <c r="D357" s="41" t="s">
        <v>869</v>
      </c>
      <c r="E357" s="39">
        <f>SUM(I26+I64+I85+I120+I128+I148+I161+I191+I227+I269+I295+I316+I349)</f>
        <v>36</v>
      </c>
    </row>
    <row r="358" spans="1:9" ht="31.5" customHeight="1" x14ac:dyDescent="0.25">
      <c r="D358" s="41" t="s">
        <v>870</v>
      </c>
      <c r="E358" s="39">
        <f>SUM(I27+I65+I86+I121+I129+I149+I162+I192+I228+I270+I296+I317+I348)</f>
        <v>140</v>
      </c>
      <c r="H358" s="46"/>
      <c r="I358" s="46"/>
    </row>
    <row r="359" spans="1:9" ht="31.5" customHeight="1" x14ac:dyDescent="0.25">
      <c r="D359" s="38" t="s">
        <v>809</v>
      </c>
      <c r="E359" s="39">
        <f>SUM(I28+I68+I87+I122+I130+I150+I163+I193+I230+I271+I297+I318+I350)</f>
        <v>10</v>
      </c>
      <c r="G359" s="42"/>
    </row>
    <row r="360" spans="1:9" ht="31.5" customHeight="1" x14ac:dyDescent="0.25">
      <c r="D360" s="38" t="s">
        <v>771</v>
      </c>
      <c r="E360" s="39">
        <f>SUM(I29+I66+I88+I123+I131+I151+I164+I194+I231+I272+I298+I319+I351)</f>
        <v>58</v>
      </c>
      <c r="G360" s="42"/>
    </row>
    <row r="361" spans="1:9" ht="31.5" customHeight="1" x14ac:dyDescent="0.25">
      <c r="D361" s="38" t="s">
        <v>770</v>
      </c>
      <c r="E361" s="39">
        <f>SUM(I30+I67+I89+I124+I132+I152+I165+I195+I229+I273+I299+I320+I352)</f>
        <v>6</v>
      </c>
      <c r="G361" s="42"/>
    </row>
    <row r="362" spans="1:9" ht="31.5" customHeight="1" x14ac:dyDescent="0.25">
      <c r="D362" s="38" t="s">
        <v>871</v>
      </c>
      <c r="E362" s="39" t="e">
        <f>SUM(E356:E361)</f>
        <v>#REF!</v>
      </c>
    </row>
    <row r="363" spans="1:9" ht="31.5" customHeight="1" x14ac:dyDescent="0.25">
      <c r="C363" s="88"/>
    </row>
    <row r="364" spans="1:9" ht="31.5" customHeight="1" x14ac:dyDescent="0.25">
      <c r="C364" s="88"/>
    </row>
    <row r="367" spans="1:9" ht="31.5" customHeight="1" x14ac:dyDescent="0.25">
      <c r="G367" s="42"/>
    </row>
    <row r="372" spans="1:9" ht="31.5" customHeight="1" x14ac:dyDescent="0.25">
      <c r="D372" s="106"/>
      <c r="E372"/>
    </row>
    <row r="373" spans="1:9" ht="31.5" customHeight="1" x14ac:dyDescent="0.25">
      <c r="G373" s="43"/>
    </row>
    <row r="374" spans="1:9" s="43" customFormat="1" ht="31.5" customHeight="1" x14ac:dyDescent="0.25">
      <c r="A374" s="12"/>
      <c r="B374" s="9"/>
      <c r="C374" s="74"/>
      <c r="D374" s="75"/>
      <c r="E374" s="8"/>
      <c r="F374" s="8"/>
      <c r="G374"/>
      <c r="H374"/>
      <c r="I374"/>
    </row>
    <row r="375" spans="1:9" ht="31.5" customHeight="1" x14ac:dyDescent="0.25">
      <c r="G375" s="37"/>
    </row>
    <row r="376" spans="1:9" ht="31.5" customHeight="1" x14ac:dyDescent="0.25">
      <c r="G376" s="37"/>
    </row>
    <row r="377" spans="1:9" ht="31.5" customHeight="1" x14ac:dyDescent="0.25">
      <c r="G377" s="37"/>
    </row>
    <row r="378" spans="1:9" ht="31.5" customHeight="1" x14ac:dyDescent="0.25">
      <c r="G378" s="37"/>
    </row>
    <row r="379" spans="1:9" ht="31.5" customHeight="1" x14ac:dyDescent="0.25">
      <c r="G379" s="37"/>
    </row>
    <row r="385" spans="7:7" ht="31.5" customHeight="1" x14ac:dyDescent="0.25">
      <c r="G385" s="46"/>
    </row>
  </sheetData>
  <sortState xmlns:xlrd2="http://schemas.microsoft.com/office/spreadsheetml/2017/richdata2" ref="B181:F192">
    <sortCondition ref="B181"/>
  </sortState>
  <mergeCells count="130">
    <mergeCell ref="A289:A290"/>
    <mergeCell ref="H268:I268"/>
    <mergeCell ref="A284:A285"/>
    <mergeCell ref="A181:A192"/>
    <mergeCell ref="A214:A215"/>
    <mergeCell ref="A174:A175"/>
    <mergeCell ref="H293:I293"/>
    <mergeCell ref="A238:A239"/>
    <mergeCell ref="A225:A227"/>
    <mergeCell ref="A287:A288"/>
    <mergeCell ref="A282:F282"/>
    <mergeCell ref="A265:A268"/>
    <mergeCell ref="A257:A258"/>
    <mergeCell ref="A195:D196"/>
    <mergeCell ref="A199:F199"/>
    <mergeCell ref="A276:A277"/>
    <mergeCell ref="A278:D279"/>
    <mergeCell ref="A280:E280"/>
    <mergeCell ref="A222:A223"/>
    <mergeCell ref="A255:A256"/>
    <mergeCell ref="A261:A262"/>
    <mergeCell ref="A231:D232"/>
    <mergeCell ref="A274:A275"/>
    <mergeCell ref="A263:A264"/>
    <mergeCell ref="H346:I346"/>
    <mergeCell ref="H83:I83"/>
    <mergeCell ref="H189:I189"/>
    <mergeCell ref="H159:I159"/>
    <mergeCell ref="A160:F160"/>
    <mergeCell ref="A151:A152"/>
    <mergeCell ref="A149:A150"/>
    <mergeCell ref="A118:A119"/>
    <mergeCell ref="A113:A114"/>
    <mergeCell ref="A240:A241"/>
    <mergeCell ref="A228:A230"/>
    <mergeCell ref="A272:A273"/>
    <mergeCell ref="A246:A248"/>
    <mergeCell ref="A219:A220"/>
    <mergeCell ref="H225:I225"/>
    <mergeCell ref="A92:F92"/>
    <mergeCell ref="A168:D169"/>
    <mergeCell ref="A170:E170"/>
    <mergeCell ref="A155:D156"/>
    <mergeCell ref="A107:A109"/>
    <mergeCell ref="H314:I314"/>
    <mergeCell ref="H147:I147"/>
    <mergeCell ref="A336:A341"/>
    <mergeCell ref="A259:A260"/>
    <mergeCell ref="D355:E355"/>
    <mergeCell ref="A309:A310"/>
    <mergeCell ref="A316:A317"/>
    <mergeCell ref="A291:A292"/>
    <mergeCell ref="A311:A312"/>
    <mergeCell ref="A303:F303"/>
    <mergeCell ref="A326:F326"/>
    <mergeCell ref="A347:A348"/>
    <mergeCell ref="A351:D352"/>
    <mergeCell ref="A353:E353"/>
    <mergeCell ref="A322:D323"/>
    <mergeCell ref="A343:A346"/>
    <mergeCell ref="A318:A320"/>
    <mergeCell ref="A307:A308"/>
    <mergeCell ref="A324:E324"/>
    <mergeCell ref="A299:D300"/>
    <mergeCell ref="A301:E301"/>
    <mergeCell ref="A314:A315"/>
    <mergeCell ref="A328:A330"/>
    <mergeCell ref="A334:A335"/>
    <mergeCell ref="H62:I62"/>
    <mergeCell ref="A61:A65"/>
    <mergeCell ref="A85:A86"/>
    <mergeCell ref="A68:D69"/>
    <mergeCell ref="A197:E197"/>
    <mergeCell ref="A94:A95"/>
    <mergeCell ref="A206:A210"/>
    <mergeCell ref="A121:A122"/>
    <mergeCell ref="A242:A243"/>
    <mergeCell ref="A110:A112"/>
    <mergeCell ref="A81:A82"/>
    <mergeCell ref="A201:A203"/>
    <mergeCell ref="A212:A213"/>
    <mergeCell ref="A116:A117"/>
    <mergeCell ref="H118:I118"/>
    <mergeCell ref="A98:A99"/>
    <mergeCell ref="H24:I24"/>
    <mergeCell ref="A50:A51"/>
    <mergeCell ref="A25:A26"/>
    <mergeCell ref="A6:F6"/>
    <mergeCell ref="A20:A22"/>
    <mergeCell ref="A40:A42"/>
    <mergeCell ref="A36:A39"/>
    <mergeCell ref="A46:A48"/>
    <mergeCell ref="A15:A16"/>
    <mergeCell ref="A29:D30"/>
    <mergeCell ref="A27:A28"/>
    <mergeCell ref="A8:A9"/>
    <mergeCell ref="A1:F1"/>
    <mergeCell ref="A2:F2"/>
    <mergeCell ref="A3:F3"/>
    <mergeCell ref="A5:F5"/>
    <mergeCell ref="A33:F33"/>
    <mergeCell ref="A233:E233"/>
    <mergeCell ref="A235:F235"/>
    <mergeCell ref="A252:A254"/>
    <mergeCell ref="A177:A179"/>
    <mergeCell ref="A216:A217"/>
    <mergeCell ref="A17:A19"/>
    <mergeCell ref="A11:A12"/>
    <mergeCell ref="A13:A14"/>
    <mergeCell ref="A270:A271"/>
    <mergeCell ref="A31:E31"/>
    <mergeCell ref="A43:A45"/>
    <mergeCell ref="A132:D133"/>
    <mergeCell ref="A134:E134"/>
    <mergeCell ref="A123:D124"/>
    <mergeCell ref="A125:E125"/>
    <mergeCell ref="A88:D89"/>
    <mergeCell ref="A144:A145"/>
    <mergeCell ref="A136:F136"/>
    <mergeCell ref="A66:A67"/>
    <mergeCell ref="A72:F72"/>
    <mergeCell ref="A103:A106"/>
    <mergeCell ref="A57:A60"/>
    <mergeCell ref="A76:A77"/>
    <mergeCell ref="A172:F172"/>
    <mergeCell ref="A127:F127"/>
    <mergeCell ref="A70:E70"/>
    <mergeCell ref="A90:E90"/>
    <mergeCell ref="A249:A251"/>
    <mergeCell ref="A157:E157"/>
  </mergeCells>
  <dataValidations count="2">
    <dataValidation type="list" allowBlank="1" showInputMessage="1" showErrorMessage="1" errorTitle="VERIFIQUE A SITUAÇÃO!" sqref="E266 E247:E248 D240:D245 E190:E191 L88 E208 E271 D74:D78 D36:D67 D305:D321 D94:D122 E210 E332 E337 D286:D298 F289 D238 E217 E16 D80:D87 E340 E329:E330 D247:D277 D129:D131 E112 D138:D154 D162:D167 D201:D230 E254 E335 D328:D350 D174:D194 D9:D28" xr:uid="{00000000-0002-0000-0000-000000000000}">
      <formula1>#REF!</formula1>
    </dataValidation>
    <dataValidation type="list" allowBlank="1" showInputMessage="1" showErrorMessage="1" errorTitle="VERIFIQUE A SITUAÇÃO!" sqref="D332 D340 D337 D35 D206 D201 D203 D335 D176 D330 D178" xr:uid="{00000000-0002-0000-0000-000001000000}">
      <formula1>#REF!</formula1>
    </dataValidation>
  </dataValidations>
  <printOptions horizontalCentered="1"/>
  <pageMargins left="0.25" right="0.25" top="0.54" bottom="0.36" header="0.3" footer="0.3"/>
  <pageSetup paperSize="9" scale="68" fitToHeight="0" orientation="landscape" r:id="rId1"/>
  <ignoredErrors>
    <ignoredError sqref="E36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BE346-3CDD-4324-AF0D-C37B3730A7B9}">
  <sheetPr>
    <pageSetUpPr fitToPage="1"/>
  </sheetPr>
  <dimension ref="A1:G201"/>
  <sheetViews>
    <sheetView topLeftCell="A130" zoomScale="85" zoomScaleNormal="85" workbookViewId="0">
      <selection activeCell="F169" sqref="F169"/>
    </sheetView>
  </sheetViews>
  <sheetFormatPr defaultRowHeight="31.5" customHeight="1" x14ac:dyDescent="0.25"/>
  <cols>
    <col min="1" max="1" width="45.85546875" style="136" customWidth="1"/>
    <col min="2" max="2" width="8.5703125" style="135" customWidth="1"/>
    <col min="3" max="3" width="42" style="133" customWidth="1"/>
    <col min="4" max="4" width="25" style="134" customWidth="1"/>
    <col min="5" max="5" width="36.140625" style="134" customWidth="1"/>
    <col min="6" max="6" width="15.28515625" style="134" customWidth="1"/>
    <col min="7" max="7" width="9.7109375" style="133" customWidth="1"/>
    <col min="8" max="8" width="47.42578125" style="133" customWidth="1"/>
    <col min="9" max="16384" width="9.140625" style="133"/>
  </cols>
  <sheetData>
    <row r="1" spans="1:7" ht="31.5" customHeight="1" x14ac:dyDescent="0.25">
      <c r="A1" s="263" t="s">
        <v>1033</v>
      </c>
      <c r="B1" s="263"/>
      <c r="C1" s="263"/>
      <c r="D1" s="263"/>
      <c r="E1" s="263"/>
      <c r="F1" s="263"/>
    </row>
    <row r="2" spans="1:7" ht="31.5" customHeight="1" x14ac:dyDescent="0.25">
      <c r="A2" s="264" t="s">
        <v>1079</v>
      </c>
      <c r="B2" s="264"/>
      <c r="C2" s="264"/>
      <c r="D2" s="264"/>
      <c r="E2" s="264"/>
      <c r="F2" s="264"/>
    </row>
    <row r="3" spans="1:7" ht="31.5" customHeight="1" x14ac:dyDescent="0.25">
      <c r="A3" s="265" t="s">
        <v>1086</v>
      </c>
      <c r="B3" s="265"/>
      <c r="C3" s="265"/>
      <c r="D3" s="265"/>
      <c r="E3" s="265"/>
      <c r="F3" s="265"/>
    </row>
    <row r="4" spans="1:7" ht="31.5" customHeight="1" x14ac:dyDescent="0.25">
      <c r="A4" s="170"/>
    </row>
    <row r="5" spans="1:7" ht="31.5" customHeight="1" thickBot="1" x14ac:dyDescent="0.3">
      <c r="A5" s="170"/>
    </row>
    <row r="6" spans="1:7" ht="31.5" customHeight="1" x14ac:dyDescent="0.25">
      <c r="A6" s="253" t="s">
        <v>763</v>
      </c>
      <c r="B6" s="254"/>
      <c r="C6" s="254"/>
      <c r="D6" s="254"/>
      <c r="E6" s="254"/>
      <c r="F6" s="255"/>
    </row>
    <row r="7" spans="1:7" ht="31.5" customHeight="1" x14ac:dyDescent="0.25">
      <c r="A7" s="163" t="s">
        <v>1</v>
      </c>
      <c r="B7" s="162" t="s">
        <v>2</v>
      </c>
      <c r="C7" s="161" t="s">
        <v>3</v>
      </c>
      <c r="D7" s="161" t="s">
        <v>221</v>
      </c>
      <c r="E7" s="161" t="s">
        <v>4</v>
      </c>
      <c r="F7" s="160" t="s">
        <v>762</v>
      </c>
      <c r="G7" s="164"/>
    </row>
    <row r="8" spans="1:7" ht="31.5" customHeight="1" x14ac:dyDescent="0.25">
      <c r="A8" s="159" t="s">
        <v>763</v>
      </c>
      <c r="B8" s="155">
        <f>'Lotação CJF'!B10</f>
        <v>1070</v>
      </c>
      <c r="C8" s="156" t="str">
        <f>+VLOOKUP(B8,'Lotação CJF'!$B$10:$F$27,2,0)</f>
        <v>DANIEL MARTINS FERREIRA</v>
      </c>
      <c r="D8" s="156" t="str">
        <f>+VLOOKUP(B8,'Lotação CJF'!$B$10:$F$27,3,0)</f>
        <v>CEDIDO PARA O CJF</v>
      </c>
      <c r="E8" s="155" t="str">
        <f>+VLOOKUP(B8,'Lotação CJF'!$B$6:$F$27,4,0)</f>
        <v>SECRETÁRIO / CJ-3</v>
      </c>
      <c r="F8" s="154" t="str">
        <f>+VLOOKUP(B8,'Lotação CJF'!$B$10:$F$27,5,0)</f>
        <v>CNJ</v>
      </c>
    </row>
    <row r="9" spans="1:7" ht="31.5" customHeight="1" x14ac:dyDescent="0.25">
      <c r="A9" s="157" t="s">
        <v>893</v>
      </c>
      <c r="B9" s="155">
        <f>'Lotação CJF'!B11</f>
        <v>136</v>
      </c>
      <c r="C9" s="156" t="str">
        <f>+VLOOKUP(B9,'Lotação CJF'!$B$10:$F$27,2,0)</f>
        <v>ROBERTA BASTOS CUNHA NUNES</v>
      </c>
      <c r="D9" s="156" t="str">
        <f>+VLOOKUP(B9,'Lotação CJF'!$B$10:$F$27,3,0)</f>
        <v>TÉCNICO JUDICIÁRIO</v>
      </c>
      <c r="E9" s="168" t="str">
        <f>+VLOOKUP(B9,'Lotação CJF'!$B$6:$F$27,4,0)</f>
        <v>ASSESSOR "B"/ CJ-1</v>
      </c>
      <c r="F9" s="154" t="str">
        <f>+VLOOKUP(B9,'Lotação CJF'!$B$10:$F$27,5,0)</f>
        <v>CJF</v>
      </c>
    </row>
    <row r="10" spans="1:7" ht="31.5" customHeight="1" x14ac:dyDescent="0.25">
      <c r="A10" s="159" t="s">
        <v>825</v>
      </c>
      <c r="B10" s="155">
        <f>'Lotação CJF'!B13</f>
        <v>0</v>
      </c>
      <c r="C10" s="156" t="e">
        <f>+VLOOKUP(B10,'Lotação CJF'!$B$10:$F$27,2,0)</f>
        <v>#N/A</v>
      </c>
      <c r="D10" s="156" t="e">
        <f>+VLOOKUP(B10,'Lotação CJF'!$B$10:$F$27,3,0)</f>
        <v>#N/A</v>
      </c>
      <c r="E10" s="155" t="e">
        <f>+VLOOKUP(B10,'Lotação CJF'!$B$6:$F$27,4,0)</f>
        <v>#N/A</v>
      </c>
      <c r="F10" s="154" t="e">
        <f>+VLOOKUP(B10,'Lotação CJF'!$B$10:$F$27,5,0)</f>
        <v>#N/A</v>
      </c>
    </row>
    <row r="11" spans="1:7" ht="31.5" customHeight="1" x14ac:dyDescent="0.25">
      <c r="A11" s="159" t="s">
        <v>765</v>
      </c>
      <c r="B11" s="155">
        <f>'Lotação CJF'!B23</f>
        <v>163</v>
      </c>
      <c r="C11" s="156" t="str">
        <f>+VLOOKUP(B11,'Lotação CJF'!$B$10:$F$27,2,0)</f>
        <v>ANGELITA DA MOTA AYRES RODRIGUES</v>
      </c>
      <c r="D11" s="156" t="str">
        <f>+VLOOKUP(B11,'Lotação CJF'!$B$10:$F$27,3,0)</f>
        <v>TÉCNICO JUDICIÁRIO</v>
      </c>
      <c r="E11" s="155" t="str">
        <f>+VLOOKUP(B11,'Lotação CJF'!$B$6:$F$27,4,0)</f>
        <v>SUBSECRETARIA / CJ-2</v>
      </c>
      <c r="F11" s="154" t="str">
        <f>+VLOOKUP(B11,'Lotação CJF'!$B$10:$F$27,5,0)</f>
        <v>CJF</v>
      </c>
    </row>
    <row r="12" spans="1:7" ht="26.25" customHeight="1" x14ac:dyDescent="0.25">
      <c r="A12" s="251" t="s">
        <v>769</v>
      </c>
      <c r="B12" s="252"/>
      <c r="C12" s="252"/>
      <c r="D12" s="252"/>
      <c r="E12" s="153" t="s">
        <v>43</v>
      </c>
      <c r="F12" s="152">
        <f>COUNTIF(D8:D11,E12)</f>
        <v>0</v>
      </c>
    </row>
    <row r="13" spans="1:7" ht="26.25" customHeight="1" x14ac:dyDescent="0.25">
      <c r="A13" s="251"/>
      <c r="B13" s="252"/>
      <c r="C13" s="252"/>
      <c r="D13" s="252"/>
      <c r="E13" s="153" t="s">
        <v>9</v>
      </c>
      <c r="F13" s="152">
        <f>COUNTIF(D8:D11,E13)</f>
        <v>2</v>
      </c>
    </row>
    <row r="14" spans="1:7" ht="26.25" customHeight="1" thickBot="1" x14ac:dyDescent="0.3">
      <c r="A14" s="248" t="s">
        <v>915</v>
      </c>
      <c r="B14" s="249"/>
      <c r="C14" s="249"/>
      <c r="D14" s="249"/>
      <c r="E14" s="250"/>
      <c r="F14" s="151">
        <f>COUNTA(F8:F11)</f>
        <v>4</v>
      </c>
    </row>
    <row r="15" spans="1:7" ht="31.5" customHeight="1" thickBot="1" x14ac:dyDescent="0.3">
      <c r="A15" s="170"/>
    </row>
    <row r="16" spans="1:7" ht="31.5" customHeight="1" x14ac:dyDescent="0.25">
      <c r="A16" s="253" t="s">
        <v>21</v>
      </c>
      <c r="B16" s="254"/>
      <c r="C16" s="254"/>
      <c r="D16" s="254"/>
      <c r="E16" s="254"/>
      <c r="F16" s="255"/>
    </row>
    <row r="17" spans="1:6" ht="31.5" customHeight="1" x14ac:dyDescent="0.25">
      <c r="A17" s="163" t="s">
        <v>1</v>
      </c>
      <c r="B17" s="162" t="s">
        <v>2</v>
      </c>
      <c r="C17" s="161" t="s">
        <v>3</v>
      </c>
      <c r="D17" s="161" t="s">
        <v>221</v>
      </c>
      <c r="E17" s="161" t="s">
        <v>4</v>
      </c>
      <c r="F17" s="160" t="s">
        <v>762</v>
      </c>
    </row>
    <row r="18" spans="1:6" ht="31.5" customHeight="1" x14ac:dyDescent="0.25">
      <c r="A18" s="268" t="s">
        <v>998</v>
      </c>
      <c r="B18" s="155">
        <f>'Lotação CJF'!B36</f>
        <v>1071</v>
      </c>
      <c r="C18" s="156" t="str">
        <f>+VLOOKUP(B18,'Lotação CJF'!$B$35:$F$67,2,0)</f>
        <v>ANDREA VIANA FERREIRA BECKER</v>
      </c>
      <c r="D18" s="156" t="str">
        <f>+VLOOKUP(B18,'Lotação CJF'!$B$35:$F$67,3,0)</f>
        <v>CEDIDO PARA O CJF</v>
      </c>
      <c r="E18" s="155" t="str">
        <f>+VLOOKUP(B18,'Lotação CJF'!$B$35:$F$67,4,0)</f>
        <v>CHEFE DE GABINETE "A" / CJ-3</v>
      </c>
      <c r="F18" s="154" t="str">
        <f>+VLOOKUP(B18,'Lotação CJF'!$B$35:$F$67,5,0)</f>
        <v>STJ</v>
      </c>
    </row>
    <row r="19" spans="1:6" ht="31.5" customHeight="1" x14ac:dyDescent="0.25">
      <c r="A19" s="269"/>
      <c r="B19" s="155" t="e">
        <f>'Lotação CJF'!#REF!</f>
        <v>#REF!</v>
      </c>
      <c r="C19" s="156" t="e">
        <f>+VLOOKUP(B19,'Lotação CJF'!$B$35:$F$67,2,0)</f>
        <v>#REF!</v>
      </c>
      <c r="D19" s="156" t="e">
        <f>+VLOOKUP(B19,'Lotação CJF'!$B$35:$F$67,3,0)</f>
        <v>#REF!</v>
      </c>
      <c r="E19" s="155" t="e">
        <f>+VLOOKUP(B19,'Lotação CJF'!$B$35:$F$67,4,0)</f>
        <v>#REF!</v>
      </c>
      <c r="F19" s="154" t="e">
        <f>+VLOOKUP(B19,'Lotação CJF'!$B$35:$F$67,5,0)</f>
        <v>#REF!</v>
      </c>
    </row>
    <row r="20" spans="1:6" ht="31.5" customHeight="1" x14ac:dyDescent="0.25">
      <c r="A20" s="157" t="s">
        <v>856</v>
      </c>
      <c r="B20" s="155">
        <f>'Lotação CJF'!B57</f>
        <v>1072</v>
      </c>
      <c r="C20" s="156" t="str">
        <f>+VLOOKUP(B20,'Lotação CJF'!$B$35:$F$67,2,0)</f>
        <v>CÁSSIA CASCÃO DE ALMEIDA</v>
      </c>
      <c r="D20" s="156" t="str">
        <f>+VLOOKUP(B20,'Lotação CJF'!$B$35:$F$67,3,0)</f>
        <v>CEDIDO PARA O CJF</v>
      </c>
      <c r="E20" s="155" t="str">
        <f>+VLOOKUP(B20,'Lotação CJF'!$B$35:$F$67,4,0)</f>
        <v>DIRETOR DE CENTRO "A" / CJ-3</v>
      </c>
      <c r="F20" s="154" t="str">
        <f>+VLOOKUP(B20,'Lotação CJF'!$B$35:$F$67,5,0)</f>
        <v>STJ</v>
      </c>
    </row>
    <row r="21" spans="1:6" ht="31.5" customHeight="1" x14ac:dyDescent="0.25">
      <c r="A21" s="157" t="s">
        <v>846</v>
      </c>
      <c r="B21" s="155">
        <f>'Lotação CJF'!B40</f>
        <v>1073</v>
      </c>
      <c r="C21" s="156" t="str">
        <f>+VLOOKUP(B21,'Lotação CJF'!$B$35:$F$67,2,0)</f>
        <v>MARCO ANTONIO TEIXEIRA DE LUCENA</v>
      </c>
      <c r="D21" s="156" t="str">
        <f>+VLOOKUP(B21,'Lotação CJF'!$B$35:$F$67,3,0)</f>
        <v>CEDIDO PARA O CJF</v>
      </c>
      <c r="E21" s="155" t="str">
        <f>+VLOOKUP(B21,'Lotação CJF'!$B$35:$F$67,4,0)</f>
        <v>CHEFE DE ASSESSORIA "A" / CJ-3</v>
      </c>
      <c r="F21" s="154" t="str">
        <f>+VLOOKUP(B21,'Lotação CJF'!$B$35:$F$67,5,0)</f>
        <v>STJ</v>
      </c>
    </row>
    <row r="22" spans="1:6" ht="31.5" customHeight="1" x14ac:dyDescent="0.25">
      <c r="A22" s="266" t="s">
        <v>880</v>
      </c>
      <c r="B22" s="155">
        <f>'Lotação CJF'!B43</f>
        <v>987</v>
      </c>
      <c r="C22" s="156" t="str">
        <f>+VLOOKUP(B22,'Lotação CJF'!$B$35:$F$67,2,0)</f>
        <v>WESLEY ROBERTO QUEIROZ COSTA</v>
      </c>
      <c r="D22" s="156" t="str">
        <f>+VLOOKUP(B22,'Lotação CJF'!$B$35:$F$67,3,0)</f>
        <v>ANALISTA JUDICIÁRIO</v>
      </c>
      <c r="E22" s="155" t="str">
        <f>+VLOOKUP(B22,'Lotação CJF'!$B$35:$F$67,4,0)</f>
        <v>CHEFE DE ASSESSORIA "A"/ CJ-3</v>
      </c>
      <c r="F22" s="154" t="str">
        <f>+VLOOKUP(B22,'Lotação CJF'!$B$35:$F$67,5,0)</f>
        <v>CJF</v>
      </c>
    </row>
    <row r="23" spans="1:6" ht="31.5" customHeight="1" x14ac:dyDescent="0.25">
      <c r="A23" s="267"/>
      <c r="B23" s="168">
        <f>'Lotação CJF'!B44</f>
        <v>388</v>
      </c>
      <c r="C23" s="175" t="str">
        <f>+VLOOKUP(B23,'Lotação CJF'!$B$35:$F$67,2,0)</f>
        <v>ANTONIO HUMBERTO MACHADO DE SOUSA BRITO</v>
      </c>
      <c r="D23" s="175" t="str">
        <f>+VLOOKUP(B23,'Lotação CJF'!$B$35:$F$67,3,0)</f>
        <v>ANALISTA JUDICIÁRIO</v>
      </c>
      <c r="E23" s="168" t="str">
        <f>+VLOOKUP(B23,'Lotação CJF'!$B$35:$F$67,4,0)</f>
        <v>ASSESSOR “B” / CJ-1</v>
      </c>
      <c r="F23" s="174" t="str">
        <f>+VLOOKUP(B23,'Lotação CJF'!$B$35:$F$67,5,0)</f>
        <v>CJF</v>
      </c>
    </row>
    <row r="24" spans="1:6" ht="31.5" customHeight="1" x14ac:dyDescent="0.25">
      <c r="A24" s="157" t="s">
        <v>963</v>
      </c>
      <c r="B24" s="168">
        <f>'Lotação CJF'!B46</f>
        <v>1014</v>
      </c>
      <c r="C24" s="156" t="str">
        <f>+VLOOKUP(B24,'Lotação CJF'!$B$35:$F$67,2,0)</f>
        <v>NATÁLIA DA SILVA DE CARVALHO</v>
      </c>
      <c r="D24" s="156" t="str">
        <f>+VLOOKUP(B24,'Lotação CJF'!$B$35:$F$67,3,0)</f>
        <v>CEDIDO PARA O CJF</v>
      </c>
      <c r="E24" s="155" t="str">
        <f>+VLOOKUP(B24,'Lotação CJF'!$B$35:$F$67,4,0)</f>
        <v>CHEFE DE ASSESSORIA "A"/ CJ-3</v>
      </c>
      <c r="F24" s="154" t="str">
        <f>+VLOOKUP(B24,'Lotação CJF'!$B$35:$F$67,5,0)</f>
        <v>CNJ</v>
      </c>
    </row>
    <row r="25" spans="1:6" ht="31.5" customHeight="1" x14ac:dyDescent="0.25">
      <c r="A25" s="180" t="s">
        <v>1010</v>
      </c>
      <c r="B25" s="155">
        <f>'Lotação CJF'!B49</f>
        <v>173</v>
      </c>
      <c r="C25" s="156" t="str">
        <f>+VLOOKUP(B25,'Lotação CJF'!$B$6:$F$192,2,0)</f>
        <v>KLEB AMANCIO E SILVA DA GAMA</v>
      </c>
      <c r="D25" s="156" t="str">
        <f>+VLOOKUP(B25,'Lotação CJF'!$B$6:$F$180,3,0)</f>
        <v>TÉCNICO JUDICIÁRIO</v>
      </c>
      <c r="E25" s="177" t="str">
        <f>+VLOOKUP(B25,'Lotação CJF'!$B$6:$F$180,4,0)</f>
        <v>CHEFE DE ASSESSORIA "A" / CJ-3</v>
      </c>
      <c r="F25" s="154" t="str">
        <f>+VLOOKUP(B25,'Lotação CJF'!$B$6:$F$180,5,0)</f>
        <v>CJF</v>
      </c>
    </row>
    <row r="26" spans="1:6" ht="31.5" customHeight="1" x14ac:dyDescent="0.25">
      <c r="A26" s="157" t="s">
        <v>1064</v>
      </c>
      <c r="B26" s="155">
        <f>'Lotação CJF'!B50</f>
        <v>1056</v>
      </c>
      <c r="C26" s="156" t="str">
        <f>+VLOOKUP(B26,'Lotação CJF'!$B$50:$F$55,2,0)</f>
        <v>ANA CRISTINA MACHADO DA ROSA</v>
      </c>
      <c r="D26" s="156" t="str">
        <f>+VLOOKUP(B26,'Lotação CJF'!$B$50:$F$55,3,0)</f>
        <v>CEDIDO PARA O CJF</v>
      </c>
      <c r="E26" s="177" t="str">
        <f>+VLOOKUP(B26,'Lotação CJF'!$B$50:$F$55,4,0)</f>
        <v>CHEFE DE ASSESSORIA "A"/CJ-3</v>
      </c>
      <c r="F26" s="154" t="str">
        <f>+VLOOKUP(B26,'Lotação CJF'!$B$50:$F$55,5,0)</f>
        <v>ALRS</v>
      </c>
    </row>
    <row r="27" spans="1:6" ht="31.5" customHeight="1" x14ac:dyDescent="0.25">
      <c r="A27" s="159" t="s">
        <v>29</v>
      </c>
      <c r="B27" s="155">
        <f>'Lotação CJF'!B52</f>
        <v>281</v>
      </c>
      <c r="C27" s="156" t="str">
        <f>+VLOOKUP(B27,'Lotação CJF'!$B$50:$F$55,2,0)</f>
        <v>PAULO ROSEMBERG PRATA DA FONSECA</v>
      </c>
      <c r="D27" s="156" t="str">
        <f>+VLOOKUP(B27,'Lotação CJF'!$B$50:$F$55,3,0)</f>
        <v>TÉCNICO JUDICIÁRIO</v>
      </c>
      <c r="E27" s="177" t="str">
        <f>+VLOOKUP(B27,'Lotação CJF'!$B$50:$F$55,4,0)</f>
        <v>CHEFE DE ASSESSORIA “C” / CJ-1</v>
      </c>
      <c r="F27" s="154" t="str">
        <f>+VLOOKUP(B27,'Lotação CJF'!$B$50:$F$55,5,0)</f>
        <v>CJF</v>
      </c>
    </row>
    <row r="28" spans="1:6" ht="31.5" customHeight="1" x14ac:dyDescent="0.25">
      <c r="A28" s="159" t="s">
        <v>1074</v>
      </c>
      <c r="B28" s="155">
        <f>'Lotação CJF'!B56</f>
        <v>0</v>
      </c>
      <c r="C28" s="156" t="e">
        <f>+VLOOKUP(B28,'Lotação CJF'!$B$50:$F$56,2,0)</f>
        <v>#N/A</v>
      </c>
      <c r="D28" s="156" t="e">
        <f>+VLOOKUP(B28,'Lotação CJF'!$B$50:$F$56,3,0)</f>
        <v>#N/A</v>
      </c>
      <c r="E28" s="177" t="e">
        <f>+VLOOKUP(B28,'Lotação CJF'!$B$50:$F$56,4,0)</f>
        <v>#N/A</v>
      </c>
      <c r="F28" s="154" t="e">
        <f>+VLOOKUP(B28,'Lotação CJF'!$B$50:$F$56,5,0)</f>
        <v>#N/A</v>
      </c>
    </row>
    <row r="29" spans="1:6" ht="31.5" customHeight="1" x14ac:dyDescent="0.25">
      <c r="A29" s="178" t="s">
        <v>827</v>
      </c>
      <c r="B29" s="155">
        <f>'Lotação CJF'!B61</f>
        <v>972</v>
      </c>
      <c r="C29" s="156" t="str">
        <f>+VLOOKUP(B29,'Lotação CJF'!$B$35:$F$67,2,0)</f>
        <v>BENI DOS SANTOS MELLO</v>
      </c>
      <c r="D29" s="156" t="str">
        <f>+VLOOKUP(B29,'Lotação CJF'!$B$35:$F$67,3,0)</f>
        <v>CEDIDO PARA O CJF</v>
      </c>
      <c r="E29" s="155" t="str">
        <f>+VLOOKUP(B29,'Lotação CJF'!$B$35:$F$67,4,0)</f>
        <v>DIRETOR DE CENTRO "B" / CJ-2</v>
      </c>
      <c r="F29" s="154" t="str">
        <f>+VLOOKUP(B29,'Lotação CJF'!$B$35:$F$67,5,0)</f>
        <v>TSE</v>
      </c>
    </row>
    <row r="30" spans="1:6" ht="31.5" customHeight="1" x14ac:dyDescent="0.25">
      <c r="A30" s="157" t="s">
        <v>828</v>
      </c>
      <c r="B30" s="168">
        <f>'Lotação CJF'!B66</f>
        <v>300</v>
      </c>
      <c r="C30" s="175" t="str">
        <f>+VLOOKUP(B30,'Lotação CJF'!$B$35:$F$67,2,0)</f>
        <v>LUCINDA SIQUEIRA CHAVES</v>
      </c>
      <c r="D30" s="175" t="str">
        <f>+VLOOKUP(B30,'Lotação CJF'!$B$35:$F$67,3,0)</f>
        <v>TÉCNICO JUDICIÁRIO</v>
      </c>
      <c r="E30" s="168" t="str">
        <f>+VLOOKUP(B30,'Lotação CJF'!$B$35:$F$67,4,0)</f>
        <v>DIRETOR DE CENTRO "C" / CJ-1</v>
      </c>
      <c r="F30" s="174" t="str">
        <f>+VLOOKUP(B30,'Lotação CJF'!$B$35:$F$67,5,0)</f>
        <v>CJF</v>
      </c>
    </row>
    <row r="31" spans="1:6" ht="26.25" customHeight="1" x14ac:dyDescent="0.25">
      <c r="A31" s="251" t="s">
        <v>769</v>
      </c>
      <c r="B31" s="252"/>
      <c r="C31" s="252"/>
      <c r="D31" s="252"/>
      <c r="E31" s="153" t="s">
        <v>43</v>
      </c>
      <c r="F31" s="152">
        <f>COUNTIF(D18:D30,E31)</f>
        <v>2</v>
      </c>
    </row>
    <row r="32" spans="1:6" ht="26.25" customHeight="1" x14ac:dyDescent="0.25">
      <c r="A32" s="251"/>
      <c r="B32" s="252"/>
      <c r="C32" s="252"/>
      <c r="D32" s="252"/>
      <c r="E32" s="153" t="s">
        <v>9</v>
      </c>
      <c r="F32" s="152">
        <f>COUNTIF(D18:D30,E32)</f>
        <v>3</v>
      </c>
    </row>
    <row r="33" spans="1:6" ht="26.25" customHeight="1" thickBot="1" x14ac:dyDescent="0.3">
      <c r="A33" s="248" t="s">
        <v>916</v>
      </c>
      <c r="B33" s="249"/>
      <c r="C33" s="249"/>
      <c r="D33" s="249"/>
      <c r="E33" s="250"/>
      <c r="F33" s="151">
        <f>COUNTA(F18:F30)</f>
        <v>13</v>
      </c>
    </row>
    <row r="34" spans="1:6" ht="31.5" customHeight="1" thickBot="1" x14ac:dyDescent="0.3">
      <c r="A34" s="170"/>
    </row>
    <row r="35" spans="1:6" ht="31.5" customHeight="1" x14ac:dyDescent="0.25">
      <c r="A35" s="253" t="s">
        <v>38</v>
      </c>
      <c r="B35" s="254"/>
      <c r="C35" s="254"/>
      <c r="D35" s="254"/>
      <c r="E35" s="254"/>
      <c r="F35" s="255"/>
    </row>
    <row r="36" spans="1:6" ht="31.5" customHeight="1" x14ac:dyDescent="0.25">
      <c r="A36" s="163" t="s">
        <v>1</v>
      </c>
      <c r="B36" s="162" t="s">
        <v>2</v>
      </c>
      <c r="C36" s="161" t="s">
        <v>3</v>
      </c>
      <c r="D36" s="161" t="s">
        <v>221</v>
      </c>
      <c r="E36" s="161" t="s">
        <v>4</v>
      </c>
      <c r="F36" s="160" t="s">
        <v>762</v>
      </c>
    </row>
    <row r="37" spans="1:6" ht="31.5" customHeight="1" x14ac:dyDescent="0.25">
      <c r="A37" s="157" t="s">
        <v>39</v>
      </c>
      <c r="B37" s="155">
        <f>'Lotação CJF'!B74</f>
        <v>1074</v>
      </c>
      <c r="C37" s="156" t="str">
        <f>+VLOOKUP(B37,'Lotação CJF'!$B$74:$F$87,2,0)</f>
        <v>MEIRIELLE VIANA PIRES</v>
      </c>
      <c r="D37" s="156" t="str">
        <f>+VLOOKUP(B37,'Lotação CJF'!$B$74:$F$87,3,0)</f>
        <v>CEDIDO PARA O CJF</v>
      </c>
      <c r="E37" s="155" t="str">
        <f>+VLOOKUP(B37,'Lotação CJF'!$B$74:$F$87,4,0)</f>
        <v>SECRETÁRIO / CJ-3</v>
      </c>
      <c r="F37" s="154" t="str">
        <f>+VLOOKUP(B37,'Lotação CJF'!$B$74:$F$87,5,0)</f>
        <v>CNJ</v>
      </c>
    </row>
    <row r="38" spans="1:6" ht="31.5" customHeight="1" x14ac:dyDescent="0.25">
      <c r="A38" s="157" t="s">
        <v>1011</v>
      </c>
      <c r="B38" s="168">
        <f>'Lotação CJF'!B75</f>
        <v>645</v>
      </c>
      <c r="C38" s="175" t="str">
        <f>+VLOOKUP(B38,'Lotação CJF'!$B$74:$F$87,2,0)</f>
        <v>MARINA ALBUQUERQUE DE ANDRADE FLEURY</v>
      </c>
      <c r="D38" s="175" t="str">
        <f>+VLOOKUP(B38,'Lotação CJF'!$B$74:$F$87,3,0)</f>
        <v>TÉCNICO JUDICIÁRIO</v>
      </c>
      <c r="E38" s="168" t="str">
        <f>+VLOOKUP(B38,'Lotação CJF'!$B$74:$F$87,4,0)</f>
        <v>ASSESSOR "B" / CJ-1</v>
      </c>
      <c r="F38" s="174" t="str">
        <f>+VLOOKUP(B38,'Lotação CJF'!$B$74:$F$87,5,0)</f>
        <v>STJ</v>
      </c>
    </row>
    <row r="39" spans="1:6" ht="31.5" customHeight="1" x14ac:dyDescent="0.25">
      <c r="A39" s="157" t="s">
        <v>862</v>
      </c>
      <c r="B39" s="155">
        <f>'Lotação CJF'!B76</f>
        <v>683</v>
      </c>
      <c r="C39" s="156" t="str">
        <f>+VLOOKUP(B39,'Lotação CJF'!$B$74:$F$87,2,0)</f>
        <v>EDIMILSON CAVALCANTE DE OLIVEIRA</v>
      </c>
      <c r="D39" s="156" t="str">
        <f>+VLOOKUP(B39,'Lotação CJF'!$B$74:$F$87,3,0)</f>
        <v>CEDIDO PARA O CJF</v>
      </c>
      <c r="E39" s="155" t="str">
        <f>+VLOOKUP(B39,'Lotação CJF'!$B$74:$F$87,4,0)</f>
        <v>ASSESSOR "B" / CJ-1</v>
      </c>
      <c r="F39" s="154" t="str">
        <f>+VLOOKUP(B39,'Lotação CJF'!$B$74:$F$87,5,0)</f>
        <v>CJF</v>
      </c>
    </row>
    <row r="40" spans="1:6" ht="31.5" customHeight="1" x14ac:dyDescent="0.25">
      <c r="A40" s="157" t="s">
        <v>859</v>
      </c>
      <c r="B40" s="155">
        <f>'Lotação CJF'!B81</f>
        <v>833</v>
      </c>
      <c r="C40" s="156" t="str">
        <f>+VLOOKUP(B40,'Lotação CJF'!$B$74:$F$87,2,0)</f>
        <v>FÁBIO COSTA OLIVEIRA</v>
      </c>
      <c r="D40" s="156" t="str">
        <f>+VLOOKUP(B40,'Lotação CJF'!$B$74:$F$87,3,0)</f>
        <v>CEDIDO PARA O CJF</v>
      </c>
      <c r="E40" s="155" t="str">
        <f>+VLOOKUP(B40,'Lotação CJF'!$B$74:$F$87,4,0)</f>
        <v>SUBSECRETÁRIO / CJ-2</v>
      </c>
      <c r="F40" s="154" t="str">
        <f>+VLOOKUP(B40,'Lotação CJF'!$B$74:$F$87,5,0)</f>
        <v>TJDFT</v>
      </c>
    </row>
    <row r="41" spans="1:6" ht="31.5" customHeight="1" x14ac:dyDescent="0.25">
      <c r="A41" s="157" t="s">
        <v>829</v>
      </c>
      <c r="B41" s="155">
        <f>'Lotação CJF'!B85</f>
        <v>881</v>
      </c>
      <c r="C41" s="156" t="str">
        <f>+VLOOKUP(B41,'Lotação CJF'!$B$74:$F$87,2,0)</f>
        <v>ALEX PENA TOSTA DA SILVA</v>
      </c>
      <c r="D41" s="156" t="str">
        <f>+VLOOKUP(B41,'Lotação CJF'!$B$74:$F$87,3,0)</f>
        <v>ANALISTA JUDICIÁRIO</v>
      </c>
      <c r="E41" s="155" t="str">
        <f>+VLOOKUP(B41,'Lotação CJF'!$B$74:$F$87,4,0)</f>
        <v>SUBSECRETÁRIO / CJ-2</v>
      </c>
      <c r="F41" s="154" t="str">
        <f>+VLOOKUP(B41,'Lotação CJF'!$B$74:$F$87,5,0)</f>
        <v>CJF</v>
      </c>
    </row>
    <row r="42" spans="1:6" ht="26.25" customHeight="1" x14ac:dyDescent="0.25">
      <c r="A42" s="251" t="s">
        <v>769</v>
      </c>
      <c r="B42" s="252"/>
      <c r="C42" s="252"/>
      <c r="D42" s="252"/>
      <c r="E42" s="153" t="s">
        <v>43</v>
      </c>
      <c r="F42" s="152">
        <f>COUNTIF($D$37:$D$41,E42)</f>
        <v>1</v>
      </c>
    </row>
    <row r="43" spans="1:6" ht="26.25" customHeight="1" x14ac:dyDescent="0.25">
      <c r="A43" s="251"/>
      <c r="B43" s="252"/>
      <c r="C43" s="252"/>
      <c r="D43" s="252"/>
      <c r="E43" s="153" t="s">
        <v>9</v>
      </c>
      <c r="F43" s="152">
        <f>COUNTIF(D37:D41,E43)</f>
        <v>1</v>
      </c>
    </row>
    <row r="44" spans="1:6" ht="26.25" customHeight="1" thickBot="1" x14ac:dyDescent="0.3">
      <c r="A44" s="248" t="s">
        <v>45</v>
      </c>
      <c r="B44" s="249"/>
      <c r="C44" s="249"/>
      <c r="D44" s="249"/>
      <c r="E44" s="250"/>
      <c r="F44" s="151">
        <f>COUNTA(F37:F41)</f>
        <v>5</v>
      </c>
    </row>
    <row r="45" spans="1:6" ht="31.5" customHeight="1" thickBot="1" x14ac:dyDescent="0.3">
      <c r="A45" s="170"/>
    </row>
    <row r="46" spans="1:6" ht="31.5" customHeight="1" x14ac:dyDescent="0.25">
      <c r="A46" s="253" t="s">
        <v>46</v>
      </c>
      <c r="B46" s="254"/>
      <c r="C46" s="254"/>
      <c r="D46" s="254"/>
      <c r="E46" s="254"/>
      <c r="F46" s="255"/>
    </row>
    <row r="47" spans="1:6" ht="31.5" customHeight="1" x14ac:dyDescent="0.25">
      <c r="A47" s="163" t="s">
        <v>1</v>
      </c>
      <c r="B47" s="162" t="s">
        <v>2</v>
      </c>
      <c r="C47" s="161" t="s">
        <v>3</v>
      </c>
      <c r="D47" s="161" t="s">
        <v>221</v>
      </c>
      <c r="E47" s="161" t="s">
        <v>4</v>
      </c>
      <c r="F47" s="160" t="s">
        <v>762</v>
      </c>
    </row>
    <row r="48" spans="1:6" ht="28.5" customHeight="1" x14ac:dyDescent="0.25">
      <c r="A48" s="268" t="s">
        <v>47</v>
      </c>
      <c r="B48" s="155">
        <f>'Lotação CJF'!B94</f>
        <v>1091</v>
      </c>
      <c r="C48" s="156" t="str">
        <f>+VLOOKUP(B48,'Lotação CJF'!$B$94:$F$122,2,0)</f>
        <v>CHARLES FERNANDO ALVES</v>
      </c>
      <c r="D48" s="156" t="str">
        <f>+VLOOKUP(B48,'Lotação CJF'!$B$94:$F$122,3,0)</f>
        <v>CEDIDO PARA O CJF</v>
      </c>
      <c r="E48" s="155" t="str">
        <f>+VLOOKUP(B48,'Lotação CJF'!$B$94:$F$122,4,0)</f>
        <v>SECRETÁRIO /CJ-3</v>
      </c>
      <c r="F48" s="154" t="str">
        <f>+VLOOKUP(B48,'Lotação CJF'!$B$94:$F$122,5,0)</f>
        <v>PCDF</v>
      </c>
    </row>
    <row r="49" spans="1:6" ht="28.5" x14ac:dyDescent="0.25">
      <c r="A49" s="269"/>
      <c r="B49" s="191">
        <f>'Lotação CJF'!B95</f>
        <v>770</v>
      </c>
      <c r="C49" s="156" t="str">
        <f>+VLOOKUP(B49,'Lotação CJF'!$B$94:$F$122,2,0)</f>
        <v>FREDERICO AUGUSTO COSTA DE OLIVEIRA</v>
      </c>
      <c r="D49" s="156" t="str">
        <f>+VLOOKUP(B49,'Lotação CJF'!$B$94:$F$122,3,0)</f>
        <v>ANALISTA JUDICIÁRIO</v>
      </c>
      <c r="E49" s="191" t="str">
        <f>+VLOOKUP(B49,'Lotação CJF'!$B$94:$F$122,4,0)</f>
        <v>ASSESSOR “A” / CJ-2 (DA)</v>
      </c>
      <c r="F49" s="154" t="str">
        <f>+VLOOKUP(B49,'Lotação CJF'!$B$94:$F$122,5,0)</f>
        <v>CJF</v>
      </c>
    </row>
    <row r="50" spans="1:6" ht="28.5" x14ac:dyDescent="0.25">
      <c r="A50" s="155" t="s">
        <v>1012</v>
      </c>
      <c r="B50" s="190">
        <f>'Lotação CJF'!B96</f>
        <v>950</v>
      </c>
      <c r="C50" s="156" t="str">
        <f>+VLOOKUP(B50,'Lotação CJF'!$B$94:$F$122,2,0)</f>
        <v>MARCO ANTONIO MENDES DE MORAES</v>
      </c>
      <c r="D50" s="156" t="str">
        <f>+VLOOKUP(B50,'Lotação CJF'!$B$94:$F$122,3,0)</f>
        <v>CEDIDO PARA O CJF</v>
      </c>
      <c r="E50" s="155" t="str">
        <f>+VLOOKUP(B50,'Lotação CJF'!$B$94:$F$122,4,0)</f>
        <v>ASSESSOR “B” / CJ-1</v>
      </c>
      <c r="F50" s="154" t="str">
        <f>+VLOOKUP(B50,'Lotação CJF'!$B$94:$F$122,5,0)</f>
        <v>STJ</v>
      </c>
    </row>
    <row r="51" spans="1:6" ht="28.5" x14ac:dyDescent="0.25">
      <c r="A51" s="176" t="s">
        <v>1065</v>
      </c>
      <c r="B51" s="155">
        <f>'Lotação CJF'!B97</f>
        <v>95</v>
      </c>
      <c r="C51" s="156" t="str">
        <f>+VLOOKUP(B51,'Lotação CJF'!$B$94:$F$122,2,0)</f>
        <v>PAULO MARTINS INOCÊNCIO</v>
      </c>
      <c r="D51" s="156" t="str">
        <f>+VLOOKUP(B51,'Lotação CJF'!$B$94:$F$122,3,0)</f>
        <v>TÉCNICO JUDICIÁRIO</v>
      </c>
      <c r="E51" s="155" t="str">
        <f>+VLOOKUP(B51,'Lotação CJF'!$B$94:$F$122,4,0)</f>
        <v>DIRETOR DE DIVISÃO / CJ-1</v>
      </c>
      <c r="F51" s="154" t="str">
        <f>+VLOOKUP(B51,'Lotação CJF'!$B$94:$F$122,5,0)</f>
        <v>CJF</v>
      </c>
    </row>
    <row r="52" spans="1:6" ht="28.5" x14ac:dyDescent="0.25">
      <c r="A52" s="157" t="s">
        <v>833</v>
      </c>
      <c r="B52" s="155">
        <f>'Lotação CJF'!B100</f>
        <v>1099</v>
      </c>
      <c r="C52" s="156" t="str">
        <f>+VLOOKUP(B52,'Lotação CJF'!$B$94:$F$122,2,0)</f>
        <v>RICARDO RODRIGUES LOIOLA</v>
      </c>
      <c r="D52" s="156" t="str">
        <f>+VLOOKUP(B52,'Lotação CJF'!$B$94:$F$122,3,0)</f>
        <v>CEDIDO PARA O CJF</v>
      </c>
      <c r="E52" s="155" t="str">
        <f>+VLOOKUP(B52,'Lotação CJF'!$B$94:$F$122,4,0)</f>
        <v>SUBSECRETÁRIO / CJ-2</v>
      </c>
      <c r="F52" s="154" t="str">
        <f>+VLOOKUP(B52,'Lotação CJF'!$B$94:$F$122,5,0)</f>
        <v>GDF</v>
      </c>
    </row>
    <row r="53" spans="1:6" ht="28.5" x14ac:dyDescent="0.25">
      <c r="A53" s="157" t="s">
        <v>54</v>
      </c>
      <c r="B53" s="155">
        <f>'Lotação CJF'!B102</f>
        <v>1092</v>
      </c>
      <c r="C53" s="156" t="str">
        <f>+VLOOKUP(B53,'Lotação CJF'!$B$94:$F$122,2,0)</f>
        <v>CAIO VINICIUS SANT´ANNA DE CARVALHO</v>
      </c>
      <c r="D53" s="156" t="str">
        <f>+VLOOKUP(B53,'Lotação CJF'!$B$94:$F$122,3,0)</f>
        <v>CEDIDO PARA O CJF</v>
      </c>
      <c r="E53" s="155" t="str">
        <f>+VLOOKUP(B53,'Lotação CJF'!$B$94:$F$122,4,0)</f>
        <v>SUBSECRETÁRIO / CJ-2</v>
      </c>
      <c r="F53" s="154" t="str">
        <f>+VLOOKUP(B53,'Lotação CJF'!$B$94:$F$122,5,0)</f>
        <v>PCDF</v>
      </c>
    </row>
    <row r="54" spans="1:6" ht="28.5" x14ac:dyDescent="0.25">
      <c r="A54" s="159" t="s">
        <v>831</v>
      </c>
      <c r="B54" s="155">
        <f>'Lotação CJF'!B115</f>
        <v>740</v>
      </c>
      <c r="C54" s="156" t="str">
        <f>+VLOOKUP(B54,'Lotação CJF'!$B$94:$F$122,2,0)</f>
        <v>JEFFERSON COLOMBO BARBOSA XAVIER</v>
      </c>
      <c r="D54" s="156" t="str">
        <f>+VLOOKUP(B54,'Lotação CJF'!$B$94:$F$122,3,0)</f>
        <v>CEDIDO PARA O CJF</v>
      </c>
      <c r="E54" s="155" t="str">
        <f>+VLOOKUP(B54,'Lotação CJF'!$B$94:$F$122,4,0)</f>
        <v>SUBSECRETÁRIO / CJ-2</v>
      </c>
      <c r="F54" s="154" t="str">
        <f>+VLOOKUP(B54,'Lotação CJF'!$B$94:$F$122,5,0)</f>
        <v>STJ</v>
      </c>
    </row>
    <row r="55" spans="1:6" ht="42.75" x14ac:dyDescent="0.25">
      <c r="A55" s="157" t="s">
        <v>834</v>
      </c>
      <c r="B55" s="155">
        <f>'Lotação CJF'!B120</f>
        <v>966</v>
      </c>
      <c r="C55" s="156" t="str">
        <f>+VLOOKUP(B55,'Lotação CJF'!$B$94:$F$122,2,0)</f>
        <v>DIEGO KOVAGS MOREIRA</v>
      </c>
      <c r="D55" s="156" t="str">
        <f>+VLOOKUP(B55,'Lotação CJF'!$B$94:$F$122,3,0)</f>
        <v>ANALISTA JUDICIÁRIO</v>
      </c>
      <c r="E55" s="155" t="str">
        <f>+VLOOKUP(B55,'Lotação CJF'!$B$94:$F$122,4,0)</f>
        <v>SUBSECRETÁRIO / CJ-2</v>
      </c>
      <c r="F55" s="154" t="str">
        <f>+VLOOKUP(B55,'Lotação CJF'!$B$94:$F$122,5,0)</f>
        <v>CJF</v>
      </c>
    </row>
    <row r="56" spans="1:6" ht="26.25" customHeight="1" x14ac:dyDescent="0.25">
      <c r="A56" s="251" t="s">
        <v>769</v>
      </c>
      <c r="B56" s="252"/>
      <c r="C56" s="252"/>
      <c r="D56" s="252"/>
      <c r="E56" s="153" t="s">
        <v>43</v>
      </c>
      <c r="F56" s="152">
        <f>COUNTIF(D48:D55,E56)</f>
        <v>2</v>
      </c>
    </row>
    <row r="57" spans="1:6" ht="26.25" customHeight="1" x14ac:dyDescent="0.25">
      <c r="A57" s="251"/>
      <c r="B57" s="252"/>
      <c r="C57" s="252"/>
      <c r="D57" s="252"/>
      <c r="E57" s="153" t="s">
        <v>9</v>
      </c>
      <c r="F57" s="152">
        <f>COUNTIF(D48:D55,E57)</f>
        <v>1</v>
      </c>
    </row>
    <row r="58" spans="1:6" ht="26.25" customHeight="1" thickBot="1" x14ac:dyDescent="0.3">
      <c r="A58" s="248" t="s">
        <v>72</v>
      </c>
      <c r="B58" s="249"/>
      <c r="C58" s="249"/>
      <c r="D58" s="249"/>
      <c r="E58" s="250"/>
      <c r="F58" s="151">
        <f>COUNTA(F48:F55)</f>
        <v>8</v>
      </c>
    </row>
    <row r="59" spans="1:6" ht="31.5" customHeight="1" thickBot="1" x14ac:dyDescent="0.3"/>
    <row r="60" spans="1:6" ht="31.5" customHeight="1" x14ac:dyDescent="0.25">
      <c r="A60" s="253" t="s">
        <v>786</v>
      </c>
      <c r="B60" s="254"/>
      <c r="C60" s="254"/>
      <c r="D60" s="254"/>
      <c r="E60" s="254"/>
      <c r="F60" s="255"/>
    </row>
    <row r="61" spans="1:6" ht="31.5" customHeight="1" x14ac:dyDescent="0.25">
      <c r="A61" s="163" t="s">
        <v>1</v>
      </c>
      <c r="B61" s="162" t="s">
        <v>2</v>
      </c>
      <c r="C61" s="161" t="s">
        <v>3</v>
      </c>
      <c r="D61" s="161" t="s">
        <v>221</v>
      </c>
      <c r="E61" s="161" t="s">
        <v>4</v>
      </c>
      <c r="F61" s="160" t="s">
        <v>762</v>
      </c>
    </row>
    <row r="62" spans="1:6" ht="31.5" customHeight="1" x14ac:dyDescent="0.25">
      <c r="A62" s="157" t="s">
        <v>786</v>
      </c>
      <c r="B62" s="155">
        <f>'Lotação CJF'!B129</f>
        <v>577</v>
      </c>
      <c r="C62" s="156" t="str">
        <f>+VLOOKUP(B62,'Lotação CJF'!$B$129:$F$131,2,0)</f>
        <v>GUSTAVO BICALHO FERREIRA DA SILVA</v>
      </c>
      <c r="D62" s="156" t="str">
        <f>+VLOOKUP(B62,'Lotação CJF'!$B$129:$F$131,3,0)</f>
        <v>CEDIDO PARA O CJF</v>
      </c>
      <c r="E62" s="155" t="str">
        <f>+VLOOKUP(B62,'Lotação CJF'!$B$129:$F$131,4,0)</f>
        <v>DIRETORA EXECUTIVO / CJ-4</v>
      </c>
      <c r="F62" s="154" t="str">
        <f>+VLOOKUP(B62,'Lotação CJF'!$B$129:$F$131,5,0)</f>
        <v>STJ</v>
      </c>
    </row>
    <row r="63" spans="1:6" ht="31.5" customHeight="1" x14ac:dyDescent="0.25">
      <c r="A63" s="159" t="s">
        <v>793</v>
      </c>
      <c r="B63" s="155">
        <f>'Lotação CJF'!B130</f>
        <v>844</v>
      </c>
      <c r="C63" s="156" t="str">
        <f>+VLOOKUP(B63,'Lotação CJF'!$B$129:$F$131,2,0)</f>
        <v>MANOEL MAIA JOVITA</v>
      </c>
      <c r="D63" s="156" t="str">
        <f>+VLOOKUP(B63,'Lotação CJF'!$B$129:$F$131,3,0)</f>
        <v>TÉCNICO JUDICIÁRIO</v>
      </c>
      <c r="E63" s="155" t="str">
        <f>+VLOOKUP(B63,'Lotação CJF'!$B$129:$F$131,4,0)</f>
        <v>CHEFE DE GABINETE "B" / CJ-2</v>
      </c>
      <c r="F63" s="154" t="str">
        <f>+VLOOKUP(B63,'Lotação CJF'!$B$129:$F$131,5,0)</f>
        <v>CJF</v>
      </c>
    </row>
    <row r="64" spans="1:6" ht="31.5" customHeight="1" x14ac:dyDescent="0.25">
      <c r="A64" s="159" t="s">
        <v>1013</v>
      </c>
      <c r="B64" s="155">
        <f>'Lotação CJF'!B131</f>
        <v>660</v>
      </c>
      <c r="C64" s="156" t="str">
        <f>+VLOOKUP(B64,'Lotação CJF'!$B$129:$F$131,2,0)</f>
        <v>CAMILA RESENDE SALVIANO</v>
      </c>
      <c r="D64" s="156" t="str">
        <f>+VLOOKUP(B64,'Lotação CJF'!$B$129:$F$131,3,0)</f>
        <v>CEDIDO PARA O CJF</v>
      </c>
      <c r="E64" s="155" t="str">
        <f>+VLOOKUP(B64,'Lotação CJF'!$B$129:$F$131,4,0)</f>
        <v>ASSESSOR "B" / CJ-1</v>
      </c>
      <c r="F64" s="154" t="str">
        <f>+VLOOKUP(B64,'Lotação CJF'!$B$129:$F$131,5,0)</f>
        <v>STJ</v>
      </c>
    </row>
    <row r="65" spans="1:6" ht="26.25" customHeight="1" x14ac:dyDescent="0.25">
      <c r="A65" s="251" t="s">
        <v>769</v>
      </c>
      <c r="B65" s="252"/>
      <c r="C65" s="252"/>
      <c r="D65" s="252"/>
      <c r="E65" s="153" t="s">
        <v>43</v>
      </c>
      <c r="F65" s="152">
        <f>COUNTIF(D62:D64,E65)</f>
        <v>0</v>
      </c>
    </row>
    <row r="66" spans="1:6" ht="26.25" customHeight="1" x14ac:dyDescent="0.25">
      <c r="A66" s="251"/>
      <c r="B66" s="252"/>
      <c r="C66" s="252"/>
      <c r="D66" s="252"/>
      <c r="E66" s="153" t="s">
        <v>9</v>
      </c>
      <c r="F66" s="152">
        <f>COUNTIF(D62:D64,E66)</f>
        <v>1</v>
      </c>
    </row>
    <row r="67" spans="1:6" ht="26.25" customHeight="1" thickBot="1" x14ac:dyDescent="0.3">
      <c r="A67" s="248" t="s">
        <v>910</v>
      </c>
      <c r="B67" s="249"/>
      <c r="C67" s="249"/>
      <c r="D67" s="249"/>
      <c r="E67" s="250"/>
      <c r="F67" s="151">
        <f>COUNTA(F62:F64)</f>
        <v>3</v>
      </c>
    </row>
    <row r="68" spans="1:6" ht="31.5" customHeight="1" thickBot="1" x14ac:dyDescent="0.3">
      <c r="A68" s="179"/>
      <c r="B68" s="150"/>
      <c r="C68" s="150"/>
      <c r="D68" s="150"/>
      <c r="E68" s="150"/>
      <c r="F68" s="150"/>
    </row>
    <row r="69" spans="1:6" ht="31.5" customHeight="1" x14ac:dyDescent="0.25">
      <c r="A69" s="253" t="s">
        <v>73</v>
      </c>
      <c r="B69" s="254"/>
      <c r="C69" s="254"/>
      <c r="D69" s="254"/>
      <c r="E69" s="254"/>
      <c r="F69" s="255"/>
    </row>
    <row r="70" spans="1:6" ht="31.5" customHeight="1" x14ac:dyDescent="0.25">
      <c r="A70" s="163" t="s">
        <v>1</v>
      </c>
      <c r="B70" s="162" t="s">
        <v>2</v>
      </c>
      <c r="C70" s="161" t="s">
        <v>3</v>
      </c>
      <c r="D70" s="161" t="s">
        <v>221</v>
      </c>
      <c r="E70" s="161" t="s">
        <v>4</v>
      </c>
      <c r="F70" s="160" t="s">
        <v>762</v>
      </c>
    </row>
    <row r="71" spans="1:6" ht="31.5" customHeight="1" x14ac:dyDescent="0.25">
      <c r="A71" s="159" t="s">
        <v>73</v>
      </c>
      <c r="B71" s="155">
        <f>'Lotação CJF'!B138</f>
        <v>658</v>
      </c>
      <c r="C71" s="156" t="str">
        <f>+VLOOKUP(B71,'Lotação CJF'!$B$138:$F$154,2,0)</f>
        <v>MARCELO BARROS MARQUES</v>
      </c>
      <c r="D71" s="156" t="str">
        <f>+VLOOKUP(B71,'Lotação CJF'!$B$138:$F$154,3,0)</f>
        <v>CEDIDO PARA O CJF</v>
      </c>
      <c r="E71" s="155" t="str">
        <f>+VLOOKUP(B71,'Lotação CJF'!$B$138:$F$154,4,0)</f>
        <v>SECRETÁRIO / CJ-3</v>
      </c>
      <c r="F71" s="154" t="str">
        <f>+VLOOKUP(B71,'Lotação CJF'!$B$138:$F$154,5,0)</f>
        <v>TST</v>
      </c>
    </row>
    <row r="72" spans="1:6" ht="31.5" customHeight="1" x14ac:dyDescent="0.25">
      <c r="A72" s="159" t="s">
        <v>1015</v>
      </c>
      <c r="B72" s="155">
        <f>'Lotação CJF'!B139</f>
        <v>309</v>
      </c>
      <c r="C72" s="156" t="str">
        <f>+VLOOKUP(B72,'Lotação CJF'!$B$138:$F$154,2,0)</f>
        <v>HERCILIO LUIZ TAVARES JUNIOR</v>
      </c>
      <c r="D72" s="156" t="str">
        <f>+VLOOKUP(B72,'Lotação CJF'!$B$138:$F$154,3,0)</f>
        <v>TÉCNICO JUDICIÁRIO</v>
      </c>
      <c r="E72" s="155" t="str">
        <f>+VLOOKUP(B72,'Lotação CJF'!$B$138:$F$154,4,0)</f>
        <v>ASSESSOR "B" / CJ-1</v>
      </c>
      <c r="F72" s="154" t="str">
        <f>+VLOOKUP(B72,'Lotação CJF'!$B$138:$F$154,5,0)</f>
        <v>CJF</v>
      </c>
    </row>
    <row r="73" spans="1:6" ht="31.5" customHeight="1" x14ac:dyDescent="0.25">
      <c r="A73" s="159" t="s">
        <v>787</v>
      </c>
      <c r="B73" s="155">
        <f>'Lotação CJF'!B140</f>
        <v>874</v>
      </c>
      <c r="C73" s="156" t="str">
        <f>+VLOOKUP(B73,'Lotação CJF'!$B$138:$F$154,2,0)</f>
        <v>JOÃO PAULO NUNES</v>
      </c>
      <c r="D73" s="156" t="str">
        <f>+VLOOKUP(B73,'Lotação CJF'!$B$138:$F$154,3,0)</f>
        <v>TÉCNICO JUDICIÁRIO</v>
      </c>
      <c r="E73" s="155" t="str">
        <f>+VLOOKUP(B73,'Lotação CJF'!$B$138:$F$154,4,0)</f>
        <v>SUBSECRETÁRIO / CJ-2</v>
      </c>
      <c r="F73" s="154" t="str">
        <f>+VLOOKUP(B73,'Lotação CJF'!$B$138:$F$154,5,0)</f>
        <v>CJF</v>
      </c>
    </row>
    <row r="74" spans="1:6" ht="31.5" customHeight="1" x14ac:dyDescent="0.25">
      <c r="A74" s="157" t="s">
        <v>863</v>
      </c>
      <c r="B74" s="155">
        <f>'Lotação CJF'!B144</f>
        <v>878</v>
      </c>
      <c r="C74" s="156" t="str">
        <f>+VLOOKUP(B74,'Lotação CJF'!$B$138:$F$154,2,0)</f>
        <v>MARIA SELMA TORRES DA SILVA</v>
      </c>
      <c r="D74" s="156" t="str">
        <f>+VLOOKUP(B74,'Lotação CJF'!$B$138:$F$154,3,0)</f>
        <v>SEM VÍNCULO</v>
      </c>
      <c r="E74" s="155" t="str">
        <f>+VLOOKUP(B74,'Lotação CJF'!$B$138:$F$154,4,0)</f>
        <v>SUBSECRETÁRIA / CJ-2</v>
      </c>
      <c r="F74" s="154" t="str">
        <f>+VLOOKUP(B74,'Lotação CJF'!$B$138:$F$154,5,0)</f>
        <v>SEM VÍNCULO</v>
      </c>
    </row>
    <row r="75" spans="1:6" ht="31.5" customHeight="1" x14ac:dyDescent="0.25">
      <c r="A75" s="178" t="s">
        <v>81</v>
      </c>
      <c r="B75" s="155">
        <f>'Lotação CJF'!B148</f>
        <v>659</v>
      </c>
      <c r="C75" s="156" t="str">
        <f>+VLOOKUP(B75,'Lotação CJF'!$B$138:$F$154,2,0)</f>
        <v>JAQUELINE ROLLO GREGÓRIO</v>
      </c>
      <c r="D75" s="156" t="str">
        <f>+VLOOKUP(B75,'Lotação CJF'!$B$138:$F$154,3,0)</f>
        <v>CEDIDO PARA O CJF</v>
      </c>
      <c r="E75" s="155" t="str">
        <f>+VLOOKUP(B75,'Lotação CJF'!$B$138:$F$154,4,0)</f>
        <v>SUBSECRETÁRIO / CJ-2</v>
      </c>
      <c r="F75" s="154" t="str">
        <f>+VLOOKUP(B75,'Lotação CJF'!$B$138:$F$154,5,0)</f>
        <v>STJ</v>
      </c>
    </row>
    <row r="76" spans="1:6" ht="31.5" customHeight="1" x14ac:dyDescent="0.25">
      <c r="A76" s="173" t="s">
        <v>1016</v>
      </c>
      <c r="B76" s="155">
        <f>'Lotação CJF'!B153</f>
        <v>967</v>
      </c>
      <c r="C76" s="156" t="str">
        <f>+VLOOKUP(B76,'Lotação CJF'!$B$138:$F$154,2,0)</f>
        <v>ALEXANDRE DOS SANTOS SILVA</v>
      </c>
      <c r="D76" s="156" t="str">
        <f>+VLOOKUP(B76,'Lotação CJF'!$B$138:$F$154,3,0)</f>
        <v>CEDIDO PARA O CJF</v>
      </c>
      <c r="E76" s="155" t="str">
        <f>+VLOOKUP(B76,'Lotação CJF'!$B$138:$F$154,4,0)</f>
        <v xml:space="preserve">DIRETOR DE DIVISÃO - CJ-1 </v>
      </c>
      <c r="F76" s="154" t="str">
        <f>+VLOOKUP(B76,'Lotação CJF'!$B$138:$F$154,5,0)</f>
        <v>STJ</v>
      </c>
    </row>
    <row r="77" spans="1:6" ht="26.25" customHeight="1" x14ac:dyDescent="0.25">
      <c r="A77" s="251" t="s">
        <v>769</v>
      </c>
      <c r="B77" s="252"/>
      <c r="C77" s="252"/>
      <c r="D77" s="252"/>
      <c r="E77" s="153" t="s">
        <v>43</v>
      </c>
      <c r="F77" s="152">
        <f>COUNTIF(D62:D76,E77)</f>
        <v>0</v>
      </c>
    </row>
    <row r="78" spans="1:6" ht="26.25" customHeight="1" x14ac:dyDescent="0.25">
      <c r="A78" s="251"/>
      <c r="B78" s="252"/>
      <c r="C78" s="252"/>
      <c r="D78" s="252"/>
      <c r="E78" s="153" t="s">
        <v>9</v>
      </c>
      <c r="F78" s="152">
        <f>COUNTIF(D71:D76,E78)</f>
        <v>2</v>
      </c>
    </row>
    <row r="79" spans="1:6" ht="26.25" customHeight="1" thickBot="1" x14ac:dyDescent="0.3">
      <c r="A79" s="248" t="s">
        <v>917</v>
      </c>
      <c r="B79" s="249"/>
      <c r="C79" s="249"/>
      <c r="D79" s="249"/>
      <c r="E79" s="250"/>
      <c r="F79" s="151">
        <f>COUNTA(F71:F76)</f>
        <v>6</v>
      </c>
    </row>
    <row r="80" spans="1:6" ht="38.25" customHeight="1" thickBot="1" x14ac:dyDescent="0.3"/>
    <row r="81" spans="1:6" ht="31.5" customHeight="1" x14ac:dyDescent="0.25">
      <c r="A81" s="253" t="s">
        <v>864</v>
      </c>
      <c r="B81" s="254"/>
      <c r="C81" s="254"/>
      <c r="D81" s="254"/>
      <c r="E81" s="254"/>
      <c r="F81" s="255"/>
    </row>
    <row r="82" spans="1:6" ht="31.5" customHeight="1" x14ac:dyDescent="0.25">
      <c r="A82" s="163" t="s">
        <v>1</v>
      </c>
      <c r="B82" s="162" t="s">
        <v>2</v>
      </c>
      <c r="C82" s="161" t="s">
        <v>3</v>
      </c>
      <c r="D82" s="161" t="s">
        <v>221</v>
      </c>
      <c r="E82" s="161" t="s">
        <v>4</v>
      </c>
      <c r="F82" s="160" t="s">
        <v>762</v>
      </c>
    </row>
    <row r="83" spans="1:6" ht="31.5" customHeight="1" x14ac:dyDescent="0.25">
      <c r="A83" s="159" t="s">
        <v>780</v>
      </c>
      <c r="B83" s="155">
        <f>'Lotação CJF'!B162</f>
        <v>286</v>
      </c>
      <c r="C83" s="156" t="str">
        <f>+VLOOKUP(B83,'Lotação CJF'!$B$162:$F$167,2,0)</f>
        <v>LÚCIO CASTELO BRANCO</v>
      </c>
      <c r="D83" s="156" t="str">
        <f>+VLOOKUP(B83,'Lotação CJF'!$B$162:$F$167,3,0)</f>
        <v>ANALISTA JUDICIÁRIO</v>
      </c>
      <c r="E83" s="155" t="str">
        <f>+VLOOKUP(B83,'Lotação CJF'!$B$162:$F$167,4,0)</f>
        <v>SECRETÁRIO / CJ-3</v>
      </c>
      <c r="F83" s="154" t="str">
        <f>+VLOOKUP(B83,'Lotação CJF'!$B$162:$F$167,5,0)</f>
        <v>CJF</v>
      </c>
    </row>
    <row r="84" spans="1:6" ht="31.5" customHeight="1" x14ac:dyDescent="0.25">
      <c r="A84" s="159" t="s">
        <v>1018</v>
      </c>
      <c r="B84" s="155">
        <f>'Lotação CJF'!B163</f>
        <v>973</v>
      </c>
      <c r="C84" s="156" t="str">
        <f>+VLOOKUP(B84,'Lotação CJF'!$B$162:$F$167,2,0)</f>
        <v>VIVIANE MENEZES XAVIER DE SOUZA</v>
      </c>
      <c r="D84" s="156" t="str">
        <f>+VLOOKUP(B84,'Lotação CJF'!$B$162:$F$167,3,0)</f>
        <v>CEDIDO PARA O CJF</v>
      </c>
      <c r="E84" s="155" t="str">
        <f>+VLOOKUP(B84,'Lotação CJF'!$B$162:$F$167,4,0)</f>
        <v>ASSESSOR "B" - CJ-1</v>
      </c>
      <c r="F84" s="154" t="str">
        <f>+VLOOKUP(B84,'Lotação CJF'!$B$162:$F$167,5,0)</f>
        <v>STJ</v>
      </c>
    </row>
    <row r="85" spans="1:6" ht="31.5" customHeight="1" x14ac:dyDescent="0.25">
      <c r="A85" s="159" t="s">
        <v>783</v>
      </c>
      <c r="B85" s="155">
        <f>'Lotação CJF'!B164</f>
        <v>544</v>
      </c>
      <c r="C85" s="156" t="str">
        <f>+VLOOKUP(B85,'Lotação CJF'!$B$162:$F$167,2,0)</f>
        <v>FÁBIO MENDONÇA DE OLIVEIRA</v>
      </c>
      <c r="D85" s="156" t="str">
        <f>+VLOOKUP(B85,'Lotação CJF'!$B$162:$F$167,3,0)</f>
        <v>ANALISTA JUDICIÁRIO</v>
      </c>
      <c r="E85" s="155" t="str">
        <f>+VLOOKUP(B85,'Lotação CJF'!$B$162:$F$167,4,0)</f>
        <v>SUBSECRETÁRIO / CJ-2</v>
      </c>
      <c r="F85" s="154" t="str">
        <f>+VLOOKUP(B85,'Lotação CJF'!$B$162:$F$167,5,0)</f>
        <v>CJF</v>
      </c>
    </row>
    <row r="86" spans="1:6" ht="31.5" customHeight="1" x14ac:dyDescent="0.25">
      <c r="A86" s="159" t="s">
        <v>781</v>
      </c>
      <c r="B86" s="155">
        <f>'Lotação CJF'!B166</f>
        <v>459</v>
      </c>
      <c r="C86" s="156" t="str">
        <f>+VLOOKUP(B86,'Lotação CJF'!$B$162:$F$167,2,0)</f>
        <v>MONICA REGINA FERREIRA ANTUNES</v>
      </c>
      <c r="D86" s="156" t="str">
        <f>+VLOOKUP(B86,'Lotação CJF'!$B$162:$F$167,3,0)</f>
        <v>TÉCNICO JUDICIÁRIO</v>
      </c>
      <c r="E86" s="155" t="str">
        <f>+VLOOKUP(B86,'Lotação CJF'!$B$162:$F$167,4,0)</f>
        <v>SUBSECRETÁRIA / CJ-2</v>
      </c>
      <c r="F86" s="154" t="str">
        <f>+VLOOKUP(B86,'Lotação CJF'!$B$162:$F$167,5,0)</f>
        <v>CJF</v>
      </c>
    </row>
    <row r="87" spans="1:6" ht="26.25" customHeight="1" x14ac:dyDescent="0.25">
      <c r="A87" s="251" t="s">
        <v>769</v>
      </c>
      <c r="B87" s="252"/>
      <c r="C87" s="252"/>
      <c r="D87" s="252"/>
      <c r="E87" s="153" t="s">
        <v>43</v>
      </c>
      <c r="F87" s="152">
        <f>COUNTIF(D83:D86,E87)</f>
        <v>2</v>
      </c>
    </row>
    <row r="88" spans="1:6" ht="26.25" customHeight="1" x14ac:dyDescent="0.25">
      <c r="A88" s="251"/>
      <c r="B88" s="252"/>
      <c r="C88" s="252"/>
      <c r="D88" s="252"/>
      <c r="E88" s="153" t="s">
        <v>9</v>
      </c>
      <c r="F88" s="152">
        <f>COUNTIF(D83:D86,E88)</f>
        <v>1</v>
      </c>
    </row>
    <row r="89" spans="1:6" ht="26.25" customHeight="1" thickBot="1" x14ac:dyDescent="0.3">
      <c r="A89" s="248" t="s">
        <v>911</v>
      </c>
      <c r="B89" s="249"/>
      <c r="C89" s="249"/>
      <c r="D89" s="249"/>
      <c r="E89" s="250"/>
      <c r="F89" s="151">
        <f>COUNTA(F83:F86)</f>
        <v>4</v>
      </c>
    </row>
    <row r="90" spans="1:6" ht="31.5" customHeight="1" thickBot="1" x14ac:dyDescent="0.3">
      <c r="A90" s="170"/>
    </row>
    <row r="91" spans="1:6" ht="31.5" customHeight="1" x14ac:dyDescent="0.25">
      <c r="A91" s="253" t="s">
        <v>865</v>
      </c>
      <c r="B91" s="254"/>
      <c r="C91" s="254"/>
      <c r="D91" s="254"/>
      <c r="E91" s="254"/>
      <c r="F91" s="255"/>
    </row>
    <row r="92" spans="1:6" ht="31.5" customHeight="1" x14ac:dyDescent="0.25">
      <c r="A92" s="163" t="s">
        <v>1</v>
      </c>
      <c r="B92" s="162" t="s">
        <v>2</v>
      </c>
      <c r="C92" s="161" t="s">
        <v>3</v>
      </c>
      <c r="D92" s="161" t="s">
        <v>221</v>
      </c>
      <c r="E92" s="161" t="s">
        <v>4</v>
      </c>
      <c r="F92" s="160" t="s">
        <v>762</v>
      </c>
    </row>
    <row r="93" spans="1:6" ht="31.5" customHeight="1" x14ac:dyDescent="0.25">
      <c r="A93" s="266" t="s">
        <v>791</v>
      </c>
      <c r="B93" s="155">
        <f>'Lotação CJF'!B174</f>
        <v>1075</v>
      </c>
      <c r="C93" s="156" t="str">
        <f>+VLOOKUP(B93,'Lotação CJF'!$B$174:$F$177,2,0)</f>
        <v>LUIZ ANTONIO DE SOUZA CORDEIRO</v>
      </c>
      <c r="D93" s="156" t="str">
        <f>+VLOOKUP(B93,'Lotação CJF'!$B$174:$F$177,3,0)</f>
        <v>SEM VÍNCULO</v>
      </c>
      <c r="E93" s="155" t="str">
        <f>+VLOOKUP(B93,'Lotação CJF'!$B$174:$F$177,4,0)</f>
        <v>DIRETOR EXECUTIVO / CJ-4</v>
      </c>
      <c r="F93" s="154" t="str">
        <f>+VLOOKUP(B93,'Lotação CJF'!$B$174:$F$177,5,0)</f>
        <v>SEM VÍNCULO</v>
      </c>
    </row>
    <row r="94" spans="1:6" ht="31.5" customHeight="1" x14ac:dyDescent="0.25">
      <c r="A94" s="270"/>
      <c r="B94" s="183"/>
      <c r="C94" s="156"/>
      <c r="D94" s="156"/>
      <c r="E94" s="183" t="s">
        <v>1089</v>
      </c>
      <c r="F94" s="154"/>
    </row>
    <row r="95" spans="1:6" ht="31.5" customHeight="1" x14ac:dyDescent="0.25">
      <c r="A95" s="155" t="s">
        <v>801</v>
      </c>
      <c r="B95" s="155">
        <f>'Lotação CJF'!B176</f>
        <v>1076</v>
      </c>
      <c r="C95" s="156" t="str">
        <f>+VLOOKUP(B95,'Lotação CJF'!$B$174:$F$177,2,0)</f>
        <v>PRISCILLA BARRETO DA COSTA ARAÚJO</v>
      </c>
      <c r="D95" s="156" t="str">
        <f>+VLOOKUP(B95,'Lotação CJF'!$B$174:$F$177,3,0)</f>
        <v>CEDIDO PARA O CJF</v>
      </c>
      <c r="E95" s="155" t="str">
        <f>+VLOOKUP(B95,'Lotação CJF'!$B$174:$F$177,4,0)</f>
        <v>CHEFE DE GABINETE "B" / CJ-2</v>
      </c>
      <c r="F95" s="154" t="str">
        <f>+VLOOKUP(B95,'Lotação CJF'!$B$174:$F$177,5,0)</f>
        <v>Ministério da Economia</v>
      </c>
    </row>
    <row r="96" spans="1:6" s="164" customFormat="1" ht="31.5" customHeight="1" x14ac:dyDescent="0.25">
      <c r="A96" s="155" t="s">
        <v>1008</v>
      </c>
      <c r="B96" s="155">
        <f>'Lotação CJF'!B177</f>
        <v>1088</v>
      </c>
      <c r="C96" s="156" t="str">
        <f>+VLOOKUP(B96,'Lotação CJF'!$B$174:$F$177,2,0)</f>
        <v>PACELI DE ARAUJO DUARTE</v>
      </c>
      <c r="D96" s="156" t="str">
        <f>+VLOOKUP(B96,'Lotação CJF'!$B$174:$F$177,3,0)</f>
        <v>SEM VÍNCULO</v>
      </c>
      <c r="E96" s="155" t="str">
        <f>+VLOOKUP(B96,'Lotação CJF'!$B$174:$F$177,4,0)</f>
        <v>ASSESSOR "B"/CJ-1</v>
      </c>
      <c r="F96" s="154" t="str">
        <f>+VLOOKUP(B96,'Lotação CJF'!$B$174:$F$177,5,0)</f>
        <v>SEM VÍNCULO</v>
      </c>
    </row>
    <row r="97" spans="1:6" s="164" customFormat="1" ht="31.5" customHeight="1" x14ac:dyDescent="0.25">
      <c r="A97" s="182" t="s">
        <v>845</v>
      </c>
      <c r="B97" s="155">
        <f>'Lotação CJF'!B180</f>
        <v>282</v>
      </c>
      <c r="C97" s="156" t="s">
        <v>137</v>
      </c>
      <c r="D97" s="156" t="str">
        <f>+VLOOKUP(B97,'Lotação CJF'!$B$6:$F$180,3,0)</f>
        <v>TÉCNICO JUDICIÁRIO</v>
      </c>
      <c r="E97" s="177" t="str">
        <f>+VLOOKUP(B97,'Lotação CJF'!$B$6:$F$180,4,0)</f>
        <v>CHEFE DE ASSESSORIA "A" / CJ-3</v>
      </c>
      <c r="F97" s="154" t="str">
        <f>+VLOOKUP(B97,'Lotação CJF'!$B$6:$F$180,5,0)</f>
        <v>CJF</v>
      </c>
    </row>
    <row r="98" spans="1:6" s="164" customFormat="1" ht="31.5" customHeight="1" x14ac:dyDescent="0.25">
      <c r="A98" s="176" t="s">
        <v>1067</v>
      </c>
      <c r="B98" s="168">
        <f>'Lotação CJF'!B193</f>
        <v>952</v>
      </c>
      <c r="C98" s="175" t="str">
        <f>+VLOOKUP(B98,'Lotação CJF'!$B$6:$F$17192,2,0)</f>
        <v xml:space="preserve"> FABIANO PEIXOTO DA CONCEIÇÃO</v>
      </c>
      <c r="D98" s="175" t="str">
        <f>+VLOOKUP(B98,'Lotação CJF'!$B$173:$F$194,3,0)</f>
        <v>ANALISTA JUDICIÁRIO</v>
      </c>
      <c r="E98" s="168" t="str">
        <f>+VLOOKUP(B98,'Lotação CJF'!$B$173:$F$194,4,0)</f>
        <v>CHEFE DE ASSESSORIA "C"/CJ-1</v>
      </c>
      <c r="F98" s="174" t="str">
        <f>+VLOOKUP(B98,'Lotação CJF'!$B$173:$F$194,5,0)</f>
        <v>CJF</v>
      </c>
    </row>
    <row r="99" spans="1:6" ht="26.25" customHeight="1" x14ac:dyDescent="0.25">
      <c r="A99" s="251" t="s">
        <v>769</v>
      </c>
      <c r="B99" s="252"/>
      <c r="C99" s="252"/>
      <c r="D99" s="252"/>
      <c r="E99" s="153" t="s">
        <v>43</v>
      </c>
      <c r="F99" s="152">
        <f>COUNTIF(D93:D98,E99)</f>
        <v>1</v>
      </c>
    </row>
    <row r="100" spans="1:6" ht="26.25" customHeight="1" x14ac:dyDescent="0.25">
      <c r="A100" s="251"/>
      <c r="B100" s="252"/>
      <c r="C100" s="252"/>
      <c r="D100" s="252"/>
      <c r="E100" s="153" t="s">
        <v>9</v>
      </c>
      <c r="F100" s="152">
        <f>COUNTIF(D93:D97,E100)</f>
        <v>1</v>
      </c>
    </row>
    <row r="101" spans="1:6" ht="26.25" customHeight="1" thickBot="1" x14ac:dyDescent="0.3">
      <c r="A101" s="248" t="s">
        <v>912</v>
      </c>
      <c r="B101" s="249"/>
      <c r="C101" s="249"/>
      <c r="D101" s="249"/>
      <c r="E101" s="250"/>
      <c r="F101" s="151">
        <f>COUNTA(F93:F98)</f>
        <v>5</v>
      </c>
    </row>
    <row r="102" spans="1:6" ht="31.5" customHeight="1" thickBot="1" x14ac:dyDescent="0.3">
      <c r="A102" s="170"/>
    </row>
    <row r="103" spans="1:6" ht="31.5" customHeight="1" x14ac:dyDescent="0.25">
      <c r="A103" s="253" t="s">
        <v>97</v>
      </c>
      <c r="B103" s="254"/>
      <c r="C103" s="254"/>
      <c r="D103" s="254"/>
      <c r="E103" s="254"/>
      <c r="F103" s="255"/>
    </row>
    <row r="104" spans="1:6" ht="31.5" customHeight="1" x14ac:dyDescent="0.25">
      <c r="A104" s="163" t="s">
        <v>1</v>
      </c>
      <c r="B104" s="162" t="s">
        <v>2</v>
      </c>
      <c r="C104" s="161" t="s">
        <v>3</v>
      </c>
      <c r="D104" s="161" t="s">
        <v>221</v>
      </c>
      <c r="E104" s="161" t="s">
        <v>4</v>
      </c>
      <c r="F104" s="160" t="s">
        <v>762</v>
      </c>
    </row>
    <row r="105" spans="1:6" ht="31.5" customHeight="1" x14ac:dyDescent="0.25">
      <c r="A105" s="271" t="s">
        <v>820</v>
      </c>
      <c r="B105" s="155">
        <f>'Lotação CJF'!B201</f>
        <v>1077</v>
      </c>
      <c r="C105" s="156" t="str">
        <f>+VLOOKUP(B105,'Lotação CJF'!$B$201:$F$233,2,0)</f>
        <v>ALDA MITIE KAMADA</v>
      </c>
      <c r="D105" s="156" t="str">
        <f>+VLOOKUP(B105,'Lotação CJF'!$B$201:$F$233,3,0)</f>
        <v>CEDIDO PARA O CJF</v>
      </c>
      <c r="E105" s="155" t="str">
        <f>+VLOOKUP(B105,'Lotação CJF'!$B$201:$F$233,4,0)</f>
        <v>SECRETÁRIA / CJ-3</v>
      </c>
      <c r="F105" s="154" t="str">
        <f>+VLOOKUP(B105,'Lotação CJF'!$B$201:$F$233,5,0)</f>
        <v>Ministério da Economia</v>
      </c>
    </row>
    <row r="106" spans="1:6" ht="31.5" customHeight="1" x14ac:dyDescent="0.25">
      <c r="A106" s="272"/>
      <c r="B106" s="183">
        <f>'Lotação CJF'!B202</f>
        <v>1084</v>
      </c>
      <c r="C106" s="156" t="str">
        <f>+VLOOKUP(B106,'Lotação CJF'!$B$201:$F$233,2,0)</f>
        <v xml:space="preserve">RENATA MORAIS LIMA COSTA </v>
      </c>
      <c r="D106" s="156" t="str">
        <f>+VLOOKUP(B106,'Lotação CJF'!$B$201:$F$233,3,0)</f>
        <v>CEDIDO PARA O CJF</v>
      </c>
      <c r="E106" s="183" t="str">
        <f>+VLOOKUP(B106,'Lotação CJF'!$B$201:$F$233,4,0)</f>
        <v>ASSESSOR “B” / CJ-1</v>
      </c>
      <c r="F106" s="154" t="str">
        <f>+VLOOKUP(B106,'Lotação CJF'!$B$201:$F$233,5,0)</f>
        <v>STF</v>
      </c>
    </row>
    <row r="107" spans="1:6" ht="31.5" customHeight="1" x14ac:dyDescent="0.25">
      <c r="A107" s="166" t="s">
        <v>818</v>
      </c>
      <c r="B107" s="168">
        <f>'Lotação CJF'!B204</f>
        <v>307</v>
      </c>
      <c r="C107" s="156" t="str">
        <f>+VLOOKUP(B107,'Lotação CJF'!$B$201:$F$233,2,0)</f>
        <v>CLEIDE SOUSA DE OLIVEIRA</v>
      </c>
      <c r="D107" s="156" t="str">
        <f>+VLOOKUP(B107,'Lotação CJF'!$B$201:$F$233,3,0)</f>
        <v>TÉCNICO JUDICIÁRIO</v>
      </c>
      <c r="E107" s="155" t="str">
        <f>+VLOOKUP(B107,'Lotação CJF'!$B$201:$F$233,4,0)</f>
        <v>ASSESSOR “B” / CJ-1</v>
      </c>
      <c r="F107" s="154" t="str">
        <f>+VLOOKUP(B107,'Lotação CJF'!$B$201:$F$233,5,0)</f>
        <v>CJF</v>
      </c>
    </row>
    <row r="108" spans="1:6" ht="31.5" customHeight="1" x14ac:dyDescent="0.25">
      <c r="A108" s="155" t="s">
        <v>1001</v>
      </c>
      <c r="B108" s="168">
        <f>'Lotação CJF'!B205</f>
        <v>86</v>
      </c>
      <c r="C108" s="156" t="str">
        <f>+VLOOKUP(B108,'Lotação CJF'!$B$201:$F$233,2,0)</f>
        <v>ÉRICO ALESSANDRO FAGUNDES</v>
      </c>
      <c r="D108" s="156" t="str">
        <f>+VLOOKUP(B108,'Lotação CJF'!$B$201:$F$233,3,0)</f>
        <v>TÉCNICO JUDICIÁRIO</v>
      </c>
      <c r="E108" s="155" t="str">
        <f>+VLOOKUP(B108,'Lotação CJF'!$B$201:$F$233,4,0)</f>
        <v>DIRETOR DE DIVISÃO / CJ-1</v>
      </c>
      <c r="F108" s="154" t="str">
        <f>+VLOOKUP(B108,'Lotação CJF'!$B$201:$F$233,5,0)</f>
        <v>CJF</v>
      </c>
    </row>
    <row r="109" spans="1:6" ht="31.5" customHeight="1" x14ac:dyDescent="0.25">
      <c r="A109" s="173" t="s">
        <v>1002</v>
      </c>
      <c r="B109" s="155">
        <f>'Lotação CJF'!B206</f>
        <v>1078</v>
      </c>
      <c r="C109" s="156" t="str">
        <f>+VLOOKUP(B109,'Lotação CJF'!$B$201:$F$233,2,0)</f>
        <v>ADRIANA ALVES XAVIER DURÃO</v>
      </c>
      <c r="D109" s="156" t="str">
        <f>+VLOOKUP(B109,'Lotação CJF'!$B$201:$F$233,3,0)</f>
        <v>CEDIDO PARA O CJF</v>
      </c>
      <c r="E109" s="155" t="str">
        <f>+VLOOKUP(B109,'Lotação CJF'!$B$201:$F$233,4,0)</f>
        <v>SUBSECRETÁRIA / CJ-2</v>
      </c>
      <c r="F109" s="154" t="str">
        <f>+VLOOKUP(B109,'Lotação CJF'!$B$201:$F$233,5,0)</f>
        <v>Ministério do Meio Ambiente</v>
      </c>
    </row>
    <row r="110" spans="1:6" ht="31.5" customHeight="1" x14ac:dyDescent="0.25">
      <c r="A110" s="157" t="s">
        <v>99</v>
      </c>
      <c r="B110" s="172">
        <f>'Lotação CJF'!B212</f>
        <v>1000</v>
      </c>
      <c r="C110" s="156" t="str">
        <f>+VLOOKUP(B110,'Lotação CJF'!$B$201:$F$233,2,0)</f>
        <v>LUCIANA GOMES FRANÇA NOGUEIRA</v>
      </c>
      <c r="D110" s="156" t="str">
        <f>+VLOOKUP(B110,'Lotação CJF'!$B$201:$F$233,3,0)</f>
        <v>ANALISTA JUDICIÁRIO</v>
      </c>
      <c r="E110" s="155" t="str">
        <f>+VLOOKUP(B110,'Lotação CJF'!$B$201:$F$233,4,0)</f>
        <v>SUBSECRETÁRIA / CJ-2</v>
      </c>
      <c r="F110" s="154" t="str">
        <f>+VLOOKUP(B110,'Lotação CJF'!$B$201:$F$233,5,0)</f>
        <v>CJF</v>
      </c>
    </row>
    <row r="111" spans="1:6" ht="31.5" customHeight="1" x14ac:dyDescent="0.25">
      <c r="A111" s="171" t="s">
        <v>1068</v>
      </c>
      <c r="B111" s="167">
        <f>'Lotação CJF'!B218</f>
        <v>1066</v>
      </c>
      <c r="C111" s="156" t="str">
        <f>+VLOOKUP(B111,'Lotação CJF'!$B$201:$F$233,2,0)</f>
        <v>HUGO BITTENCOURT DE OLIVEIRA ROZENDO</v>
      </c>
      <c r="D111" s="156" t="str">
        <f>+VLOOKUP(B111,'Lotação CJF'!$B$201:$F$233,3,0)</f>
        <v>ANALISTA JUDICIÁRIO</v>
      </c>
      <c r="E111" s="155" t="str">
        <f>+VLOOKUP(B111,'Lotação CJF'!$B$201:$F$233,4,0)</f>
        <v>SUBSECRETÁRIO / CJ-2</v>
      </c>
      <c r="F111" s="154" t="str">
        <f>+VLOOKUP(B111,'Lotação CJF'!$B$201:$F$233,5,0)</f>
        <v>CJF</v>
      </c>
    </row>
    <row r="112" spans="1:6" ht="31.5" customHeight="1" x14ac:dyDescent="0.25">
      <c r="A112" s="157" t="s">
        <v>817</v>
      </c>
      <c r="B112" s="155">
        <f>'Lotação CJF'!B224</f>
        <v>921</v>
      </c>
      <c r="C112" s="156" t="str">
        <f>+VLOOKUP(B112,'Lotação CJF'!$B$201:$F$233,2,0)</f>
        <v>WIVIANE SOUSA DOS SANTOS</v>
      </c>
      <c r="D112" s="156" t="str">
        <f>+VLOOKUP(B112,'Lotação CJF'!$B$201:$F$233,3,0)</f>
        <v>CEDIDO PARA O CJF</v>
      </c>
      <c r="E112" s="155" t="str">
        <f>+VLOOKUP(B112,'Lotação CJF'!$B$201:$F$233,4,0)</f>
        <v>SUBSECRETÁRIO / CJ-2</v>
      </c>
      <c r="F112" s="154" t="str">
        <f>+VLOOKUP(B112,'Lotação CJF'!$B$201:$F$233,5,0)</f>
        <v>STJ</v>
      </c>
    </row>
    <row r="113" spans="1:6" ht="26.25" customHeight="1" x14ac:dyDescent="0.25">
      <c r="A113" s="251" t="s">
        <v>769</v>
      </c>
      <c r="B113" s="252"/>
      <c r="C113" s="252"/>
      <c r="D113" s="252"/>
      <c r="E113" s="153" t="s">
        <v>43</v>
      </c>
      <c r="F113" s="152">
        <f>COUNTIF(D105:D112,E113)</f>
        <v>2</v>
      </c>
    </row>
    <row r="114" spans="1:6" ht="26.25" customHeight="1" x14ac:dyDescent="0.25">
      <c r="A114" s="251"/>
      <c r="B114" s="252"/>
      <c r="C114" s="252"/>
      <c r="D114" s="252"/>
      <c r="E114" s="153" t="s">
        <v>9</v>
      </c>
      <c r="F114" s="152">
        <f>COUNTIF(D105:D112,E114)</f>
        <v>2</v>
      </c>
    </row>
    <row r="115" spans="1:6" ht="26.25" customHeight="1" thickBot="1" x14ac:dyDescent="0.3">
      <c r="A115" s="248" t="s">
        <v>119</v>
      </c>
      <c r="B115" s="249"/>
      <c r="C115" s="249"/>
      <c r="D115" s="249"/>
      <c r="E115" s="250"/>
      <c r="F115" s="151">
        <f>COUNTA(F105:F112)</f>
        <v>8</v>
      </c>
    </row>
    <row r="116" spans="1:6" ht="31.5" customHeight="1" thickBot="1" x14ac:dyDescent="0.3">
      <c r="A116" s="170"/>
    </row>
    <row r="117" spans="1:6" ht="31.5" customHeight="1" x14ac:dyDescent="0.25">
      <c r="A117" s="253" t="s">
        <v>120</v>
      </c>
      <c r="B117" s="254"/>
      <c r="C117" s="254"/>
      <c r="D117" s="254"/>
      <c r="E117" s="254"/>
      <c r="F117" s="255"/>
    </row>
    <row r="118" spans="1:6" ht="31.5" customHeight="1" x14ac:dyDescent="0.25">
      <c r="A118" s="163" t="s">
        <v>1</v>
      </c>
      <c r="B118" s="162" t="s">
        <v>2</v>
      </c>
      <c r="C118" s="161" t="s">
        <v>3</v>
      </c>
      <c r="D118" s="161" t="s">
        <v>221</v>
      </c>
      <c r="E118" s="161" t="s">
        <v>4</v>
      </c>
      <c r="F118" s="160" t="s">
        <v>762</v>
      </c>
    </row>
    <row r="119" spans="1:6" ht="31.5" customHeight="1" x14ac:dyDescent="0.25">
      <c r="A119" s="157" t="s">
        <v>121</v>
      </c>
      <c r="B119" s="155">
        <f>'Lotação CJF'!B237</f>
        <v>1096</v>
      </c>
      <c r="C119" s="156" t="str">
        <f>+VLOOKUP(B119,'Lotação CJF'!$B$237:$F$277,2,0)</f>
        <v>HUMBERTO MIRANDA CARDOSO</v>
      </c>
      <c r="D119" s="156" t="str">
        <f>+VLOOKUP(B119,'Lotação CJF'!$B$237:$F$277,3,0)</f>
        <v>CEDIDO PARA O CJF</v>
      </c>
      <c r="E119" s="155" t="str">
        <f>+VLOOKUP(B119,'Lotação CJF'!$B$237:$F$277,4,0)</f>
        <v>SECRETÁRIO / CJ-3</v>
      </c>
      <c r="F119" s="154" t="str">
        <f>+VLOOKUP(B119,'Lotação CJF'!$B$237:$F$277,5,0)</f>
        <v>MGISP</v>
      </c>
    </row>
    <row r="120" spans="1:6" ht="31.5" customHeight="1" x14ac:dyDescent="0.25">
      <c r="A120" s="157" t="s">
        <v>821</v>
      </c>
      <c r="B120" s="168">
        <f>'Lotação CJF'!B238</f>
        <v>993</v>
      </c>
      <c r="C120" s="156" t="str">
        <f>+VLOOKUP(B120,'Lotação CJF'!$B$237:$F$277,2,0)</f>
        <v>ANDRÉ ARGOLO DE CARVALHO</v>
      </c>
      <c r="D120" s="156" t="str">
        <f>+VLOOKUP(B120,'Lotação CJF'!$B$237:$F$277,3,0)</f>
        <v>TÉCNICO JUDICIÁRIO</v>
      </c>
      <c r="E120" s="155" t="str">
        <f>+VLOOKUP(B120,'Lotação CJF'!$B$237:$F$277,4,0)</f>
        <v>ASSESSOR "B" / CJ-1</v>
      </c>
      <c r="F120" s="154" t="str">
        <f>+VLOOKUP(B120,'Lotação CJF'!$B$237:$F$277,5,0)</f>
        <v>CJF</v>
      </c>
    </row>
    <row r="121" spans="1:6" ht="31.5" customHeight="1" x14ac:dyDescent="0.25">
      <c r="A121" s="159" t="s">
        <v>1004</v>
      </c>
      <c r="B121" s="168">
        <f>'Lotação CJF'!B240</f>
        <v>993</v>
      </c>
      <c r="C121" s="156" t="str">
        <f>+VLOOKUP(B121,'Lotação CJF'!$B$237:$F$277,2,0)</f>
        <v>ANDRÉ ARGOLO DE CARVALHO</v>
      </c>
      <c r="D121" s="156" t="str">
        <f>+VLOOKUP(B121,'Lotação CJF'!$B$237:$F$277,3,0)</f>
        <v>TÉCNICO JUDICIÁRIO</v>
      </c>
      <c r="E121" s="155" t="str">
        <f>+VLOOKUP(B121,'Lotação CJF'!$B$237:$F$277,4,0)</f>
        <v>ASSESSOR "B" / CJ-1</v>
      </c>
      <c r="F121" s="154" t="str">
        <f>+VLOOKUP(B121,'Lotação CJF'!$B$237:$F$277,5,0)</f>
        <v>CJF</v>
      </c>
    </row>
    <row r="122" spans="1:6" ht="31.5" customHeight="1" x14ac:dyDescent="0.25">
      <c r="A122" s="169" t="s">
        <v>1072</v>
      </c>
      <c r="B122" s="155">
        <f>'Lotação CJF'!B244</f>
        <v>978</v>
      </c>
      <c r="C122" s="156" t="str">
        <f>+VLOOKUP(B122,'Lotação CJF'!$B$237:$F$277,2,0)</f>
        <v>ELIAQUIN VIEIRA DOS SANTOS</v>
      </c>
      <c r="D122" s="156" t="str">
        <f>+VLOOKUP(B122,'Lotação CJF'!$B$237:$F$277,3,0)</f>
        <v>TÉCNICO JUDICIÁRIO</v>
      </c>
      <c r="E122" s="155" t="str">
        <f>+VLOOKUP(B122,'Lotação CJF'!$B$237:$F$277,4,0)</f>
        <v>SUBSECRETÁRIO / CJ-2</v>
      </c>
      <c r="F122" s="154" t="str">
        <f>+VLOOKUP(B122,'Lotação CJF'!$B$237:$F$277,5,0)</f>
        <v>CJF</v>
      </c>
    </row>
    <row r="123" spans="1:6" ht="31.5" customHeight="1" x14ac:dyDescent="0.25">
      <c r="A123" s="157" t="s">
        <v>1006</v>
      </c>
      <c r="B123" s="168">
        <f>'Lotação CJF'!B245</f>
        <v>0</v>
      </c>
      <c r="C123" s="156" t="e">
        <f>+VLOOKUP(B123,'Lotação CJF'!$B$237:$F$277,2,0)</f>
        <v>#N/A</v>
      </c>
      <c r="D123" s="156" t="e">
        <f>+VLOOKUP(B123,'Lotação CJF'!$B$237:$F$277,3,0)</f>
        <v>#N/A</v>
      </c>
      <c r="E123" s="155" t="e">
        <f>+VLOOKUP(B123,'Lotação CJF'!$B$237:$F$277,4,0)</f>
        <v>#N/A</v>
      </c>
      <c r="F123" s="154" t="e">
        <f>+VLOOKUP(B123,'Lotação CJF'!$B$237:$F$277,5,0)</f>
        <v>#N/A</v>
      </c>
    </row>
    <row r="124" spans="1:6" ht="31.5" customHeight="1" x14ac:dyDescent="0.25">
      <c r="A124" s="256" t="s">
        <v>1073</v>
      </c>
      <c r="B124" s="155">
        <f>'Lotação CJF'!B255</f>
        <v>545</v>
      </c>
      <c r="C124" s="156" t="str">
        <f>+VLOOKUP(B124,'Lotação CJF'!$B$237:$F$277,2,0)</f>
        <v>EDUARDO NEUMANN MORUM SIMÃO</v>
      </c>
      <c r="D124" s="156" t="str">
        <f>+VLOOKUP(B124,'Lotação CJF'!$B$237:$F$277,3,0)</f>
        <v>TÉCNICO JUDICIÁRIO</v>
      </c>
      <c r="E124" s="155" t="str">
        <f>+VLOOKUP(B124,'Lotação CJF'!$B$237:$F$277,4,0)</f>
        <v>SUBSECRETÁRIO / CJ-2</v>
      </c>
      <c r="F124" s="154" t="str">
        <f>+VLOOKUP(B124,'Lotação CJF'!$B$237:$F$277,5,0)</f>
        <v>CJF</v>
      </c>
    </row>
    <row r="125" spans="1:6" ht="31.5" customHeight="1" x14ac:dyDescent="0.25">
      <c r="A125" s="257"/>
      <c r="B125" s="155">
        <f>'Lotação CJF'!B265</f>
        <v>830</v>
      </c>
      <c r="C125" s="156" t="str">
        <f>+VLOOKUP(B125,'Lotação CJF'!$B$237:$F$277,2,0)</f>
        <v>MISAEL GUERRA PESSOA DE ANDRADE</v>
      </c>
      <c r="D125" s="156" t="str">
        <f>+VLOOKUP(B125,'Lotação CJF'!$B$237:$F$277,3,0)</f>
        <v>ANALISTA JUDICIÁRIO</v>
      </c>
      <c r="E125" s="155" t="str">
        <f>+VLOOKUP(B125,'Lotação CJF'!$B$237:$F$277,4,0)</f>
        <v>SUBSECRETÁRIO / CJ-2</v>
      </c>
      <c r="F125" s="154" t="str">
        <f>+VLOOKUP(B125,'Lotação CJF'!$B$237:$F$277,5,0)</f>
        <v>CJF</v>
      </c>
    </row>
    <row r="126" spans="1:6" ht="31.5" customHeight="1" x14ac:dyDescent="0.25">
      <c r="A126" s="157" t="s">
        <v>1007</v>
      </c>
      <c r="B126" s="167">
        <f>'Lotação CJF'!B269</f>
        <v>907</v>
      </c>
      <c r="C126" s="156" t="str">
        <f>+VLOOKUP(B126,'Lotação CJF'!$B$237:$F$277,2,0)</f>
        <v>ANDRÉ LUIZ CORDEIRO CAVALCANTI</v>
      </c>
      <c r="D126" s="156" t="str">
        <f>+VLOOKUP(B126,'Lotação CJF'!$B$237:$F$277,3,0)</f>
        <v>CEDIDO PARA O CJF</v>
      </c>
      <c r="E126" s="155" t="str">
        <f>+VLOOKUP(B126,'Lotação CJF'!$B$237:$F$277,4,0)</f>
        <v xml:space="preserve">DIRETOR DE DIVISÃO / CJ-1 </v>
      </c>
      <c r="F126" s="154" t="str">
        <f>+VLOOKUP(B126,'Lotação CJF'!$B$237:$F$277,5,0)</f>
        <v>STJ</v>
      </c>
    </row>
    <row r="127" spans="1:6" ht="26.25" customHeight="1" x14ac:dyDescent="0.25">
      <c r="A127" s="251" t="s">
        <v>769</v>
      </c>
      <c r="B127" s="252"/>
      <c r="C127" s="252"/>
      <c r="D127" s="252"/>
      <c r="E127" s="153" t="s">
        <v>43</v>
      </c>
      <c r="F127" s="152">
        <f>COUNTIF(D119:D126,E127)</f>
        <v>1</v>
      </c>
    </row>
    <row r="128" spans="1:6" ht="26.25" customHeight="1" x14ac:dyDescent="0.25">
      <c r="A128" s="251"/>
      <c r="B128" s="252"/>
      <c r="C128" s="252"/>
      <c r="D128" s="252"/>
      <c r="E128" s="153" t="s">
        <v>9</v>
      </c>
      <c r="F128" s="152">
        <f>COUNTIF(D119:D126,E128)</f>
        <v>4</v>
      </c>
    </row>
    <row r="129" spans="1:6" ht="26.25" customHeight="1" thickBot="1" x14ac:dyDescent="0.3">
      <c r="A129" s="248" t="s">
        <v>160</v>
      </c>
      <c r="B129" s="249"/>
      <c r="C129" s="249"/>
      <c r="D129" s="249"/>
      <c r="E129" s="250"/>
      <c r="F129" s="151">
        <f>COUNTA(F119:F126)</f>
        <v>8</v>
      </c>
    </row>
    <row r="130" spans="1:6" ht="31.5" customHeight="1" thickBot="1" x14ac:dyDescent="0.3">
      <c r="A130" s="165"/>
      <c r="C130" s="164"/>
      <c r="D130" s="135"/>
      <c r="E130" s="135"/>
      <c r="F130" s="135"/>
    </row>
    <row r="131" spans="1:6" ht="31.5" customHeight="1" x14ac:dyDescent="0.25">
      <c r="A131" s="253" t="s">
        <v>167</v>
      </c>
      <c r="B131" s="254"/>
      <c r="C131" s="254"/>
      <c r="D131" s="254"/>
      <c r="E131" s="254"/>
      <c r="F131" s="255"/>
    </row>
    <row r="132" spans="1:6" ht="31.5" customHeight="1" x14ac:dyDescent="0.25">
      <c r="A132" s="163" t="s">
        <v>1</v>
      </c>
      <c r="B132" s="162" t="s">
        <v>2</v>
      </c>
      <c r="C132" s="161" t="s">
        <v>3</v>
      </c>
      <c r="D132" s="161" t="s">
        <v>221</v>
      </c>
      <c r="E132" s="161" t="s">
        <v>4</v>
      </c>
      <c r="F132" s="160" t="s">
        <v>762</v>
      </c>
    </row>
    <row r="133" spans="1:6" ht="31.5" customHeight="1" x14ac:dyDescent="0.25">
      <c r="A133" s="159" t="s">
        <v>848</v>
      </c>
      <c r="B133" s="155">
        <f>'Lotação CJF'!B286</f>
        <v>964</v>
      </c>
      <c r="C133" s="156" t="str">
        <f>+VLOOKUP(B133,'Lotação CJF'!$B$286:$F$298,2,0)</f>
        <v>CRISTIANE MEIRELES ORTIZ</v>
      </c>
      <c r="D133" s="156" t="str">
        <f>+VLOOKUP(B133,'Lotação CJF'!$B$286:$F$298,3,0)</f>
        <v>ANALISTA JUDICIÁRIO</v>
      </c>
      <c r="E133" s="155" t="str">
        <f>+VLOOKUP(B133,'Lotação CJF'!$B$286:$F$298,4,0)</f>
        <v>ASSESSOR  “A”/ CJ-2</v>
      </c>
      <c r="F133" s="154" t="str">
        <f>+VLOOKUP(B133,'Lotação CJF'!$B$286:$F$298,5,0)</f>
        <v>CJF</v>
      </c>
    </row>
    <row r="134" spans="1:6" ht="31.5" customHeight="1" x14ac:dyDescent="0.25">
      <c r="A134" s="155" t="s">
        <v>169</v>
      </c>
      <c r="B134" s="155">
        <f>'Lotação CJF'!B287</f>
        <v>897</v>
      </c>
      <c r="C134" s="156" t="str">
        <f>+VLOOKUP(B134,'Lotação CJF'!$B$286:$F$298,2,0)</f>
        <v>DENISE GUIMARÃES TÂNGARI</v>
      </c>
      <c r="D134" s="156" t="str">
        <f>+VLOOKUP(B134,'Lotação CJF'!$B$286:$F$298,3,0)</f>
        <v>SEM VÍNCULO</v>
      </c>
      <c r="E134" s="155" t="str">
        <f>+VLOOKUP(B134,'Lotação CJF'!$B$286:$F$298,4,0)</f>
        <v xml:space="preserve">SECRETÁRIO / CJ-3 </v>
      </c>
      <c r="F134" s="154" t="str">
        <f>+VLOOKUP(B134,'Lotação CJF'!$B$286:$F$298,5,0)</f>
        <v>SEM VÍNCULO</v>
      </c>
    </row>
    <row r="135" spans="1:6" ht="31.5" customHeight="1" x14ac:dyDescent="0.25">
      <c r="A135" s="155" t="s">
        <v>1020</v>
      </c>
      <c r="B135" s="155">
        <f>'Lotação CJF'!B289</f>
        <v>886</v>
      </c>
      <c r="C135" s="156" t="str">
        <f>+VLOOKUP(B135,'Lotação CJF'!$B$286:$F$298,2,0)</f>
        <v>AMANDA DE OLIVEIRA GOMES</v>
      </c>
      <c r="D135" s="156" t="str">
        <f>+VLOOKUP(B135,'Lotação CJF'!$B$286:$F$298,3,0)</f>
        <v>SEM VÍNCULO</v>
      </c>
      <c r="E135" s="155" t="str">
        <f>+VLOOKUP(B135,'Lotação CJF'!$B$286:$F$298,4,0)</f>
        <v>ASSESSOR "B" / CJ-1</v>
      </c>
      <c r="F135" s="154" t="str">
        <f>+VLOOKUP(B135,'Lotação CJF'!$B$286:$F$298,5,0)</f>
        <v>SEM VÍNCULO</v>
      </c>
    </row>
    <row r="136" spans="1:6" ht="31.5" customHeight="1" x14ac:dyDescent="0.25">
      <c r="A136" s="259" t="s">
        <v>849</v>
      </c>
      <c r="B136" s="155">
        <f>'Lotação CJF'!B291</f>
        <v>779</v>
      </c>
      <c r="C136" s="156" t="str">
        <f>+VLOOKUP(B136,'Lotação CJF'!$B$286:$F$298,2,0)</f>
        <v>EVILANE PRATA ANTUNES RIBEIRO MARTINS</v>
      </c>
      <c r="D136" s="156" t="str">
        <f>+VLOOKUP(B136,'Lotação CJF'!$B$286:$F$298,3,0)</f>
        <v>TÉCNICO JUDICIÁRIO</v>
      </c>
      <c r="E136" s="155" t="str">
        <f>+VLOOKUP(B136,'Lotação CJF'!$B$286:$F$298,4,0)</f>
        <v>DIRETOR DE CENTRO “B” / CJ-2</v>
      </c>
      <c r="F136" s="154" t="str">
        <f>+VLOOKUP(B136,'Lotação CJF'!$B$286:$F$298,5,0)</f>
        <v>CJF</v>
      </c>
    </row>
    <row r="137" spans="1:6" ht="31.5" customHeight="1" x14ac:dyDescent="0.25">
      <c r="A137" s="259"/>
      <c r="B137" s="155">
        <f>'Lotação CJF'!B292</f>
        <v>845</v>
      </c>
      <c r="C137" s="156" t="str">
        <f>+VLOOKUP(B137,'Lotação CJF'!$B$286:$F$298,2,0)</f>
        <v>JOELMIR RODRIGUES DA SILVA</v>
      </c>
      <c r="D137" s="156" t="str">
        <f>+VLOOKUP(B137,'Lotação CJF'!$B$286:$F$298,3,0)</f>
        <v>TÉCNICO JUDICIÁRIO</v>
      </c>
      <c r="E137" s="155" t="str">
        <f>+VLOOKUP(B137,'Lotação CJF'!$B$286:$F$298,4,0)</f>
        <v xml:space="preserve">ASSESSOR "B"/ CJ-1 </v>
      </c>
      <c r="F137" s="154" t="str">
        <f>+VLOOKUP(B137,'Lotação CJF'!$B$286:$F$298,5,0)</f>
        <v>CJF</v>
      </c>
    </row>
    <row r="138" spans="1:6" ht="31.5" customHeight="1" x14ac:dyDescent="0.25">
      <c r="A138" s="166" t="s">
        <v>850</v>
      </c>
      <c r="B138" s="155">
        <f>'Lotação CJF'!B294</f>
        <v>723</v>
      </c>
      <c r="C138" s="156" t="str">
        <f>+VLOOKUP(B138,'Lotação CJF'!$B$286:$F$298,2,0)</f>
        <v>PAULA MONTEIRO RUSSO</v>
      </c>
      <c r="D138" s="156" t="str">
        <f>+VLOOKUP(B138,'Lotação CJF'!$B$286:$F$298,3,0)</f>
        <v>SEM VÍNCULO</v>
      </c>
      <c r="E138" s="155" t="str">
        <f>+VLOOKUP(B138,'Lotação CJF'!$B$286:$F$298,4,0)</f>
        <v>DIRETOR DE DIVISÃO / CJ-1</v>
      </c>
      <c r="F138" s="154" t="str">
        <f>+VLOOKUP(B138,'Lotação CJF'!$B$286:$F$298,5,0)</f>
        <v>SEM VÍNCULO</v>
      </c>
    </row>
    <row r="139" spans="1:6" ht="31.5" customHeight="1" x14ac:dyDescent="0.25">
      <c r="A139" s="157" t="s">
        <v>177</v>
      </c>
      <c r="B139" s="155"/>
      <c r="C139" s="156"/>
      <c r="D139" s="156"/>
      <c r="E139" s="124" t="s">
        <v>1082</v>
      </c>
      <c r="F139" s="154"/>
    </row>
    <row r="140" spans="1:6" ht="31.5" customHeight="1" x14ac:dyDescent="0.25">
      <c r="A140" s="159" t="s">
        <v>1021</v>
      </c>
      <c r="B140" s="155">
        <f>'Lotação CJF'!B298</f>
        <v>527</v>
      </c>
      <c r="C140" s="156" t="str">
        <f>+VLOOKUP(B140,'Lotação CJF'!$B$286:$F$298,2,0)</f>
        <v>RENATO DE OLIVEIRA PAES</v>
      </c>
      <c r="D140" s="156" t="str">
        <f>+VLOOKUP(B140,'Lotação CJF'!$B$286:$F$298,3,0)</f>
        <v>ANALISTA JUDICIÁRIO</v>
      </c>
      <c r="E140" s="155" t="str">
        <f>+VLOOKUP(B140,'Lotação CJF'!$B$286:$F$298,4,0)</f>
        <v>DIRETOR DE DIVISÃO / CJ-1</v>
      </c>
      <c r="F140" s="154" t="str">
        <f>+VLOOKUP(B140,'Lotação CJF'!$B$286:$F$298,5,0)</f>
        <v>CJF</v>
      </c>
    </row>
    <row r="141" spans="1:6" ht="26.25" customHeight="1" x14ac:dyDescent="0.25">
      <c r="A141" s="251" t="s">
        <v>769</v>
      </c>
      <c r="B141" s="252"/>
      <c r="C141" s="252"/>
      <c r="D141" s="252"/>
      <c r="E141" s="153" t="s">
        <v>43</v>
      </c>
      <c r="F141" s="152">
        <f>COUNTIF(D133:D140,E141)</f>
        <v>2</v>
      </c>
    </row>
    <row r="142" spans="1:6" ht="26.25" customHeight="1" x14ac:dyDescent="0.25">
      <c r="A142" s="251"/>
      <c r="B142" s="252"/>
      <c r="C142" s="252"/>
      <c r="D142" s="252"/>
      <c r="E142" s="153" t="s">
        <v>9</v>
      </c>
      <c r="F142" s="152">
        <f>COUNTIF(D133:D140,E142)</f>
        <v>2</v>
      </c>
    </row>
    <row r="143" spans="1:6" ht="26.25" customHeight="1" thickBot="1" x14ac:dyDescent="0.3">
      <c r="A143" s="248" t="s">
        <v>182</v>
      </c>
      <c r="B143" s="249"/>
      <c r="C143" s="249"/>
      <c r="D143" s="249"/>
      <c r="E143" s="250"/>
      <c r="F143" s="151">
        <f>COUNTA(F133:F140)</f>
        <v>7</v>
      </c>
    </row>
    <row r="144" spans="1:6" ht="31.5" customHeight="1" thickBot="1" x14ac:dyDescent="0.3">
      <c r="A144" s="135"/>
      <c r="C144" s="164"/>
      <c r="D144" s="135"/>
      <c r="E144" s="135"/>
      <c r="F144" s="135"/>
    </row>
    <row r="145" spans="1:6" ht="31.5" customHeight="1" x14ac:dyDescent="0.25">
      <c r="A145" s="260" t="s">
        <v>183</v>
      </c>
      <c r="B145" s="261"/>
      <c r="C145" s="261"/>
      <c r="D145" s="261"/>
      <c r="E145" s="261"/>
      <c r="F145" s="262"/>
    </row>
    <row r="146" spans="1:6" ht="31.5" customHeight="1" x14ac:dyDescent="0.25">
      <c r="A146" s="163" t="s">
        <v>1</v>
      </c>
      <c r="B146" s="162" t="s">
        <v>2</v>
      </c>
      <c r="C146" s="161" t="s">
        <v>3</v>
      </c>
      <c r="D146" s="161" t="s">
        <v>221</v>
      </c>
      <c r="E146" s="161" t="s">
        <v>4</v>
      </c>
      <c r="F146" s="160" t="s">
        <v>762</v>
      </c>
    </row>
    <row r="147" spans="1:6" ht="31.5" customHeight="1" x14ac:dyDescent="0.25">
      <c r="A147" s="159" t="s">
        <v>184</v>
      </c>
      <c r="B147" s="155">
        <f>'Lotação CJF'!B305</f>
        <v>535</v>
      </c>
      <c r="C147" s="156" t="str">
        <f>+VLOOKUP(B147,'Lotação CJF'!$B$305:$F$321,2,0)</f>
        <v>VIVIANE DA COSTA LEITE BORTOLINI</v>
      </c>
      <c r="D147" s="156" t="str">
        <f>+VLOOKUP(B147,'Lotação CJF'!$B$305:$F$321,3,0)</f>
        <v>SEM VÍNCULO</v>
      </c>
      <c r="E147" s="155" t="str">
        <f>+VLOOKUP(B147,'Lotação CJF'!$B$305:$F$321,4,0)</f>
        <v>SECRETÁRIO / CJ-3</v>
      </c>
      <c r="F147" s="154" t="str">
        <f>+VLOOKUP(B147,'Lotação CJF'!$B$305:$F$321,5,0)</f>
        <v>SEM VÍNCULO</v>
      </c>
    </row>
    <row r="148" spans="1:6" ht="31.5" customHeight="1" x14ac:dyDescent="0.25">
      <c r="A148" s="157" t="s">
        <v>837</v>
      </c>
      <c r="B148" s="155">
        <f>'Lotação CJF'!B306</f>
        <v>1007</v>
      </c>
      <c r="C148" s="156" t="str">
        <f>+VLOOKUP(B148,'Lotação CJF'!$B$305:$F$321,2,0)</f>
        <v>TIAGO DA COSTA PEIXOTO</v>
      </c>
      <c r="D148" s="156" t="str">
        <f>+VLOOKUP(B148,'Lotação CJF'!$B$305:$F$321,3,0)</f>
        <v>CEDIDO PARA O CJF</v>
      </c>
      <c r="E148" s="155" t="str">
        <f>+VLOOKUP(B148,'Lotação CJF'!$B$305:$F$321,4,0)</f>
        <v xml:space="preserve">ASSESSOR "B" / CJ-1 </v>
      </c>
      <c r="F148" s="154" t="str">
        <f>+VLOOKUP(B148,'Lotação CJF'!$B$305:$F$321,5,0)</f>
        <v>STF</v>
      </c>
    </row>
    <row r="149" spans="1:6" ht="31.5" customHeight="1" x14ac:dyDescent="0.25">
      <c r="A149" s="157" t="s">
        <v>838</v>
      </c>
      <c r="B149" s="155">
        <f>'Lotação CJF'!B307</f>
        <v>796</v>
      </c>
      <c r="C149" s="156" t="str">
        <f>+VLOOKUP(B149,'Lotação CJF'!$B$305:$F$321,2,0)</f>
        <v>GABRIELLY DE FÁTIMA RIBEIRO DURÃES</v>
      </c>
      <c r="D149" s="156" t="str">
        <f>+VLOOKUP(B149,'Lotação CJF'!$B$305:$F$321,3,0)</f>
        <v>SEM VÍNCULO</v>
      </c>
      <c r="E149" s="155" t="str">
        <f>+VLOOKUP(B149,'Lotação CJF'!$B$305:$F$321,4,0)</f>
        <v>DIRETOR  DE DIVISÃO / CJ-1</v>
      </c>
      <c r="F149" s="154" t="str">
        <f>+VLOOKUP(B149,'Lotação CJF'!$B$305:$F$321,5,0)</f>
        <v>SEM VÍNCULO</v>
      </c>
    </row>
    <row r="150" spans="1:6" ht="31.5" customHeight="1" x14ac:dyDescent="0.25">
      <c r="A150" s="157" t="s">
        <v>840</v>
      </c>
      <c r="B150" s="155">
        <f>'Lotação CJF'!B311</f>
        <v>810</v>
      </c>
      <c r="C150" s="156" t="str">
        <f>+VLOOKUP(B150,'Lotação CJF'!$B$305:$F$321,2,0)</f>
        <v>MARCOS FERREIRA DE SOUSA</v>
      </c>
      <c r="D150" s="156" t="str">
        <f>+VLOOKUP(B150,'Lotação CJF'!$B$305:$F$321,3,0)</f>
        <v>ANALISTA JUDICIÁRIO</v>
      </c>
      <c r="E150" s="155" t="str">
        <f>+VLOOKUP(B150,'Lotação CJF'!$B$305:$F$321,4,0)</f>
        <v>DIRETOR  DE DIVISÃO / CJ-1</v>
      </c>
      <c r="F150" s="154" t="str">
        <f>+VLOOKUP(B150,'Lotação CJF'!$B$305:$F$321,5,0)</f>
        <v>CJF</v>
      </c>
    </row>
    <row r="151" spans="1:6" ht="31.5" customHeight="1" x14ac:dyDescent="0.25">
      <c r="A151" s="159" t="s">
        <v>842</v>
      </c>
      <c r="B151" s="155">
        <f>'Lotação CJF'!B314</f>
        <v>758</v>
      </c>
      <c r="C151" s="156" t="str">
        <f>+VLOOKUP(B151,'Lotação CJF'!$B$305:$F$321,2,0)</f>
        <v>SAMARA ARAÚJO ALVES DAMASCENO</v>
      </c>
      <c r="D151" s="156" t="str">
        <f>+VLOOKUP(B151,'Lotação CJF'!$B$305:$F$321,3,0)</f>
        <v>ANALISTA JUDICIÁRIO</v>
      </c>
      <c r="E151" s="155" t="str">
        <f>+VLOOKUP(B151,'Lotação CJF'!$B$305:$F$321,4,0)</f>
        <v>DIRETOR  DE DIVISÃO / CJ-1</v>
      </c>
      <c r="F151" s="154" t="str">
        <f>+VLOOKUP(B151,'Lotação CJF'!$B$305:$F$321,5,0)</f>
        <v>CJF</v>
      </c>
    </row>
    <row r="152" spans="1:6" ht="26.25" customHeight="1" x14ac:dyDescent="0.25">
      <c r="A152" s="251" t="s">
        <v>769</v>
      </c>
      <c r="B152" s="252"/>
      <c r="C152" s="252"/>
      <c r="D152" s="252"/>
      <c r="E152" s="153" t="s">
        <v>43</v>
      </c>
      <c r="F152" s="152">
        <f>COUNTIF(D147:D151,E152)</f>
        <v>2</v>
      </c>
    </row>
    <row r="153" spans="1:6" ht="26.25" customHeight="1" x14ac:dyDescent="0.25">
      <c r="A153" s="251"/>
      <c r="B153" s="252"/>
      <c r="C153" s="252"/>
      <c r="D153" s="252"/>
      <c r="E153" s="153" t="s">
        <v>9</v>
      </c>
      <c r="F153" s="152">
        <f>COUNTIF(D147:D151,E153)</f>
        <v>0</v>
      </c>
    </row>
    <row r="154" spans="1:6" ht="26.25" customHeight="1" thickBot="1" x14ac:dyDescent="0.3">
      <c r="A154" s="248" t="s">
        <v>913</v>
      </c>
      <c r="B154" s="249"/>
      <c r="C154" s="249"/>
      <c r="D154" s="249"/>
      <c r="E154" s="250"/>
      <c r="F154" s="151">
        <f>COUNTA(F147:F151)</f>
        <v>5</v>
      </c>
    </row>
    <row r="155" spans="1:6" ht="31.5" customHeight="1" thickBot="1" x14ac:dyDescent="0.3">
      <c r="A155" s="165"/>
      <c r="C155" s="164"/>
      <c r="D155" s="135"/>
      <c r="E155" s="135"/>
      <c r="F155" s="135"/>
    </row>
    <row r="156" spans="1:6" ht="31.5" customHeight="1" x14ac:dyDescent="0.25">
      <c r="A156" s="253" t="s">
        <v>197</v>
      </c>
      <c r="B156" s="254"/>
      <c r="C156" s="254"/>
      <c r="D156" s="254"/>
      <c r="E156" s="254"/>
      <c r="F156" s="255"/>
    </row>
    <row r="157" spans="1:6" ht="31.5" customHeight="1" x14ac:dyDescent="0.25">
      <c r="A157" s="163" t="s">
        <v>1</v>
      </c>
      <c r="B157" s="162" t="s">
        <v>2</v>
      </c>
      <c r="C157" s="161" t="s">
        <v>3</v>
      </c>
      <c r="D157" s="161" t="s">
        <v>221</v>
      </c>
      <c r="E157" s="161" t="s">
        <v>4</v>
      </c>
      <c r="F157" s="160" t="s">
        <v>762</v>
      </c>
    </row>
    <row r="158" spans="1:6" ht="31.5" customHeight="1" x14ac:dyDescent="0.25">
      <c r="A158" s="159" t="s">
        <v>853</v>
      </c>
      <c r="B158" s="155">
        <f>'Lotação CJF'!B328</f>
        <v>1021</v>
      </c>
      <c r="C158" s="156" t="str">
        <f>+VLOOKUP(B158,'Lotação CJF'!$B$328:$F$350,2,0)</f>
        <v>DEYST DEYSTHER FERREIRA DE CARVALHO CALDAS</v>
      </c>
      <c r="D158" s="156" t="str">
        <f>+VLOOKUP(B158,'Lotação CJF'!$B$328:$F$350,3,0)</f>
        <v>SEM VÍNCULO</v>
      </c>
      <c r="E158" s="155" t="str">
        <f>+VLOOKUP(B158,'Lotação CJF'!$B$328:$F$350,4,0)</f>
        <v>SECRETÁRIO / CJ-3</v>
      </c>
      <c r="F158" s="154" t="str">
        <f>+VLOOKUP(B158,'Lotação CJF'!$B$328:$F$350,5,0)</f>
        <v>SEM VÍNCULO</v>
      </c>
    </row>
    <row r="159" spans="1:6" ht="31.5" customHeight="1" x14ac:dyDescent="0.25">
      <c r="A159" s="159" t="s">
        <v>853</v>
      </c>
      <c r="B159" s="190" t="e">
        <f>'Lotação CJF'!#REF!</f>
        <v>#REF!</v>
      </c>
      <c r="C159" s="156" t="e">
        <f>+VLOOKUP(B159,'Lotação CJF'!$B$328:$F$350,2,0)</f>
        <v>#REF!</v>
      </c>
      <c r="D159" s="156" t="e">
        <f>+VLOOKUP(B159,'Lotação CJF'!$B$328:$F$350,3,0)</f>
        <v>#REF!</v>
      </c>
      <c r="E159" s="190" t="e">
        <f>+VLOOKUP(B159,'Lotação CJF'!$B$328:$F$350,4,0)</f>
        <v>#REF!</v>
      </c>
      <c r="F159" s="154" t="e">
        <f>+VLOOKUP(B159,'Lotação CJF'!$B$328:$F$350,5,0)</f>
        <v>#REF!</v>
      </c>
    </row>
    <row r="160" spans="1:6" ht="31.5" customHeight="1" x14ac:dyDescent="0.25">
      <c r="A160" s="158" t="s">
        <v>1022</v>
      </c>
      <c r="B160" s="155">
        <f>'Lotação CJF'!B331</f>
        <v>178</v>
      </c>
      <c r="C160" s="156" t="str">
        <f>+VLOOKUP(B160,'Lotação CJF'!$B$328:$F$350,2,0)</f>
        <v>MÁRCIO GOMES DA SILVA</v>
      </c>
      <c r="D160" s="156" t="str">
        <f>+VLOOKUP(B160,'Lotação CJF'!$B$328:$F$350,3,0)</f>
        <v>TÉCNICO JUDICIÁRIO</v>
      </c>
      <c r="E160" s="155" t="str">
        <f>+VLOOKUP(B160,'Lotação CJF'!$B$328:$F$350,4,0)</f>
        <v xml:space="preserve">ASSESSOR "B" / CJ-1 </v>
      </c>
      <c r="F160" s="154" t="str">
        <f>+VLOOKUP(B160,'Lotação CJF'!$B$328:$F$350,5,0)</f>
        <v>CJF</v>
      </c>
    </row>
    <row r="161" spans="1:7" ht="31.5" customHeight="1" x14ac:dyDescent="0.25">
      <c r="A161" s="157" t="s">
        <v>201</v>
      </c>
      <c r="B161" s="155">
        <f>'Lotação CJF'!B332</f>
        <v>885</v>
      </c>
      <c r="C161" s="156" t="str">
        <f>+VLOOKUP(B161,'Lotação CJF'!$B$328:$F$350,2,0)</f>
        <v>MARIA AMÉLIA MAZZOLA</v>
      </c>
      <c r="D161" s="156" t="str">
        <f>+VLOOKUP(B161,'Lotação CJF'!$B$328:$F$350,3,0)</f>
        <v>CEDIDO PARA O CJF</v>
      </c>
      <c r="E161" s="155" t="str">
        <f>+VLOOKUP(B161,'Lotação CJF'!$B$328:$F$350,4,0)</f>
        <v xml:space="preserve">DIRETOR  DE DIVISÃO/ CJ-1 </v>
      </c>
      <c r="F161" s="154" t="str">
        <f>+VLOOKUP(B161,'Lotação CJF'!$B$328:$F$350,5,0)</f>
        <v>STJ</v>
      </c>
    </row>
    <row r="162" spans="1:7" ht="31.5" customHeight="1" x14ac:dyDescent="0.25">
      <c r="A162" s="157" t="s">
        <v>866</v>
      </c>
      <c r="B162" s="155">
        <f>'Lotação CJF'!B342</f>
        <v>640</v>
      </c>
      <c r="C162" s="156" t="str">
        <f>+VLOOKUP(B162,'Lotação CJF'!$B$328:$F$350,2,0)</f>
        <v>MARIA APARECIDA DE ASSIS MARKS</v>
      </c>
      <c r="D162" s="156" t="str">
        <f>+VLOOKUP(B162,'Lotação CJF'!$B$328:$F$350,3,0)</f>
        <v>ANALISTA JUDICIÁRIO</v>
      </c>
      <c r="E162" s="155" t="str">
        <f>+VLOOKUP(B162,'Lotação CJF'!$B$328:$F$350,4,0)</f>
        <v xml:space="preserve">DIRETOR  DE DIVISÃO/ CJ-1 </v>
      </c>
      <c r="F162" s="154" t="str">
        <f>+VLOOKUP(B162,'Lotação CJF'!$B$328:$F$350,5,0)</f>
        <v>CJF</v>
      </c>
    </row>
    <row r="163" spans="1:7" ht="26.25" customHeight="1" x14ac:dyDescent="0.25">
      <c r="A163" s="251" t="s">
        <v>769</v>
      </c>
      <c r="B163" s="252"/>
      <c r="C163" s="252"/>
      <c r="D163" s="252"/>
      <c r="E163" s="153" t="s">
        <v>43</v>
      </c>
      <c r="F163" s="152">
        <f>COUNTIF(D158:D162,E163)</f>
        <v>1</v>
      </c>
    </row>
    <row r="164" spans="1:7" ht="26.25" customHeight="1" x14ac:dyDescent="0.25">
      <c r="A164" s="251"/>
      <c r="B164" s="252"/>
      <c r="C164" s="252"/>
      <c r="D164" s="252"/>
      <c r="E164" s="153" t="s">
        <v>9</v>
      </c>
      <c r="F164" s="152">
        <f>COUNTIF(D158:D162,E164)</f>
        <v>1</v>
      </c>
    </row>
    <row r="165" spans="1:7" ht="26.25" customHeight="1" thickBot="1" x14ac:dyDescent="0.3">
      <c r="A165" s="248" t="s">
        <v>914</v>
      </c>
      <c r="B165" s="249"/>
      <c r="C165" s="249"/>
      <c r="D165" s="249"/>
      <c r="E165" s="250"/>
      <c r="F165" s="151">
        <f>COUNTA(F158:F162)</f>
        <v>5</v>
      </c>
    </row>
    <row r="166" spans="1:7" ht="31.5" customHeight="1" x14ac:dyDescent="0.25">
      <c r="A166" s="150"/>
      <c r="B166" s="150"/>
      <c r="C166" s="150"/>
      <c r="D166" s="150"/>
      <c r="E166" s="150"/>
      <c r="F166" s="150"/>
    </row>
    <row r="167" spans="1:7" ht="31.5" customHeight="1" thickBot="1" x14ac:dyDescent="0.3">
      <c r="E167" s="149"/>
      <c r="F167" s="149"/>
    </row>
    <row r="168" spans="1:7" ht="31.5" customHeight="1" x14ac:dyDescent="0.25">
      <c r="E168" s="148" t="s">
        <v>1028</v>
      </c>
      <c r="F168" s="147" t="e">
        <f>SUM('CJ''S'!#REF!,'CJ''S'!#REF!,'CJ''S'!F14,'CJ''S'!F33,'CJ''S'!F44,'CJ''S'!F58,'CJ''S'!F67,'CJ''S'!F79,'CJ''S'!F89,'CJ''S'!F101,'CJ''S'!F115,'CJ''S'!F129,'CJ''S'!F143,'CJ''S'!F154,'CJ''S'!F165)</f>
        <v>#REF!</v>
      </c>
    </row>
    <row r="169" spans="1:7" ht="31.5" customHeight="1" x14ac:dyDescent="0.25">
      <c r="E169" s="145" t="s">
        <v>993</v>
      </c>
      <c r="F169" s="144">
        <f>COUNTIF(D4:D176,E169)</f>
        <v>0</v>
      </c>
    </row>
    <row r="170" spans="1:7" ht="31.5" customHeight="1" x14ac:dyDescent="0.25">
      <c r="E170" s="145" t="s">
        <v>43</v>
      </c>
      <c r="F170" s="144">
        <f>COUNTIF(D4:D169,E170)</f>
        <v>16</v>
      </c>
    </row>
    <row r="171" spans="1:7" ht="31.5" customHeight="1" x14ac:dyDescent="0.25">
      <c r="E171" s="145" t="s">
        <v>9</v>
      </c>
      <c r="F171" s="144">
        <f>COUNTIF(D4:D169,E171)</f>
        <v>21</v>
      </c>
    </row>
    <row r="172" spans="1:7" ht="31.5" customHeight="1" x14ac:dyDescent="0.25">
      <c r="E172" s="146" t="s">
        <v>1031</v>
      </c>
      <c r="F172" s="144">
        <f>SUM(F170:F171)</f>
        <v>37</v>
      </c>
    </row>
    <row r="173" spans="1:7" ht="31.5" customHeight="1" x14ac:dyDescent="0.25">
      <c r="E173" s="145" t="s">
        <v>771</v>
      </c>
      <c r="F173" s="144">
        <f>COUNTIF(D4:D170,E173)</f>
        <v>30</v>
      </c>
    </row>
    <row r="174" spans="1:7" ht="31.5" customHeight="1" x14ac:dyDescent="0.25">
      <c r="E174" s="145" t="s">
        <v>28</v>
      </c>
      <c r="F174" s="144">
        <f>COUNTIF(D4:D171,E174)</f>
        <v>9</v>
      </c>
      <c r="G174" s="139"/>
    </row>
    <row r="175" spans="1:7" ht="31.5" customHeight="1" thickBot="1" x14ac:dyDescent="0.3">
      <c r="E175" s="143" t="s">
        <v>1032</v>
      </c>
      <c r="F175" s="142">
        <f>SUM(F173:F174)</f>
        <v>39</v>
      </c>
      <c r="G175" s="139"/>
    </row>
    <row r="176" spans="1:7" ht="31.5" customHeight="1" thickBot="1" x14ac:dyDescent="0.3">
      <c r="E176" s="141" t="s">
        <v>1029</v>
      </c>
      <c r="F176" s="141">
        <f>SUM(F169,F172,F175)</f>
        <v>76</v>
      </c>
    </row>
    <row r="177" spans="1:7" ht="31.5" customHeight="1" x14ac:dyDescent="0.25">
      <c r="G177" s="139"/>
    </row>
    <row r="178" spans="1:7" ht="31.5" customHeight="1" x14ac:dyDescent="0.25">
      <c r="D178" s="258"/>
      <c r="E178" s="258"/>
    </row>
    <row r="179" spans="1:7" ht="31.5" customHeight="1" x14ac:dyDescent="0.25">
      <c r="C179" s="140"/>
    </row>
    <row r="180" spans="1:7" ht="31.5" customHeight="1" x14ac:dyDescent="0.25">
      <c r="C180" s="140"/>
    </row>
    <row r="183" spans="1:7" ht="31.5" customHeight="1" x14ac:dyDescent="0.25">
      <c r="G183" s="139"/>
    </row>
    <row r="188" spans="1:7" ht="31.5" customHeight="1" x14ac:dyDescent="0.25">
      <c r="E188" s="133"/>
    </row>
    <row r="189" spans="1:7" ht="31.5" customHeight="1" x14ac:dyDescent="0.25">
      <c r="G189" s="138"/>
    </row>
    <row r="190" spans="1:7" s="138" customFormat="1" ht="31.5" customHeight="1" x14ac:dyDescent="0.25">
      <c r="A190" s="136"/>
      <c r="B190" s="135"/>
      <c r="C190" s="133"/>
      <c r="D190" s="134"/>
      <c r="E190" s="134"/>
      <c r="F190" s="134"/>
      <c r="G190" s="133"/>
    </row>
    <row r="201" spans="7:7" ht="31.5" customHeight="1" x14ac:dyDescent="0.25">
      <c r="G201" s="137"/>
    </row>
  </sheetData>
  <mergeCells count="50">
    <mergeCell ref="A35:F35"/>
    <mergeCell ref="A101:E101"/>
    <mergeCell ref="A115:E115"/>
    <mergeCell ref="A93:A94"/>
    <mergeCell ref="A105:A106"/>
    <mergeCell ref="A48:A49"/>
    <mergeCell ref="A1:F1"/>
    <mergeCell ref="A2:F2"/>
    <mergeCell ref="A3:F3"/>
    <mergeCell ref="A22:A23"/>
    <mergeCell ref="A69:F69"/>
    <mergeCell ref="A56:D57"/>
    <mergeCell ref="A60:F60"/>
    <mergeCell ref="A42:D43"/>
    <mergeCell ref="A44:E44"/>
    <mergeCell ref="A46:F46"/>
    <mergeCell ref="A18:A19"/>
    <mergeCell ref="A12:D13"/>
    <mergeCell ref="A14:E14"/>
    <mergeCell ref="A16:F16"/>
    <mergeCell ref="A6:F6"/>
    <mergeCell ref="A31:D32"/>
    <mergeCell ref="D178:E178"/>
    <mergeCell ref="A156:F156"/>
    <mergeCell ref="A131:F131"/>
    <mergeCell ref="A136:A137"/>
    <mergeCell ref="A145:F145"/>
    <mergeCell ref="A163:D164"/>
    <mergeCell ref="A165:E165"/>
    <mergeCell ref="A127:D128"/>
    <mergeCell ref="A33:E33"/>
    <mergeCell ref="A58:E58"/>
    <mergeCell ref="A67:E67"/>
    <mergeCell ref="A79:E79"/>
    <mergeCell ref="A89:E89"/>
    <mergeCell ref="A81:F81"/>
    <mergeCell ref="A87:D88"/>
    <mergeCell ref="A77:D78"/>
    <mergeCell ref="A65:D66"/>
    <mergeCell ref="A113:D114"/>
    <mergeCell ref="A117:F117"/>
    <mergeCell ref="A91:F91"/>
    <mergeCell ref="A99:D100"/>
    <mergeCell ref="A103:F103"/>
    <mergeCell ref="A124:A125"/>
    <mergeCell ref="A129:E129"/>
    <mergeCell ref="A141:D142"/>
    <mergeCell ref="A143:E143"/>
    <mergeCell ref="A152:D153"/>
    <mergeCell ref="A154:E154"/>
  </mergeCells>
  <dataValidations count="1">
    <dataValidation type="list" allowBlank="1" showInputMessage="1" showErrorMessage="1" errorTitle="VERIFIQUE A SITUAÇÃO!" sqref="I42" xr:uid="{00000000-0002-0000-0100-000001000000}">
      <formula1>#REF!</formula1>
    </dataValidation>
  </dataValidations>
  <pageMargins left="0.25" right="0.25" top="0.39" bottom="0.33" header="0.3" footer="0.19"/>
  <pageSetup paperSize="9"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2"/>
  <sheetViews>
    <sheetView workbookViewId="0">
      <selection activeCell="Q20" sqref="Q20"/>
    </sheetView>
  </sheetViews>
  <sheetFormatPr defaultRowHeight="15" x14ac:dyDescent="0.25"/>
  <cols>
    <col min="1" max="1" width="20.42578125" bestFit="1" customWidth="1"/>
    <col min="2" max="2" width="27.85546875" bestFit="1" customWidth="1"/>
    <col min="3" max="10" width="2" bestFit="1" customWidth="1"/>
    <col min="11" max="11" width="3" bestFit="1" customWidth="1"/>
    <col min="12" max="12" width="5.28515625" bestFit="1" customWidth="1"/>
    <col min="13" max="13" width="3.85546875" bestFit="1" customWidth="1"/>
    <col min="14" max="14" width="4.28515625" bestFit="1" customWidth="1"/>
    <col min="15" max="15" width="18.140625" bestFit="1" customWidth="1"/>
    <col min="16" max="16" width="22.5703125" bestFit="1" customWidth="1"/>
    <col min="17" max="17" width="18.5703125" bestFit="1" customWidth="1"/>
    <col min="18" max="18" width="13.5703125" bestFit="1" customWidth="1"/>
    <col min="19" max="19" width="4" bestFit="1" customWidth="1"/>
    <col min="20" max="20" width="3.7109375" bestFit="1" customWidth="1"/>
    <col min="21" max="21" width="4.85546875" bestFit="1" customWidth="1"/>
    <col min="22" max="22" width="6" bestFit="1" customWidth="1"/>
    <col min="23" max="24" width="13.85546875" bestFit="1" customWidth="1"/>
    <col min="25" max="26" width="4" bestFit="1" customWidth="1"/>
    <col min="27" max="27" width="7" bestFit="1" customWidth="1"/>
    <col min="28" max="28" width="10.7109375" bestFit="1" customWidth="1"/>
    <col min="29" max="29" width="27.85546875" bestFit="1" customWidth="1"/>
    <col min="30" max="30" width="28.7109375" bestFit="1" customWidth="1"/>
    <col min="31" max="31" width="27.85546875" bestFit="1" customWidth="1"/>
    <col min="32" max="32" width="28.7109375" bestFit="1" customWidth="1"/>
    <col min="33" max="33" width="27.85546875" bestFit="1" customWidth="1"/>
    <col min="34" max="34" width="28.7109375" bestFit="1" customWidth="1"/>
    <col min="35" max="35" width="27.85546875" bestFit="1" customWidth="1"/>
    <col min="36" max="36" width="28.7109375" bestFit="1" customWidth="1"/>
    <col min="37" max="37" width="27.85546875" bestFit="1" customWidth="1"/>
    <col min="38" max="38" width="28.7109375" bestFit="1" customWidth="1"/>
    <col min="39" max="39" width="27.85546875" bestFit="1" customWidth="1"/>
    <col min="40" max="40" width="28.7109375" bestFit="1" customWidth="1"/>
    <col min="41" max="41" width="27.85546875" bestFit="1" customWidth="1"/>
    <col min="42" max="42" width="28.7109375" bestFit="1" customWidth="1"/>
    <col min="43" max="43" width="27.85546875" bestFit="1" customWidth="1"/>
    <col min="44" max="44" width="28.7109375" bestFit="1" customWidth="1"/>
    <col min="45" max="45" width="27.85546875" bestFit="1" customWidth="1"/>
    <col min="46" max="46" width="28.7109375" bestFit="1" customWidth="1"/>
    <col min="47" max="47" width="27.85546875" bestFit="1" customWidth="1"/>
    <col min="48" max="48" width="28.7109375" bestFit="1" customWidth="1"/>
    <col min="49" max="49" width="27.85546875" bestFit="1" customWidth="1"/>
    <col min="50" max="50" width="28.7109375" bestFit="1" customWidth="1"/>
    <col min="51" max="51" width="27.85546875" bestFit="1" customWidth="1"/>
    <col min="52" max="52" width="28.7109375" bestFit="1" customWidth="1"/>
    <col min="53" max="53" width="27.85546875" bestFit="1" customWidth="1"/>
    <col min="54" max="54" width="33.85546875" bestFit="1" customWidth="1"/>
    <col min="55" max="55" width="32.85546875" bestFit="1" customWidth="1"/>
    <col min="56" max="62" width="2" bestFit="1" customWidth="1"/>
    <col min="63" max="63" width="3" bestFit="1" customWidth="1"/>
    <col min="64" max="64" width="5.28515625" bestFit="1" customWidth="1"/>
    <col min="65" max="65" width="3.85546875" bestFit="1" customWidth="1"/>
    <col min="66" max="66" width="4.28515625" bestFit="1" customWidth="1"/>
    <col min="67" max="67" width="18.140625" bestFit="1" customWidth="1"/>
    <col min="68" max="68" width="22.5703125" bestFit="1" customWidth="1"/>
    <col min="69" max="69" width="18.5703125" bestFit="1" customWidth="1"/>
    <col min="70" max="70" width="13.5703125" bestFit="1" customWidth="1"/>
    <col min="71" max="71" width="4" bestFit="1" customWidth="1"/>
    <col min="72" max="72" width="3.7109375" bestFit="1" customWidth="1"/>
    <col min="73" max="73" width="4.85546875" bestFit="1" customWidth="1"/>
    <col min="74" max="74" width="6" bestFit="1" customWidth="1"/>
    <col min="75" max="76" width="13.85546875" bestFit="1" customWidth="1"/>
    <col min="77" max="78" width="4" bestFit="1" customWidth="1"/>
    <col min="79" max="79" width="7" bestFit="1" customWidth="1"/>
    <col min="80" max="80" width="33.85546875" bestFit="1" customWidth="1"/>
    <col min="81" max="81" width="32.85546875" bestFit="1" customWidth="1"/>
    <col min="82" max="82" width="34.85546875" bestFit="1" customWidth="1"/>
    <col min="83" max="83" width="22.140625" bestFit="1" customWidth="1"/>
    <col min="84" max="84" width="19.140625" bestFit="1" customWidth="1"/>
    <col min="85" max="85" width="13.5703125" bestFit="1" customWidth="1"/>
    <col min="86" max="86" width="3.7109375" bestFit="1" customWidth="1"/>
    <col min="87" max="87" width="4" bestFit="1" customWidth="1"/>
    <col min="88" max="88" width="22.28515625" bestFit="1" customWidth="1"/>
    <col min="89" max="89" width="19.5703125" bestFit="1" customWidth="1"/>
    <col min="90" max="90" width="22.7109375" bestFit="1" customWidth="1"/>
    <col min="91" max="91" width="18.5703125" bestFit="1" customWidth="1"/>
    <col min="92" max="92" width="21.85546875" bestFit="1" customWidth="1"/>
    <col min="93" max="93" width="20.28515625" bestFit="1" customWidth="1"/>
    <col min="94" max="94" width="23.42578125" bestFit="1" customWidth="1"/>
    <col min="95" max="95" width="22.5703125" bestFit="1" customWidth="1"/>
    <col min="96" max="96" width="25.85546875" bestFit="1" customWidth="1"/>
    <col min="97" max="97" width="22.5703125" bestFit="1" customWidth="1"/>
    <col min="98" max="98" width="13.5703125" bestFit="1" customWidth="1"/>
    <col min="99" max="99" width="3.7109375" bestFit="1" customWidth="1"/>
    <col min="100" max="100" width="25.85546875" bestFit="1" customWidth="1"/>
    <col min="101" max="101" width="22.7109375" bestFit="1" customWidth="1"/>
    <col min="102" max="102" width="3.7109375" bestFit="1" customWidth="1"/>
    <col min="103" max="103" width="4.85546875" bestFit="1" customWidth="1"/>
    <col min="104" max="104" width="26" bestFit="1" customWidth="1"/>
    <col min="105" max="105" width="21.42578125" bestFit="1" customWidth="1"/>
    <col min="106" max="109" width="2" bestFit="1" customWidth="1"/>
    <col min="110" max="110" width="24.5703125" bestFit="1" customWidth="1"/>
    <col min="111" max="111" width="8.85546875" bestFit="1" customWidth="1"/>
    <col min="112" max="117" width="2" bestFit="1" customWidth="1"/>
    <col min="118" max="118" width="3" bestFit="1" customWidth="1"/>
    <col min="119" max="119" width="7" bestFit="1" customWidth="1"/>
    <col min="120" max="120" width="11.85546875" bestFit="1" customWidth="1"/>
    <col min="121" max="121" width="27.85546875" bestFit="1" customWidth="1"/>
    <col min="122" max="123" width="2" bestFit="1" customWidth="1"/>
    <col min="124" max="124" width="25.7109375" bestFit="1" customWidth="1"/>
    <col min="125" max="125" width="21" bestFit="1" customWidth="1"/>
    <col min="126" max="126" width="24.140625" bestFit="1" customWidth="1"/>
    <col min="127" max="127" width="20.7109375" bestFit="1" customWidth="1"/>
    <col min="128" max="128" width="7" bestFit="1" customWidth="1"/>
    <col min="129" max="129" width="23.85546875" bestFit="1" customWidth="1"/>
    <col min="130" max="130" width="20.85546875" bestFit="1" customWidth="1"/>
    <col min="131" max="131" width="4.28515625" bestFit="1" customWidth="1"/>
    <col min="132" max="132" width="7" bestFit="1" customWidth="1"/>
    <col min="133" max="133" width="24" bestFit="1" customWidth="1"/>
    <col min="134" max="134" width="21.28515625" bestFit="1" customWidth="1"/>
    <col min="135" max="135" width="24.42578125" bestFit="1" customWidth="1"/>
    <col min="136" max="136" width="20.42578125" bestFit="1" customWidth="1"/>
    <col min="137" max="137" width="3.7109375" bestFit="1" customWidth="1"/>
    <col min="138" max="138" width="23.5703125" bestFit="1" customWidth="1"/>
    <col min="139" max="139" width="20" bestFit="1" customWidth="1"/>
    <col min="140" max="140" width="23.140625" bestFit="1" customWidth="1"/>
    <col min="141" max="141" width="21" bestFit="1" customWidth="1"/>
    <col min="142" max="142" width="24.140625" bestFit="1" customWidth="1"/>
    <col min="143" max="143" width="20.85546875" bestFit="1" customWidth="1"/>
    <col min="144" max="144" width="7" bestFit="1" customWidth="1"/>
    <col min="145" max="145" width="24" bestFit="1" customWidth="1"/>
    <col min="146" max="146" width="20.42578125" bestFit="1" customWidth="1"/>
    <col min="147" max="147" width="23.5703125" bestFit="1" customWidth="1"/>
    <col min="148" max="148" width="18.5703125" bestFit="1" customWidth="1"/>
    <col min="149" max="149" width="21.140625" bestFit="1" customWidth="1"/>
    <col min="150" max="150" width="31.85546875" bestFit="1" customWidth="1"/>
    <col min="151" max="151" width="6" bestFit="1" customWidth="1"/>
    <col min="152" max="152" width="7" bestFit="1" customWidth="1"/>
    <col min="153" max="153" width="35" bestFit="1" customWidth="1"/>
    <col min="154" max="154" width="31.28515625" bestFit="1" customWidth="1"/>
    <col min="155" max="155" width="4.28515625" bestFit="1" customWidth="1"/>
    <col min="156" max="156" width="34.5703125" bestFit="1" customWidth="1"/>
    <col min="157" max="157" width="30.85546875" bestFit="1" customWidth="1"/>
    <col min="158" max="158" width="34.140625" bestFit="1" customWidth="1"/>
    <col min="159" max="159" width="31.7109375" bestFit="1" customWidth="1"/>
    <col min="160" max="160" width="34.85546875" bestFit="1" customWidth="1"/>
    <col min="161" max="161" width="31.7109375" bestFit="1" customWidth="1"/>
    <col min="162" max="162" width="34.85546875" bestFit="1" customWidth="1"/>
    <col min="163" max="163" width="29.85546875" bestFit="1" customWidth="1"/>
    <col min="164" max="164" width="33" bestFit="1" customWidth="1"/>
    <col min="165" max="165" width="29.7109375" bestFit="1" customWidth="1"/>
    <col min="166" max="166" width="3.7109375" bestFit="1" customWidth="1"/>
    <col min="167" max="167" width="32.85546875" bestFit="1" customWidth="1"/>
    <col min="168" max="168" width="27.140625" bestFit="1" customWidth="1"/>
    <col min="169" max="169" width="13.5703125" bestFit="1" customWidth="1"/>
    <col min="170" max="170" width="30.42578125" bestFit="1" customWidth="1"/>
    <col min="171" max="171" width="27.140625" bestFit="1" customWidth="1"/>
    <col min="172" max="172" width="3.7109375" bestFit="1" customWidth="1"/>
    <col min="173" max="173" width="30.42578125" bestFit="1" customWidth="1"/>
    <col min="174" max="174" width="30.28515625" bestFit="1" customWidth="1"/>
    <col min="175" max="175" width="33.42578125" bestFit="1" customWidth="1"/>
    <col min="176" max="176" width="30.140625" bestFit="1" customWidth="1"/>
    <col min="177" max="177" width="33.28515625" bestFit="1" customWidth="1"/>
    <col min="178" max="178" width="24.7109375" bestFit="1" customWidth="1"/>
    <col min="179" max="179" width="27.85546875" bestFit="1" customWidth="1"/>
    <col min="180" max="180" width="30.140625" bestFit="1" customWidth="1"/>
    <col min="181" max="181" width="33.28515625" bestFit="1" customWidth="1"/>
    <col min="182" max="182" width="30.140625" bestFit="1" customWidth="1"/>
    <col min="183" max="183" width="33.28515625" bestFit="1" customWidth="1"/>
    <col min="184" max="184" width="27" bestFit="1" customWidth="1"/>
    <col min="185" max="185" width="30.28515625" bestFit="1" customWidth="1"/>
    <col min="186" max="186" width="26.7109375" bestFit="1" customWidth="1"/>
    <col min="187" max="187" width="13.5703125" bestFit="1" customWidth="1"/>
    <col min="188" max="188" width="3.7109375" bestFit="1" customWidth="1"/>
    <col min="189" max="189" width="7" bestFit="1" customWidth="1"/>
    <col min="190" max="190" width="30" bestFit="1" customWidth="1"/>
    <col min="191" max="191" width="27.140625" bestFit="1" customWidth="1"/>
    <col min="192" max="192" width="3.7109375" bestFit="1" customWidth="1"/>
    <col min="193" max="193" width="30.42578125" bestFit="1" customWidth="1"/>
    <col min="194" max="194" width="26.5703125" bestFit="1" customWidth="1"/>
    <col min="195" max="195" width="29.85546875" bestFit="1" customWidth="1"/>
    <col min="196" max="196" width="28" bestFit="1" customWidth="1"/>
    <col min="197" max="197" width="31.140625" bestFit="1" customWidth="1"/>
    <col min="198" max="198" width="33.42578125" bestFit="1" customWidth="1"/>
    <col min="199" max="199" width="13.85546875" bestFit="1" customWidth="1"/>
    <col min="200" max="200" width="36.5703125" bestFit="1" customWidth="1"/>
    <col min="201" max="201" width="18.85546875" bestFit="1" customWidth="1"/>
    <col min="202" max="202" width="22.140625" bestFit="1" customWidth="1"/>
    <col min="203" max="203" width="19.140625" bestFit="1" customWidth="1"/>
    <col min="204" max="204" width="13.5703125" bestFit="1" customWidth="1"/>
    <col min="205" max="205" width="3.7109375" bestFit="1" customWidth="1"/>
    <col min="206" max="206" width="4" bestFit="1" customWidth="1"/>
    <col min="207" max="207" width="22.28515625" bestFit="1" customWidth="1"/>
    <col min="208" max="208" width="19.5703125" bestFit="1" customWidth="1"/>
    <col min="209" max="209" width="22.7109375" bestFit="1" customWidth="1"/>
    <col min="210" max="210" width="18.5703125" bestFit="1" customWidth="1"/>
    <col min="211" max="211" width="21.85546875" bestFit="1" customWidth="1"/>
    <col min="212" max="212" width="20.28515625" bestFit="1" customWidth="1"/>
    <col min="213" max="213" width="23.42578125" bestFit="1" customWidth="1"/>
    <col min="214" max="214" width="22.5703125" bestFit="1" customWidth="1"/>
    <col min="215" max="215" width="25.85546875" bestFit="1" customWidth="1"/>
    <col min="216" max="216" width="22.5703125" bestFit="1" customWidth="1"/>
    <col min="217" max="217" width="13.5703125" bestFit="1" customWidth="1"/>
    <col min="218" max="218" width="3.7109375" bestFit="1" customWidth="1"/>
    <col min="219" max="219" width="25.85546875" bestFit="1" customWidth="1"/>
    <col min="220" max="220" width="22.7109375" bestFit="1" customWidth="1"/>
    <col min="221" max="221" width="3.7109375" bestFit="1" customWidth="1"/>
    <col min="222" max="222" width="4.85546875" bestFit="1" customWidth="1"/>
    <col min="223" max="223" width="26" bestFit="1" customWidth="1"/>
    <col min="224" max="224" width="21.42578125" bestFit="1" customWidth="1"/>
    <col min="225" max="228" width="2" bestFit="1" customWidth="1"/>
    <col min="229" max="229" width="24.5703125" bestFit="1" customWidth="1"/>
    <col min="230" max="230" width="8.85546875" bestFit="1" customWidth="1"/>
    <col min="231" max="236" width="2" bestFit="1" customWidth="1"/>
    <col min="237" max="237" width="3" bestFit="1" customWidth="1"/>
    <col min="238" max="238" width="7" bestFit="1" customWidth="1"/>
    <col min="239" max="239" width="11.85546875" bestFit="1" customWidth="1"/>
    <col min="240" max="240" width="33.85546875" bestFit="1" customWidth="1"/>
    <col min="241" max="241" width="32.85546875" bestFit="1" customWidth="1"/>
    <col min="242" max="242" width="20.42578125" bestFit="1" customWidth="1"/>
    <col min="243" max="243" width="23.5703125" bestFit="1" customWidth="1"/>
    <col min="244" max="244" width="21" bestFit="1" customWidth="1"/>
    <col min="245" max="245" width="24.140625" bestFit="1" customWidth="1"/>
    <col min="246" max="246" width="20.85546875" bestFit="1" customWidth="1"/>
    <col min="247" max="247" width="24" bestFit="1" customWidth="1"/>
    <col min="248" max="248" width="31.28515625" bestFit="1" customWidth="1"/>
    <col min="249" max="249" width="34.5703125" bestFit="1" customWidth="1"/>
    <col min="250" max="250" width="31.7109375" bestFit="1" customWidth="1"/>
    <col min="251" max="251" width="34.85546875" bestFit="1" customWidth="1"/>
    <col min="252" max="252" width="29.7109375" bestFit="1" customWidth="1"/>
    <col min="253" max="253" width="32.85546875" bestFit="1" customWidth="1"/>
    <col min="254" max="254" width="30.140625" bestFit="1" customWidth="1"/>
    <col min="255" max="255" width="33.28515625" bestFit="1" customWidth="1"/>
    <col min="256" max="256" width="30.140625" bestFit="1" customWidth="1"/>
    <col min="257" max="257" width="33.28515625" bestFit="1" customWidth="1"/>
    <col min="258" max="258" width="27.140625" bestFit="1" customWidth="1"/>
    <col min="259" max="259" width="30.42578125" bestFit="1" customWidth="1"/>
    <col min="260" max="260" width="19.140625" bestFit="1" customWidth="1"/>
    <col min="261" max="261" width="22.28515625" bestFit="1" customWidth="1"/>
    <col min="262" max="262" width="22.5703125" bestFit="1" customWidth="1"/>
    <col min="263" max="263" width="25.85546875" bestFit="1" customWidth="1"/>
    <col min="264" max="264" width="22.5703125" bestFit="1" customWidth="1"/>
    <col min="265" max="265" width="25.85546875" bestFit="1" customWidth="1"/>
    <col min="266" max="266" width="22.7109375" bestFit="1" customWidth="1"/>
    <col min="267" max="267" width="26" bestFit="1" customWidth="1"/>
    <col min="268" max="268" width="24.5703125" bestFit="1" customWidth="1"/>
    <col min="269" max="269" width="20.7109375" bestFit="1" customWidth="1"/>
    <col min="270" max="270" width="23.85546875" bestFit="1" customWidth="1"/>
    <col min="271" max="271" width="20.85546875" bestFit="1" customWidth="1"/>
    <col min="272" max="272" width="24" bestFit="1" customWidth="1"/>
    <col min="273" max="273" width="20.85546875" bestFit="1" customWidth="1"/>
    <col min="274" max="274" width="24" bestFit="1" customWidth="1"/>
    <col min="275" max="275" width="31.85546875" bestFit="1" customWidth="1"/>
    <col min="276" max="276" width="35" bestFit="1" customWidth="1"/>
    <col min="277" max="277" width="26.7109375" bestFit="1" customWidth="1"/>
    <col min="278" max="278" width="30" bestFit="1" customWidth="1"/>
    <col min="279" max="279" width="11.28515625" bestFit="1" customWidth="1"/>
    <col min="280" max="282" width="22.42578125" bestFit="1" customWidth="1"/>
    <col min="283" max="283" width="25.7109375" bestFit="1" customWidth="1"/>
    <col min="284" max="288" width="21.42578125" bestFit="1" customWidth="1"/>
    <col min="289" max="289" width="24.5703125" bestFit="1" customWidth="1"/>
    <col min="290" max="298" width="8.85546875" bestFit="1" customWidth="1"/>
    <col min="299" max="300" width="11.85546875" bestFit="1" customWidth="1"/>
    <col min="301" max="301" width="33.85546875" bestFit="1" customWidth="1"/>
    <col min="302" max="302" width="32.85546875" bestFit="1" customWidth="1"/>
  </cols>
  <sheetData>
    <row r="3" spans="1:2" x14ac:dyDescent="0.25">
      <c r="A3" s="108" t="s">
        <v>1024</v>
      </c>
      <c r="B3" t="s">
        <v>1027</v>
      </c>
    </row>
    <row r="4" spans="1:2" x14ac:dyDescent="0.25">
      <c r="A4" s="109" t="s">
        <v>43</v>
      </c>
      <c r="B4" s="110">
        <v>13</v>
      </c>
    </row>
    <row r="5" spans="1:2" x14ac:dyDescent="0.25">
      <c r="A5" s="109" t="s">
        <v>221</v>
      </c>
      <c r="B5" s="110">
        <v>14</v>
      </c>
    </row>
    <row r="6" spans="1:2" x14ac:dyDescent="0.25">
      <c r="A6" s="109" t="s">
        <v>771</v>
      </c>
      <c r="B6" s="110">
        <v>24</v>
      </c>
    </row>
    <row r="7" spans="1:2" x14ac:dyDescent="0.25">
      <c r="A7" s="109" t="s">
        <v>760</v>
      </c>
      <c r="B7" s="110">
        <v>3</v>
      </c>
    </row>
    <row r="8" spans="1:2" x14ac:dyDescent="0.25">
      <c r="A8" s="109" t="s">
        <v>28</v>
      </c>
      <c r="B8" s="110">
        <v>12</v>
      </c>
    </row>
    <row r="9" spans="1:2" x14ac:dyDescent="0.25">
      <c r="A9" s="109" t="s">
        <v>9</v>
      </c>
      <c r="B9" s="110">
        <v>27</v>
      </c>
    </row>
    <row r="10" spans="1:2" x14ac:dyDescent="0.25">
      <c r="A10" s="109" t="s">
        <v>993</v>
      </c>
      <c r="B10" s="110">
        <v>5</v>
      </c>
    </row>
    <row r="11" spans="1:2" x14ac:dyDescent="0.25">
      <c r="A11" s="109" t="s">
        <v>1025</v>
      </c>
      <c r="B11" s="110"/>
    </row>
    <row r="12" spans="1:2" x14ac:dyDescent="0.25">
      <c r="A12" s="109" t="s">
        <v>1026</v>
      </c>
      <c r="B12" s="110">
        <v>98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222</v>
      </c>
      <c r="B1" s="2" t="s">
        <v>223</v>
      </c>
      <c r="C1" s="2" t="s">
        <v>224</v>
      </c>
      <c r="D1" s="2" t="s">
        <v>225</v>
      </c>
      <c r="E1" s="2" t="s">
        <v>226</v>
      </c>
      <c r="F1" s="2" t="s">
        <v>227</v>
      </c>
      <c r="G1" s="2" t="s">
        <v>228</v>
      </c>
      <c r="H1" s="2" t="s">
        <v>229</v>
      </c>
      <c r="I1" s="2" t="s">
        <v>230</v>
      </c>
    </row>
    <row r="2" spans="1:9" x14ac:dyDescent="0.25">
      <c r="A2">
        <v>19</v>
      </c>
      <c r="B2" t="s">
        <v>231</v>
      </c>
      <c r="C2" t="s">
        <v>232</v>
      </c>
      <c r="D2" t="s">
        <v>233</v>
      </c>
      <c r="E2" t="s">
        <v>234</v>
      </c>
      <c r="F2" t="s">
        <v>43</v>
      </c>
      <c r="H2" t="s">
        <v>235</v>
      </c>
      <c r="I2" s="3">
        <v>32640</v>
      </c>
    </row>
    <row r="3" spans="1:9" x14ac:dyDescent="0.25">
      <c r="A3">
        <v>26</v>
      </c>
      <c r="B3" t="s">
        <v>236</v>
      </c>
      <c r="C3" t="s">
        <v>237</v>
      </c>
      <c r="D3" t="s">
        <v>238</v>
      </c>
      <c r="E3" t="s">
        <v>239</v>
      </c>
      <c r="G3" t="s">
        <v>240</v>
      </c>
      <c r="H3" t="s">
        <v>241</v>
      </c>
      <c r="I3" s="3">
        <v>32639</v>
      </c>
    </row>
    <row r="4" spans="1:9" x14ac:dyDescent="0.25">
      <c r="A4">
        <v>51</v>
      </c>
      <c r="B4" t="s">
        <v>50</v>
      </c>
      <c r="C4" t="s">
        <v>232</v>
      </c>
      <c r="D4" t="s">
        <v>238</v>
      </c>
      <c r="E4" t="s">
        <v>242</v>
      </c>
      <c r="F4" t="s">
        <v>9</v>
      </c>
      <c r="G4" t="s">
        <v>243</v>
      </c>
      <c r="H4" t="s">
        <v>241</v>
      </c>
      <c r="I4" s="3">
        <v>32762</v>
      </c>
    </row>
    <row r="5" spans="1:9" x14ac:dyDescent="0.25">
      <c r="A5">
        <v>63</v>
      </c>
      <c r="B5" t="s">
        <v>244</v>
      </c>
      <c r="C5" t="s">
        <v>232</v>
      </c>
      <c r="D5" t="s">
        <v>238</v>
      </c>
      <c r="E5" t="s">
        <v>245</v>
      </c>
      <c r="F5" t="s">
        <v>9</v>
      </c>
      <c r="H5" t="s">
        <v>235</v>
      </c>
      <c r="I5" s="3">
        <v>32717</v>
      </c>
    </row>
    <row r="6" spans="1:9" x14ac:dyDescent="0.25">
      <c r="A6">
        <v>64</v>
      </c>
      <c r="B6" t="s">
        <v>246</v>
      </c>
      <c r="C6" t="s">
        <v>232</v>
      </c>
      <c r="D6" t="s">
        <v>238</v>
      </c>
      <c r="E6" t="s">
        <v>247</v>
      </c>
      <c r="F6" t="s">
        <v>9</v>
      </c>
      <c r="G6" t="s">
        <v>248</v>
      </c>
      <c r="H6" t="s">
        <v>249</v>
      </c>
      <c r="I6" s="3">
        <v>32717</v>
      </c>
    </row>
    <row r="7" spans="1:9" x14ac:dyDescent="0.25">
      <c r="A7">
        <v>65</v>
      </c>
      <c r="B7" t="s">
        <v>250</v>
      </c>
      <c r="C7" t="s">
        <v>237</v>
      </c>
      <c r="D7" t="s">
        <v>238</v>
      </c>
      <c r="E7" t="s">
        <v>251</v>
      </c>
      <c r="G7" t="s">
        <v>248</v>
      </c>
      <c r="H7" t="s">
        <v>249</v>
      </c>
      <c r="I7" s="3">
        <v>32640</v>
      </c>
    </row>
    <row r="8" spans="1:9" x14ac:dyDescent="0.25">
      <c r="A8">
        <v>67</v>
      </c>
      <c r="B8" t="s">
        <v>252</v>
      </c>
      <c r="C8" t="s">
        <v>232</v>
      </c>
      <c r="D8" t="s">
        <v>238</v>
      </c>
      <c r="E8" t="s">
        <v>253</v>
      </c>
      <c r="F8" t="s">
        <v>9</v>
      </c>
      <c r="G8" t="s">
        <v>248</v>
      </c>
      <c r="H8" t="s">
        <v>249</v>
      </c>
      <c r="I8" s="3">
        <v>32661</v>
      </c>
    </row>
    <row r="9" spans="1:9" x14ac:dyDescent="0.25">
      <c r="A9">
        <v>68</v>
      </c>
      <c r="B9" t="s">
        <v>44</v>
      </c>
      <c r="C9" t="s">
        <v>232</v>
      </c>
      <c r="D9" t="s">
        <v>238</v>
      </c>
      <c r="E9" t="s">
        <v>254</v>
      </c>
      <c r="F9" t="s">
        <v>9</v>
      </c>
      <c r="H9" t="s">
        <v>235</v>
      </c>
      <c r="I9" s="3">
        <v>32661</v>
      </c>
    </row>
    <row r="10" spans="1:9" x14ac:dyDescent="0.25">
      <c r="A10">
        <v>69</v>
      </c>
      <c r="B10" t="s">
        <v>135</v>
      </c>
      <c r="C10" t="s">
        <v>232</v>
      </c>
      <c r="D10" t="s">
        <v>238</v>
      </c>
      <c r="E10" t="s">
        <v>255</v>
      </c>
      <c r="F10" t="s">
        <v>9</v>
      </c>
      <c r="G10" t="s">
        <v>243</v>
      </c>
      <c r="H10" t="s">
        <v>241</v>
      </c>
      <c r="I10" s="3">
        <v>32661</v>
      </c>
    </row>
    <row r="11" spans="1:9" x14ac:dyDescent="0.25">
      <c r="A11">
        <v>70</v>
      </c>
      <c r="B11" t="s">
        <v>256</v>
      </c>
      <c r="C11" t="s">
        <v>232</v>
      </c>
      <c r="D11" t="s">
        <v>233</v>
      </c>
      <c r="E11" t="s">
        <v>257</v>
      </c>
      <c r="F11" t="s">
        <v>9</v>
      </c>
      <c r="H11" t="s">
        <v>235</v>
      </c>
      <c r="I11" s="3">
        <v>32780</v>
      </c>
    </row>
    <row r="12" spans="1:9" x14ac:dyDescent="0.25">
      <c r="A12">
        <v>71</v>
      </c>
      <c r="B12" t="s">
        <v>258</v>
      </c>
      <c r="C12" t="s">
        <v>232</v>
      </c>
      <c r="D12" t="s">
        <v>233</v>
      </c>
      <c r="E12" t="s">
        <v>259</v>
      </c>
      <c r="F12" t="s">
        <v>9</v>
      </c>
      <c r="H12" t="s">
        <v>235</v>
      </c>
      <c r="I12" s="3">
        <v>32780</v>
      </c>
    </row>
    <row r="13" spans="1:9" x14ac:dyDescent="0.25">
      <c r="A13">
        <v>72</v>
      </c>
      <c r="B13" t="s">
        <v>260</v>
      </c>
      <c r="C13" t="s">
        <v>232</v>
      </c>
      <c r="D13" t="s">
        <v>238</v>
      </c>
      <c r="E13" t="s">
        <v>261</v>
      </c>
      <c r="F13" t="s">
        <v>9</v>
      </c>
      <c r="G13" t="s">
        <v>248</v>
      </c>
      <c r="H13" t="s">
        <v>249</v>
      </c>
      <c r="I13" s="3">
        <v>32661</v>
      </c>
    </row>
    <row r="14" spans="1:9" x14ac:dyDescent="0.25">
      <c r="A14">
        <v>73</v>
      </c>
      <c r="B14" t="s">
        <v>262</v>
      </c>
      <c r="C14" t="s">
        <v>232</v>
      </c>
      <c r="D14" t="s">
        <v>238</v>
      </c>
      <c r="E14" t="s">
        <v>263</v>
      </c>
      <c r="F14" t="s">
        <v>9</v>
      </c>
      <c r="G14" t="s">
        <v>264</v>
      </c>
      <c r="H14" t="s">
        <v>265</v>
      </c>
      <c r="I14" s="3">
        <v>32791</v>
      </c>
    </row>
    <row r="15" spans="1:9" x14ac:dyDescent="0.25">
      <c r="A15">
        <v>74</v>
      </c>
      <c r="B15" t="s">
        <v>266</v>
      </c>
      <c r="C15" t="s">
        <v>232</v>
      </c>
      <c r="D15" t="s">
        <v>238</v>
      </c>
      <c r="E15" t="s">
        <v>267</v>
      </c>
      <c r="F15" t="s">
        <v>9</v>
      </c>
      <c r="G15" t="s">
        <v>248</v>
      </c>
      <c r="H15" t="s">
        <v>249</v>
      </c>
      <c r="I15" s="3">
        <v>32745</v>
      </c>
    </row>
    <row r="16" spans="1:9" x14ac:dyDescent="0.25">
      <c r="A16">
        <v>76</v>
      </c>
      <c r="B16" t="s">
        <v>165</v>
      </c>
      <c r="C16" t="s">
        <v>232</v>
      </c>
      <c r="D16" t="s">
        <v>238</v>
      </c>
      <c r="E16" t="s">
        <v>268</v>
      </c>
      <c r="F16" t="s">
        <v>9</v>
      </c>
      <c r="H16" t="s">
        <v>235</v>
      </c>
      <c r="I16" s="3">
        <v>32736</v>
      </c>
    </row>
    <row r="17" spans="1:9" x14ac:dyDescent="0.25">
      <c r="A17">
        <v>80</v>
      </c>
      <c r="B17" t="s">
        <v>269</v>
      </c>
      <c r="C17" t="s">
        <v>232</v>
      </c>
      <c r="D17" t="s">
        <v>238</v>
      </c>
      <c r="E17" t="s">
        <v>270</v>
      </c>
      <c r="F17" t="s">
        <v>9</v>
      </c>
      <c r="H17" t="s">
        <v>235</v>
      </c>
      <c r="I17" s="3">
        <v>32736</v>
      </c>
    </row>
    <row r="18" spans="1:9" x14ac:dyDescent="0.25">
      <c r="A18">
        <v>81</v>
      </c>
      <c r="B18" t="s">
        <v>271</v>
      </c>
      <c r="C18" t="s">
        <v>232</v>
      </c>
      <c r="D18" t="s">
        <v>233</v>
      </c>
      <c r="E18" t="s">
        <v>272</v>
      </c>
      <c r="F18" t="s">
        <v>9</v>
      </c>
      <c r="H18" t="s">
        <v>235</v>
      </c>
      <c r="I18" s="3">
        <v>32736</v>
      </c>
    </row>
    <row r="19" spans="1:9" x14ac:dyDescent="0.25">
      <c r="A19">
        <v>82</v>
      </c>
      <c r="B19" t="s">
        <v>273</v>
      </c>
      <c r="C19" t="s">
        <v>232</v>
      </c>
      <c r="D19" t="s">
        <v>274</v>
      </c>
      <c r="E19" t="s">
        <v>275</v>
      </c>
      <c r="F19" t="s">
        <v>9</v>
      </c>
      <c r="H19" t="s">
        <v>235</v>
      </c>
      <c r="I19" s="3">
        <v>32791</v>
      </c>
    </row>
    <row r="20" spans="1:9" x14ac:dyDescent="0.25">
      <c r="A20">
        <v>83</v>
      </c>
      <c r="B20" t="s">
        <v>276</v>
      </c>
      <c r="C20" t="s">
        <v>232</v>
      </c>
      <c r="D20" t="s">
        <v>233</v>
      </c>
      <c r="E20" t="s">
        <v>277</v>
      </c>
      <c r="F20" t="s">
        <v>9</v>
      </c>
      <c r="H20" t="s">
        <v>235</v>
      </c>
      <c r="I20" s="3">
        <v>32736</v>
      </c>
    </row>
    <row r="21" spans="1:9" x14ac:dyDescent="0.25">
      <c r="A21">
        <v>84</v>
      </c>
      <c r="B21" t="s">
        <v>278</v>
      </c>
      <c r="C21" t="s">
        <v>232</v>
      </c>
      <c r="D21" t="s">
        <v>238</v>
      </c>
      <c r="E21" t="s">
        <v>279</v>
      </c>
      <c r="F21" t="s">
        <v>9</v>
      </c>
      <c r="H21" t="s">
        <v>235</v>
      </c>
      <c r="I21" s="3">
        <v>32736</v>
      </c>
    </row>
    <row r="22" spans="1:9" x14ac:dyDescent="0.25">
      <c r="A22">
        <v>85</v>
      </c>
      <c r="B22" t="s">
        <v>280</v>
      </c>
      <c r="C22" t="s">
        <v>232</v>
      </c>
      <c r="D22" t="s">
        <v>233</v>
      </c>
      <c r="E22" t="s">
        <v>281</v>
      </c>
      <c r="F22" t="s">
        <v>9</v>
      </c>
      <c r="H22" t="s">
        <v>235</v>
      </c>
      <c r="I22" s="3">
        <v>32736</v>
      </c>
    </row>
    <row r="23" spans="1:9" x14ac:dyDescent="0.25">
      <c r="A23">
        <v>86</v>
      </c>
      <c r="B23" t="s">
        <v>100</v>
      </c>
      <c r="C23" t="s">
        <v>232</v>
      </c>
      <c r="D23" t="s">
        <v>238</v>
      </c>
      <c r="E23" t="s">
        <v>282</v>
      </c>
      <c r="F23" t="s">
        <v>9</v>
      </c>
      <c r="G23" t="s">
        <v>283</v>
      </c>
      <c r="H23" t="s">
        <v>241</v>
      </c>
      <c r="I23" s="3">
        <v>32736</v>
      </c>
    </row>
    <row r="24" spans="1:9" x14ac:dyDescent="0.25">
      <c r="A24">
        <v>87</v>
      </c>
      <c r="B24" t="s">
        <v>284</v>
      </c>
      <c r="C24" t="s">
        <v>232</v>
      </c>
      <c r="D24" t="s">
        <v>238</v>
      </c>
      <c r="E24" t="s">
        <v>285</v>
      </c>
      <c r="F24" t="s">
        <v>9</v>
      </c>
      <c r="G24" t="s">
        <v>286</v>
      </c>
      <c r="H24" t="s">
        <v>287</v>
      </c>
      <c r="I24" s="3">
        <v>32736</v>
      </c>
    </row>
    <row r="25" spans="1:9" x14ac:dyDescent="0.25">
      <c r="A25">
        <v>88</v>
      </c>
      <c r="B25" t="s">
        <v>139</v>
      </c>
      <c r="C25" t="s">
        <v>232</v>
      </c>
      <c r="D25" t="s">
        <v>238</v>
      </c>
      <c r="E25" t="s">
        <v>288</v>
      </c>
      <c r="F25" t="s">
        <v>9</v>
      </c>
      <c r="H25" t="s">
        <v>235</v>
      </c>
      <c r="I25" s="3">
        <v>32736</v>
      </c>
    </row>
    <row r="26" spans="1:9" x14ac:dyDescent="0.25">
      <c r="A26">
        <v>89</v>
      </c>
      <c r="B26" t="s">
        <v>289</v>
      </c>
      <c r="C26" t="s">
        <v>232</v>
      </c>
      <c r="D26" t="s">
        <v>238</v>
      </c>
      <c r="E26" t="s">
        <v>290</v>
      </c>
      <c r="F26" t="s">
        <v>9</v>
      </c>
      <c r="G26" t="s">
        <v>248</v>
      </c>
      <c r="H26" t="s">
        <v>249</v>
      </c>
      <c r="I26" s="3">
        <v>32736</v>
      </c>
    </row>
    <row r="27" spans="1:9" x14ac:dyDescent="0.25">
      <c r="A27">
        <v>90</v>
      </c>
      <c r="B27" t="s">
        <v>140</v>
      </c>
      <c r="C27" t="s">
        <v>232</v>
      </c>
      <c r="D27" t="s">
        <v>238</v>
      </c>
      <c r="E27" t="s">
        <v>291</v>
      </c>
      <c r="F27" t="s">
        <v>9</v>
      </c>
      <c r="H27" t="s">
        <v>235</v>
      </c>
      <c r="I27" s="3">
        <v>32736</v>
      </c>
    </row>
    <row r="28" spans="1:9" x14ac:dyDescent="0.25">
      <c r="A28">
        <v>95</v>
      </c>
      <c r="B28" t="s">
        <v>292</v>
      </c>
      <c r="C28" t="s">
        <v>232</v>
      </c>
      <c r="D28" t="s">
        <v>238</v>
      </c>
      <c r="E28" t="s">
        <v>293</v>
      </c>
      <c r="F28" t="s">
        <v>9</v>
      </c>
      <c r="G28" t="s">
        <v>240</v>
      </c>
      <c r="H28" t="s">
        <v>241</v>
      </c>
      <c r="I28" s="3">
        <v>32799</v>
      </c>
    </row>
    <row r="29" spans="1:9" x14ac:dyDescent="0.25">
      <c r="A29">
        <v>96</v>
      </c>
      <c r="B29" t="s">
        <v>130</v>
      </c>
      <c r="C29" t="s">
        <v>232</v>
      </c>
      <c r="D29" t="s">
        <v>238</v>
      </c>
      <c r="E29" t="s">
        <v>294</v>
      </c>
      <c r="F29" t="s">
        <v>9</v>
      </c>
      <c r="G29" t="s">
        <v>248</v>
      </c>
      <c r="H29" t="s">
        <v>249</v>
      </c>
      <c r="I29" s="3">
        <v>32780</v>
      </c>
    </row>
    <row r="30" spans="1:9" x14ac:dyDescent="0.25">
      <c r="A30">
        <v>97</v>
      </c>
      <c r="B30" t="s">
        <v>295</v>
      </c>
      <c r="C30" t="s">
        <v>232</v>
      </c>
      <c r="D30" t="s">
        <v>238</v>
      </c>
      <c r="E30" t="s">
        <v>296</v>
      </c>
      <c r="F30" t="s">
        <v>9</v>
      </c>
      <c r="G30" t="s">
        <v>297</v>
      </c>
      <c r="H30" t="s">
        <v>298</v>
      </c>
      <c r="I30" s="3">
        <v>32778</v>
      </c>
    </row>
    <row r="31" spans="1:9" x14ac:dyDescent="0.25">
      <c r="A31">
        <v>98</v>
      </c>
      <c r="B31" t="s">
        <v>299</v>
      </c>
      <c r="C31" t="s">
        <v>232</v>
      </c>
      <c r="D31" t="s">
        <v>238</v>
      </c>
      <c r="E31" t="s">
        <v>300</v>
      </c>
      <c r="F31" t="s">
        <v>9</v>
      </c>
      <c r="G31" t="s">
        <v>264</v>
      </c>
      <c r="H31" t="s">
        <v>265</v>
      </c>
      <c r="I31" s="3">
        <v>32778</v>
      </c>
    </row>
    <row r="32" spans="1:9" x14ac:dyDescent="0.25">
      <c r="A32">
        <v>101</v>
      </c>
      <c r="B32" t="s">
        <v>152</v>
      </c>
      <c r="C32" t="s">
        <v>232</v>
      </c>
      <c r="D32" t="s">
        <v>238</v>
      </c>
      <c r="E32" t="s">
        <v>301</v>
      </c>
      <c r="F32" t="s">
        <v>9</v>
      </c>
      <c r="H32" t="s">
        <v>235</v>
      </c>
      <c r="I32" t="s">
        <v>302</v>
      </c>
    </row>
    <row r="33" spans="1:9" x14ac:dyDescent="0.25">
      <c r="A33">
        <v>102</v>
      </c>
      <c r="B33" t="s">
        <v>303</v>
      </c>
      <c r="C33" t="s">
        <v>232</v>
      </c>
      <c r="D33" t="s">
        <v>238</v>
      </c>
      <c r="E33" t="s">
        <v>304</v>
      </c>
      <c r="F33" t="s">
        <v>9</v>
      </c>
      <c r="G33" t="s">
        <v>305</v>
      </c>
      <c r="H33" t="s">
        <v>306</v>
      </c>
      <c r="I33" s="3">
        <v>32778</v>
      </c>
    </row>
    <row r="34" spans="1:9" x14ac:dyDescent="0.25">
      <c r="A34">
        <v>104</v>
      </c>
      <c r="B34" t="s">
        <v>133</v>
      </c>
      <c r="C34" t="s">
        <v>232</v>
      </c>
      <c r="D34" t="s">
        <v>238</v>
      </c>
      <c r="E34" t="s">
        <v>307</v>
      </c>
      <c r="F34" t="s">
        <v>9</v>
      </c>
      <c r="G34" t="s">
        <v>240</v>
      </c>
      <c r="H34" t="s">
        <v>241</v>
      </c>
      <c r="I34" s="3">
        <v>32778</v>
      </c>
    </row>
    <row r="35" spans="1:9" x14ac:dyDescent="0.25">
      <c r="A35">
        <v>105</v>
      </c>
      <c r="B35" t="s">
        <v>308</v>
      </c>
      <c r="C35" t="s">
        <v>232</v>
      </c>
      <c r="D35" t="s">
        <v>238</v>
      </c>
      <c r="E35" t="s">
        <v>309</v>
      </c>
      <c r="F35" t="s">
        <v>9</v>
      </c>
      <c r="G35" t="s">
        <v>264</v>
      </c>
      <c r="H35" t="s">
        <v>265</v>
      </c>
      <c r="I35" s="3">
        <v>32778</v>
      </c>
    </row>
    <row r="36" spans="1:9" x14ac:dyDescent="0.25">
      <c r="A36">
        <v>106</v>
      </c>
      <c r="B36" t="s">
        <v>132</v>
      </c>
      <c r="C36" t="s">
        <v>232</v>
      </c>
      <c r="D36" t="s">
        <v>238</v>
      </c>
      <c r="E36" t="s">
        <v>310</v>
      </c>
      <c r="F36" t="s">
        <v>9</v>
      </c>
      <c r="G36" t="s">
        <v>311</v>
      </c>
      <c r="H36" t="s">
        <v>312</v>
      </c>
      <c r="I36" s="3">
        <v>32778</v>
      </c>
    </row>
    <row r="37" spans="1:9" x14ac:dyDescent="0.25">
      <c r="A37">
        <v>107</v>
      </c>
      <c r="B37" t="s">
        <v>313</v>
      </c>
      <c r="C37" t="s">
        <v>232</v>
      </c>
      <c r="D37" t="s">
        <v>238</v>
      </c>
      <c r="E37" t="s">
        <v>314</v>
      </c>
      <c r="F37" t="s">
        <v>9</v>
      </c>
      <c r="G37" t="s">
        <v>311</v>
      </c>
      <c r="H37" t="s">
        <v>312</v>
      </c>
      <c r="I37" s="3">
        <v>32778</v>
      </c>
    </row>
    <row r="38" spans="1:9" x14ac:dyDescent="0.25">
      <c r="A38">
        <v>109</v>
      </c>
      <c r="B38" t="s">
        <v>151</v>
      </c>
      <c r="C38" t="s">
        <v>237</v>
      </c>
      <c r="D38" t="s">
        <v>315</v>
      </c>
      <c r="E38" t="s">
        <v>316</v>
      </c>
      <c r="G38" t="s">
        <v>248</v>
      </c>
      <c r="H38" t="s">
        <v>249</v>
      </c>
      <c r="I38" s="3">
        <v>32692</v>
      </c>
    </row>
    <row r="39" spans="1:9" x14ac:dyDescent="0.25">
      <c r="A39">
        <v>117</v>
      </c>
      <c r="B39" t="s">
        <v>317</v>
      </c>
      <c r="C39" t="s">
        <v>232</v>
      </c>
      <c r="D39" t="s">
        <v>238</v>
      </c>
      <c r="E39" t="s">
        <v>318</v>
      </c>
      <c r="F39" t="s">
        <v>43</v>
      </c>
      <c r="G39" t="s">
        <v>311</v>
      </c>
      <c r="H39" t="s">
        <v>312</v>
      </c>
      <c r="I39" s="3">
        <v>33759</v>
      </c>
    </row>
    <row r="40" spans="1:9" x14ac:dyDescent="0.25">
      <c r="A40">
        <v>119</v>
      </c>
      <c r="B40" t="s">
        <v>319</v>
      </c>
      <c r="C40" t="s">
        <v>232</v>
      </c>
      <c r="D40" t="s">
        <v>233</v>
      </c>
      <c r="E40" t="s">
        <v>320</v>
      </c>
      <c r="F40" t="s">
        <v>43</v>
      </c>
      <c r="G40" t="s">
        <v>243</v>
      </c>
      <c r="H40" t="s">
        <v>241</v>
      </c>
      <c r="I40" s="3">
        <v>32961</v>
      </c>
    </row>
    <row r="41" spans="1:9" x14ac:dyDescent="0.25">
      <c r="A41">
        <v>122</v>
      </c>
      <c r="B41" t="s">
        <v>7</v>
      </c>
      <c r="C41" t="s">
        <v>232</v>
      </c>
      <c r="D41" t="s">
        <v>238</v>
      </c>
      <c r="E41" t="s">
        <v>321</v>
      </c>
      <c r="F41" t="s">
        <v>43</v>
      </c>
      <c r="G41" t="s">
        <v>248</v>
      </c>
      <c r="H41" t="s">
        <v>249</v>
      </c>
      <c r="I41" s="3">
        <v>32778</v>
      </c>
    </row>
    <row r="42" spans="1:9" x14ac:dyDescent="0.25">
      <c r="A42">
        <v>123</v>
      </c>
      <c r="B42" t="s">
        <v>322</v>
      </c>
      <c r="C42" t="s">
        <v>232</v>
      </c>
      <c r="D42" t="s">
        <v>238</v>
      </c>
      <c r="E42" t="s">
        <v>323</v>
      </c>
      <c r="F42" t="s">
        <v>9</v>
      </c>
      <c r="H42" t="s">
        <v>235</v>
      </c>
      <c r="I42" s="3">
        <v>32833</v>
      </c>
    </row>
    <row r="43" spans="1:9" x14ac:dyDescent="0.25">
      <c r="A43">
        <v>124</v>
      </c>
      <c r="B43" t="s">
        <v>49</v>
      </c>
      <c r="C43" t="s">
        <v>232</v>
      </c>
      <c r="D43" t="s">
        <v>238</v>
      </c>
      <c r="E43" t="s">
        <v>324</v>
      </c>
      <c r="F43" t="s">
        <v>9</v>
      </c>
      <c r="G43" t="s">
        <v>311</v>
      </c>
      <c r="H43" t="s">
        <v>312</v>
      </c>
      <c r="I43" s="3">
        <v>32833</v>
      </c>
    </row>
    <row r="44" spans="1:9" x14ac:dyDescent="0.25">
      <c r="A44">
        <v>126</v>
      </c>
      <c r="B44" t="s">
        <v>123</v>
      </c>
      <c r="C44" t="s">
        <v>232</v>
      </c>
      <c r="D44" t="s">
        <v>238</v>
      </c>
      <c r="E44" t="s">
        <v>325</v>
      </c>
      <c r="F44" t="s">
        <v>9</v>
      </c>
      <c r="G44" t="s">
        <v>305</v>
      </c>
      <c r="H44" t="s">
        <v>306</v>
      </c>
      <c r="I44" s="3">
        <v>32833</v>
      </c>
    </row>
    <row r="45" spans="1:9" x14ac:dyDescent="0.25">
      <c r="A45">
        <v>127</v>
      </c>
      <c r="B45" t="s">
        <v>141</v>
      </c>
      <c r="C45" t="s">
        <v>232</v>
      </c>
      <c r="D45" t="s">
        <v>238</v>
      </c>
      <c r="E45" t="s">
        <v>326</v>
      </c>
      <c r="F45" t="s">
        <v>9</v>
      </c>
      <c r="H45" t="s">
        <v>235</v>
      </c>
      <c r="I45" s="3">
        <v>32833</v>
      </c>
    </row>
    <row r="46" spans="1:9" x14ac:dyDescent="0.25">
      <c r="A46">
        <v>129</v>
      </c>
      <c r="B46" t="s">
        <v>327</v>
      </c>
      <c r="C46" t="s">
        <v>232</v>
      </c>
      <c r="D46" t="s">
        <v>238</v>
      </c>
      <c r="E46" t="s">
        <v>328</v>
      </c>
      <c r="F46" t="s">
        <v>9</v>
      </c>
      <c r="G46" t="s">
        <v>248</v>
      </c>
      <c r="H46" t="s">
        <v>249</v>
      </c>
      <c r="I46" s="3">
        <v>32833</v>
      </c>
    </row>
    <row r="47" spans="1:9" x14ac:dyDescent="0.25">
      <c r="A47">
        <v>130</v>
      </c>
      <c r="B47" t="s">
        <v>144</v>
      </c>
      <c r="C47" t="s">
        <v>232</v>
      </c>
      <c r="D47" t="s">
        <v>238</v>
      </c>
      <c r="E47" t="s">
        <v>329</v>
      </c>
      <c r="F47" t="s">
        <v>9</v>
      </c>
      <c r="H47" t="s">
        <v>235</v>
      </c>
      <c r="I47" s="3">
        <v>32833</v>
      </c>
    </row>
    <row r="48" spans="1:9" x14ac:dyDescent="0.25">
      <c r="A48">
        <v>131</v>
      </c>
      <c r="B48" t="s">
        <v>330</v>
      </c>
      <c r="C48" t="s">
        <v>232</v>
      </c>
      <c r="D48" t="s">
        <v>331</v>
      </c>
      <c r="E48" t="s">
        <v>332</v>
      </c>
      <c r="F48" t="s">
        <v>9</v>
      </c>
      <c r="I48" s="3">
        <v>32834</v>
      </c>
    </row>
    <row r="49" spans="1:9" x14ac:dyDescent="0.25">
      <c r="A49">
        <v>132</v>
      </c>
      <c r="B49" t="s">
        <v>333</v>
      </c>
      <c r="C49" t="s">
        <v>232</v>
      </c>
      <c r="D49" t="s">
        <v>331</v>
      </c>
      <c r="E49" t="s">
        <v>334</v>
      </c>
      <c r="F49" t="s">
        <v>9</v>
      </c>
      <c r="H49" t="s">
        <v>235</v>
      </c>
      <c r="I49" s="3">
        <v>32834</v>
      </c>
    </row>
    <row r="50" spans="1:9" x14ac:dyDescent="0.25">
      <c r="A50">
        <v>133</v>
      </c>
      <c r="B50" t="s">
        <v>113</v>
      </c>
      <c r="C50" t="s">
        <v>232</v>
      </c>
      <c r="D50" t="s">
        <v>238</v>
      </c>
      <c r="E50" t="s">
        <v>335</v>
      </c>
      <c r="F50" t="s">
        <v>9</v>
      </c>
      <c r="G50" t="s">
        <v>311</v>
      </c>
      <c r="H50" t="s">
        <v>312</v>
      </c>
      <c r="I50" s="3">
        <v>32834</v>
      </c>
    </row>
    <row r="51" spans="1:9" x14ac:dyDescent="0.25">
      <c r="A51">
        <v>134</v>
      </c>
      <c r="B51" t="s">
        <v>336</v>
      </c>
      <c r="C51" t="s">
        <v>232</v>
      </c>
      <c r="D51" t="s">
        <v>238</v>
      </c>
      <c r="E51" t="s">
        <v>337</v>
      </c>
      <c r="F51" t="s">
        <v>9</v>
      </c>
      <c r="G51" t="s">
        <v>311</v>
      </c>
      <c r="H51" t="s">
        <v>312</v>
      </c>
      <c r="I51" s="3">
        <v>32829</v>
      </c>
    </row>
    <row r="52" spans="1:9" x14ac:dyDescent="0.25">
      <c r="A52">
        <v>136</v>
      </c>
      <c r="B52" t="s">
        <v>96</v>
      </c>
      <c r="C52" t="s">
        <v>232</v>
      </c>
      <c r="D52" t="s">
        <v>238</v>
      </c>
      <c r="E52" t="s">
        <v>338</v>
      </c>
      <c r="F52" t="s">
        <v>9</v>
      </c>
      <c r="G52" t="s">
        <v>339</v>
      </c>
      <c r="H52" t="s">
        <v>241</v>
      </c>
      <c r="I52" s="3">
        <v>32846</v>
      </c>
    </row>
    <row r="53" spans="1:9" x14ac:dyDescent="0.25">
      <c r="A53">
        <v>137</v>
      </c>
      <c r="B53" t="s">
        <v>215</v>
      </c>
      <c r="C53" t="s">
        <v>232</v>
      </c>
      <c r="D53" t="s">
        <v>238</v>
      </c>
      <c r="E53" t="s">
        <v>340</v>
      </c>
      <c r="F53" t="s">
        <v>9</v>
      </c>
      <c r="G53" t="s">
        <v>240</v>
      </c>
      <c r="H53" t="s">
        <v>241</v>
      </c>
      <c r="I53" s="3">
        <v>32846</v>
      </c>
    </row>
    <row r="54" spans="1:9" x14ac:dyDescent="0.25">
      <c r="A54">
        <v>138</v>
      </c>
      <c r="B54" t="s">
        <v>78</v>
      </c>
      <c r="C54" t="s">
        <v>232</v>
      </c>
      <c r="D54" t="s">
        <v>238</v>
      </c>
      <c r="E54" t="s">
        <v>341</v>
      </c>
      <c r="F54" t="s">
        <v>9</v>
      </c>
      <c r="G54" t="s">
        <v>243</v>
      </c>
      <c r="H54" t="s">
        <v>241</v>
      </c>
      <c r="I54" s="3">
        <v>32846</v>
      </c>
    </row>
    <row r="55" spans="1:9" x14ac:dyDescent="0.25">
      <c r="A55">
        <v>139</v>
      </c>
      <c r="B55" t="s">
        <v>342</v>
      </c>
      <c r="C55" t="s">
        <v>232</v>
      </c>
      <c r="D55" t="s">
        <v>238</v>
      </c>
      <c r="E55" t="s">
        <v>343</v>
      </c>
      <c r="F55" t="s">
        <v>9</v>
      </c>
      <c r="G55" t="s">
        <v>311</v>
      </c>
      <c r="H55" t="s">
        <v>312</v>
      </c>
      <c r="I55" s="3">
        <v>32846</v>
      </c>
    </row>
    <row r="56" spans="1:9" x14ac:dyDescent="0.25">
      <c r="A56">
        <v>140</v>
      </c>
      <c r="B56" t="s">
        <v>344</v>
      </c>
      <c r="C56" t="s">
        <v>232</v>
      </c>
      <c r="D56" t="s">
        <v>238</v>
      </c>
      <c r="E56" t="s">
        <v>345</v>
      </c>
      <c r="F56" t="s">
        <v>9</v>
      </c>
      <c r="G56" t="s">
        <v>248</v>
      </c>
      <c r="H56" t="s">
        <v>249</v>
      </c>
      <c r="I56" s="3">
        <v>32846</v>
      </c>
    </row>
    <row r="57" spans="1:9" x14ac:dyDescent="0.25">
      <c r="A57">
        <v>144</v>
      </c>
      <c r="B57" t="s">
        <v>346</v>
      </c>
      <c r="C57" t="s">
        <v>232</v>
      </c>
      <c r="D57" t="s">
        <v>274</v>
      </c>
      <c r="E57" t="s">
        <v>347</v>
      </c>
      <c r="F57" t="s">
        <v>9</v>
      </c>
      <c r="H57" t="s">
        <v>235</v>
      </c>
      <c r="I57" s="3">
        <v>32846</v>
      </c>
    </row>
    <row r="58" spans="1:9" x14ac:dyDescent="0.25">
      <c r="A58">
        <v>149</v>
      </c>
      <c r="B58" t="s">
        <v>115</v>
      </c>
      <c r="C58" t="s">
        <v>232</v>
      </c>
      <c r="D58" t="s">
        <v>238</v>
      </c>
      <c r="E58" t="s">
        <v>348</v>
      </c>
      <c r="F58" t="s">
        <v>9</v>
      </c>
      <c r="G58" t="s">
        <v>311</v>
      </c>
      <c r="H58" t="s">
        <v>312</v>
      </c>
      <c r="I58" s="3">
        <v>32846</v>
      </c>
    </row>
    <row r="59" spans="1:9" x14ac:dyDescent="0.25">
      <c r="A59">
        <v>150</v>
      </c>
      <c r="B59" t="s">
        <v>349</v>
      </c>
      <c r="C59" t="s">
        <v>232</v>
      </c>
      <c r="D59" t="s">
        <v>238</v>
      </c>
      <c r="E59" t="s">
        <v>350</v>
      </c>
      <c r="F59" t="s">
        <v>9</v>
      </c>
      <c r="H59" t="s">
        <v>235</v>
      </c>
      <c r="I59" s="3">
        <v>32848</v>
      </c>
    </row>
    <row r="60" spans="1:9" x14ac:dyDescent="0.25">
      <c r="A60">
        <v>151</v>
      </c>
      <c r="B60" t="s">
        <v>351</v>
      </c>
      <c r="C60" t="s">
        <v>232</v>
      </c>
      <c r="D60" t="s">
        <v>238</v>
      </c>
      <c r="E60" t="s">
        <v>352</v>
      </c>
      <c r="F60" t="s">
        <v>9</v>
      </c>
      <c r="G60" t="s">
        <v>305</v>
      </c>
      <c r="H60" t="s">
        <v>306</v>
      </c>
      <c r="I60" s="3">
        <v>32846</v>
      </c>
    </row>
    <row r="61" spans="1:9" x14ac:dyDescent="0.25">
      <c r="A61">
        <v>152</v>
      </c>
      <c r="B61" t="s">
        <v>156</v>
      </c>
      <c r="C61" t="s">
        <v>232</v>
      </c>
      <c r="D61" t="s">
        <v>238</v>
      </c>
      <c r="E61" t="s">
        <v>353</v>
      </c>
      <c r="F61" t="s">
        <v>9</v>
      </c>
      <c r="G61" t="s">
        <v>311</v>
      </c>
      <c r="H61" t="s">
        <v>312</v>
      </c>
      <c r="I61" s="3">
        <v>32848</v>
      </c>
    </row>
    <row r="62" spans="1:9" x14ac:dyDescent="0.25">
      <c r="A62">
        <v>157</v>
      </c>
      <c r="B62" t="s">
        <v>354</v>
      </c>
      <c r="C62" t="s">
        <v>232</v>
      </c>
      <c r="D62" t="s">
        <v>274</v>
      </c>
      <c r="E62" t="s">
        <v>355</v>
      </c>
      <c r="F62" t="s">
        <v>43</v>
      </c>
      <c r="H62" t="s">
        <v>235</v>
      </c>
      <c r="I62" s="3">
        <v>32861</v>
      </c>
    </row>
    <row r="63" spans="1:9" x14ac:dyDescent="0.25">
      <c r="A63">
        <v>159</v>
      </c>
      <c r="B63" t="s">
        <v>356</v>
      </c>
      <c r="C63" t="s">
        <v>232</v>
      </c>
      <c r="D63" t="s">
        <v>233</v>
      </c>
      <c r="E63" t="s">
        <v>357</v>
      </c>
      <c r="F63" t="s">
        <v>43</v>
      </c>
      <c r="H63" t="s">
        <v>235</v>
      </c>
      <c r="I63" s="3">
        <v>32883</v>
      </c>
    </row>
    <row r="64" spans="1:9" x14ac:dyDescent="0.25">
      <c r="A64">
        <v>160</v>
      </c>
      <c r="B64" t="s">
        <v>98</v>
      </c>
      <c r="C64" t="s">
        <v>232</v>
      </c>
      <c r="D64" t="s">
        <v>238</v>
      </c>
      <c r="E64" t="s">
        <v>358</v>
      </c>
      <c r="F64" t="s">
        <v>43</v>
      </c>
      <c r="G64" t="s">
        <v>359</v>
      </c>
      <c r="H64" t="s">
        <v>241</v>
      </c>
      <c r="I64" s="3">
        <v>32883</v>
      </c>
    </row>
    <row r="65" spans="1:9" x14ac:dyDescent="0.25">
      <c r="A65">
        <v>161</v>
      </c>
      <c r="B65" t="s">
        <v>360</v>
      </c>
      <c r="C65" t="s">
        <v>232</v>
      </c>
      <c r="D65" t="s">
        <v>331</v>
      </c>
      <c r="E65" t="s">
        <v>361</v>
      </c>
      <c r="F65" t="s">
        <v>9</v>
      </c>
      <c r="G65" t="s">
        <v>311</v>
      </c>
      <c r="I65" s="3">
        <v>32885</v>
      </c>
    </row>
    <row r="66" spans="1:9" x14ac:dyDescent="0.25">
      <c r="A66">
        <v>162</v>
      </c>
      <c r="B66" t="s">
        <v>362</v>
      </c>
      <c r="C66" t="s">
        <v>232</v>
      </c>
      <c r="D66" t="s">
        <v>274</v>
      </c>
      <c r="E66" t="s">
        <v>363</v>
      </c>
      <c r="F66" t="s">
        <v>9</v>
      </c>
      <c r="H66" t="s">
        <v>235</v>
      </c>
      <c r="I66" s="3">
        <v>32888</v>
      </c>
    </row>
    <row r="67" spans="1:9" x14ac:dyDescent="0.25">
      <c r="A67">
        <v>163</v>
      </c>
      <c r="B67" t="s">
        <v>13</v>
      </c>
      <c r="C67" t="s">
        <v>232</v>
      </c>
      <c r="D67" t="s">
        <v>238</v>
      </c>
      <c r="E67" t="s">
        <v>364</v>
      </c>
      <c r="F67" t="s">
        <v>9</v>
      </c>
      <c r="G67" t="s">
        <v>243</v>
      </c>
      <c r="H67" t="s">
        <v>365</v>
      </c>
      <c r="I67" s="3">
        <v>32888</v>
      </c>
    </row>
    <row r="68" spans="1:9" x14ac:dyDescent="0.25">
      <c r="A68">
        <v>164</v>
      </c>
      <c r="B68" t="s">
        <v>131</v>
      </c>
      <c r="C68" t="s">
        <v>232</v>
      </c>
      <c r="D68" t="s">
        <v>238</v>
      </c>
      <c r="E68" t="s">
        <v>366</v>
      </c>
      <c r="F68" t="s">
        <v>9</v>
      </c>
      <c r="G68" t="s">
        <v>248</v>
      </c>
      <c r="H68" t="s">
        <v>249</v>
      </c>
      <c r="I68" s="3">
        <v>32888</v>
      </c>
    </row>
    <row r="69" spans="1:9" x14ac:dyDescent="0.25">
      <c r="A69">
        <v>165</v>
      </c>
      <c r="B69" t="s">
        <v>107</v>
      </c>
      <c r="C69" t="s">
        <v>232</v>
      </c>
      <c r="D69" t="s">
        <v>238</v>
      </c>
      <c r="E69" t="s">
        <v>367</v>
      </c>
      <c r="F69" t="s">
        <v>9</v>
      </c>
      <c r="H69" t="s">
        <v>235</v>
      </c>
      <c r="I69" s="3">
        <v>32888</v>
      </c>
    </row>
    <row r="70" spans="1:9" x14ac:dyDescent="0.25">
      <c r="A70">
        <v>167</v>
      </c>
      <c r="B70" t="s">
        <v>150</v>
      </c>
      <c r="C70" t="s">
        <v>232</v>
      </c>
      <c r="D70" t="s">
        <v>238</v>
      </c>
      <c r="E70" t="s">
        <v>368</v>
      </c>
      <c r="F70" t="s">
        <v>9</v>
      </c>
      <c r="H70" t="s">
        <v>235</v>
      </c>
      <c r="I70" s="3">
        <v>32888</v>
      </c>
    </row>
    <row r="71" spans="1:9" x14ac:dyDescent="0.25">
      <c r="A71">
        <v>168</v>
      </c>
      <c r="B71" t="s">
        <v>369</v>
      </c>
      <c r="C71" t="s">
        <v>232</v>
      </c>
      <c r="D71" t="s">
        <v>238</v>
      </c>
      <c r="E71" t="s">
        <v>370</v>
      </c>
      <c r="F71" t="s">
        <v>9</v>
      </c>
      <c r="G71" t="s">
        <v>240</v>
      </c>
      <c r="H71" t="s">
        <v>241</v>
      </c>
      <c r="I71" s="3">
        <v>32888</v>
      </c>
    </row>
    <row r="72" spans="1:9" x14ac:dyDescent="0.25">
      <c r="A72">
        <v>169</v>
      </c>
      <c r="B72" t="s">
        <v>371</v>
      </c>
      <c r="C72" t="s">
        <v>232</v>
      </c>
      <c r="D72" t="s">
        <v>233</v>
      </c>
      <c r="E72" t="s">
        <v>372</v>
      </c>
      <c r="F72" t="s">
        <v>9</v>
      </c>
      <c r="H72" t="s">
        <v>235</v>
      </c>
      <c r="I72" s="3">
        <v>32888</v>
      </c>
    </row>
    <row r="73" spans="1:9" x14ac:dyDescent="0.25">
      <c r="A73">
        <v>170</v>
      </c>
      <c r="B73" t="s">
        <v>373</v>
      </c>
      <c r="C73" t="s">
        <v>232</v>
      </c>
      <c r="D73" t="s">
        <v>233</v>
      </c>
      <c r="E73" t="s">
        <v>374</v>
      </c>
      <c r="F73" t="s">
        <v>9</v>
      </c>
      <c r="H73" t="s">
        <v>235</v>
      </c>
      <c r="I73" s="3">
        <v>32888</v>
      </c>
    </row>
    <row r="74" spans="1:9" x14ac:dyDescent="0.25">
      <c r="A74">
        <v>172</v>
      </c>
      <c r="B74" t="s">
        <v>375</v>
      </c>
      <c r="C74" t="s">
        <v>232</v>
      </c>
      <c r="D74" t="s">
        <v>238</v>
      </c>
      <c r="E74" t="s">
        <v>376</v>
      </c>
      <c r="F74" t="s">
        <v>9</v>
      </c>
      <c r="G74" t="s">
        <v>248</v>
      </c>
      <c r="H74" t="s">
        <v>249</v>
      </c>
      <c r="I74" s="3">
        <v>32888</v>
      </c>
    </row>
    <row r="75" spans="1:9" x14ac:dyDescent="0.25">
      <c r="A75">
        <v>173</v>
      </c>
      <c r="B75" t="s">
        <v>377</v>
      </c>
      <c r="C75" t="s">
        <v>232</v>
      </c>
      <c r="D75" t="s">
        <v>238</v>
      </c>
      <c r="E75" t="s">
        <v>378</v>
      </c>
      <c r="F75" t="s">
        <v>9</v>
      </c>
      <c r="I75" s="3">
        <v>32888</v>
      </c>
    </row>
    <row r="76" spans="1:9" x14ac:dyDescent="0.25">
      <c r="A76">
        <v>174</v>
      </c>
      <c r="B76" t="s">
        <v>158</v>
      </c>
      <c r="C76" t="s">
        <v>232</v>
      </c>
      <c r="D76" t="s">
        <v>238</v>
      </c>
      <c r="E76" t="s">
        <v>379</v>
      </c>
      <c r="F76" t="s">
        <v>9</v>
      </c>
      <c r="G76" t="s">
        <v>248</v>
      </c>
      <c r="H76" t="s">
        <v>249</v>
      </c>
      <c r="I76" s="3">
        <v>32888</v>
      </c>
    </row>
    <row r="77" spans="1:9" x14ac:dyDescent="0.25">
      <c r="A77">
        <v>175</v>
      </c>
      <c r="B77" t="s">
        <v>380</v>
      </c>
      <c r="C77" t="s">
        <v>232</v>
      </c>
      <c r="D77" t="s">
        <v>381</v>
      </c>
      <c r="E77" t="s">
        <v>382</v>
      </c>
      <c r="F77" t="s">
        <v>9</v>
      </c>
      <c r="H77" t="s">
        <v>235</v>
      </c>
      <c r="I77" s="3">
        <v>32888</v>
      </c>
    </row>
    <row r="78" spans="1:9" x14ac:dyDescent="0.25">
      <c r="A78">
        <v>176</v>
      </c>
      <c r="B78" t="s">
        <v>383</v>
      </c>
      <c r="C78" t="s">
        <v>232</v>
      </c>
      <c r="D78" t="s">
        <v>384</v>
      </c>
      <c r="E78" t="s">
        <v>385</v>
      </c>
      <c r="F78" t="s">
        <v>9</v>
      </c>
      <c r="H78" t="s">
        <v>235</v>
      </c>
      <c r="I78" s="3">
        <v>32888</v>
      </c>
    </row>
    <row r="79" spans="1:9" x14ac:dyDescent="0.25">
      <c r="A79">
        <v>177</v>
      </c>
      <c r="B79" t="s">
        <v>148</v>
      </c>
      <c r="C79" t="s">
        <v>232</v>
      </c>
      <c r="D79" t="s">
        <v>238</v>
      </c>
      <c r="E79" t="s">
        <v>386</v>
      </c>
      <c r="F79" t="s">
        <v>9</v>
      </c>
      <c r="G79" t="s">
        <v>248</v>
      </c>
      <c r="H79" t="s">
        <v>249</v>
      </c>
      <c r="I79" s="3">
        <v>32888</v>
      </c>
    </row>
    <row r="80" spans="1:9" x14ac:dyDescent="0.25">
      <c r="A80">
        <v>178</v>
      </c>
      <c r="B80" t="s">
        <v>387</v>
      </c>
      <c r="C80" t="s">
        <v>232</v>
      </c>
      <c r="D80" t="s">
        <v>238</v>
      </c>
      <c r="E80" t="s">
        <v>388</v>
      </c>
      <c r="F80" t="s">
        <v>9</v>
      </c>
      <c r="G80" t="s">
        <v>243</v>
      </c>
      <c r="H80" t="s">
        <v>365</v>
      </c>
      <c r="I80" s="3">
        <v>32888</v>
      </c>
    </row>
    <row r="81" spans="1:9" x14ac:dyDescent="0.25">
      <c r="A81">
        <v>180</v>
      </c>
      <c r="B81" t="s">
        <v>389</v>
      </c>
      <c r="C81" t="s">
        <v>232</v>
      </c>
      <c r="D81" t="s">
        <v>233</v>
      </c>
      <c r="E81" t="s">
        <v>390</v>
      </c>
      <c r="F81" t="s">
        <v>9</v>
      </c>
      <c r="H81" t="s">
        <v>235</v>
      </c>
      <c r="I81" s="3">
        <v>32888</v>
      </c>
    </row>
    <row r="82" spans="1:9" x14ac:dyDescent="0.25">
      <c r="A82">
        <v>181</v>
      </c>
      <c r="B82" t="s">
        <v>114</v>
      </c>
      <c r="C82" t="s">
        <v>232</v>
      </c>
      <c r="D82" t="s">
        <v>238</v>
      </c>
      <c r="E82" t="s">
        <v>391</v>
      </c>
      <c r="F82" t="s">
        <v>9</v>
      </c>
      <c r="I82" s="3">
        <v>32888</v>
      </c>
    </row>
    <row r="83" spans="1:9" x14ac:dyDescent="0.25">
      <c r="A83">
        <v>182</v>
      </c>
      <c r="B83" t="s">
        <v>392</v>
      </c>
      <c r="C83" t="s">
        <v>232</v>
      </c>
      <c r="D83" t="s">
        <v>274</v>
      </c>
      <c r="E83" t="s">
        <v>393</v>
      </c>
      <c r="F83" t="s">
        <v>9</v>
      </c>
      <c r="H83" t="s">
        <v>235</v>
      </c>
      <c r="I83" s="3">
        <v>32888</v>
      </c>
    </row>
    <row r="84" spans="1:9" x14ac:dyDescent="0.25">
      <c r="A84">
        <v>185</v>
      </c>
      <c r="B84" t="s">
        <v>394</v>
      </c>
      <c r="C84" t="s">
        <v>232</v>
      </c>
      <c r="D84" t="s">
        <v>238</v>
      </c>
      <c r="E84" t="s">
        <v>395</v>
      </c>
      <c r="F84" t="s">
        <v>9</v>
      </c>
      <c r="H84" t="s">
        <v>235</v>
      </c>
      <c r="I84" s="3">
        <v>32888</v>
      </c>
    </row>
    <row r="85" spans="1:9" x14ac:dyDescent="0.25">
      <c r="A85">
        <v>201</v>
      </c>
      <c r="B85" t="s">
        <v>396</v>
      </c>
      <c r="C85" t="s">
        <v>232</v>
      </c>
      <c r="D85" t="s">
        <v>238</v>
      </c>
      <c r="E85" t="s">
        <v>397</v>
      </c>
      <c r="F85" t="s">
        <v>9</v>
      </c>
      <c r="G85" t="s">
        <v>311</v>
      </c>
      <c r="H85" t="s">
        <v>312</v>
      </c>
      <c r="I85" s="3">
        <v>33088</v>
      </c>
    </row>
    <row r="86" spans="1:9" x14ac:dyDescent="0.25">
      <c r="A86">
        <v>202</v>
      </c>
      <c r="B86" t="s">
        <v>41</v>
      </c>
      <c r="C86" t="s">
        <v>232</v>
      </c>
      <c r="D86" t="s">
        <v>238</v>
      </c>
      <c r="E86" t="s">
        <v>398</v>
      </c>
      <c r="F86" t="s">
        <v>9</v>
      </c>
      <c r="G86" t="s">
        <v>248</v>
      </c>
      <c r="H86" t="s">
        <v>249</v>
      </c>
      <c r="I86" s="3">
        <v>33088</v>
      </c>
    </row>
    <row r="87" spans="1:9" x14ac:dyDescent="0.25">
      <c r="A87">
        <v>203</v>
      </c>
      <c r="B87" t="s">
        <v>399</v>
      </c>
      <c r="C87" t="s">
        <v>232</v>
      </c>
      <c r="D87" t="s">
        <v>238</v>
      </c>
      <c r="E87" t="s">
        <v>400</v>
      </c>
      <c r="F87" t="s">
        <v>9</v>
      </c>
      <c r="G87" t="s">
        <v>248</v>
      </c>
      <c r="H87" t="s">
        <v>249</v>
      </c>
      <c r="I87" s="3">
        <v>33088</v>
      </c>
    </row>
    <row r="88" spans="1:9" x14ac:dyDescent="0.25">
      <c r="A88">
        <v>204</v>
      </c>
      <c r="B88" t="s">
        <v>401</v>
      </c>
      <c r="C88" t="s">
        <v>232</v>
      </c>
      <c r="D88" t="s">
        <v>238</v>
      </c>
      <c r="E88" t="s">
        <v>402</v>
      </c>
      <c r="F88" t="s">
        <v>9</v>
      </c>
      <c r="H88" t="s">
        <v>235</v>
      </c>
      <c r="I88" s="3">
        <v>33088</v>
      </c>
    </row>
    <row r="89" spans="1:9" x14ac:dyDescent="0.25">
      <c r="A89">
        <v>205</v>
      </c>
      <c r="B89" t="s">
        <v>403</v>
      </c>
      <c r="C89" t="s">
        <v>232</v>
      </c>
      <c r="D89" t="s">
        <v>238</v>
      </c>
      <c r="E89" t="s">
        <v>404</v>
      </c>
      <c r="F89" t="s">
        <v>9</v>
      </c>
      <c r="I89" s="3">
        <v>33088</v>
      </c>
    </row>
    <row r="90" spans="1:9" x14ac:dyDescent="0.25">
      <c r="A90">
        <v>206</v>
      </c>
      <c r="B90" t="s">
        <v>405</v>
      </c>
      <c r="C90" t="s">
        <v>232</v>
      </c>
      <c r="D90" t="s">
        <v>238</v>
      </c>
      <c r="E90" t="s">
        <v>406</v>
      </c>
      <c r="F90" t="s">
        <v>9</v>
      </c>
      <c r="G90" t="s">
        <v>248</v>
      </c>
      <c r="H90" t="s">
        <v>249</v>
      </c>
      <c r="I90" s="3">
        <v>33088</v>
      </c>
    </row>
    <row r="91" spans="1:9" x14ac:dyDescent="0.25">
      <c r="A91">
        <v>207</v>
      </c>
      <c r="B91" t="s">
        <v>407</v>
      </c>
      <c r="C91" t="s">
        <v>232</v>
      </c>
      <c r="D91" t="s">
        <v>238</v>
      </c>
      <c r="E91" t="s">
        <v>408</v>
      </c>
      <c r="F91" t="s">
        <v>9</v>
      </c>
      <c r="G91" t="s">
        <v>305</v>
      </c>
      <c r="H91" t="s">
        <v>306</v>
      </c>
      <c r="I91" s="3">
        <v>33098</v>
      </c>
    </row>
    <row r="92" spans="1:9" x14ac:dyDescent="0.25">
      <c r="A92">
        <v>208</v>
      </c>
      <c r="B92" t="s">
        <v>216</v>
      </c>
      <c r="C92" t="s">
        <v>232</v>
      </c>
      <c r="D92" t="s">
        <v>238</v>
      </c>
      <c r="E92" t="s">
        <v>409</v>
      </c>
      <c r="F92" t="s">
        <v>9</v>
      </c>
      <c r="G92" t="s">
        <v>248</v>
      </c>
      <c r="H92" t="s">
        <v>249</v>
      </c>
      <c r="I92" s="3">
        <v>33098</v>
      </c>
    </row>
    <row r="93" spans="1:9" x14ac:dyDescent="0.25">
      <c r="A93">
        <v>209</v>
      </c>
      <c r="B93" t="s">
        <v>410</v>
      </c>
      <c r="C93" t="s">
        <v>232</v>
      </c>
      <c r="D93" t="s">
        <v>233</v>
      </c>
      <c r="E93" t="s">
        <v>411</v>
      </c>
      <c r="F93" t="s">
        <v>9</v>
      </c>
      <c r="H93" t="s">
        <v>235</v>
      </c>
      <c r="I93" s="3">
        <v>33105</v>
      </c>
    </row>
    <row r="94" spans="1:9" x14ac:dyDescent="0.25">
      <c r="A94">
        <v>213</v>
      </c>
      <c r="B94" t="s">
        <v>412</v>
      </c>
      <c r="C94" t="s">
        <v>232</v>
      </c>
      <c r="D94" t="s">
        <v>238</v>
      </c>
      <c r="E94" t="s">
        <v>413</v>
      </c>
      <c r="F94" t="s">
        <v>9</v>
      </c>
      <c r="G94" t="s">
        <v>305</v>
      </c>
      <c r="H94" t="s">
        <v>306</v>
      </c>
      <c r="I94" s="3">
        <v>33137</v>
      </c>
    </row>
    <row r="95" spans="1:9" x14ac:dyDescent="0.25">
      <c r="A95">
        <v>215</v>
      </c>
      <c r="B95" t="s">
        <v>414</v>
      </c>
      <c r="C95" t="s">
        <v>232</v>
      </c>
      <c r="D95" t="s">
        <v>238</v>
      </c>
      <c r="E95" t="s">
        <v>415</v>
      </c>
      <c r="F95" t="s">
        <v>9</v>
      </c>
      <c r="G95" t="s">
        <v>240</v>
      </c>
      <c r="H95" t="s">
        <v>241</v>
      </c>
      <c r="I95" s="3">
        <v>33137</v>
      </c>
    </row>
    <row r="96" spans="1:9" x14ac:dyDescent="0.25">
      <c r="A96">
        <v>216</v>
      </c>
      <c r="B96" t="s">
        <v>416</v>
      </c>
      <c r="C96" t="s">
        <v>232</v>
      </c>
      <c r="D96" t="s">
        <v>238</v>
      </c>
      <c r="E96" t="s">
        <v>417</v>
      </c>
      <c r="F96" t="s">
        <v>9</v>
      </c>
      <c r="H96" t="s">
        <v>418</v>
      </c>
      <c r="I96" s="3">
        <v>33137</v>
      </c>
    </row>
    <row r="97" spans="1:9" x14ac:dyDescent="0.25">
      <c r="A97">
        <v>217</v>
      </c>
      <c r="B97" t="s">
        <v>127</v>
      </c>
      <c r="C97" t="s">
        <v>232</v>
      </c>
      <c r="D97" t="s">
        <v>238</v>
      </c>
      <c r="E97" t="s">
        <v>419</v>
      </c>
      <c r="F97" t="s">
        <v>9</v>
      </c>
      <c r="G97" t="s">
        <v>305</v>
      </c>
      <c r="H97" t="s">
        <v>306</v>
      </c>
      <c r="I97" s="3">
        <v>33137</v>
      </c>
    </row>
    <row r="98" spans="1:9" x14ac:dyDescent="0.25">
      <c r="A98">
        <v>218</v>
      </c>
      <c r="B98" t="s">
        <v>211</v>
      </c>
      <c r="C98" t="s">
        <v>232</v>
      </c>
      <c r="D98" t="s">
        <v>238</v>
      </c>
      <c r="E98" t="s">
        <v>420</v>
      </c>
      <c r="F98" t="s">
        <v>9</v>
      </c>
      <c r="H98" t="s">
        <v>235</v>
      </c>
      <c r="I98" s="3">
        <v>33137</v>
      </c>
    </row>
    <row r="99" spans="1:9" x14ac:dyDescent="0.25">
      <c r="A99">
        <v>219</v>
      </c>
      <c r="B99" t="s">
        <v>88</v>
      </c>
      <c r="C99" t="s">
        <v>232</v>
      </c>
      <c r="D99" t="s">
        <v>238</v>
      </c>
      <c r="E99" t="s">
        <v>421</v>
      </c>
      <c r="F99" t="s">
        <v>9</v>
      </c>
      <c r="G99" t="s">
        <v>311</v>
      </c>
      <c r="H99" t="s">
        <v>312</v>
      </c>
      <c r="I99" s="3">
        <v>33137</v>
      </c>
    </row>
    <row r="100" spans="1:9" x14ac:dyDescent="0.25">
      <c r="A100">
        <v>220</v>
      </c>
      <c r="B100" t="s">
        <v>422</v>
      </c>
      <c r="C100" t="s">
        <v>232</v>
      </c>
      <c r="D100" t="s">
        <v>233</v>
      </c>
      <c r="E100" t="s">
        <v>423</v>
      </c>
      <c r="F100" t="s">
        <v>9</v>
      </c>
      <c r="G100" t="s">
        <v>305</v>
      </c>
      <c r="H100" t="s">
        <v>306</v>
      </c>
      <c r="I100" s="3">
        <v>33137</v>
      </c>
    </row>
    <row r="101" spans="1:9" x14ac:dyDescent="0.25">
      <c r="A101">
        <v>221</v>
      </c>
      <c r="B101" t="s">
        <v>149</v>
      </c>
      <c r="C101" t="s">
        <v>232</v>
      </c>
      <c r="D101" t="s">
        <v>424</v>
      </c>
      <c r="E101" t="s">
        <v>425</v>
      </c>
      <c r="F101" t="s">
        <v>9</v>
      </c>
      <c r="H101" t="s">
        <v>235</v>
      </c>
      <c r="I101" s="3">
        <v>33137</v>
      </c>
    </row>
    <row r="102" spans="1:9" x14ac:dyDescent="0.25">
      <c r="A102">
        <v>222</v>
      </c>
      <c r="B102" t="s">
        <v>199</v>
      </c>
      <c r="C102" t="s">
        <v>232</v>
      </c>
      <c r="D102" t="s">
        <v>238</v>
      </c>
      <c r="E102" t="s">
        <v>426</v>
      </c>
      <c r="F102" t="s">
        <v>9</v>
      </c>
      <c r="G102" t="s">
        <v>248</v>
      </c>
      <c r="H102" t="s">
        <v>249</v>
      </c>
      <c r="I102" s="3">
        <v>33137</v>
      </c>
    </row>
    <row r="103" spans="1:9" x14ac:dyDescent="0.25">
      <c r="A103">
        <v>223</v>
      </c>
      <c r="B103" t="s">
        <v>427</v>
      </c>
      <c r="C103" t="s">
        <v>232</v>
      </c>
      <c r="D103" t="s">
        <v>274</v>
      </c>
      <c r="E103" t="s">
        <v>428</v>
      </c>
      <c r="F103" t="s">
        <v>9</v>
      </c>
      <c r="H103" t="s">
        <v>235</v>
      </c>
      <c r="I103" s="3">
        <v>33137</v>
      </c>
    </row>
    <row r="104" spans="1:9" x14ac:dyDescent="0.25">
      <c r="A104">
        <v>224</v>
      </c>
      <c r="B104" t="s">
        <v>429</v>
      </c>
      <c r="C104" t="s">
        <v>232</v>
      </c>
      <c r="D104" t="s">
        <v>238</v>
      </c>
      <c r="E104" t="s">
        <v>430</v>
      </c>
      <c r="F104" t="s">
        <v>9</v>
      </c>
      <c r="H104" t="s">
        <v>235</v>
      </c>
      <c r="I104" s="3">
        <v>33137</v>
      </c>
    </row>
    <row r="105" spans="1:9" x14ac:dyDescent="0.25">
      <c r="A105">
        <v>225</v>
      </c>
      <c r="B105" t="s">
        <v>117</v>
      </c>
      <c r="C105" t="s">
        <v>232</v>
      </c>
      <c r="D105" t="s">
        <v>238</v>
      </c>
      <c r="E105" t="s">
        <v>431</v>
      </c>
      <c r="F105" t="s">
        <v>9</v>
      </c>
      <c r="G105" t="s">
        <v>311</v>
      </c>
      <c r="H105" t="s">
        <v>312</v>
      </c>
      <c r="I105" s="3">
        <v>33137</v>
      </c>
    </row>
    <row r="106" spans="1:9" x14ac:dyDescent="0.25">
      <c r="A106">
        <v>243</v>
      </c>
      <c r="B106" t="s">
        <v>432</v>
      </c>
      <c r="C106" t="s">
        <v>232</v>
      </c>
      <c r="D106" t="s">
        <v>238</v>
      </c>
      <c r="E106" t="s">
        <v>433</v>
      </c>
      <c r="F106" t="s">
        <v>43</v>
      </c>
      <c r="G106" t="s">
        <v>248</v>
      </c>
      <c r="H106" t="s">
        <v>249</v>
      </c>
      <c r="I106" s="3">
        <v>33443</v>
      </c>
    </row>
    <row r="107" spans="1:9" x14ac:dyDescent="0.25">
      <c r="A107">
        <v>260</v>
      </c>
      <c r="B107" t="s">
        <v>434</v>
      </c>
      <c r="C107" t="s">
        <v>435</v>
      </c>
      <c r="D107" t="s">
        <v>238</v>
      </c>
      <c r="E107" t="s">
        <v>436</v>
      </c>
      <c r="G107" t="s">
        <v>248</v>
      </c>
      <c r="H107" t="s">
        <v>249</v>
      </c>
      <c r="I107" s="3">
        <v>33735</v>
      </c>
    </row>
    <row r="108" spans="1:9" x14ac:dyDescent="0.25">
      <c r="A108">
        <v>269</v>
      </c>
      <c r="B108" t="s">
        <v>437</v>
      </c>
      <c r="C108" t="s">
        <v>232</v>
      </c>
      <c r="D108" t="s">
        <v>238</v>
      </c>
      <c r="E108" t="s">
        <v>438</v>
      </c>
      <c r="F108" t="s">
        <v>9</v>
      </c>
      <c r="H108" t="s">
        <v>235</v>
      </c>
      <c r="I108" s="3">
        <v>33921</v>
      </c>
    </row>
    <row r="109" spans="1:9" x14ac:dyDescent="0.25">
      <c r="A109">
        <v>273</v>
      </c>
      <c r="B109" t="s">
        <v>439</v>
      </c>
      <c r="C109" t="s">
        <v>232</v>
      </c>
      <c r="D109" t="s">
        <v>238</v>
      </c>
      <c r="E109" t="s">
        <v>440</v>
      </c>
      <c r="F109" t="s">
        <v>43</v>
      </c>
      <c r="G109" t="s">
        <v>248</v>
      </c>
      <c r="H109" t="s">
        <v>249</v>
      </c>
      <c r="I109" s="3">
        <v>34051</v>
      </c>
    </row>
    <row r="110" spans="1:9" x14ac:dyDescent="0.25">
      <c r="A110">
        <v>274</v>
      </c>
      <c r="B110" t="s">
        <v>441</v>
      </c>
      <c r="C110" t="s">
        <v>232</v>
      </c>
      <c r="D110" t="s">
        <v>238</v>
      </c>
      <c r="E110" t="s">
        <v>442</v>
      </c>
      <c r="F110" t="s">
        <v>9</v>
      </c>
      <c r="G110" t="s">
        <v>264</v>
      </c>
      <c r="H110" t="s">
        <v>265</v>
      </c>
      <c r="I110" s="3">
        <v>34051</v>
      </c>
    </row>
    <row r="111" spans="1:9" x14ac:dyDescent="0.25">
      <c r="A111">
        <v>275</v>
      </c>
      <c r="B111" t="s">
        <v>443</v>
      </c>
      <c r="C111" t="s">
        <v>232</v>
      </c>
      <c r="D111" t="s">
        <v>238</v>
      </c>
      <c r="E111" t="s">
        <v>444</v>
      </c>
      <c r="F111" t="s">
        <v>9</v>
      </c>
      <c r="G111" t="s">
        <v>248</v>
      </c>
      <c r="H111" t="s">
        <v>249</v>
      </c>
      <c r="I111" s="3">
        <v>34051</v>
      </c>
    </row>
    <row r="112" spans="1:9" x14ac:dyDescent="0.25">
      <c r="A112">
        <v>276</v>
      </c>
      <c r="B112" t="s">
        <v>445</v>
      </c>
      <c r="C112" t="s">
        <v>232</v>
      </c>
      <c r="D112" t="s">
        <v>238</v>
      </c>
      <c r="E112" t="s">
        <v>446</v>
      </c>
      <c r="F112" t="s">
        <v>9</v>
      </c>
      <c r="H112" t="s">
        <v>235</v>
      </c>
      <c r="I112" s="3">
        <v>34051</v>
      </c>
    </row>
    <row r="113" spans="1:9" x14ac:dyDescent="0.25">
      <c r="A113">
        <v>277</v>
      </c>
      <c r="B113" t="s">
        <v>447</v>
      </c>
      <c r="C113" t="s">
        <v>232</v>
      </c>
      <c r="D113" t="s">
        <v>238</v>
      </c>
      <c r="E113" t="s">
        <v>448</v>
      </c>
      <c r="F113" t="s">
        <v>9</v>
      </c>
      <c r="G113" t="s">
        <v>311</v>
      </c>
      <c r="H113" t="s">
        <v>312</v>
      </c>
      <c r="I113" s="3">
        <v>34051</v>
      </c>
    </row>
    <row r="114" spans="1:9" x14ac:dyDescent="0.25">
      <c r="A114">
        <v>278</v>
      </c>
      <c r="B114" t="s">
        <v>449</v>
      </c>
      <c r="C114" t="s">
        <v>232</v>
      </c>
      <c r="D114" t="s">
        <v>238</v>
      </c>
      <c r="E114" t="s">
        <v>450</v>
      </c>
      <c r="F114" t="s">
        <v>9</v>
      </c>
      <c r="G114" t="s">
        <v>240</v>
      </c>
      <c r="H114" t="s">
        <v>241</v>
      </c>
      <c r="I114" s="3">
        <v>34051</v>
      </c>
    </row>
    <row r="115" spans="1:9" x14ac:dyDescent="0.25">
      <c r="A115">
        <v>280</v>
      </c>
      <c r="B115" t="s">
        <v>451</v>
      </c>
      <c r="C115" t="s">
        <v>232</v>
      </c>
      <c r="D115" t="s">
        <v>238</v>
      </c>
      <c r="E115" t="s">
        <v>452</v>
      </c>
      <c r="F115" t="s">
        <v>9</v>
      </c>
      <c r="G115" t="s">
        <v>248</v>
      </c>
      <c r="H115" t="s">
        <v>249</v>
      </c>
      <c r="I115" s="3">
        <v>34051</v>
      </c>
    </row>
    <row r="116" spans="1:9" x14ac:dyDescent="0.25">
      <c r="A116">
        <v>281</v>
      </c>
      <c r="B116" t="s">
        <v>30</v>
      </c>
      <c r="C116" t="s">
        <v>232</v>
      </c>
      <c r="D116" t="s">
        <v>238</v>
      </c>
      <c r="E116" t="s">
        <v>453</v>
      </c>
      <c r="F116" t="s">
        <v>9</v>
      </c>
      <c r="G116" t="s">
        <v>283</v>
      </c>
      <c r="H116" t="s">
        <v>241</v>
      </c>
      <c r="I116" s="3">
        <v>34051</v>
      </c>
    </row>
    <row r="117" spans="1:9" x14ac:dyDescent="0.25">
      <c r="A117">
        <v>282</v>
      </c>
      <c r="B117" t="s">
        <v>137</v>
      </c>
      <c r="C117" t="s">
        <v>232</v>
      </c>
      <c r="D117" t="s">
        <v>238</v>
      </c>
      <c r="E117" t="s">
        <v>454</v>
      </c>
      <c r="F117" t="s">
        <v>9</v>
      </c>
      <c r="G117" t="s">
        <v>240</v>
      </c>
      <c r="H117" t="s">
        <v>241</v>
      </c>
      <c r="I117" s="3">
        <v>34051</v>
      </c>
    </row>
    <row r="118" spans="1:9" x14ac:dyDescent="0.25">
      <c r="A118">
        <v>285</v>
      </c>
      <c r="B118" t="s">
        <v>155</v>
      </c>
      <c r="C118" t="s">
        <v>232</v>
      </c>
      <c r="D118" t="s">
        <v>238</v>
      </c>
      <c r="E118" t="s">
        <v>455</v>
      </c>
      <c r="F118" t="s">
        <v>9</v>
      </c>
      <c r="G118" t="s">
        <v>248</v>
      </c>
      <c r="H118" t="s">
        <v>249</v>
      </c>
      <c r="I118" s="3">
        <v>34071</v>
      </c>
    </row>
    <row r="119" spans="1:9" x14ac:dyDescent="0.25">
      <c r="A119">
        <v>286</v>
      </c>
      <c r="B119" t="s">
        <v>456</v>
      </c>
      <c r="C119" t="s">
        <v>232</v>
      </c>
      <c r="D119" t="s">
        <v>238</v>
      </c>
      <c r="E119" t="s">
        <v>457</v>
      </c>
      <c r="F119" t="s">
        <v>43</v>
      </c>
      <c r="G119" t="s">
        <v>458</v>
      </c>
      <c r="H119" t="s">
        <v>298</v>
      </c>
      <c r="I119" s="3">
        <v>34073</v>
      </c>
    </row>
    <row r="120" spans="1:9" x14ac:dyDescent="0.25">
      <c r="A120">
        <v>287</v>
      </c>
      <c r="B120" t="s">
        <v>459</v>
      </c>
      <c r="C120" t="s">
        <v>232</v>
      </c>
      <c r="D120" t="s">
        <v>384</v>
      </c>
      <c r="E120" t="s">
        <v>460</v>
      </c>
      <c r="F120" t="s">
        <v>9</v>
      </c>
      <c r="H120" t="s">
        <v>235</v>
      </c>
      <c r="I120" s="3">
        <v>34075</v>
      </c>
    </row>
    <row r="121" spans="1:9" x14ac:dyDescent="0.25">
      <c r="A121">
        <v>294</v>
      </c>
      <c r="B121" t="s">
        <v>112</v>
      </c>
      <c r="C121" t="s">
        <v>232</v>
      </c>
      <c r="D121" t="s">
        <v>238</v>
      </c>
      <c r="E121" t="s">
        <v>461</v>
      </c>
      <c r="F121" t="s">
        <v>9</v>
      </c>
      <c r="G121" t="s">
        <v>248</v>
      </c>
      <c r="H121" t="s">
        <v>249</v>
      </c>
      <c r="I121" s="3">
        <v>34145</v>
      </c>
    </row>
    <row r="122" spans="1:9" x14ac:dyDescent="0.25">
      <c r="A122">
        <v>295</v>
      </c>
      <c r="B122" t="s">
        <v>462</v>
      </c>
      <c r="C122" t="s">
        <v>232</v>
      </c>
      <c r="D122" t="s">
        <v>238</v>
      </c>
      <c r="E122" t="s">
        <v>463</v>
      </c>
      <c r="F122" t="s">
        <v>9</v>
      </c>
      <c r="H122" t="s">
        <v>235</v>
      </c>
      <c r="I122" s="3">
        <v>34145</v>
      </c>
    </row>
    <row r="123" spans="1:9" x14ac:dyDescent="0.25">
      <c r="A123">
        <v>296</v>
      </c>
      <c r="B123" t="s">
        <v>464</v>
      </c>
      <c r="C123" t="s">
        <v>232</v>
      </c>
      <c r="D123" t="s">
        <v>238</v>
      </c>
      <c r="E123" t="s">
        <v>465</v>
      </c>
      <c r="F123" t="s">
        <v>9</v>
      </c>
      <c r="G123" t="s">
        <v>264</v>
      </c>
      <c r="H123" t="s">
        <v>265</v>
      </c>
      <c r="I123" s="3">
        <v>34145</v>
      </c>
    </row>
    <row r="124" spans="1:9" x14ac:dyDescent="0.25">
      <c r="A124">
        <v>298</v>
      </c>
      <c r="B124" t="s">
        <v>198</v>
      </c>
      <c r="C124" t="s">
        <v>232</v>
      </c>
      <c r="D124" t="s">
        <v>384</v>
      </c>
      <c r="E124" t="s">
        <v>466</v>
      </c>
      <c r="F124" t="s">
        <v>9</v>
      </c>
      <c r="H124" t="s">
        <v>235</v>
      </c>
      <c r="I124" s="3">
        <v>34145</v>
      </c>
    </row>
    <row r="125" spans="1:9" x14ac:dyDescent="0.25">
      <c r="A125">
        <v>300</v>
      </c>
      <c r="B125" t="s">
        <v>91</v>
      </c>
      <c r="C125" t="s">
        <v>232</v>
      </c>
      <c r="D125" t="s">
        <v>238</v>
      </c>
      <c r="E125" t="s">
        <v>467</v>
      </c>
      <c r="F125" t="s">
        <v>9</v>
      </c>
      <c r="G125" t="s">
        <v>305</v>
      </c>
      <c r="H125" t="s">
        <v>306</v>
      </c>
      <c r="I125" s="3">
        <v>34157</v>
      </c>
    </row>
    <row r="126" spans="1:9" x14ac:dyDescent="0.25">
      <c r="A126">
        <v>304</v>
      </c>
      <c r="B126" t="s">
        <v>468</v>
      </c>
      <c r="C126" t="s">
        <v>232</v>
      </c>
      <c r="D126" t="s">
        <v>233</v>
      </c>
      <c r="E126" t="s">
        <v>469</v>
      </c>
      <c r="F126" t="s">
        <v>43</v>
      </c>
      <c r="H126" t="s">
        <v>235</v>
      </c>
      <c r="I126" s="3">
        <v>34211</v>
      </c>
    </row>
    <row r="127" spans="1:9" x14ac:dyDescent="0.25">
      <c r="A127">
        <v>305</v>
      </c>
      <c r="B127" t="s">
        <v>470</v>
      </c>
      <c r="C127" t="s">
        <v>232</v>
      </c>
      <c r="D127" t="s">
        <v>233</v>
      </c>
      <c r="E127" t="s">
        <v>471</v>
      </c>
      <c r="F127" t="s">
        <v>9</v>
      </c>
      <c r="H127" t="s">
        <v>235</v>
      </c>
      <c r="I127" s="3">
        <v>34213</v>
      </c>
    </row>
    <row r="128" spans="1:9" x14ac:dyDescent="0.25">
      <c r="A128">
        <v>307</v>
      </c>
      <c r="B128" t="s">
        <v>92</v>
      </c>
      <c r="C128" t="s">
        <v>232</v>
      </c>
      <c r="D128" t="s">
        <v>238</v>
      </c>
      <c r="E128" t="s">
        <v>472</v>
      </c>
      <c r="F128" t="s">
        <v>9</v>
      </c>
      <c r="H128" t="s">
        <v>473</v>
      </c>
      <c r="I128" s="3">
        <v>34214</v>
      </c>
    </row>
    <row r="129" spans="1:9" x14ac:dyDescent="0.25">
      <c r="A129">
        <v>309</v>
      </c>
      <c r="B129" t="s">
        <v>75</v>
      </c>
      <c r="C129" t="s">
        <v>232</v>
      </c>
      <c r="D129" t="s">
        <v>238</v>
      </c>
      <c r="E129" t="s">
        <v>474</v>
      </c>
      <c r="F129" t="s">
        <v>9</v>
      </c>
      <c r="G129" t="s">
        <v>240</v>
      </c>
      <c r="H129" t="s">
        <v>241</v>
      </c>
      <c r="I129" s="3">
        <v>34233</v>
      </c>
    </row>
    <row r="130" spans="1:9" x14ac:dyDescent="0.25">
      <c r="A130">
        <v>317</v>
      </c>
      <c r="B130" t="s">
        <v>475</v>
      </c>
      <c r="C130" t="s">
        <v>232</v>
      </c>
      <c r="D130" t="s">
        <v>233</v>
      </c>
      <c r="E130" t="s">
        <v>476</v>
      </c>
      <c r="F130" t="s">
        <v>9</v>
      </c>
      <c r="H130" t="s">
        <v>235</v>
      </c>
      <c r="I130" s="3">
        <v>34467</v>
      </c>
    </row>
    <row r="131" spans="1:9" x14ac:dyDescent="0.25">
      <c r="A131">
        <v>318</v>
      </c>
      <c r="B131" t="s">
        <v>477</v>
      </c>
      <c r="C131" t="s">
        <v>232</v>
      </c>
      <c r="D131" t="s">
        <v>238</v>
      </c>
      <c r="E131" t="s">
        <v>478</v>
      </c>
      <c r="F131" t="s">
        <v>9</v>
      </c>
      <c r="G131" t="s">
        <v>305</v>
      </c>
      <c r="H131" t="s">
        <v>306</v>
      </c>
      <c r="I131" s="3">
        <v>34467</v>
      </c>
    </row>
    <row r="132" spans="1:9" x14ac:dyDescent="0.25">
      <c r="A132">
        <v>319</v>
      </c>
      <c r="B132" t="s">
        <v>479</v>
      </c>
      <c r="C132" t="s">
        <v>232</v>
      </c>
      <c r="D132" t="s">
        <v>238</v>
      </c>
      <c r="E132" t="s">
        <v>480</v>
      </c>
      <c r="F132" t="s">
        <v>9</v>
      </c>
      <c r="H132" t="s">
        <v>235</v>
      </c>
      <c r="I132" s="3">
        <v>34498</v>
      </c>
    </row>
    <row r="133" spans="1:9" x14ac:dyDescent="0.25">
      <c r="A133">
        <v>328</v>
      </c>
      <c r="B133" t="s">
        <v>481</v>
      </c>
      <c r="C133" t="s">
        <v>232</v>
      </c>
      <c r="D133" t="s">
        <v>233</v>
      </c>
      <c r="E133" t="s">
        <v>482</v>
      </c>
      <c r="F133" t="s">
        <v>9</v>
      </c>
      <c r="H133" t="s">
        <v>235</v>
      </c>
      <c r="I133" s="3">
        <v>34108</v>
      </c>
    </row>
    <row r="134" spans="1:9" x14ac:dyDescent="0.25">
      <c r="A134">
        <v>337</v>
      </c>
      <c r="B134" t="s">
        <v>154</v>
      </c>
      <c r="C134" t="s">
        <v>232</v>
      </c>
      <c r="D134" t="s">
        <v>238</v>
      </c>
      <c r="E134" t="s">
        <v>483</v>
      </c>
      <c r="F134" t="s">
        <v>9</v>
      </c>
      <c r="G134" t="s">
        <v>248</v>
      </c>
      <c r="H134" t="s">
        <v>249</v>
      </c>
      <c r="I134" s="3">
        <v>34876</v>
      </c>
    </row>
    <row r="135" spans="1:9" x14ac:dyDescent="0.25">
      <c r="A135">
        <v>339</v>
      </c>
      <c r="B135" t="s">
        <v>58</v>
      </c>
      <c r="C135" t="s">
        <v>232</v>
      </c>
      <c r="D135" t="s">
        <v>238</v>
      </c>
      <c r="E135" t="s">
        <v>484</v>
      </c>
      <c r="F135" t="s">
        <v>9</v>
      </c>
      <c r="G135" t="s">
        <v>248</v>
      </c>
      <c r="H135" t="s">
        <v>249</v>
      </c>
      <c r="I135" s="3">
        <v>34904</v>
      </c>
    </row>
    <row r="136" spans="1:9" x14ac:dyDescent="0.25">
      <c r="A136">
        <v>346</v>
      </c>
      <c r="B136" t="s">
        <v>485</v>
      </c>
      <c r="C136" t="s">
        <v>232</v>
      </c>
      <c r="D136" t="s">
        <v>238</v>
      </c>
      <c r="E136" t="s">
        <v>486</v>
      </c>
      <c r="F136" t="s">
        <v>9</v>
      </c>
      <c r="G136" t="s">
        <v>248</v>
      </c>
      <c r="H136" t="s">
        <v>241</v>
      </c>
      <c r="I136" s="3">
        <v>34983</v>
      </c>
    </row>
    <row r="137" spans="1:9" x14ac:dyDescent="0.25">
      <c r="A137">
        <v>347</v>
      </c>
      <c r="B137" t="s">
        <v>487</v>
      </c>
      <c r="C137" t="s">
        <v>232</v>
      </c>
      <c r="D137" t="s">
        <v>238</v>
      </c>
      <c r="E137" t="s">
        <v>488</v>
      </c>
      <c r="F137" t="s">
        <v>9</v>
      </c>
      <c r="G137" t="s">
        <v>240</v>
      </c>
      <c r="H137" t="s">
        <v>241</v>
      </c>
      <c r="I137" s="3">
        <v>34988</v>
      </c>
    </row>
    <row r="138" spans="1:9" x14ac:dyDescent="0.25">
      <c r="A138">
        <v>349</v>
      </c>
      <c r="B138" t="s">
        <v>489</v>
      </c>
      <c r="C138" t="s">
        <v>232</v>
      </c>
      <c r="D138" t="s">
        <v>238</v>
      </c>
      <c r="E138" t="s">
        <v>490</v>
      </c>
      <c r="F138" t="s">
        <v>9</v>
      </c>
      <c r="H138" t="s">
        <v>235</v>
      </c>
      <c r="I138" s="3">
        <v>34996</v>
      </c>
    </row>
    <row r="139" spans="1:9" x14ac:dyDescent="0.25">
      <c r="A139">
        <v>351</v>
      </c>
      <c r="B139" t="s">
        <v>204</v>
      </c>
      <c r="C139" t="s">
        <v>232</v>
      </c>
      <c r="D139" t="s">
        <v>238</v>
      </c>
      <c r="E139" t="s">
        <v>491</v>
      </c>
      <c r="F139" t="s">
        <v>9</v>
      </c>
      <c r="G139" t="s">
        <v>248</v>
      </c>
      <c r="H139" t="s">
        <v>249</v>
      </c>
      <c r="I139" s="3">
        <v>35002</v>
      </c>
    </row>
    <row r="140" spans="1:9" x14ac:dyDescent="0.25">
      <c r="A140">
        <v>352</v>
      </c>
      <c r="B140" t="s">
        <v>16</v>
      </c>
      <c r="C140" t="s">
        <v>232</v>
      </c>
      <c r="D140" t="s">
        <v>238</v>
      </c>
      <c r="E140" t="s">
        <v>492</v>
      </c>
      <c r="F140" t="s">
        <v>9</v>
      </c>
      <c r="G140" t="s">
        <v>311</v>
      </c>
      <c r="H140" t="s">
        <v>312</v>
      </c>
      <c r="I140" s="3">
        <v>35003</v>
      </c>
    </row>
    <row r="141" spans="1:9" x14ac:dyDescent="0.25">
      <c r="A141">
        <v>356</v>
      </c>
      <c r="B141" t="s">
        <v>493</v>
      </c>
      <c r="C141" t="s">
        <v>232</v>
      </c>
      <c r="D141" t="s">
        <v>384</v>
      </c>
      <c r="E141" t="s">
        <v>494</v>
      </c>
      <c r="F141" t="s">
        <v>9</v>
      </c>
      <c r="H141" t="s">
        <v>235</v>
      </c>
      <c r="I141" s="3">
        <v>35153</v>
      </c>
    </row>
    <row r="142" spans="1:9" x14ac:dyDescent="0.25">
      <c r="A142">
        <v>364</v>
      </c>
      <c r="B142" t="s">
        <v>25</v>
      </c>
      <c r="C142" t="s">
        <v>232</v>
      </c>
      <c r="D142" t="s">
        <v>238</v>
      </c>
      <c r="E142" t="s">
        <v>495</v>
      </c>
      <c r="F142" t="s">
        <v>9</v>
      </c>
      <c r="G142" t="s">
        <v>240</v>
      </c>
      <c r="H142" t="s">
        <v>473</v>
      </c>
      <c r="I142" s="3">
        <v>35247</v>
      </c>
    </row>
    <row r="143" spans="1:9" x14ac:dyDescent="0.25">
      <c r="A143">
        <v>371</v>
      </c>
      <c r="B143" t="s">
        <v>166</v>
      </c>
      <c r="C143" t="s">
        <v>232</v>
      </c>
      <c r="D143" t="s">
        <v>238</v>
      </c>
      <c r="E143" t="s">
        <v>496</v>
      </c>
      <c r="F143" t="s">
        <v>43</v>
      </c>
      <c r="H143" t="s">
        <v>235</v>
      </c>
      <c r="I143" s="3">
        <v>35404</v>
      </c>
    </row>
    <row r="144" spans="1:9" x14ac:dyDescent="0.25">
      <c r="A144">
        <v>372</v>
      </c>
      <c r="B144" t="s">
        <v>497</v>
      </c>
      <c r="C144" t="s">
        <v>232</v>
      </c>
      <c r="D144" t="s">
        <v>238</v>
      </c>
      <c r="E144" t="s">
        <v>498</v>
      </c>
      <c r="F144" t="s">
        <v>43</v>
      </c>
      <c r="G144" t="s">
        <v>311</v>
      </c>
      <c r="H144" t="s">
        <v>312</v>
      </c>
      <c r="I144" s="3">
        <v>35409</v>
      </c>
    </row>
    <row r="145" spans="1:9" x14ac:dyDescent="0.25">
      <c r="A145">
        <v>382</v>
      </c>
      <c r="B145" t="s">
        <v>69</v>
      </c>
      <c r="C145" t="s">
        <v>232</v>
      </c>
      <c r="D145" t="s">
        <v>238</v>
      </c>
      <c r="E145" t="s">
        <v>499</v>
      </c>
      <c r="F145" t="s">
        <v>9</v>
      </c>
      <c r="G145" t="s">
        <v>248</v>
      </c>
      <c r="H145" t="s">
        <v>249</v>
      </c>
      <c r="I145" s="3">
        <v>35583</v>
      </c>
    </row>
    <row r="146" spans="1:9" x14ac:dyDescent="0.25">
      <c r="A146">
        <v>388</v>
      </c>
      <c r="B146" t="s">
        <v>6</v>
      </c>
      <c r="C146" t="s">
        <v>232</v>
      </c>
      <c r="D146" t="s">
        <v>238</v>
      </c>
      <c r="E146" t="s">
        <v>500</v>
      </c>
      <c r="F146" t="s">
        <v>43</v>
      </c>
      <c r="H146" t="s">
        <v>235</v>
      </c>
      <c r="I146" s="3">
        <v>35612</v>
      </c>
    </row>
    <row r="147" spans="1:9" x14ac:dyDescent="0.25">
      <c r="A147">
        <v>396</v>
      </c>
      <c r="B147" t="s">
        <v>501</v>
      </c>
      <c r="C147" t="s">
        <v>237</v>
      </c>
      <c r="D147" t="s">
        <v>238</v>
      </c>
      <c r="E147" t="s">
        <v>502</v>
      </c>
      <c r="G147" t="s">
        <v>240</v>
      </c>
      <c r="H147" t="s">
        <v>241</v>
      </c>
      <c r="I147" s="3">
        <v>35667</v>
      </c>
    </row>
    <row r="148" spans="1:9" x14ac:dyDescent="0.25">
      <c r="A148">
        <v>402</v>
      </c>
      <c r="B148" t="s">
        <v>59</v>
      </c>
      <c r="C148" t="s">
        <v>232</v>
      </c>
      <c r="D148" t="s">
        <v>238</v>
      </c>
      <c r="E148" t="s">
        <v>503</v>
      </c>
      <c r="F148" t="s">
        <v>9</v>
      </c>
      <c r="G148" t="s">
        <v>311</v>
      </c>
      <c r="H148" t="s">
        <v>312</v>
      </c>
      <c r="I148" s="3">
        <v>35723</v>
      </c>
    </row>
    <row r="149" spans="1:9" x14ac:dyDescent="0.25">
      <c r="A149">
        <v>410</v>
      </c>
      <c r="B149" t="s">
        <v>504</v>
      </c>
      <c r="C149" t="s">
        <v>232</v>
      </c>
      <c r="D149" t="s">
        <v>238</v>
      </c>
      <c r="E149" t="s">
        <v>505</v>
      </c>
      <c r="F149" t="s">
        <v>43</v>
      </c>
      <c r="G149" t="s">
        <v>311</v>
      </c>
      <c r="H149" t="s">
        <v>312</v>
      </c>
      <c r="I149" s="3">
        <v>35776</v>
      </c>
    </row>
    <row r="150" spans="1:9" x14ac:dyDescent="0.25">
      <c r="A150">
        <v>412</v>
      </c>
      <c r="B150" t="s">
        <v>55</v>
      </c>
      <c r="C150" t="s">
        <v>232</v>
      </c>
      <c r="D150" t="s">
        <v>238</v>
      </c>
      <c r="E150" t="s">
        <v>506</v>
      </c>
      <c r="F150" t="s">
        <v>9</v>
      </c>
      <c r="G150" t="s">
        <v>243</v>
      </c>
      <c r="H150" t="s">
        <v>241</v>
      </c>
      <c r="I150" s="3">
        <v>35809</v>
      </c>
    </row>
    <row r="151" spans="1:9" x14ac:dyDescent="0.25">
      <c r="A151">
        <v>423</v>
      </c>
      <c r="B151" t="s">
        <v>507</v>
      </c>
      <c r="C151" t="s">
        <v>237</v>
      </c>
      <c r="D151" t="s">
        <v>315</v>
      </c>
      <c r="E151" t="s">
        <v>508</v>
      </c>
      <c r="G151" t="s">
        <v>509</v>
      </c>
      <c r="H151" t="s">
        <v>298</v>
      </c>
      <c r="I151" s="3">
        <v>35977</v>
      </c>
    </row>
    <row r="152" spans="1:9" x14ac:dyDescent="0.25">
      <c r="A152">
        <v>441</v>
      </c>
      <c r="B152" t="s">
        <v>170</v>
      </c>
      <c r="C152" t="s">
        <v>232</v>
      </c>
      <c r="D152" t="s">
        <v>238</v>
      </c>
      <c r="E152" t="s">
        <v>510</v>
      </c>
      <c r="F152" t="s">
        <v>43</v>
      </c>
      <c r="G152" t="s">
        <v>297</v>
      </c>
      <c r="H152" t="s">
        <v>473</v>
      </c>
      <c r="I152" s="3">
        <v>36315</v>
      </c>
    </row>
    <row r="153" spans="1:9" x14ac:dyDescent="0.25">
      <c r="A153">
        <v>444</v>
      </c>
      <c r="B153" t="s">
        <v>153</v>
      </c>
      <c r="C153" t="s">
        <v>232</v>
      </c>
      <c r="D153" t="s">
        <v>238</v>
      </c>
      <c r="E153" t="s">
        <v>511</v>
      </c>
      <c r="F153" t="s">
        <v>43</v>
      </c>
      <c r="H153" t="s">
        <v>235</v>
      </c>
      <c r="I153" s="3">
        <v>36402</v>
      </c>
    </row>
    <row r="154" spans="1:9" x14ac:dyDescent="0.25">
      <c r="A154">
        <v>446</v>
      </c>
      <c r="B154" t="s">
        <v>512</v>
      </c>
      <c r="C154" t="s">
        <v>232</v>
      </c>
      <c r="D154" t="s">
        <v>238</v>
      </c>
      <c r="E154" t="s">
        <v>513</v>
      </c>
      <c r="F154" t="s">
        <v>9</v>
      </c>
      <c r="G154" t="s">
        <v>305</v>
      </c>
      <c r="H154" t="s">
        <v>306</v>
      </c>
      <c r="I154" s="3">
        <v>36465</v>
      </c>
    </row>
    <row r="155" spans="1:9" x14ac:dyDescent="0.25">
      <c r="A155">
        <v>448</v>
      </c>
      <c r="B155" t="s">
        <v>514</v>
      </c>
      <c r="C155" t="s">
        <v>232</v>
      </c>
      <c r="D155" t="s">
        <v>233</v>
      </c>
      <c r="E155" t="s">
        <v>515</v>
      </c>
      <c r="F155" t="s">
        <v>43</v>
      </c>
      <c r="H155" t="s">
        <v>235</v>
      </c>
      <c r="I155" s="3">
        <v>36495</v>
      </c>
    </row>
    <row r="156" spans="1:9" x14ac:dyDescent="0.25">
      <c r="A156">
        <v>451</v>
      </c>
      <c r="B156" t="s">
        <v>87</v>
      </c>
      <c r="C156" t="s">
        <v>232</v>
      </c>
      <c r="D156" t="s">
        <v>238</v>
      </c>
      <c r="E156" t="s">
        <v>516</v>
      </c>
      <c r="F156" t="s">
        <v>9</v>
      </c>
      <c r="G156" t="s">
        <v>248</v>
      </c>
      <c r="H156" t="s">
        <v>249</v>
      </c>
      <c r="I156" s="3">
        <v>36559</v>
      </c>
    </row>
    <row r="157" spans="1:9" x14ac:dyDescent="0.25">
      <c r="A157">
        <v>453</v>
      </c>
      <c r="B157" t="s">
        <v>517</v>
      </c>
      <c r="C157" t="s">
        <v>232</v>
      </c>
      <c r="D157" t="s">
        <v>384</v>
      </c>
      <c r="E157" t="s">
        <v>518</v>
      </c>
      <c r="F157" t="s">
        <v>9</v>
      </c>
      <c r="H157" t="s">
        <v>235</v>
      </c>
      <c r="I157" t="s">
        <v>519</v>
      </c>
    </row>
    <row r="158" spans="1:9" x14ac:dyDescent="0.25">
      <c r="A158">
        <v>457</v>
      </c>
      <c r="B158" t="s">
        <v>66</v>
      </c>
      <c r="C158" t="s">
        <v>232</v>
      </c>
      <c r="D158" t="s">
        <v>238</v>
      </c>
      <c r="E158" t="s">
        <v>520</v>
      </c>
      <c r="F158" t="s">
        <v>9</v>
      </c>
      <c r="G158" t="s">
        <v>248</v>
      </c>
      <c r="H158" t="s">
        <v>249</v>
      </c>
      <c r="I158" s="3">
        <v>36559</v>
      </c>
    </row>
    <row r="159" spans="1:9" x14ac:dyDescent="0.25">
      <c r="A159">
        <v>459</v>
      </c>
      <c r="B159" t="s">
        <v>162</v>
      </c>
      <c r="C159" t="s">
        <v>232</v>
      </c>
      <c r="D159" t="s">
        <v>238</v>
      </c>
      <c r="E159" t="s">
        <v>521</v>
      </c>
      <c r="F159" t="s">
        <v>9</v>
      </c>
      <c r="G159" t="s">
        <v>240</v>
      </c>
      <c r="H159" t="s">
        <v>241</v>
      </c>
      <c r="I159" s="3">
        <v>36559</v>
      </c>
    </row>
    <row r="160" spans="1:9" x14ac:dyDescent="0.25">
      <c r="A160">
        <v>461</v>
      </c>
      <c r="B160" t="s">
        <v>63</v>
      </c>
      <c r="C160" t="s">
        <v>232</v>
      </c>
      <c r="D160" t="s">
        <v>238</v>
      </c>
      <c r="E160" t="s">
        <v>522</v>
      </c>
      <c r="F160" t="s">
        <v>43</v>
      </c>
      <c r="G160" t="s">
        <v>248</v>
      </c>
      <c r="H160" t="s">
        <v>249</v>
      </c>
      <c r="I160" s="3">
        <v>36559</v>
      </c>
    </row>
    <row r="161" spans="1:9" x14ac:dyDescent="0.25">
      <c r="A161">
        <v>467</v>
      </c>
      <c r="B161" t="s">
        <v>523</v>
      </c>
      <c r="C161" t="s">
        <v>232</v>
      </c>
      <c r="D161" t="s">
        <v>384</v>
      </c>
      <c r="E161" t="s">
        <v>524</v>
      </c>
      <c r="F161" t="s">
        <v>9</v>
      </c>
      <c r="H161" t="s">
        <v>235</v>
      </c>
      <c r="I161" s="3">
        <v>36559</v>
      </c>
    </row>
    <row r="162" spans="1:9" x14ac:dyDescent="0.25">
      <c r="A162">
        <v>468</v>
      </c>
      <c r="B162" t="s">
        <v>67</v>
      </c>
      <c r="C162" t="s">
        <v>232</v>
      </c>
      <c r="D162" t="s">
        <v>238</v>
      </c>
      <c r="E162" t="s">
        <v>525</v>
      </c>
      <c r="F162" t="s">
        <v>9</v>
      </c>
      <c r="G162" t="s">
        <v>311</v>
      </c>
      <c r="H162" t="s">
        <v>312</v>
      </c>
      <c r="I162" s="3">
        <v>36565</v>
      </c>
    </row>
    <row r="163" spans="1:9" x14ac:dyDescent="0.25">
      <c r="A163">
        <v>484</v>
      </c>
      <c r="B163" t="s">
        <v>526</v>
      </c>
      <c r="C163" t="s">
        <v>232</v>
      </c>
      <c r="D163" t="s">
        <v>238</v>
      </c>
      <c r="E163" t="s">
        <v>527</v>
      </c>
      <c r="F163" t="s">
        <v>9</v>
      </c>
      <c r="G163" t="s">
        <v>248</v>
      </c>
      <c r="H163" t="s">
        <v>249</v>
      </c>
      <c r="I163" s="3">
        <v>36725</v>
      </c>
    </row>
    <row r="164" spans="1:9" x14ac:dyDescent="0.25">
      <c r="A164">
        <v>486</v>
      </c>
      <c r="B164" t="s">
        <v>200</v>
      </c>
      <c r="C164" t="s">
        <v>232</v>
      </c>
      <c r="D164" t="s">
        <v>238</v>
      </c>
      <c r="E164" t="s">
        <v>528</v>
      </c>
      <c r="F164" t="s">
        <v>9</v>
      </c>
      <c r="G164" t="s">
        <v>264</v>
      </c>
      <c r="H164" t="s">
        <v>265</v>
      </c>
      <c r="I164" s="3">
        <v>36739</v>
      </c>
    </row>
    <row r="165" spans="1:9" x14ac:dyDescent="0.25">
      <c r="A165">
        <v>488</v>
      </c>
      <c r="B165" t="s">
        <v>209</v>
      </c>
      <c r="C165" t="s">
        <v>232</v>
      </c>
      <c r="D165" t="s">
        <v>238</v>
      </c>
      <c r="E165" t="s">
        <v>529</v>
      </c>
      <c r="F165" t="s">
        <v>43</v>
      </c>
      <c r="G165" t="s">
        <v>248</v>
      </c>
      <c r="H165" t="s">
        <v>249</v>
      </c>
      <c r="I165" s="3">
        <v>36739</v>
      </c>
    </row>
    <row r="166" spans="1:9" x14ac:dyDescent="0.25">
      <c r="A166">
        <v>492</v>
      </c>
      <c r="B166" t="s">
        <v>530</v>
      </c>
      <c r="C166" t="s">
        <v>531</v>
      </c>
      <c r="D166" t="s">
        <v>238</v>
      </c>
      <c r="E166" t="s">
        <v>532</v>
      </c>
      <c r="G166" t="s">
        <v>240</v>
      </c>
      <c r="H166" t="s">
        <v>241</v>
      </c>
      <c r="I166" s="3">
        <v>36773</v>
      </c>
    </row>
    <row r="167" spans="1:9" x14ac:dyDescent="0.25">
      <c r="A167">
        <v>499</v>
      </c>
      <c r="B167" t="s">
        <v>533</v>
      </c>
      <c r="C167" t="s">
        <v>232</v>
      </c>
      <c r="D167" t="s">
        <v>238</v>
      </c>
      <c r="E167" t="s">
        <v>534</v>
      </c>
      <c r="F167" t="s">
        <v>43</v>
      </c>
      <c r="G167" t="s">
        <v>248</v>
      </c>
      <c r="H167" t="s">
        <v>265</v>
      </c>
      <c r="I167" s="3">
        <v>36934</v>
      </c>
    </row>
    <row r="168" spans="1:9" x14ac:dyDescent="0.25">
      <c r="A168">
        <v>503</v>
      </c>
      <c r="B168" t="s">
        <v>111</v>
      </c>
      <c r="C168" t="s">
        <v>232</v>
      </c>
      <c r="D168" t="s">
        <v>238</v>
      </c>
      <c r="E168" t="s">
        <v>535</v>
      </c>
      <c r="F168" t="s">
        <v>9</v>
      </c>
      <c r="G168" t="s">
        <v>243</v>
      </c>
      <c r="H168" t="s">
        <v>241</v>
      </c>
      <c r="I168" s="3">
        <v>37043</v>
      </c>
    </row>
    <row r="169" spans="1:9" x14ac:dyDescent="0.25">
      <c r="A169">
        <v>504</v>
      </c>
      <c r="B169" t="s">
        <v>536</v>
      </c>
      <c r="C169" t="s">
        <v>232</v>
      </c>
      <c r="D169" t="s">
        <v>238</v>
      </c>
      <c r="E169" t="s">
        <v>537</v>
      </c>
      <c r="F169" t="s">
        <v>9</v>
      </c>
      <c r="G169" t="s">
        <v>264</v>
      </c>
      <c r="H169" t="s">
        <v>265</v>
      </c>
      <c r="I169" s="3">
        <v>37043</v>
      </c>
    </row>
    <row r="170" spans="1:9" x14ac:dyDescent="0.25">
      <c r="A170">
        <v>506</v>
      </c>
      <c r="B170" t="s">
        <v>95</v>
      </c>
      <c r="C170" t="s">
        <v>232</v>
      </c>
      <c r="D170" t="s">
        <v>238</v>
      </c>
      <c r="E170" t="s">
        <v>538</v>
      </c>
      <c r="F170" t="s">
        <v>9</v>
      </c>
      <c r="G170" t="s">
        <v>283</v>
      </c>
      <c r="H170" t="s">
        <v>241</v>
      </c>
      <c r="I170" s="3">
        <v>37061</v>
      </c>
    </row>
    <row r="171" spans="1:9" x14ac:dyDescent="0.25">
      <c r="A171">
        <v>514</v>
      </c>
      <c r="B171" t="s">
        <v>172</v>
      </c>
      <c r="C171" t="s">
        <v>237</v>
      </c>
      <c r="D171" t="s">
        <v>315</v>
      </c>
      <c r="E171" t="s">
        <v>539</v>
      </c>
      <c r="G171" t="s">
        <v>305</v>
      </c>
      <c r="H171" t="s">
        <v>306</v>
      </c>
      <c r="I171" s="3">
        <v>37195</v>
      </c>
    </row>
    <row r="172" spans="1:9" x14ac:dyDescent="0.25">
      <c r="A172">
        <v>515</v>
      </c>
      <c r="B172" t="s">
        <v>110</v>
      </c>
      <c r="C172" t="s">
        <v>232</v>
      </c>
      <c r="D172" t="s">
        <v>238</v>
      </c>
      <c r="E172" t="s">
        <v>540</v>
      </c>
      <c r="F172" t="s">
        <v>43</v>
      </c>
      <c r="H172" t="s">
        <v>235</v>
      </c>
      <c r="I172" s="3">
        <v>37196</v>
      </c>
    </row>
    <row r="173" spans="1:9" x14ac:dyDescent="0.25">
      <c r="A173">
        <v>519</v>
      </c>
      <c r="B173" t="s">
        <v>129</v>
      </c>
      <c r="C173" t="s">
        <v>232</v>
      </c>
      <c r="D173" t="s">
        <v>238</v>
      </c>
      <c r="E173" t="s">
        <v>541</v>
      </c>
      <c r="F173" t="s">
        <v>9</v>
      </c>
      <c r="G173" t="s">
        <v>240</v>
      </c>
      <c r="H173" t="s">
        <v>241</v>
      </c>
      <c r="I173" s="3">
        <v>37288</v>
      </c>
    </row>
    <row r="174" spans="1:9" x14ac:dyDescent="0.25">
      <c r="A174">
        <v>520</v>
      </c>
      <c r="B174" t="s">
        <v>90</v>
      </c>
      <c r="C174" t="s">
        <v>232</v>
      </c>
      <c r="D174" t="s">
        <v>233</v>
      </c>
      <c r="E174" t="s">
        <v>542</v>
      </c>
      <c r="F174" t="s">
        <v>43</v>
      </c>
      <c r="I174" s="3">
        <v>37347</v>
      </c>
    </row>
    <row r="175" spans="1:9" x14ac:dyDescent="0.25">
      <c r="A175">
        <v>521</v>
      </c>
      <c r="B175" t="s">
        <v>543</v>
      </c>
      <c r="C175" t="s">
        <v>232</v>
      </c>
      <c r="D175" t="s">
        <v>238</v>
      </c>
      <c r="E175" t="s">
        <v>544</v>
      </c>
      <c r="F175" t="s">
        <v>43</v>
      </c>
      <c r="G175" t="s">
        <v>283</v>
      </c>
      <c r="H175" t="s">
        <v>365</v>
      </c>
      <c r="I175" s="3">
        <v>37347</v>
      </c>
    </row>
    <row r="176" spans="1:9" x14ac:dyDescent="0.25">
      <c r="A176">
        <v>527</v>
      </c>
      <c r="B176" t="s">
        <v>176</v>
      </c>
      <c r="C176" t="s">
        <v>232</v>
      </c>
      <c r="D176" t="s">
        <v>238</v>
      </c>
      <c r="E176" t="s">
        <v>545</v>
      </c>
      <c r="F176" t="s">
        <v>43</v>
      </c>
      <c r="G176" t="s">
        <v>240</v>
      </c>
      <c r="H176" t="s">
        <v>241</v>
      </c>
      <c r="I176" s="3">
        <v>37463</v>
      </c>
    </row>
    <row r="177" spans="1:9" x14ac:dyDescent="0.25">
      <c r="A177">
        <v>529</v>
      </c>
      <c r="B177" t="s">
        <v>20</v>
      </c>
      <c r="C177" t="s">
        <v>232</v>
      </c>
      <c r="D177" t="s">
        <v>238</v>
      </c>
      <c r="E177" t="s">
        <v>546</v>
      </c>
      <c r="F177" t="s">
        <v>43</v>
      </c>
      <c r="G177" t="s">
        <v>248</v>
      </c>
      <c r="H177" t="s">
        <v>249</v>
      </c>
      <c r="I177" s="3">
        <v>37502</v>
      </c>
    </row>
    <row r="178" spans="1:9" x14ac:dyDescent="0.25">
      <c r="A178">
        <v>533</v>
      </c>
      <c r="B178" t="s">
        <v>103</v>
      </c>
      <c r="C178" t="s">
        <v>232</v>
      </c>
      <c r="D178" t="s">
        <v>238</v>
      </c>
      <c r="E178" t="s">
        <v>547</v>
      </c>
      <c r="F178" t="s">
        <v>43</v>
      </c>
      <c r="G178" t="s">
        <v>311</v>
      </c>
      <c r="H178" t="s">
        <v>312</v>
      </c>
      <c r="I178" s="3">
        <v>37568</v>
      </c>
    </row>
    <row r="179" spans="1:9" x14ac:dyDescent="0.25">
      <c r="A179">
        <v>535</v>
      </c>
      <c r="B179" t="s">
        <v>185</v>
      </c>
      <c r="C179" t="s">
        <v>531</v>
      </c>
      <c r="D179" t="s">
        <v>238</v>
      </c>
      <c r="E179" t="s">
        <v>548</v>
      </c>
      <c r="G179" t="s">
        <v>297</v>
      </c>
      <c r="H179" t="s">
        <v>473</v>
      </c>
      <c r="I179" s="3">
        <v>37601</v>
      </c>
    </row>
    <row r="180" spans="1:9" x14ac:dyDescent="0.25">
      <c r="A180">
        <v>543</v>
      </c>
      <c r="B180" t="s">
        <v>549</v>
      </c>
      <c r="C180" t="s">
        <v>232</v>
      </c>
      <c r="D180" t="s">
        <v>384</v>
      </c>
      <c r="E180" t="s">
        <v>550</v>
      </c>
      <c r="F180" t="s">
        <v>43</v>
      </c>
      <c r="H180" t="s">
        <v>235</v>
      </c>
      <c r="I180" s="3">
        <v>37812</v>
      </c>
    </row>
    <row r="181" spans="1:9" x14ac:dyDescent="0.25">
      <c r="A181">
        <v>544</v>
      </c>
      <c r="B181" t="s">
        <v>551</v>
      </c>
      <c r="C181" t="s">
        <v>232</v>
      </c>
      <c r="D181" t="s">
        <v>238</v>
      </c>
      <c r="E181" t="s">
        <v>552</v>
      </c>
      <c r="F181" t="s">
        <v>43</v>
      </c>
      <c r="H181" t="s">
        <v>241</v>
      </c>
      <c r="I181" s="3">
        <v>37816</v>
      </c>
    </row>
    <row r="182" spans="1:9" x14ac:dyDescent="0.25">
      <c r="A182">
        <v>545</v>
      </c>
      <c r="B182" t="s">
        <v>145</v>
      </c>
      <c r="C182" t="s">
        <v>232</v>
      </c>
      <c r="D182" t="s">
        <v>238</v>
      </c>
      <c r="E182" t="s">
        <v>553</v>
      </c>
      <c r="F182" t="s">
        <v>9</v>
      </c>
      <c r="G182" t="s">
        <v>248</v>
      </c>
      <c r="H182" t="s">
        <v>249</v>
      </c>
      <c r="I182" s="3">
        <v>37858</v>
      </c>
    </row>
    <row r="183" spans="1:9" x14ac:dyDescent="0.25">
      <c r="A183">
        <v>550</v>
      </c>
      <c r="B183" t="s">
        <v>128</v>
      </c>
      <c r="C183" t="s">
        <v>232</v>
      </c>
      <c r="D183" t="s">
        <v>238</v>
      </c>
      <c r="E183" t="s">
        <v>554</v>
      </c>
      <c r="F183" t="s">
        <v>9</v>
      </c>
      <c r="G183" t="s">
        <v>305</v>
      </c>
      <c r="H183" t="s">
        <v>306</v>
      </c>
      <c r="I183" s="3">
        <v>37985</v>
      </c>
    </row>
    <row r="184" spans="1:9" x14ac:dyDescent="0.25">
      <c r="A184">
        <v>553</v>
      </c>
      <c r="B184" t="s">
        <v>218</v>
      </c>
      <c r="C184" t="s">
        <v>237</v>
      </c>
      <c r="D184" t="s">
        <v>238</v>
      </c>
      <c r="E184" t="s">
        <v>555</v>
      </c>
      <c r="G184" t="s">
        <v>248</v>
      </c>
      <c r="H184" t="s">
        <v>249</v>
      </c>
      <c r="I184" s="3">
        <v>38019</v>
      </c>
    </row>
    <row r="185" spans="1:9" x14ac:dyDescent="0.25">
      <c r="A185">
        <v>565</v>
      </c>
      <c r="B185" t="s">
        <v>134</v>
      </c>
      <c r="C185" t="s">
        <v>232</v>
      </c>
      <c r="D185" t="s">
        <v>238</v>
      </c>
      <c r="E185" t="s">
        <v>556</v>
      </c>
      <c r="F185" t="s">
        <v>9</v>
      </c>
      <c r="G185" t="s">
        <v>248</v>
      </c>
      <c r="H185" t="s">
        <v>249</v>
      </c>
      <c r="I185" s="3">
        <v>38106</v>
      </c>
    </row>
    <row r="186" spans="1:9" x14ac:dyDescent="0.25">
      <c r="A186">
        <v>570</v>
      </c>
      <c r="B186" t="s">
        <v>557</v>
      </c>
      <c r="C186" t="s">
        <v>531</v>
      </c>
      <c r="D186" t="s">
        <v>238</v>
      </c>
      <c r="E186" t="s">
        <v>558</v>
      </c>
      <c r="G186" t="s">
        <v>240</v>
      </c>
      <c r="H186" t="s">
        <v>241</v>
      </c>
      <c r="I186" s="3">
        <v>38131</v>
      </c>
    </row>
    <row r="187" spans="1:9" x14ac:dyDescent="0.25">
      <c r="A187">
        <v>571</v>
      </c>
      <c r="B187" t="s">
        <v>559</v>
      </c>
      <c r="C187" t="s">
        <v>232</v>
      </c>
      <c r="D187" t="s">
        <v>238</v>
      </c>
      <c r="E187" t="s">
        <v>560</v>
      </c>
      <c r="F187" t="s">
        <v>9</v>
      </c>
      <c r="I187" s="3">
        <v>38140</v>
      </c>
    </row>
    <row r="188" spans="1:9" x14ac:dyDescent="0.25">
      <c r="A188">
        <v>577</v>
      </c>
      <c r="B188" t="s">
        <v>74</v>
      </c>
      <c r="C188" t="s">
        <v>237</v>
      </c>
      <c r="D188" t="s">
        <v>238</v>
      </c>
      <c r="E188" t="s">
        <v>561</v>
      </c>
      <c r="G188" t="s">
        <v>297</v>
      </c>
      <c r="H188" t="s">
        <v>298</v>
      </c>
      <c r="I188" s="3">
        <v>38202</v>
      </c>
    </row>
    <row r="189" spans="1:9" x14ac:dyDescent="0.25">
      <c r="A189">
        <v>585</v>
      </c>
      <c r="B189" t="s">
        <v>562</v>
      </c>
      <c r="C189" t="s">
        <v>232</v>
      </c>
      <c r="D189" t="s">
        <v>384</v>
      </c>
      <c r="E189" t="s">
        <v>563</v>
      </c>
      <c r="F189" t="s">
        <v>43</v>
      </c>
      <c r="H189" t="s">
        <v>235</v>
      </c>
      <c r="I189" s="3">
        <v>38439</v>
      </c>
    </row>
    <row r="190" spans="1:9" x14ac:dyDescent="0.25">
      <c r="A190">
        <v>589</v>
      </c>
      <c r="B190" t="s">
        <v>195</v>
      </c>
      <c r="C190" t="s">
        <v>232</v>
      </c>
      <c r="D190" t="s">
        <v>238</v>
      </c>
      <c r="E190" t="s">
        <v>564</v>
      </c>
      <c r="F190" t="s">
        <v>9</v>
      </c>
      <c r="G190" t="s">
        <v>311</v>
      </c>
      <c r="H190" t="s">
        <v>312</v>
      </c>
      <c r="I190" s="3">
        <v>38457</v>
      </c>
    </row>
    <row r="191" spans="1:9" x14ac:dyDescent="0.25">
      <c r="A191">
        <v>590</v>
      </c>
      <c r="B191" t="s">
        <v>565</v>
      </c>
      <c r="C191" t="s">
        <v>237</v>
      </c>
      <c r="D191" t="s">
        <v>315</v>
      </c>
      <c r="E191" t="s">
        <v>566</v>
      </c>
      <c r="G191" t="s">
        <v>264</v>
      </c>
      <c r="H191" t="s">
        <v>265</v>
      </c>
      <c r="I191" s="3">
        <v>38474</v>
      </c>
    </row>
    <row r="192" spans="1:9" x14ac:dyDescent="0.25">
      <c r="A192">
        <v>591</v>
      </c>
      <c r="B192" t="s">
        <v>171</v>
      </c>
      <c r="C192" t="s">
        <v>237</v>
      </c>
      <c r="D192" t="s">
        <v>238</v>
      </c>
      <c r="E192" t="s">
        <v>567</v>
      </c>
      <c r="G192" t="s">
        <v>305</v>
      </c>
      <c r="H192" t="s">
        <v>306</v>
      </c>
      <c r="I192" s="3">
        <v>38495</v>
      </c>
    </row>
    <row r="193" spans="1:9" x14ac:dyDescent="0.25">
      <c r="A193">
        <v>597</v>
      </c>
      <c r="B193" t="s">
        <v>101</v>
      </c>
      <c r="C193" t="s">
        <v>232</v>
      </c>
      <c r="D193" t="s">
        <v>238</v>
      </c>
      <c r="E193" t="s">
        <v>568</v>
      </c>
      <c r="F193" t="s">
        <v>9</v>
      </c>
      <c r="H193" t="s">
        <v>235</v>
      </c>
      <c r="I193" s="3">
        <v>38615</v>
      </c>
    </row>
    <row r="194" spans="1:9" x14ac:dyDescent="0.25">
      <c r="A194">
        <v>601</v>
      </c>
      <c r="B194" t="s">
        <v>569</v>
      </c>
      <c r="C194" t="s">
        <v>232</v>
      </c>
      <c r="D194" t="s">
        <v>238</v>
      </c>
      <c r="E194" t="s">
        <v>570</v>
      </c>
      <c r="F194" t="s">
        <v>43</v>
      </c>
      <c r="G194" t="s">
        <v>248</v>
      </c>
      <c r="H194" t="s">
        <v>249</v>
      </c>
      <c r="I194" s="3">
        <v>38742</v>
      </c>
    </row>
    <row r="195" spans="1:9" x14ac:dyDescent="0.25">
      <c r="A195">
        <v>603</v>
      </c>
      <c r="B195" t="s">
        <v>571</v>
      </c>
      <c r="C195" t="s">
        <v>232</v>
      </c>
      <c r="D195" t="s">
        <v>238</v>
      </c>
      <c r="E195" t="s">
        <v>572</v>
      </c>
      <c r="F195" t="s">
        <v>43</v>
      </c>
      <c r="G195" t="s">
        <v>248</v>
      </c>
      <c r="H195" t="s">
        <v>249</v>
      </c>
      <c r="I195" s="3">
        <v>38793</v>
      </c>
    </row>
    <row r="196" spans="1:9" x14ac:dyDescent="0.25">
      <c r="A196">
        <v>615</v>
      </c>
      <c r="B196" t="s">
        <v>573</v>
      </c>
      <c r="C196" t="s">
        <v>237</v>
      </c>
      <c r="D196" t="s">
        <v>238</v>
      </c>
      <c r="E196" t="s">
        <v>574</v>
      </c>
      <c r="G196" t="s">
        <v>305</v>
      </c>
      <c r="H196" t="s">
        <v>306</v>
      </c>
      <c r="I196" s="3">
        <v>38852</v>
      </c>
    </row>
    <row r="197" spans="1:9" x14ac:dyDescent="0.25">
      <c r="A197">
        <v>616</v>
      </c>
      <c r="B197" t="s">
        <v>575</v>
      </c>
      <c r="C197" t="s">
        <v>237</v>
      </c>
      <c r="D197" t="s">
        <v>238</v>
      </c>
      <c r="E197" t="s">
        <v>576</v>
      </c>
      <c r="G197" t="s">
        <v>264</v>
      </c>
      <c r="H197" t="s">
        <v>265</v>
      </c>
      <c r="I197" s="3">
        <v>38852</v>
      </c>
    </row>
    <row r="198" spans="1:9" x14ac:dyDescent="0.25">
      <c r="A198">
        <v>625</v>
      </c>
      <c r="B198" t="s">
        <v>213</v>
      </c>
      <c r="C198" t="s">
        <v>237</v>
      </c>
      <c r="D198" t="s">
        <v>238</v>
      </c>
      <c r="E198" t="s">
        <v>577</v>
      </c>
      <c r="G198" t="s">
        <v>248</v>
      </c>
      <c r="H198" t="s">
        <v>249</v>
      </c>
      <c r="I198" s="3">
        <v>39038</v>
      </c>
    </row>
    <row r="199" spans="1:9" x14ac:dyDescent="0.25">
      <c r="A199">
        <v>629</v>
      </c>
      <c r="B199" t="s">
        <v>578</v>
      </c>
      <c r="C199" t="s">
        <v>232</v>
      </c>
      <c r="D199" t="s">
        <v>238</v>
      </c>
      <c r="E199" t="s">
        <v>579</v>
      </c>
      <c r="F199" t="s">
        <v>9</v>
      </c>
      <c r="G199" t="s">
        <v>248</v>
      </c>
      <c r="H199" t="s">
        <v>249</v>
      </c>
      <c r="I199" s="3">
        <v>39150</v>
      </c>
    </row>
    <row r="200" spans="1:9" x14ac:dyDescent="0.25">
      <c r="A200">
        <v>632</v>
      </c>
      <c r="B200" t="s">
        <v>36</v>
      </c>
      <c r="C200" t="s">
        <v>237</v>
      </c>
      <c r="D200" t="s">
        <v>238</v>
      </c>
      <c r="E200" t="s">
        <v>580</v>
      </c>
      <c r="G200" t="s">
        <v>248</v>
      </c>
      <c r="H200" t="s">
        <v>249</v>
      </c>
      <c r="I200" s="3">
        <v>39300</v>
      </c>
    </row>
    <row r="201" spans="1:9" x14ac:dyDescent="0.25">
      <c r="A201">
        <v>634</v>
      </c>
      <c r="B201" t="s">
        <v>122</v>
      </c>
      <c r="C201" t="s">
        <v>237</v>
      </c>
      <c r="D201" t="s">
        <v>238</v>
      </c>
      <c r="E201" t="s">
        <v>581</v>
      </c>
      <c r="G201" t="s">
        <v>297</v>
      </c>
      <c r="H201" t="s">
        <v>298</v>
      </c>
      <c r="I201" s="3">
        <v>39405</v>
      </c>
    </row>
    <row r="202" spans="1:9" x14ac:dyDescent="0.25">
      <c r="A202">
        <v>636</v>
      </c>
      <c r="B202" t="s">
        <v>582</v>
      </c>
      <c r="C202" t="s">
        <v>232</v>
      </c>
      <c r="D202" t="s">
        <v>238</v>
      </c>
      <c r="E202" t="s">
        <v>583</v>
      </c>
      <c r="F202" t="s">
        <v>9</v>
      </c>
      <c r="H202" t="s">
        <v>235</v>
      </c>
      <c r="I202" s="3">
        <v>39428</v>
      </c>
    </row>
    <row r="203" spans="1:9" x14ac:dyDescent="0.25">
      <c r="A203">
        <v>637</v>
      </c>
      <c r="B203" t="s">
        <v>126</v>
      </c>
      <c r="C203" t="s">
        <v>232</v>
      </c>
      <c r="D203" t="s">
        <v>238</v>
      </c>
      <c r="E203" t="s">
        <v>584</v>
      </c>
      <c r="F203" t="s">
        <v>9</v>
      </c>
      <c r="G203" t="s">
        <v>248</v>
      </c>
      <c r="H203" t="s">
        <v>249</v>
      </c>
      <c r="I203" s="3">
        <v>39468</v>
      </c>
    </row>
    <row r="204" spans="1:9" x14ac:dyDescent="0.25">
      <c r="A204">
        <v>638</v>
      </c>
      <c r="B204" t="s">
        <v>194</v>
      </c>
      <c r="C204" t="s">
        <v>232</v>
      </c>
      <c r="D204" t="s">
        <v>238</v>
      </c>
      <c r="E204" t="s">
        <v>585</v>
      </c>
      <c r="F204" t="s">
        <v>9</v>
      </c>
      <c r="G204" t="s">
        <v>248</v>
      </c>
      <c r="H204" t="s">
        <v>249</v>
      </c>
      <c r="I204" s="3">
        <v>39511</v>
      </c>
    </row>
    <row r="205" spans="1:9" x14ac:dyDescent="0.25">
      <c r="A205">
        <v>640</v>
      </c>
      <c r="B205" t="s">
        <v>207</v>
      </c>
      <c r="C205" t="s">
        <v>232</v>
      </c>
      <c r="D205" t="s">
        <v>238</v>
      </c>
      <c r="E205" t="s">
        <v>586</v>
      </c>
      <c r="F205" t="s">
        <v>43</v>
      </c>
      <c r="G205" t="s">
        <v>240</v>
      </c>
      <c r="H205" t="s">
        <v>241</v>
      </c>
      <c r="I205" s="3">
        <v>39554</v>
      </c>
    </row>
    <row r="206" spans="1:9" x14ac:dyDescent="0.25">
      <c r="A206">
        <v>645</v>
      </c>
      <c r="B206" t="s">
        <v>85</v>
      </c>
      <c r="C206" t="s">
        <v>232</v>
      </c>
      <c r="D206" t="s">
        <v>238</v>
      </c>
      <c r="E206" t="s">
        <v>587</v>
      </c>
      <c r="F206" t="s">
        <v>9</v>
      </c>
      <c r="G206" t="s">
        <v>248</v>
      </c>
      <c r="H206" t="s">
        <v>249</v>
      </c>
      <c r="I206" s="3">
        <v>39556</v>
      </c>
    </row>
    <row r="207" spans="1:9" x14ac:dyDescent="0.25">
      <c r="A207">
        <v>646</v>
      </c>
      <c r="B207" t="s">
        <v>48</v>
      </c>
      <c r="C207" t="s">
        <v>237</v>
      </c>
      <c r="D207" t="s">
        <v>238</v>
      </c>
      <c r="E207" t="s">
        <v>588</v>
      </c>
      <c r="G207" t="s">
        <v>297</v>
      </c>
      <c r="H207" t="s">
        <v>298</v>
      </c>
      <c r="I207" s="3">
        <v>39562</v>
      </c>
    </row>
    <row r="208" spans="1:9" x14ac:dyDescent="0.25">
      <c r="A208">
        <v>653</v>
      </c>
      <c r="B208" t="s">
        <v>589</v>
      </c>
      <c r="C208" t="s">
        <v>590</v>
      </c>
      <c r="D208" t="s">
        <v>238</v>
      </c>
      <c r="E208" t="s">
        <v>591</v>
      </c>
      <c r="G208" t="s">
        <v>240</v>
      </c>
      <c r="H208" t="s">
        <v>241</v>
      </c>
      <c r="I208" s="3">
        <v>39659</v>
      </c>
    </row>
    <row r="209" spans="1:9" x14ac:dyDescent="0.25">
      <c r="A209">
        <v>658</v>
      </c>
      <c r="B209" t="s">
        <v>82</v>
      </c>
      <c r="C209" t="s">
        <v>237</v>
      </c>
      <c r="D209" t="s">
        <v>238</v>
      </c>
      <c r="E209" t="s">
        <v>592</v>
      </c>
      <c r="G209" t="s">
        <v>243</v>
      </c>
      <c r="H209" t="s">
        <v>241</v>
      </c>
      <c r="I209" s="3">
        <v>39714</v>
      </c>
    </row>
    <row r="210" spans="1:9" x14ac:dyDescent="0.25">
      <c r="A210">
        <v>659</v>
      </c>
      <c r="B210" t="s">
        <v>593</v>
      </c>
      <c r="C210" t="s">
        <v>237</v>
      </c>
      <c r="D210" t="s">
        <v>238</v>
      </c>
      <c r="E210" t="s">
        <v>594</v>
      </c>
      <c r="G210" t="s">
        <v>248</v>
      </c>
      <c r="H210" t="s">
        <v>249</v>
      </c>
      <c r="I210" s="3">
        <v>39721</v>
      </c>
    </row>
    <row r="211" spans="1:9" x14ac:dyDescent="0.25">
      <c r="A211">
        <v>660</v>
      </c>
      <c r="B211" t="s">
        <v>79</v>
      </c>
      <c r="C211" t="s">
        <v>237</v>
      </c>
      <c r="D211" t="s">
        <v>238</v>
      </c>
      <c r="E211" t="s">
        <v>595</v>
      </c>
      <c r="G211" t="s">
        <v>248</v>
      </c>
      <c r="H211" t="s">
        <v>249</v>
      </c>
      <c r="I211" s="3">
        <v>39734</v>
      </c>
    </row>
    <row r="212" spans="1:9" x14ac:dyDescent="0.25">
      <c r="A212">
        <v>662</v>
      </c>
      <c r="B212" t="s">
        <v>219</v>
      </c>
      <c r="C212" t="s">
        <v>237</v>
      </c>
      <c r="D212" t="s">
        <v>238</v>
      </c>
      <c r="E212" t="s">
        <v>596</v>
      </c>
      <c r="G212" t="s">
        <v>305</v>
      </c>
      <c r="H212" t="s">
        <v>306</v>
      </c>
      <c r="I212" s="3">
        <v>39751</v>
      </c>
    </row>
    <row r="213" spans="1:9" x14ac:dyDescent="0.25">
      <c r="A213">
        <v>672</v>
      </c>
      <c r="B213" t="s">
        <v>597</v>
      </c>
      <c r="C213" t="s">
        <v>237</v>
      </c>
      <c r="D213" t="s">
        <v>238</v>
      </c>
      <c r="E213" t="s">
        <v>598</v>
      </c>
      <c r="G213" t="s">
        <v>248</v>
      </c>
      <c r="H213" t="s">
        <v>249</v>
      </c>
      <c r="I213" s="3">
        <v>39989</v>
      </c>
    </row>
    <row r="214" spans="1:9" x14ac:dyDescent="0.25">
      <c r="A214">
        <v>673</v>
      </c>
      <c r="B214" t="s">
        <v>71</v>
      </c>
      <c r="C214" t="s">
        <v>232</v>
      </c>
      <c r="D214" t="s">
        <v>238</v>
      </c>
      <c r="E214" t="s">
        <v>599</v>
      </c>
      <c r="F214" t="s">
        <v>9</v>
      </c>
      <c r="G214" t="s">
        <v>240</v>
      </c>
      <c r="H214" t="s">
        <v>241</v>
      </c>
      <c r="I214" s="3">
        <v>40001</v>
      </c>
    </row>
    <row r="215" spans="1:9" x14ac:dyDescent="0.25">
      <c r="A215">
        <v>680</v>
      </c>
      <c r="B215" t="s">
        <v>600</v>
      </c>
      <c r="C215" t="s">
        <v>237</v>
      </c>
      <c r="D215" t="s">
        <v>238</v>
      </c>
      <c r="E215" t="s">
        <v>601</v>
      </c>
      <c r="G215" t="s">
        <v>248</v>
      </c>
      <c r="H215" t="s">
        <v>249</v>
      </c>
      <c r="I215" s="3">
        <v>40081</v>
      </c>
    </row>
    <row r="216" spans="1:9" x14ac:dyDescent="0.25">
      <c r="A216">
        <v>683</v>
      </c>
      <c r="B216" t="s">
        <v>42</v>
      </c>
      <c r="C216" t="s">
        <v>237</v>
      </c>
      <c r="D216" t="s">
        <v>238</v>
      </c>
      <c r="E216" t="s">
        <v>602</v>
      </c>
      <c r="G216" t="s">
        <v>240</v>
      </c>
      <c r="H216" t="s">
        <v>241</v>
      </c>
      <c r="I216" s="3">
        <v>40095</v>
      </c>
    </row>
    <row r="217" spans="1:9" x14ac:dyDescent="0.25">
      <c r="A217">
        <v>685</v>
      </c>
      <c r="B217" t="s">
        <v>603</v>
      </c>
      <c r="C217" t="s">
        <v>232</v>
      </c>
      <c r="D217" t="s">
        <v>384</v>
      </c>
      <c r="E217" t="s">
        <v>604</v>
      </c>
      <c r="F217" t="s">
        <v>43</v>
      </c>
      <c r="H217" t="s">
        <v>235</v>
      </c>
      <c r="I217" s="3">
        <v>40109</v>
      </c>
    </row>
    <row r="218" spans="1:9" x14ac:dyDescent="0.25">
      <c r="A218">
        <v>686</v>
      </c>
      <c r="B218" t="s">
        <v>605</v>
      </c>
      <c r="C218" t="s">
        <v>237</v>
      </c>
      <c r="D218" t="s">
        <v>238</v>
      </c>
      <c r="E218" t="s">
        <v>606</v>
      </c>
      <c r="F218" t="s">
        <v>43</v>
      </c>
      <c r="G218" t="s">
        <v>305</v>
      </c>
      <c r="H218" t="s">
        <v>306</v>
      </c>
      <c r="I218" s="3">
        <v>40133</v>
      </c>
    </row>
    <row r="219" spans="1:9" x14ac:dyDescent="0.25">
      <c r="A219">
        <v>687</v>
      </c>
      <c r="B219" t="s">
        <v>607</v>
      </c>
      <c r="C219" t="s">
        <v>232</v>
      </c>
      <c r="D219" t="s">
        <v>238</v>
      </c>
      <c r="E219" t="s">
        <v>608</v>
      </c>
      <c r="F219" t="s">
        <v>9</v>
      </c>
      <c r="G219" t="s">
        <v>248</v>
      </c>
      <c r="H219" t="s">
        <v>249</v>
      </c>
      <c r="I219" s="3">
        <v>40214</v>
      </c>
    </row>
    <row r="220" spans="1:9" x14ac:dyDescent="0.25">
      <c r="A220">
        <v>689</v>
      </c>
      <c r="B220" t="s">
        <v>108</v>
      </c>
      <c r="C220" t="s">
        <v>232</v>
      </c>
      <c r="D220" t="s">
        <v>238</v>
      </c>
      <c r="E220" t="s">
        <v>609</v>
      </c>
      <c r="F220" t="s">
        <v>9</v>
      </c>
      <c r="G220" t="s">
        <v>248</v>
      </c>
      <c r="H220" t="s">
        <v>249</v>
      </c>
      <c r="I220" s="3">
        <v>40245</v>
      </c>
    </row>
    <row r="221" spans="1:9" x14ac:dyDescent="0.25">
      <c r="A221">
        <v>697</v>
      </c>
      <c r="B221" t="s">
        <v>610</v>
      </c>
      <c r="C221" t="s">
        <v>611</v>
      </c>
      <c r="D221" t="s">
        <v>238</v>
      </c>
      <c r="E221" t="s">
        <v>612</v>
      </c>
      <c r="G221" t="s">
        <v>248</v>
      </c>
      <c r="H221" t="s">
        <v>249</v>
      </c>
      <c r="I221" s="3">
        <v>40350</v>
      </c>
    </row>
    <row r="222" spans="1:9" x14ac:dyDescent="0.25">
      <c r="A222">
        <v>698</v>
      </c>
      <c r="B222" t="s">
        <v>116</v>
      </c>
      <c r="C222" t="s">
        <v>232</v>
      </c>
      <c r="D222" t="s">
        <v>238</v>
      </c>
      <c r="E222" t="s">
        <v>613</v>
      </c>
      <c r="F222" t="s">
        <v>9</v>
      </c>
      <c r="G222" t="s">
        <v>311</v>
      </c>
      <c r="H222" t="s">
        <v>312</v>
      </c>
      <c r="I222" s="3">
        <v>40420</v>
      </c>
    </row>
    <row r="223" spans="1:9" x14ac:dyDescent="0.25">
      <c r="A223">
        <v>699</v>
      </c>
      <c r="B223" t="s">
        <v>17</v>
      </c>
      <c r="C223" t="s">
        <v>237</v>
      </c>
      <c r="D223" t="s">
        <v>238</v>
      </c>
      <c r="E223" t="s">
        <v>614</v>
      </c>
      <c r="G223" t="s">
        <v>248</v>
      </c>
      <c r="H223" t="s">
        <v>249</v>
      </c>
      <c r="I223" s="3">
        <v>40423</v>
      </c>
    </row>
    <row r="224" spans="1:9" x14ac:dyDescent="0.25">
      <c r="A224">
        <v>700</v>
      </c>
      <c r="B224" t="s">
        <v>615</v>
      </c>
      <c r="C224" t="s">
        <v>531</v>
      </c>
      <c r="D224" t="s">
        <v>238</v>
      </c>
      <c r="E224" t="s">
        <v>616</v>
      </c>
      <c r="G224" t="s">
        <v>458</v>
      </c>
      <c r="H224" t="s">
        <v>298</v>
      </c>
      <c r="I224" s="3">
        <v>40434</v>
      </c>
    </row>
    <row r="225" spans="1:9" x14ac:dyDescent="0.25">
      <c r="A225">
        <v>702</v>
      </c>
      <c r="B225" t="s">
        <v>617</v>
      </c>
      <c r="C225" t="s">
        <v>237</v>
      </c>
      <c r="D225" t="s">
        <v>238</v>
      </c>
      <c r="E225" t="s">
        <v>618</v>
      </c>
      <c r="G225" t="s">
        <v>243</v>
      </c>
      <c r="H225" t="s">
        <v>241</v>
      </c>
      <c r="I225" s="3">
        <v>40452</v>
      </c>
    </row>
    <row r="226" spans="1:9" x14ac:dyDescent="0.25">
      <c r="A226">
        <v>706</v>
      </c>
      <c r="B226" t="s">
        <v>12</v>
      </c>
      <c r="C226" t="s">
        <v>237</v>
      </c>
      <c r="D226" t="s">
        <v>315</v>
      </c>
      <c r="E226" t="s">
        <v>619</v>
      </c>
      <c r="G226" t="s">
        <v>305</v>
      </c>
      <c r="H226" t="s">
        <v>306</v>
      </c>
      <c r="I226" s="3">
        <v>40515</v>
      </c>
    </row>
    <row r="227" spans="1:9" x14ac:dyDescent="0.25">
      <c r="A227">
        <v>708</v>
      </c>
      <c r="B227" t="s">
        <v>620</v>
      </c>
      <c r="C227" t="s">
        <v>232</v>
      </c>
      <c r="D227" t="s">
        <v>238</v>
      </c>
      <c r="E227" t="s">
        <v>621</v>
      </c>
      <c r="F227" t="s">
        <v>9</v>
      </c>
      <c r="G227" t="s">
        <v>311</v>
      </c>
      <c r="H227" t="s">
        <v>312</v>
      </c>
      <c r="I227" s="3">
        <v>40546</v>
      </c>
    </row>
    <row r="228" spans="1:9" x14ac:dyDescent="0.25">
      <c r="A228">
        <v>710</v>
      </c>
      <c r="B228" t="s">
        <v>622</v>
      </c>
      <c r="C228" t="s">
        <v>237</v>
      </c>
      <c r="D228" t="s">
        <v>315</v>
      </c>
      <c r="E228" t="s">
        <v>623</v>
      </c>
      <c r="H228" t="s">
        <v>235</v>
      </c>
      <c r="I228" s="3">
        <v>40512</v>
      </c>
    </row>
    <row r="229" spans="1:9" x14ac:dyDescent="0.25">
      <c r="A229">
        <v>712</v>
      </c>
      <c r="B229" t="s">
        <v>149</v>
      </c>
      <c r="C229" t="s">
        <v>232</v>
      </c>
      <c r="D229" t="s">
        <v>238</v>
      </c>
      <c r="E229" t="s">
        <v>425</v>
      </c>
      <c r="F229" t="s">
        <v>9</v>
      </c>
      <c r="G229" t="s">
        <v>305</v>
      </c>
      <c r="H229" t="s">
        <v>306</v>
      </c>
      <c r="I229" s="3">
        <v>40590</v>
      </c>
    </row>
    <row r="230" spans="1:9" x14ac:dyDescent="0.25">
      <c r="A230">
        <v>714</v>
      </c>
      <c r="B230" t="s">
        <v>624</v>
      </c>
      <c r="C230" t="s">
        <v>531</v>
      </c>
      <c r="D230" t="s">
        <v>238</v>
      </c>
      <c r="E230" t="s">
        <v>625</v>
      </c>
      <c r="G230" t="s">
        <v>240</v>
      </c>
      <c r="H230" t="s">
        <v>241</v>
      </c>
      <c r="I230" s="3">
        <v>40634</v>
      </c>
    </row>
    <row r="231" spans="1:9" x14ac:dyDescent="0.25">
      <c r="A231">
        <v>716</v>
      </c>
      <c r="B231" t="s">
        <v>626</v>
      </c>
      <c r="C231" t="s">
        <v>232</v>
      </c>
      <c r="D231" t="s">
        <v>238</v>
      </c>
      <c r="E231" t="s">
        <v>627</v>
      </c>
      <c r="F231" t="s">
        <v>43</v>
      </c>
      <c r="G231" t="s">
        <v>240</v>
      </c>
      <c r="H231" t="s">
        <v>241</v>
      </c>
      <c r="I231" s="3">
        <v>40651</v>
      </c>
    </row>
    <row r="232" spans="1:9" x14ac:dyDescent="0.25">
      <c r="A232">
        <v>717</v>
      </c>
      <c r="B232" t="s">
        <v>628</v>
      </c>
      <c r="C232" t="s">
        <v>237</v>
      </c>
      <c r="D232" t="s">
        <v>238</v>
      </c>
      <c r="E232" t="s">
        <v>629</v>
      </c>
      <c r="G232" t="s">
        <v>359</v>
      </c>
      <c r="H232" t="s">
        <v>241</v>
      </c>
      <c r="I232" s="3">
        <v>40683</v>
      </c>
    </row>
    <row r="233" spans="1:9" x14ac:dyDescent="0.25">
      <c r="A233">
        <v>718</v>
      </c>
      <c r="B233" t="s">
        <v>630</v>
      </c>
      <c r="C233" t="s">
        <v>232</v>
      </c>
      <c r="D233" t="s">
        <v>384</v>
      </c>
      <c r="E233" t="s">
        <v>631</v>
      </c>
      <c r="F233" t="s">
        <v>43</v>
      </c>
      <c r="H233" t="s">
        <v>235</v>
      </c>
      <c r="I233" s="3">
        <v>40722</v>
      </c>
    </row>
    <row r="234" spans="1:9" x14ac:dyDescent="0.25">
      <c r="A234">
        <v>719</v>
      </c>
      <c r="B234" t="s">
        <v>632</v>
      </c>
      <c r="C234" t="s">
        <v>232</v>
      </c>
      <c r="D234" t="s">
        <v>238</v>
      </c>
      <c r="E234" t="s">
        <v>633</v>
      </c>
      <c r="F234" t="s">
        <v>9</v>
      </c>
      <c r="G234" t="s">
        <v>311</v>
      </c>
      <c r="H234" t="s">
        <v>312</v>
      </c>
      <c r="I234" s="3">
        <v>40745</v>
      </c>
    </row>
    <row r="235" spans="1:9" x14ac:dyDescent="0.25">
      <c r="A235">
        <v>721</v>
      </c>
      <c r="B235" t="s">
        <v>634</v>
      </c>
      <c r="C235" t="s">
        <v>237</v>
      </c>
      <c r="D235" t="s">
        <v>238</v>
      </c>
      <c r="E235" t="s">
        <v>635</v>
      </c>
      <c r="G235" t="s">
        <v>264</v>
      </c>
      <c r="H235" t="s">
        <v>265</v>
      </c>
      <c r="I235" s="3">
        <v>40764</v>
      </c>
    </row>
    <row r="236" spans="1:9" x14ac:dyDescent="0.25">
      <c r="A236">
        <v>722</v>
      </c>
      <c r="B236" t="s">
        <v>175</v>
      </c>
      <c r="C236" t="s">
        <v>531</v>
      </c>
      <c r="D236" t="s">
        <v>238</v>
      </c>
      <c r="E236" t="s">
        <v>636</v>
      </c>
      <c r="G236" t="s">
        <v>240</v>
      </c>
      <c r="H236" t="s">
        <v>241</v>
      </c>
      <c r="I236" s="3">
        <v>40777</v>
      </c>
    </row>
    <row r="237" spans="1:9" x14ac:dyDescent="0.25">
      <c r="A237">
        <v>723</v>
      </c>
      <c r="B237" t="s">
        <v>174</v>
      </c>
      <c r="C237" t="s">
        <v>531</v>
      </c>
      <c r="D237" t="s">
        <v>238</v>
      </c>
      <c r="E237" t="s">
        <v>637</v>
      </c>
      <c r="G237" t="s">
        <v>240</v>
      </c>
      <c r="H237" t="s">
        <v>241</v>
      </c>
      <c r="I237" s="3">
        <v>40772</v>
      </c>
    </row>
    <row r="238" spans="1:9" x14ac:dyDescent="0.25">
      <c r="A238">
        <v>727</v>
      </c>
      <c r="B238" t="s">
        <v>638</v>
      </c>
      <c r="C238" t="s">
        <v>232</v>
      </c>
      <c r="D238" t="s">
        <v>238</v>
      </c>
      <c r="E238" t="s">
        <v>639</v>
      </c>
      <c r="F238" t="s">
        <v>43</v>
      </c>
      <c r="G238" t="s">
        <v>248</v>
      </c>
      <c r="H238" t="s">
        <v>249</v>
      </c>
      <c r="I238" s="3">
        <v>40785</v>
      </c>
    </row>
    <row r="239" spans="1:9" x14ac:dyDescent="0.25">
      <c r="A239">
        <v>728</v>
      </c>
      <c r="B239" t="s">
        <v>640</v>
      </c>
      <c r="C239" t="s">
        <v>237</v>
      </c>
      <c r="D239" t="s">
        <v>238</v>
      </c>
      <c r="E239" t="s">
        <v>641</v>
      </c>
      <c r="G239" t="s">
        <v>297</v>
      </c>
      <c r="H239" t="s">
        <v>298</v>
      </c>
      <c r="I239" s="3">
        <v>40786</v>
      </c>
    </row>
    <row r="240" spans="1:9" x14ac:dyDescent="0.25">
      <c r="A240">
        <v>729</v>
      </c>
      <c r="B240" t="s">
        <v>52</v>
      </c>
      <c r="C240" t="s">
        <v>237</v>
      </c>
      <c r="D240" t="s">
        <v>238</v>
      </c>
      <c r="E240" t="s">
        <v>642</v>
      </c>
      <c r="G240" t="s">
        <v>240</v>
      </c>
      <c r="H240" t="s">
        <v>241</v>
      </c>
      <c r="I240" s="3">
        <v>40787</v>
      </c>
    </row>
    <row r="241" spans="1:9" x14ac:dyDescent="0.25">
      <c r="A241">
        <v>731</v>
      </c>
      <c r="B241" t="s">
        <v>643</v>
      </c>
      <c r="C241" t="s">
        <v>237</v>
      </c>
      <c r="D241" t="s">
        <v>238</v>
      </c>
      <c r="E241" t="s">
        <v>644</v>
      </c>
      <c r="G241" t="s">
        <v>509</v>
      </c>
      <c r="H241" t="s">
        <v>298</v>
      </c>
      <c r="I241" s="3">
        <v>40792</v>
      </c>
    </row>
    <row r="242" spans="1:9" x14ac:dyDescent="0.25">
      <c r="A242">
        <v>733</v>
      </c>
      <c r="B242" t="s">
        <v>645</v>
      </c>
      <c r="C242" t="s">
        <v>646</v>
      </c>
      <c r="D242" t="s">
        <v>647</v>
      </c>
      <c r="E242" t="s">
        <v>648</v>
      </c>
      <c r="H242" t="s">
        <v>235</v>
      </c>
      <c r="I242" s="3">
        <v>40798</v>
      </c>
    </row>
    <row r="243" spans="1:9" x14ac:dyDescent="0.25">
      <c r="A243">
        <v>734</v>
      </c>
      <c r="B243" t="s">
        <v>649</v>
      </c>
      <c r="C243" t="s">
        <v>237</v>
      </c>
      <c r="D243" t="s">
        <v>238</v>
      </c>
      <c r="E243" t="s">
        <v>650</v>
      </c>
      <c r="G243" t="s">
        <v>311</v>
      </c>
      <c r="H243" t="s">
        <v>312</v>
      </c>
      <c r="I243" s="3">
        <v>40835</v>
      </c>
    </row>
    <row r="244" spans="1:9" x14ac:dyDescent="0.25">
      <c r="A244">
        <v>736</v>
      </c>
      <c r="B244" t="s">
        <v>651</v>
      </c>
      <c r="C244" t="s">
        <v>237</v>
      </c>
      <c r="D244" t="s">
        <v>238</v>
      </c>
      <c r="E244" t="s">
        <v>652</v>
      </c>
      <c r="G244" t="s">
        <v>243</v>
      </c>
      <c r="H244" t="s">
        <v>241</v>
      </c>
      <c r="I244" s="3">
        <v>40896</v>
      </c>
    </row>
    <row r="245" spans="1:9" x14ac:dyDescent="0.25">
      <c r="A245">
        <v>737</v>
      </c>
      <c r="B245" t="s">
        <v>202</v>
      </c>
      <c r="C245" t="s">
        <v>237</v>
      </c>
      <c r="D245" t="s">
        <v>238</v>
      </c>
      <c r="E245" t="s">
        <v>653</v>
      </c>
      <c r="G245" t="s">
        <v>248</v>
      </c>
      <c r="H245" t="s">
        <v>249</v>
      </c>
      <c r="I245" s="3">
        <v>40896</v>
      </c>
    </row>
    <row r="246" spans="1:9" x14ac:dyDescent="0.25">
      <c r="A246">
        <v>740</v>
      </c>
      <c r="B246" t="s">
        <v>65</v>
      </c>
      <c r="C246" t="s">
        <v>237</v>
      </c>
      <c r="D246" t="s">
        <v>238</v>
      </c>
      <c r="E246" t="s">
        <v>654</v>
      </c>
      <c r="G246" t="s">
        <v>248</v>
      </c>
      <c r="H246" t="s">
        <v>249</v>
      </c>
      <c r="I246" s="3">
        <v>41011</v>
      </c>
    </row>
    <row r="247" spans="1:9" x14ac:dyDescent="0.25">
      <c r="A247">
        <v>741</v>
      </c>
      <c r="B247" t="s">
        <v>655</v>
      </c>
      <c r="C247" t="s">
        <v>237</v>
      </c>
      <c r="D247" t="s">
        <v>238</v>
      </c>
      <c r="E247" t="s">
        <v>656</v>
      </c>
      <c r="G247" t="s">
        <v>264</v>
      </c>
      <c r="H247" t="s">
        <v>265</v>
      </c>
      <c r="I247" s="3">
        <v>41015</v>
      </c>
    </row>
    <row r="248" spans="1:9" x14ac:dyDescent="0.25">
      <c r="A248">
        <v>743</v>
      </c>
      <c r="B248" t="s">
        <v>181</v>
      </c>
      <c r="C248" t="s">
        <v>611</v>
      </c>
      <c r="D248" t="s">
        <v>238</v>
      </c>
      <c r="E248" t="s">
        <v>657</v>
      </c>
      <c r="G248" t="s">
        <v>264</v>
      </c>
      <c r="H248" t="s">
        <v>265</v>
      </c>
      <c r="I248" s="3">
        <v>41031</v>
      </c>
    </row>
    <row r="249" spans="1:9" x14ac:dyDescent="0.25">
      <c r="A249">
        <v>744</v>
      </c>
      <c r="B249" t="s">
        <v>658</v>
      </c>
      <c r="C249" t="s">
        <v>237</v>
      </c>
      <c r="D249" t="s">
        <v>238</v>
      </c>
      <c r="E249" t="s">
        <v>659</v>
      </c>
      <c r="G249" t="s">
        <v>264</v>
      </c>
      <c r="H249" t="s">
        <v>265</v>
      </c>
      <c r="I249" s="3">
        <v>41046</v>
      </c>
    </row>
    <row r="250" spans="1:9" x14ac:dyDescent="0.25">
      <c r="A250">
        <v>745</v>
      </c>
      <c r="B250" t="s">
        <v>660</v>
      </c>
      <c r="C250" t="s">
        <v>237</v>
      </c>
      <c r="D250" t="s">
        <v>238</v>
      </c>
      <c r="E250" t="s">
        <v>661</v>
      </c>
      <c r="G250" t="s">
        <v>264</v>
      </c>
      <c r="H250" t="s">
        <v>265</v>
      </c>
      <c r="I250" s="3">
        <v>41052</v>
      </c>
    </row>
    <row r="251" spans="1:9" x14ac:dyDescent="0.25">
      <c r="A251">
        <v>747</v>
      </c>
      <c r="B251" t="s">
        <v>662</v>
      </c>
      <c r="C251" t="s">
        <v>237</v>
      </c>
      <c r="D251" t="s">
        <v>238</v>
      </c>
      <c r="E251" t="s">
        <v>663</v>
      </c>
      <c r="G251" t="s">
        <v>264</v>
      </c>
      <c r="H251" t="s">
        <v>265</v>
      </c>
      <c r="I251" s="3">
        <v>41080</v>
      </c>
    </row>
    <row r="252" spans="1:9" x14ac:dyDescent="0.25">
      <c r="A252">
        <v>748</v>
      </c>
      <c r="B252" t="s">
        <v>664</v>
      </c>
      <c r="C252" t="s">
        <v>531</v>
      </c>
      <c r="D252" t="s">
        <v>238</v>
      </c>
      <c r="E252" t="s">
        <v>665</v>
      </c>
      <c r="G252" t="s">
        <v>243</v>
      </c>
      <c r="H252" t="s">
        <v>241</v>
      </c>
      <c r="I252" s="3">
        <v>41155</v>
      </c>
    </row>
    <row r="253" spans="1:9" x14ac:dyDescent="0.25">
      <c r="A253">
        <v>749</v>
      </c>
      <c r="B253" t="s">
        <v>666</v>
      </c>
      <c r="C253" t="s">
        <v>531</v>
      </c>
      <c r="D253" t="s">
        <v>238</v>
      </c>
      <c r="E253" t="s">
        <v>667</v>
      </c>
      <c r="G253" t="s">
        <v>297</v>
      </c>
      <c r="H253" t="s">
        <v>298</v>
      </c>
      <c r="I253" s="3">
        <v>41155</v>
      </c>
    </row>
    <row r="254" spans="1:9" x14ac:dyDescent="0.25">
      <c r="A254">
        <v>752</v>
      </c>
      <c r="B254" t="s">
        <v>668</v>
      </c>
      <c r="C254" t="s">
        <v>237</v>
      </c>
      <c r="D254" t="s">
        <v>238</v>
      </c>
      <c r="E254" t="s">
        <v>669</v>
      </c>
      <c r="G254" t="s">
        <v>297</v>
      </c>
      <c r="H254" t="s">
        <v>298</v>
      </c>
      <c r="I254" s="3">
        <v>41163</v>
      </c>
    </row>
    <row r="255" spans="1:9" x14ac:dyDescent="0.25">
      <c r="A255">
        <v>753</v>
      </c>
      <c r="B255" t="s">
        <v>670</v>
      </c>
      <c r="C255" t="s">
        <v>237</v>
      </c>
      <c r="D255" t="s">
        <v>238</v>
      </c>
      <c r="E255" t="s">
        <v>671</v>
      </c>
      <c r="G255" t="s">
        <v>240</v>
      </c>
      <c r="H255" t="s">
        <v>241</v>
      </c>
      <c r="I255" s="3">
        <v>41199</v>
      </c>
    </row>
    <row r="256" spans="1:9" x14ac:dyDescent="0.25">
      <c r="A256">
        <v>754</v>
      </c>
      <c r="B256" t="s">
        <v>672</v>
      </c>
      <c r="C256" t="s">
        <v>237</v>
      </c>
      <c r="D256" t="s">
        <v>238</v>
      </c>
      <c r="E256" t="s">
        <v>673</v>
      </c>
      <c r="G256" t="s">
        <v>305</v>
      </c>
      <c r="H256" t="s">
        <v>306</v>
      </c>
      <c r="I256" t="s">
        <v>674</v>
      </c>
    </row>
    <row r="257" spans="1:9" x14ac:dyDescent="0.25">
      <c r="A257">
        <v>755</v>
      </c>
      <c r="B257" t="s">
        <v>675</v>
      </c>
      <c r="C257" t="s">
        <v>237</v>
      </c>
      <c r="D257" t="s">
        <v>238</v>
      </c>
      <c r="E257" t="s">
        <v>676</v>
      </c>
      <c r="G257" t="s">
        <v>248</v>
      </c>
      <c r="H257" t="s">
        <v>249</v>
      </c>
      <c r="I257" s="3">
        <v>41205</v>
      </c>
    </row>
    <row r="258" spans="1:9" x14ac:dyDescent="0.25">
      <c r="A258">
        <v>756</v>
      </c>
      <c r="B258" t="s">
        <v>677</v>
      </c>
      <c r="C258" t="s">
        <v>237</v>
      </c>
      <c r="D258" t="s">
        <v>238</v>
      </c>
      <c r="E258" t="s">
        <v>678</v>
      </c>
      <c r="G258" t="s">
        <v>248</v>
      </c>
      <c r="H258" t="s">
        <v>249</v>
      </c>
      <c r="I258" s="3">
        <v>41229</v>
      </c>
    </row>
    <row r="259" spans="1:9" x14ac:dyDescent="0.25">
      <c r="A259">
        <v>757</v>
      </c>
      <c r="B259" t="s">
        <v>8</v>
      </c>
      <c r="C259" t="s">
        <v>232</v>
      </c>
      <c r="D259" t="s">
        <v>238</v>
      </c>
      <c r="E259" t="s">
        <v>679</v>
      </c>
      <c r="F259" t="s">
        <v>9</v>
      </c>
      <c r="H259" t="s">
        <v>235</v>
      </c>
      <c r="I259" s="3">
        <v>41234</v>
      </c>
    </row>
    <row r="260" spans="1:9" x14ac:dyDescent="0.25">
      <c r="A260">
        <v>758</v>
      </c>
      <c r="B260" t="s">
        <v>680</v>
      </c>
      <c r="C260" t="s">
        <v>232</v>
      </c>
      <c r="D260" t="s">
        <v>238</v>
      </c>
      <c r="E260" t="s">
        <v>681</v>
      </c>
      <c r="F260" t="s">
        <v>43</v>
      </c>
      <c r="H260" t="s">
        <v>235</v>
      </c>
      <c r="I260" s="3">
        <v>41243</v>
      </c>
    </row>
    <row r="261" spans="1:9" x14ac:dyDescent="0.25">
      <c r="A261">
        <v>759</v>
      </c>
      <c r="B261" t="s">
        <v>682</v>
      </c>
      <c r="C261" t="s">
        <v>237</v>
      </c>
      <c r="D261" t="s">
        <v>238</v>
      </c>
      <c r="E261" t="s">
        <v>683</v>
      </c>
      <c r="G261" t="s">
        <v>311</v>
      </c>
      <c r="H261" t="s">
        <v>312</v>
      </c>
      <c r="I261" s="3">
        <v>41243</v>
      </c>
    </row>
    <row r="262" spans="1:9" x14ac:dyDescent="0.25">
      <c r="A262">
        <v>760</v>
      </c>
      <c r="B262" t="s">
        <v>684</v>
      </c>
      <c r="C262" t="s">
        <v>232</v>
      </c>
      <c r="D262" t="s">
        <v>238</v>
      </c>
      <c r="E262" t="s">
        <v>685</v>
      </c>
      <c r="F262" t="s">
        <v>9</v>
      </c>
      <c r="G262" t="s">
        <v>305</v>
      </c>
      <c r="H262" t="s">
        <v>306</v>
      </c>
      <c r="I262" s="3">
        <v>41247</v>
      </c>
    </row>
    <row r="263" spans="1:9" x14ac:dyDescent="0.25">
      <c r="A263">
        <v>761</v>
      </c>
      <c r="B263" t="s">
        <v>686</v>
      </c>
      <c r="C263" t="s">
        <v>237</v>
      </c>
      <c r="D263" t="s">
        <v>238</v>
      </c>
      <c r="E263" t="s">
        <v>687</v>
      </c>
      <c r="G263" t="s">
        <v>243</v>
      </c>
      <c r="H263" t="s">
        <v>241</v>
      </c>
      <c r="I263" s="3">
        <v>41250</v>
      </c>
    </row>
    <row r="264" spans="1:9" x14ac:dyDescent="0.25">
      <c r="A264">
        <v>762</v>
      </c>
      <c r="B264" t="s">
        <v>688</v>
      </c>
      <c r="C264" t="s">
        <v>237</v>
      </c>
      <c r="D264" t="s">
        <v>315</v>
      </c>
      <c r="E264" t="s">
        <v>689</v>
      </c>
      <c r="G264" t="s">
        <v>311</v>
      </c>
      <c r="H264" t="s">
        <v>312</v>
      </c>
      <c r="I264" s="3">
        <v>41263</v>
      </c>
    </row>
    <row r="265" spans="1:9" x14ac:dyDescent="0.25">
      <c r="A265">
        <v>763</v>
      </c>
      <c r="B265" t="s">
        <v>690</v>
      </c>
      <c r="C265" t="s">
        <v>232</v>
      </c>
      <c r="D265" t="s">
        <v>238</v>
      </c>
      <c r="E265" t="s">
        <v>691</v>
      </c>
      <c r="F265" t="s">
        <v>9</v>
      </c>
      <c r="G265" t="s">
        <v>311</v>
      </c>
      <c r="H265" t="s">
        <v>312</v>
      </c>
      <c r="I265" s="3">
        <v>41283</v>
      </c>
    </row>
    <row r="266" spans="1:9" x14ac:dyDescent="0.25">
      <c r="A266">
        <v>764</v>
      </c>
      <c r="B266" t="s">
        <v>692</v>
      </c>
      <c r="C266" t="s">
        <v>531</v>
      </c>
      <c r="D266" t="s">
        <v>238</v>
      </c>
      <c r="E266" t="s">
        <v>693</v>
      </c>
      <c r="G266" t="s">
        <v>359</v>
      </c>
      <c r="H266" t="s">
        <v>241</v>
      </c>
      <c r="I266" s="3">
        <v>41298</v>
      </c>
    </row>
    <row r="267" spans="1:9" x14ac:dyDescent="0.25">
      <c r="A267">
        <v>765</v>
      </c>
      <c r="B267" t="s">
        <v>105</v>
      </c>
      <c r="C267" t="s">
        <v>237</v>
      </c>
      <c r="D267" t="s">
        <v>238</v>
      </c>
      <c r="E267" t="s">
        <v>694</v>
      </c>
      <c r="G267" t="s">
        <v>248</v>
      </c>
      <c r="H267" t="s">
        <v>249</v>
      </c>
      <c r="I267" s="3">
        <v>41306</v>
      </c>
    </row>
    <row r="268" spans="1:9" x14ac:dyDescent="0.25">
      <c r="A268">
        <v>766</v>
      </c>
      <c r="B268" t="s">
        <v>695</v>
      </c>
      <c r="C268" t="s">
        <v>232</v>
      </c>
      <c r="D268" t="s">
        <v>238</v>
      </c>
      <c r="E268" t="s">
        <v>696</v>
      </c>
      <c r="F268" t="s">
        <v>9</v>
      </c>
      <c r="H268" t="s">
        <v>235</v>
      </c>
      <c r="I268" s="3">
        <v>41334</v>
      </c>
    </row>
    <row r="269" spans="1:9" x14ac:dyDescent="0.25">
      <c r="A269">
        <v>767</v>
      </c>
      <c r="B269" t="s">
        <v>697</v>
      </c>
      <c r="C269" t="s">
        <v>237</v>
      </c>
      <c r="D269" t="s">
        <v>238</v>
      </c>
      <c r="E269" t="s">
        <v>698</v>
      </c>
      <c r="G269" t="s">
        <v>248</v>
      </c>
      <c r="H269" t="s">
        <v>249</v>
      </c>
      <c r="I269" s="3">
        <v>41334</v>
      </c>
    </row>
    <row r="270" spans="1:9" x14ac:dyDescent="0.25">
      <c r="A270">
        <v>768</v>
      </c>
      <c r="B270" t="s">
        <v>699</v>
      </c>
      <c r="C270" t="s">
        <v>237</v>
      </c>
      <c r="D270" t="s">
        <v>238</v>
      </c>
      <c r="E270" t="s">
        <v>700</v>
      </c>
      <c r="G270" t="s">
        <v>243</v>
      </c>
      <c r="H270" t="s">
        <v>241</v>
      </c>
      <c r="I270" s="3">
        <v>41334</v>
      </c>
    </row>
    <row r="271" spans="1:9" x14ac:dyDescent="0.25">
      <c r="A271">
        <v>769</v>
      </c>
      <c r="B271" t="s">
        <v>701</v>
      </c>
      <c r="C271" t="s">
        <v>646</v>
      </c>
      <c r="D271" t="s">
        <v>647</v>
      </c>
      <c r="E271" t="s">
        <v>702</v>
      </c>
      <c r="H271" t="s">
        <v>235</v>
      </c>
      <c r="I271" s="3">
        <v>41340</v>
      </c>
    </row>
    <row r="272" spans="1:9" x14ac:dyDescent="0.25">
      <c r="A272">
        <v>770</v>
      </c>
      <c r="B272" t="s">
        <v>61</v>
      </c>
      <c r="C272" t="s">
        <v>232</v>
      </c>
      <c r="D272" t="s">
        <v>238</v>
      </c>
      <c r="E272" t="s">
        <v>703</v>
      </c>
      <c r="F272" t="s">
        <v>43</v>
      </c>
      <c r="G272" t="s">
        <v>311</v>
      </c>
      <c r="H272" t="s">
        <v>312</v>
      </c>
      <c r="I272" s="3">
        <v>41365</v>
      </c>
    </row>
    <row r="273" spans="1:9" x14ac:dyDescent="0.25">
      <c r="A273">
        <v>771</v>
      </c>
      <c r="B273" t="s">
        <v>704</v>
      </c>
      <c r="C273" t="s">
        <v>232</v>
      </c>
      <c r="D273" t="s">
        <v>238</v>
      </c>
      <c r="E273" t="s">
        <v>705</v>
      </c>
      <c r="F273" t="s">
        <v>43</v>
      </c>
      <c r="H273" t="s">
        <v>235</v>
      </c>
      <c r="I273" s="3">
        <v>41388</v>
      </c>
    </row>
    <row r="274" spans="1:9" x14ac:dyDescent="0.25">
      <c r="A274">
        <v>772</v>
      </c>
      <c r="B274" t="s">
        <v>706</v>
      </c>
      <c r="C274" t="s">
        <v>232</v>
      </c>
      <c r="D274" t="s">
        <v>238</v>
      </c>
      <c r="E274" t="s">
        <v>707</v>
      </c>
      <c r="F274" t="s">
        <v>43</v>
      </c>
      <c r="H274" t="s">
        <v>235</v>
      </c>
      <c r="I274" s="3">
        <v>41400</v>
      </c>
    </row>
    <row r="275" spans="1:9" x14ac:dyDescent="0.25">
      <c r="A275">
        <v>773</v>
      </c>
      <c r="B275" t="s">
        <v>708</v>
      </c>
      <c r="C275" t="s">
        <v>237</v>
      </c>
      <c r="D275" t="s">
        <v>238</v>
      </c>
      <c r="E275" t="s">
        <v>709</v>
      </c>
      <c r="G275" t="s">
        <v>248</v>
      </c>
      <c r="H275" t="s">
        <v>249</v>
      </c>
      <c r="I275" s="3">
        <v>41408</v>
      </c>
    </row>
    <row r="276" spans="1:9" x14ac:dyDescent="0.25">
      <c r="A276">
        <v>774</v>
      </c>
      <c r="B276" t="s">
        <v>710</v>
      </c>
      <c r="C276" t="s">
        <v>232</v>
      </c>
      <c r="D276" t="s">
        <v>238</v>
      </c>
      <c r="E276" t="s">
        <v>711</v>
      </c>
      <c r="F276" t="s">
        <v>9</v>
      </c>
      <c r="G276" t="s">
        <v>264</v>
      </c>
      <c r="H276" t="s">
        <v>306</v>
      </c>
      <c r="I276" s="3">
        <v>41423</v>
      </c>
    </row>
    <row r="277" spans="1:9" x14ac:dyDescent="0.25">
      <c r="A277">
        <v>775</v>
      </c>
      <c r="B277" t="s">
        <v>712</v>
      </c>
      <c r="C277" t="s">
        <v>237</v>
      </c>
      <c r="D277" t="s">
        <v>238</v>
      </c>
      <c r="E277" t="s">
        <v>713</v>
      </c>
      <c r="G277" t="s">
        <v>311</v>
      </c>
      <c r="H277" t="s">
        <v>312</v>
      </c>
      <c r="I277" s="3">
        <v>41456</v>
      </c>
    </row>
    <row r="278" spans="1:9" x14ac:dyDescent="0.25">
      <c r="A278">
        <v>776</v>
      </c>
      <c r="B278" t="s">
        <v>714</v>
      </c>
      <c r="C278" t="s">
        <v>611</v>
      </c>
      <c r="D278" t="s">
        <v>238</v>
      </c>
      <c r="E278" t="s">
        <v>715</v>
      </c>
      <c r="H278" t="s">
        <v>235</v>
      </c>
      <c r="I278" s="3">
        <v>41443</v>
      </c>
    </row>
    <row r="279" spans="1:9" x14ac:dyDescent="0.25">
      <c r="A279">
        <v>777</v>
      </c>
      <c r="B279" t="s">
        <v>716</v>
      </c>
      <c r="C279" t="s">
        <v>237</v>
      </c>
      <c r="D279" t="s">
        <v>238</v>
      </c>
      <c r="E279" t="s">
        <v>717</v>
      </c>
      <c r="G279" t="s">
        <v>311</v>
      </c>
      <c r="H279" t="s">
        <v>312</v>
      </c>
      <c r="I279" s="3">
        <v>41467</v>
      </c>
    </row>
    <row r="280" spans="1:9" x14ac:dyDescent="0.25">
      <c r="A280">
        <v>778</v>
      </c>
      <c r="B280" t="s">
        <v>142</v>
      </c>
      <c r="C280" t="s">
        <v>232</v>
      </c>
      <c r="D280" t="s">
        <v>238</v>
      </c>
      <c r="E280" t="s">
        <v>718</v>
      </c>
      <c r="F280" t="s">
        <v>9</v>
      </c>
      <c r="H280" t="s">
        <v>235</v>
      </c>
      <c r="I280" s="3">
        <v>41493</v>
      </c>
    </row>
    <row r="281" spans="1:9" x14ac:dyDescent="0.25">
      <c r="A281">
        <v>779</v>
      </c>
      <c r="B281" t="s">
        <v>178</v>
      </c>
      <c r="C281" t="s">
        <v>232</v>
      </c>
      <c r="D281" t="s">
        <v>238</v>
      </c>
      <c r="E281" t="s">
        <v>719</v>
      </c>
      <c r="F281" t="s">
        <v>9</v>
      </c>
      <c r="G281" t="s">
        <v>240</v>
      </c>
      <c r="H281" t="s">
        <v>241</v>
      </c>
      <c r="I281" s="3">
        <v>41519</v>
      </c>
    </row>
    <row r="282" spans="1:9" x14ac:dyDescent="0.25">
      <c r="A282">
        <v>780</v>
      </c>
      <c r="B282" t="s">
        <v>32</v>
      </c>
      <c r="C282" t="s">
        <v>232</v>
      </c>
      <c r="D282" t="s">
        <v>238</v>
      </c>
      <c r="E282" t="s">
        <v>720</v>
      </c>
      <c r="F282" t="s">
        <v>9</v>
      </c>
      <c r="G282" t="s">
        <v>721</v>
      </c>
      <c r="H282" t="s">
        <v>418</v>
      </c>
      <c r="I282" s="3">
        <v>41519</v>
      </c>
    </row>
    <row r="283" spans="1:9" x14ac:dyDescent="0.25">
      <c r="A283">
        <v>781</v>
      </c>
      <c r="B283" t="s">
        <v>143</v>
      </c>
      <c r="C283" t="s">
        <v>232</v>
      </c>
      <c r="D283" t="s">
        <v>238</v>
      </c>
      <c r="E283" t="s">
        <v>722</v>
      </c>
      <c r="F283" t="s">
        <v>9</v>
      </c>
      <c r="I283" s="3">
        <v>41519</v>
      </c>
    </row>
    <row r="284" spans="1:9" x14ac:dyDescent="0.25">
      <c r="A284">
        <v>782</v>
      </c>
      <c r="B284" t="s">
        <v>23</v>
      </c>
      <c r="C284" t="s">
        <v>232</v>
      </c>
      <c r="D284" t="s">
        <v>238</v>
      </c>
      <c r="E284" t="s">
        <v>723</v>
      </c>
      <c r="F284" t="s">
        <v>9</v>
      </c>
      <c r="G284" t="s">
        <v>305</v>
      </c>
      <c r="H284" t="s">
        <v>306</v>
      </c>
      <c r="I284" s="3">
        <v>41519</v>
      </c>
    </row>
    <row r="285" spans="1:9" x14ac:dyDescent="0.25">
      <c r="A285">
        <v>783</v>
      </c>
      <c r="B285" t="s">
        <v>724</v>
      </c>
      <c r="C285" t="s">
        <v>237</v>
      </c>
      <c r="D285" t="s">
        <v>238</v>
      </c>
      <c r="E285" t="s">
        <v>725</v>
      </c>
      <c r="G285" t="s">
        <v>264</v>
      </c>
      <c r="H285" t="s">
        <v>265</v>
      </c>
      <c r="I285" s="3">
        <v>41529</v>
      </c>
    </row>
    <row r="286" spans="1:9" x14ac:dyDescent="0.25">
      <c r="A286">
        <v>784</v>
      </c>
      <c r="B286" t="s">
        <v>726</v>
      </c>
      <c r="C286" t="s">
        <v>237</v>
      </c>
      <c r="D286" t="s">
        <v>238</v>
      </c>
      <c r="E286" t="s">
        <v>727</v>
      </c>
      <c r="G286" t="s">
        <v>311</v>
      </c>
      <c r="H286" t="s">
        <v>312</v>
      </c>
      <c r="I286" s="3">
        <v>41579</v>
      </c>
    </row>
    <row r="287" spans="1:9" x14ac:dyDescent="0.25">
      <c r="A287">
        <v>788</v>
      </c>
      <c r="B287" t="s">
        <v>118</v>
      </c>
      <c r="C287" t="s">
        <v>232</v>
      </c>
      <c r="D287" t="s">
        <v>238</v>
      </c>
      <c r="E287" t="s">
        <v>728</v>
      </c>
      <c r="F287" t="s">
        <v>9</v>
      </c>
      <c r="G287" t="s">
        <v>311</v>
      </c>
      <c r="H287" t="s">
        <v>312</v>
      </c>
      <c r="I287" s="3">
        <v>41915</v>
      </c>
    </row>
    <row r="288" spans="1:9" x14ac:dyDescent="0.25">
      <c r="A288">
        <v>793</v>
      </c>
      <c r="B288" t="s">
        <v>729</v>
      </c>
      <c r="C288" t="s">
        <v>232</v>
      </c>
      <c r="D288" t="s">
        <v>238</v>
      </c>
      <c r="E288" t="s">
        <v>728</v>
      </c>
      <c r="F288" t="s">
        <v>9</v>
      </c>
      <c r="G288" t="s">
        <v>311</v>
      </c>
      <c r="H288" t="s">
        <v>312</v>
      </c>
      <c r="I288" s="3">
        <v>41785</v>
      </c>
    </row>
    <row r="289" spans="1:10" x14ac:dyDescent="0.25">
      <c r="A289">
        <v>808</v>
      </c>
      <c r="B289" t="s">
        <v>730</v>
      </c>
      <c r="C289" t="s">
        <v>237</v>
      </c>
      <c r="D289" t="s">
        <v>238</v>
      </c>
      <c r="E289">
        <v>99920794600</v>
      </c>
      <c r="G289" t="s">
        <v>248</v>
      </c>
      <c r="H289" t="s">
        <v>249</v>
      </c>
      <c r="I289" s="3">
        <v>41904</v>
      </c>
    </row>
    <row r="290" spans="1:10" x14ac:dyDescent="0.25">
      <c r="A290">
        <v>813</v>
      </c>
      <c r="B290" t="s">
        <v>731</v>
      </c>
      <c r="C290" t="s">
        <v>232</v>
      </c>
      <c r="D290" t="s">
        <v>238</v>
      </c>
      <c r="E290">
        <v>89675070110</v>
      </c>
      <c r="F290" t="s">
        <v>9</v>
      </c>
      <c r="G290" t="s">
        <v>311</v>
      </c>
      <c r="H290" t="s">
        <v>312</v>
      </c>
      <c r="I290" s="3">
        <v>41915</v>
      </c>
    </row>
    <row r="291" spans="1:10" x14ac:dyDescent="0.25">
      <c r="A291">
        <v>814</v>
      </c>
      <c r="B291" t="s">
        <v>732</v>
      </c>
      <c r="C291" t="s">
        <v>232</v>
      </c>
      <c r="D291" t="s">
        <v>238</v>
      </c>
      <c r="E291" t="s">
        <v>733</v>
      </c>
      <c r="F291" t="s">
        <v>43</v>
      </c>
      <c r="H291" t="s">
        <v>365</v>
      </c>
      <c r="I291" s="3">
        <v>41921</v>
      </c>
    </row>
    <row r="292" spans="1:10" x14ac:dyDescent="0.25">
      <c r="A292">
        <v>815</v>
      </c>
      <c r="B292" t="s">
        <v>734</v>
      </c>
      <c r="I292" s="3"/>
    </row>
    <row r="293" spans="1:10" x14ac:dyDescent="0.25">
      <c r="A293">
        <v>825</v>
      </c>
      <c r="B293" t="s">
        <v>10</v>
      </c>
      <c r="C293" t="s">
        <v>232</v>
      </c>
      <c r="D293" t="s">
        <v>238</v>
      </c>
      <c r="E293" t="s">
        <v>735</v>
      </c>
      <c r="F293" t="s">
        <v>9</v>
      </c>
      <c r="G293" t="s">
        <v>248</v>
      </c>
      <c r="H293" t="s">
        <v>249</v>
      </c>
      <c r="I293" s="3">
        <v>42073</v>
      </c>
    </row>
    <row r="294" spans="1:10" x14ac:dyDescent="0.25">
      <c r="A294">
        <v>831</v>
      </c>
      <c r="B294" t="s">
        <v>104</v>
      </c>
      <c r="C294" t="s">
        <v>232</v>
      </c>
      <c r="D294" t="s">
        <v>238</v>
      </c>
      <c r="E294" t="s">
        <v>736</v>
      </c>
      <c r="F294" t="s">
        <v>9</v>
      </c>
      <c r="I294" s="3">
        <v>42186</v>
      </c>
    </row>
    <row r="295" spans="1:10" ht="15.75" x14ac:dyDescent="0.25">
      <c r="A295">
        <v>842</v>
      </c>
      <c r="B295" s="4" t="s">
        <v>737</v>
      </c>
      <c r="C295" t="s">
        <v>738</v>
      </c>
      <c r="D295" t="s">
        <v>238</v>
      </c>
      <c r="E295" t="s">
        <v>739</v>
      </c>
      <c r="F295" t="s">
        <v>43</v>
      </c>
      <c r="I295" s="3">
        <v>42332</v>
      </c>
    </row>
    <row r="296" spans="1:10" ht="15.75" x14ac:dyDescent="0.25">
      <c r="A296">
        <v>837</v>
      </c>
      <c r="B296" s="4" t="s">
        <v>90</v>
      </c>
      <c r="C296" t="s">
        <v>531</v>
      </c>
      <c r="D296" t="s">
        <v>238</v>
      </c>
      <c r="E296" t="s">
        <v>542</v>
      </c>
      <c r="G296" t="s">
        <v>740</v>
      </c>
      <c r="H296" t="s">
        <v>741</v>
      </c>
      <c r="I296" s="3">
        <v>42248</v>
      </c>
    </row>
    <row r="297" spans="1:10" ht="15.75" x14ac:dyDescent="0.25">
      <c r="A297">
        <v>845</v>
      </c>
      <c r="B297" s="4" t="s">
        <v>171</v>
      </c>
      <c r="C297" t="s">
        <v>232</v>
      </c>
      <c r="D297" t="s">
        <v>238</v>
      </c>
      <c r="F297" t="s">
        <v>9</v>
      </c>
      <c r="G297" t="s">
        <v>305</v>
      </c>
      <c r="H297" t="s">
        <v>306</v>
      </c>
      <c r="I297" s="3">
        <v>42339</v>
      </c>
    </row>
    <row r="298" spans="1:10" ht="15.75" x14ac:dyDescent="0.25">
      <c r="A298">
        <v>862</v>
      </c>
      <c r="B298" s="4" t="s">
        <v>742</v>
      </c>
      <c r="C298" t="s">
        <v>237</v>
      </c>
      <c r="D298" t="s">
        <v>238</v>
      </c>
      <c r="E298" t="s">
        <v>743</v>
      </c>
      <c r="H298" t="s">
        <v>473</v>
      </c>
      <c r="I298" s="3">
        <v>42627</v>
      </c>
    </row>
    <row r="299" spans="1:10" x14ac:dyDescent="0.25">
      <c r="A299" s="5">
        <v>3000</v>
      </c>
      <c r="B299" t="s">
        <v>344</v>
      </c>
      <c r="D299" t="s">
        <v>744</v>
      </c>
      <c r="E299" t="s">
        <v>345</v>
      </c>
      <c r="I299" s="3">
        <v>34226</v>
      </c>
      <c r="J299" t="s">
        <v>745</v>
      </c>
    </row>
    <row r="300" spans="1:10" x14ac:dyDescent="0.25">
      <c r="A300" s="5">
        <v>3008</v>
      </c>
      <c r="B300" t="s">
        <v>746</v>
      </c>
      <c r="D300" t="s">
        <v>744</v>
      </c>
      <c r="E300" t="s">
        <v>747</v>
      </c>
      <c r="I300" s="3">
        <v>34964</v>
      </c>
      <c r="J300" t="s">
        <v>748</v>
      </c>
    </row>
    <row r="301" spans="1:10" x14ac:dyDescent="0.25">
      <c r="A301" s="5">
        <v>3014</v>
      </c>
      <c r="B301" t="s">
        <v>749</v>
      </c>
      <c r="D301" t="s">
        <v>744</v>
      </c>
      <c r="E301" t="s">
        <v>750</v>
      </c>
      <c r="I301" s="3">
        <v>39245</v>
      </c>
      <c r="J301" t="s">
        <v>751</v>
      </c>
    </row>
    <row r="302" spans="1:10" x14ac:dyDescent="0.25">
      <c r="A302" s="5">
        <v>3016</v>
      </c>
      <c r="B302" t="s">
        <v>752</v>
      </c>
      <c r="D302" t="s">
        <v>744</v>
      </c>
      <c r="E302" t="s">
        <v>753</v>
      </c>
      <c r="I302" s="3">
        <v>39245</v>
      </c>
      <c r="J302" t="s">
        <v>751</v>
      </c>
    </row>
    <row r="303" spans="1:10" x14ac:dyDescent="0.25">
      <c r="A303" s="5">
        <v>331</v>
      </c>
      <c r="B303" t="s">
        <v>754</v>
      </c>
      <c r="D303" t="s">
        <v>744</v>
      </c>
      <c r="E303" t="s">
        <v>755</v>
      </c>
      <c r="I303" s="3">
        <v>42667</v>
      </c>
      <c r="J303" t="s">
        <v>756</v>
      </c>
    </row>
    <row r="304" spans="1:10" x14ac:dyDescent="0.25">
      <c r="A304" s="5">
        <v>330</v>
      </c>
      <c r="B304" t="s">
        <v>757</v>
      </c>
      <c r="D304" t="s">
        <v>744</v>
      </c>
      <c r="E304" t="s">
        <v>758</v>
      </c>
      <c r="J304" t="s">
        <v>756</v>
      </c>
    </row>
    <row r="305" spans="1:9" x14ac:dyDescent="0.25">
      <c r="A305">
        <v>520</v>
      </c>
      <c r="B305" t="s">
        <v>90</v>
      </c>
      <c r="C305" t="s">
        <v>232</v>
      </c>
      <c r="D305" t="s">
        <v>233</v>
      </c>
      <c r="F305" t="s">
        <v>43</v>
      </c>
      <c r="G305" t="s">
        <v>759</v>
      </c>
      <c r="H305" t="s">
        <v>741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Lotação CJF</vt:lpstr>
      <vt:lpstr>CJ'S</vt:lpstr>
      <vt:lpstr>Planilha4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Débora da Silva Matos</cp:lastModifiedBy>
  <cp:lastPrinted>2022-09-29T17:03:18Z</cp:lastPrinted>
  <dcterms:created xsi:type="dcterms:W3CDTF">2017-11-30T19:27:59Z</dcterms:created>
  <dcterms:modified xsi:type="dcterms:W3CDTF">2023-11-06T17:27:17Z</dcterms:modified>
</cp:coreProperties>
</file>