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W:\SUCOP\SECOMP\1. INSTRUÇÃO DE PROCESSOS\2022\Licitações\0002052-53.2022 - aquisição de livros\"/>
    </mc:Choice>
  </mc:AlternateContent>
  <xr:revisionPtr revIDLastSave="264" documentId="13_ncr:1_{1667498F-F60D-4B24-9C69-27FEFCE0626D}" xr6:coauthVersionLast="47" xr6:coauthVersionMax="47" xr10:uidLastSave="{2FBC814D-DFDE-45EA-B27A-B2365928C884}"/>
  <bookViews>
    <workbookView minimized="1" xWindow="37755" yWindow="1650" windowWidth="12000" windowHeight="11385" tabRatio="920" xr2:uid="{00000000-000D-0000-FFFF-FFFF00000000}"/>
  </bookViews>
  <sheets>
    <sheet name="Grupo 1 " sheetId="76" r:id="rId1"/>
    <sheet name="GRUPO - 19" sheetId="54" state="hidden" r:id="rId2"/>
  </sheets>
  <definedNames>
    <definedName name="_xlnm._FilterDatabase" localSheetId="0" hidden="1">'Grupo 1 '!#REF!</definedName>
    <definedName name="_Hlk16782509" localSheetId="0">'Grupo 1 '!$K$6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76" l="1"/>
  <c r="P24" i="76"/>
  <c r="E17" i="76"/>
  <c r="E16" i="76"/>
  <c r="L24" i="76" l="1"/>
  <c r="K24" i="76"/>
  <c r="M29" i="76" s="1"/>
  <c r="E18" i="76"/>
  <c r="E19" i="76" s="1"/>
  <c r="E20" i="76"/>
  <c r="M31" i="76" l="1"/>
  <c r="M32" i="76"/>
  <c r="M33" i="76"/>
  <c r="M25" i="76"/>
  <c r="M26" i="76"/>
  <c r="M27" i="76"/>
  <c r="M28" i="76"/>
  <c r="M30" i="76"/>
  <c r="M24" i="76"/>
  <c r="V51" i="76" l="1"/>
  <c r="G5" i="54" l="1"/>
  <c r="G4" i="54" l="1"/>
  <c r="G3" i="54"/>
  <c r="G6" i="54" l="1"/>
</calcChain>
</file>

<file path=xl/sharedStrings.xml><?xml version="1.0" encoding="utf-8"?>
<sst xmlns="http://schemas.openxmlformats.org/spreadsheetml/2006/main" count="219" uniqueCount="105">
  <si>
    <t>Seção  de Compras - SECOMP /SUCOP / SAD</t>
  </si>
  <si>
    <t>Processo SEI 0002052-53.2022.4.90.8000</t>
  </si>
  <si>
    <t>Objeto: Contratação de livraria ou distribuidor especializado para o fornecimento deobras bibliográficas impressas de origens nacionais e estrangeiras, comercializados nomercado livreiro nacional, na área jurídica e outras áreas específicas de interesse, deforma parcelada, mediante requisições formuladas pela Biblioteca do Conselho daJustiça Federal - CJF, necessárias para a atualização do acervo bibliográfico, nos termos,condições e quantitativos aproximados estabelecidos no termo de referência</t>
  </si>
  <si>
    <t>MAPA COMPARATIVO DE PREÇOS</t>
  </si>
  <si>
    <t>Critérios Estatísticos por item</t>
  </si>
  <si>
    <t>Critérios Estatísticos gerais</t>
  </si>
  <si>
    <t>LEVANTAMENTO/GERENCIAMENTO DE RISCOS:</t>
  </si>
  <si>
    <t> </t>
  </si>
  <si>
    <t>Preços execessivamene elevados: superior a 30% da média do rol de preços validos</t>
  </si>
  <si>
    <t>ITEM: 1</t>
  </si>
  <si>
    <t>Inexequível: inferior a 70% da média do rol de preços validos</t>
  </si>
  <si>
    <t>MÉDIA</t>
  </si>
  <si>
    <t>OBSERVAÇÕES IMPORTANTES PARA LEVANTAMENTO DE RISCOS:</t>
  </si>
  <si>
    <t>RESPOSTA:</t>
  </si>
  <si>
    <t>DESVIO PADRÃO AMOSTRAL</t>
  </si>
  <si>
    <t>Coeficiente de variação</t>
  </si>
  <si>
    <t xml:space="preserve">1. </t>
  </si>
  <si>
    <t>Prazo de entrega diferenciado?</t>
  </si>
  <si>
    <t>NÃO</t>
  </si>
  <si>
    <t>COEFICIENTE DE VARIAÇÃO (%)</t>
  </si>
  <si>
    <t>2.</t>
  </si>
  <si>
    <t>Garantia adicional fora a do produto?</t>
  </si>
  <si>
    <t>MÉTODO ESTATÍSCO</t>
  </si>
  <si>
    <t xml:space="preserve">&lt; </t>
  </si>
  <si>
    <t>3.</t>
  </si>
  <si>
    <t>Há serviços de instalação incluído?</t>
  </si>
  <si>
    <t>PREÇO MÍNIMO</t>
  </si>
  <si>
    <t xml:space="preserve">&gt; </t>
  </si>
  <si>
    <t>MEDIANA</t>
  </si>
  <si>
    <t>4.</t>
  </si>
  <si>
    <t xml:space="preserve">O produto comercializado em dólar? </t>
  </si>
  <si>
    <t>5.</t>
  </si>
  <si>
    <t xml:space="preserve">O valor estimado sugere contratação exclusiva para ME e EPP? </t>
  </si>
  <si>
    <t>SIM</t>
  </si>
  <si>
    <t>ITEM</t>
  </si>
  <si>
    <t>ESPECIFICAÇÃO / FORMATO</t>
  </si>
  <si>
    <t>UND</t>
  </si>
  <si>
    <t>QTD.</t>
  </si>
  <si>
    <t>COTAÇÃO</t>
  </si>
  <si>
    <t>PARÂMETROS</t>
  </si>
  <si>
    <t>EMPRESAS</t>
  </si>
  <si>
    <t>PORTE</t>
  </si>
  <si>
    <t>VALOR
UNIT.</t>
  </si>
  <si>
    <t>MÉDIA
valores</t>
  </si>
  <si>
    <t>30% acima média</t>
  </si>
  <si>
    <t>&lt;
70% da média</t>
  </si>
  <si>
    <t>AVALIÇÃO</t>
  </si>
  <si>
    <t>OBSERVAÇÕES
AVALIAÇÃO</t>
  </si>
  <si>
    <t>VALOR (%)</t>
  </si>
  <si>
    <t>6.</t>
  </si>
  <si>
    <t>Há, pelo menos, 3 empresas ME e EPP participando da cotação? R: Para o ramo de atividade as empresas prestadoras do serviço são de porte maiores</t>
  </si>
  <si>
    <t>7.</t>
  </si>
  <si>
    <t xml:space="preserve">Há flagrante diferença de preços entre ME/EPP e ampla concorrência? </t>
  </si>
  <si>
    <t>N/A</t>
  </si>
  <si>
    <t>Fornecimento de
obras bibliográficas impressas de origens nacionais e estrangeiras, comercializados no
mercado livreiro nacional, na área jurídica e outras áreas específicas de interesse</t>
  </si>
  <si>
    <t xml:space="preserve">Tribunal Regional Eleitoral - PR
Ata P. E. n 05/2022       </t>
  </si>
  <si>
    <t>Comprasnet /
outros</t>
  </si>
  <si>
    <t>Eunice Maria Gonçalves de Oliveira         CNPJ: 11.311.279/0001-40</t>
  </si>
  <si>
    <t>DEMAIS</t>
  </si>
  <si>
    <t>8.</t>
  </si>
  <si>
    <t>Há indício de monopólio ?</t>
  </si>
  <si>
    <t xml:space="preserve">Instituto Federal de Educação, Ciencia e Tecnologia Catarinense
Ata P. E. n. 17/2022 </t>
  </si>
  <si>
    <t>9.</t>
  </si>
  <si>
    <t>Há flagrante diferença de preços entre o mapa e o valor inicialmente orçado nos estudos tecnicos preliminares?</t>
  </si>
  <si>
    <t xml:space="preserve">Senado Federal
Ata P. E. n 23/2022       </t>
  </si>
  <si>
    <t>10.</t>
  </si>
  <si>
    <t>Há notícias mercadológicas que indiquema ausência de matéria prima no mercado e/ou aumento expressivo de preços em mídias oficiais?</t>
  </si>
  <si>
    <t>Tribunal de Justiça do Amapá
Ata P.E. n. 56/2021</t>
  </si>
  <si>
    <t>Exito Distribuidora e Com. De Livros LTDA    CNPJ: 08.065.700/0001-76</t>
  </si>
  <si>
    <t>11.</t>
  </si>
  <si>
    <t>Observar se os preços de internet não estão abarcando promoções temporais e/ou quantitativas que possam influcienciar no preço de forma</t>
  </si>
  <si>
    <t>Superior Tribunal de Justiça
Ata P. E. n. 45/2022</t>
  </si>
  <si>
    <t>Câmara dos Deputados
Ata P. E. n. 19/2022</t>
  </si>
  <si>
    <t>Soletra Livros e Brinquedos Ltda</t>
  </si>
  <si>
    <t>EPP</t>
  </si>
  <si>
    <t>GERENCIAMENTO DOS RISCOS:</t>
  </si>
  <si>
    <t xml:space="preserve">Tribunal Regional Federal 4ª Região                                 Ata Registro de Preço P. E. n. 17/2021 </t>
  </si>
  <si>
    <r>
      <rPr>
        <b/>
        <sz val="9"/>
        <color rgb="FFC00000"/>
        <rFont val="Calibri"/>
      </rPr>
      <t>*</t>
    </r>
    <r>
      <rPr>
        <sz val="9"/>
        <color rgb="FF000000"/>
        <rFont val="Calibri"/>
      </rPr>
      <t xml:space="preserve">Os potenciais riscos devem ser explicitados na informação da unidade.
*Os riscos que influenciam diretemente na seleção do fornecedor devem ser encaminhados à Seção de Licitações.
* Juntar aos autos a relação de possíveis fornecedores que foram consultados e não enviaram propostas.
</t>
    </r>
  </si>
  <si>
    <t>Tribunal Reg. Eleitoral PE
Ata P.E. n. 16/2022</t>
  </si>
  <si>
    <t>Paula Campos Escariz Melo Eireli   CNPJ: 30994136000125</t>
  </si>
  <si>
    <t>ME</t>
  </si>
  <si>
    <t>*Observar se há proposta direta com fornecedor que também esteja fornecendo para a administração (ARP  e contratos) em preço manifestamente inferior, com vistas ao questionamento e análise crítica.</t>
  </si>
  <si>
    <t>Superior Tribunal de Justiça
CTR n. 02/2022</t>
  </si>
  <si>
    <t>SK Dist. Com. de Livros LTDA      CNPJ: 36.718.488/0001-34</t>
  </si>
  <si>
    <t>Ministério Público Federal
Ata de Registro de Preços 14/2021</t>
  </si>
  <si>
    <t>Livraria GP Eireli
CNPJ: 11.093.505/0001-64</t>
  </si>
  <si>
    <r>
      <rPr>
        <b/>
        <sz val="10"/>
        <color rgb="FF000000"/>
        <rFont val="Arial"/>
      </rPr>
      <t>Observações</t>
    </r>
    <r>
      <rPr>
        <sz val="10"/>
        <color rgb="FF000000"/>
        <rFont val="Arial"/>
      </rPr>
      <t xml:space="preserve">:
</t>
    </r>
    <r>
      <rPr>
        <b/>
        <sz val="10"/>
        <color rgb="FF000000"/>
        <rFont val="Arial"/>
      </rPr>
      <t xml:space="preserve">1. </t>
    </r>
    <r>
      <rPr>
        <sz val="10"/>
        <color rgb="FF000000"/>
        <rFont val="Arial"/>
      </rPr>
      <t xml:space="preserve">O parâmetro utilizado na pesquisa foi com base em contratações similares de órgãos/entidades da Administração Pública, conforme o disposto no inciso  termos I, II do art. 5º da IN n. 73/2020, do Ministério da Economia. 
</t>
    </r>
    <r>
      <rPr>
        <b/>
        <sz val="10"/>
        <color rgb="FF000000"/>
        <rFont val="Arial"/>
      </rPr>
      <t>2</t>
    </r>
    <r>
      <rPr>
        <sz val="10"/>
        <color rgb="FF000000"/>
        <rFont val="Arial"/>
      </rPr>
      <t xml:space="preserve">. A pesquisa realizada concentrou-se nos valores dos percentuais descontos para o fornecimento de obras bibliográficas praticados no mercado, tendo em vista que não relação de obras para verificação de preços unitários.
</t>
    </r>
    <r>
      <rPr>
        <b/>
        <sz val="10"/>
        <color rgb="FF000000"/>
        <rFont val="Arial"/>
      </rPr>
      <t>3</t>
    </r>
    <r>
      <rPr>
        <sz val="10"/>
        <color rgb="FF000000"/>
        <rFont val="Arial"/>
      </rPr>
      <t xml:space="preserve">. Os valores obtidos na pesquisa foram avaliados criticamente e, assim, utilizou-se a </t>
    </r>
    <r>
      <rPr>
        <b/>
        <sz val="10"/>
        <color rgb="FF000000"/>
        <rFont val="Arial"/>
      </rPr>
      <t>MÉDIA</t>
    </r>
    <r>
      <rPr>
        <sz val="10"/>
        <color rgb="FF000000"/>
        <rFont val="Arial"/>
      </rPr>
      <t xml:space="preserve">, devido a homogeneidade dos percentuais, o que representa de forma satisfatória os valores praticados no mercado.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</si>
  <si>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Brasília, 19/10/2022
Seção de Compras
SECOMP/SUCOP/SAD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</si>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</sst>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0;[Red]0.00"/>
  </numFmts>
  <fonts count="3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  <charset val="1"/>
    </font>
    <font>
      <b/>
      <sz val="15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73545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C00000"/>
      <name val="Calibri"/>
      <family val="2"/>
    </font>
    <font>
      <b/>
      <sz val="12"/>
      <color rgb="FF373545"/>
      <name val="Calibri"/>
      <family val="2"/>
    </font>
    <font>
      <b/>
      <sz val="9"/>
      <color rgb="FFC00000"/>
      <name val="Calibri"/>
    </font>
    <font>
      <sz val="9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</patternFill>
    </fill>
    <fill>
      <patternFill patternType="solid">
        <fgColor theme="7" tint="0.59999389629810485"/>
        <bgColor rgb="FFFFFF99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E2F1ED"/>
        <bgColor rgb="FF000000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4472C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8" borderId="0" applyNumberFormat="0" applyBorder="0" applyAlignment="0" applyProtection="0"/>
    <xf numFmtId="0" fontId="13" fillId="0" borderId="11" applyNumberFormat="0" applyFill="0" applyAlignment="0" applyProtection="0"/>
    <xf numFmtId="0" fontId="6" fillId="10" borderId="0" applyNumberFormat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16" applyNumberFormat="0" applyAlignment="0" applyProtection="0"/>
    <xf numFmtId="9" fontId="6" fillId="0" borderId="0" applyFont="0" applyFill="0" applyBorder="0" applyAlignment="0" applyProtection="0"/>
    <xf numFmtId="0" fontId="2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</cellStyleXfs>
  <cellXfs count="19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4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4" fontId="0" fillId="0" borderId="0" xfId="0" applyNumberFormat="1"/>
    <xf numFmtId="0" fontId="0" fillId="0" borderId="0" xfId="0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/>
    </xf>
    <xf numFmtId="4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44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15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left"/>
    </xf>
    <xf numFmtId="44" fontId="17" fillId="0" borderId="0" xfId="0" applyNumberFormat="1" applyFont="1" applyAlignment="1">
      <alignment horizontal="center" vertical="center"/>
    </xf>
    <xf numFmtId="0" fontId="15" fillId="10" borderId="0" xfId="8" applyFont="1"/>
    <xf numFmtId="0" fontId="15" fillId="10" borderId="0" xfId="8" applyFont="1" applyAlignment="1">
      <alignment horizontal="center" vertical="center"/>
    </xf>
    <xf numFmtId="44" fontId="15" fillId="10" borderId="0" xfId="8" applyNumberFormat="1" applyFont="1" applyAlignment="1">
      <alignment horizontal="center" vertical="center"/>
    </xf>
    <xf numFmtId="44" fontId="15" fillId="0" borderId="0" xfId="0" quotePrefix="1" applyNumberFormat="1" applyFont="1" applyAlignment="1">
      <alignment horizontal="left" vertical="center"/>
    </xf>
    <xf numFmtId="44" fontId="21" fillId="0" borderId="0" xfId="10" applyNumberFormat="1" applyFill="1" applyBorder="1" applyAlignment="1">
      <alignment horizontal="center" vertical="center"/>
    </xf>
    <xf numFmtId="0" fontId="21" fillId="0" borderId="13" xfId="10" applyAlignment="1"/>
    <xf numFmtId="44" fontId="21" fillId="0" borderId="13" xfId="10" applyNumberFormat="1" applyAlignment="1">
      <alignment horizontal="center" vertical="center"/>
    </xf>
    <xf numFmtId="0" fontId="20" fillId="0" borderId="12" xfId="9" applyFill="1" applyAlignment="1">
      <alignment horizontal="left" vertical="center"/>
    </xf>
    <xf numFmtId="0" fontId="20" fillId="0" borderId="12" xfId="9" applyFill="1"/>
    <xf numFmtId="0" fontId="20" fillId="0" borderId="12" xfId="9" applyFill="1" applyAlignment="1">
      <alignment horizontal="center" vertical="center"/>
    </xf>
    <xf numFmtId="44" fontId="20" fillId="0" borderId="12" xfId="9" applyNumberFormat="1" applyFill="1" applyAlignment="1">
      <alignment horizontal="center" vertical="center"/>
    </xf>
    <xf numFmtId="44" fontId="17" fillId="0" borderId="0" xfId="8" applyNumberFormat="1" applyFont="1" applyFill="1" applyBorder="1" applyAlignment="1">
      <alignment horizontal="center" vertical="center"/>
    </xf>
    <xf numFmtId="0" fontId="15" fillId="0" borderId="0" xfId="8" applyFont="1" applyFill="1" applyAlignment="1">
      <alignment horizontal="center" vertical="center"/>
    </xf>
    <xf numFmtId="44" fontId="15" fillId="0" borderId="0" xfId="8" applyNumberFormat="1" applyFont="1" applyFill="1" applyAlignment="1">
      <alignment horizontal="center" vertical="center"/>
    </xf>
    <xf numFmtId="9" fontId="22" fillId="11" borderId="0" xfId="11" applyNumberFormat="1" applyAlignment="1">
      <alignment horizontal="center" vertical="center"/>
    </xf>
    <xf numFmtId="9" fontId="6" fillId="0" borderId="0" xfId="16" applyNumberFormat="1" applyFill="1" applyAlignment="1">
      <alignment horizontal="center" vertical="center"/>
    </xf>
    <xf numFmtId="44" fontId="6" fillId="0" borderId="0" xfId="16" quotePrefix="1" applyNumberFormat="1" applyFill="1" applyAlignment="1">
      <alignment horizontal="left" vertical="center"/>
    </xf>
    <xf numFmtId="9" fontId="23" fillId="12" borderId="0" xfId="12" applyNumberFormat="1" applyAlignment="1">
      <alignment horizontal="center" vertical="center"/>
    </xf>
    <xf numFmtId="44" fontId="6" fillId="16" borderId="14" xfId="17" applyNumberFormat="1" applyBorder="1" applyAlignment="1">
      <alignment horizontal="center" vertical="center"/>
    </xf>
    <xf numFmtId="0" fontId="6" fillId="16" borderId="14" xfId="17" applyBorder="1"/>
    <xf numFmtId="44" fontId="6" fillId="16" borderId="0" xfId="17" quotePrefix="1" applyNumberFormat="1" applyAlignment="1">
      <alignment horizontal="left" vertical="center"/>
    </xf>
    <xf numFmtId="44" fontId="6" fillId="16" borderId="0" xfId="17" applyNumberFormat="1" applyBorder="1" applyAlignment="1">
      <alignment horizontal="center" vertical="top" wrapText="1"/>
    </xf>
    <xf numFmtId="44" fontId="6" fillId="16" borderId="0" xfId="17" applyNumberFormat="1" applyAlignment="1">
      <alignment horizontal="left" vertical="center"/>
    </xf>
    <xf numFmtId="44" fontId="6" fillId="16" borderId="0" xfId="17" applyNumberFormat="1" applyAlignment="1">
      <alignment horizontal="center" vertical="center"/>
    </xf>
    <xf numFmtId="9" fontId="24" fillId="13" borderId="16" xfId="13" applyNumberFormat="1" applyAlignment="1">
      <alignment horizontal="center" vertical="center"/>
    </xf>
    <xf numFmtId="44" fontId="4" fillId="16" borderId="0" xfId="17" applyNumberFormat="1" applyFont="1" applyAlignment="1">
      <alignment horizontal="left" vertical="top"/>
    </xf>
    <xf numFmtId="0" fontId="26" fillId="0" borderId="13" xfId="10" applyFont="1" applyAlignment="1"/>
    <xf numFmtId="0" fontId="27" fillId="10" borderId="0" xfId="8" applyFont="1" applyAlignment="1">
      <alignment horizontal="left" vertical="center"/>
    </xf>
    <xf numFmtId="0" fontId="15" fillId="0" borderId="0" xfId="8" applyFont="1" applyFill="1"/>
    <xf numFmtId="44" fontId="18" fillId="17" borderId="17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textRotation="90" wrapText="1"/>
    </xf>
    <xf numFmtId="9" fontId="18" fillId="17" borderId="8" xfId="14" applyFont="1" applyFill="1" applyBorder="1" applyAlignment="1">
      <alignment horizontal="center" vertical="center"/>
    </xf>
    <xf numFmtId="0" fontId="27" fillId="0" borderId="0" xfId="8" applyFont="1" applyFill="1" applyAlignment="1">
      <alignment horizontal="left" vertical="center"/>
    </xf>
    <xf numFmtId="44" fontId="28" fillId="17" borderId="9" xfId="0" applyNumberFormat="1" applyFont="1" applyFill="1" applyBorder="1" applyAlignment="1">
      <alignment horizontal="left" vertical="center" wrapText="1"/>
    </xf>
    <xf numFmtId="165" fontId="15" fillId="2" borderId="1" xfId="14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 wrapText="1"/>
    </xf>
    <xf numFmtId="0" fontId="25" fillId="19" borderId="0" xfId="15" applyFill="1" applyAlignment="1">
      <alignment horizontal="left"/>
    </xf>
    <xf numFmtId="0" fontId="30" fillId="20" borderId="0" xfId="0" applyFont="1" applyFill="1"/>
    <xf numFmtId="0" fontId="31" fillId="20" borderId="0" xfId="0" applyFont="1" applyFill="1"/>
    <xf numFmtId="0" fontId="30" fillId="20" borderId="1" xfId="0" applyFont="1" applyFill="1" applyBorder="1"/>
    <xf numFmtId="0" fontId="30" fillId="20" borderId="2" xfId="0" applyFont="1" applyFill="1" applyBorder="1"/>
    <xf numFmtId="0" fontId="17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0" fontId="17" fillId="0" borderId="20" xfId="0" applyFont="1" applyBorder="1" applyAlignment="1">
      <alignment horizontal="center" vertical="center" textRotation="90" wrapText="1"/>
    </xf>
    <xf numFmtId="165" fontId="15" fillId="2" borderId="20" xfId="14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10" fontId="0" fillId="2" borderId="21" xfId="0" applyNumberForma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textRotation="90" wrapText="1"/>
    </xf>
    <xf numFmtId="165" fontId="17" fillId="2" borderId="21" xfId="0" applyNumberFormat="1" applyFont="1" applyFill="1" applyBorder="1" applyAlignment="1">
      <alignment horizontal="center" vertical="center"/>
    </xf>
    <xf numFmtId="44" fontId="4" fillId="16" borderId="14" xfId="17" applyNumberFormat="1" applyFont="1" applyBorder="1" applyAlignment="1">
      <alignment horizontal="center" vertical="center"/>
    </xf>
    <xf numFmtId="0" fontId="4" fillId="16" borderId="14" xfId="17" applyFont="1" applyBorder="1" applyAlignment="1">
      <alignment horizontal="left" vertical="top"/>
    </xf>
    <xf numFmtId="0" fontId="29" fillId="20" borderId="0" xfId="0" applyFont="1" applyFill="1"/>
    <xf numFmtId="0" fontId="32" fillId="0" borderId="0" xfId="0" applyFont="1"/>
    <xf numFmtId="0" fontId="30" fillId="0" borderId="0" xfId="0" applyFont="1"/>
    <xf numFmtId="0" fontId="17" fillId="0" borderId="2" xfId="0" applyFont="1" applyBorder="1" applyAlignment="1">
      <alignment horizontal="center" vertical="center" wrapText="1"/>
    </xf>
    <xf numFmtId="165" fontId="15" fillId="2" borderId="2" xfId="14" applyNumberFormat="1" applyFont="1" applyFill="1" applyBorder="1" applyAlignment="1">
      <alignment horizontal="center" vertical="center"/>
    </xf>
    <xf numFmtId="44" fontId="18" fillId="17" borderId="25" xfId="0" applyNumberFormat="1" applyFont="1" applyFill="1" applyBorder="1" applyAlignment="1">
      <alignment horizontal="center" vertical="center"/>
    </xf>
    <xf numFmtId="44" fontId="28" fillId="17" borderId="3" xfId="0" applyNumberFormat="1" applyFont="1" applyFill="1" applyBorder="1" applyAlignment="1">
      <alignment horizontal="left" vertical="center" wrapText="1"/>
    </xf>
    <xf numFmtId="9" fontId="18" fillId="17" borderId="6" xfId="14" applyFont="1" applyFill="1" applyBorder="1" applyAlignment="1">
      <alignment horizontal="center" vertical="center"/>
    </xf>
    <xf numFmtId="44" fontId="28" fillId="17" borderId="27" xfId="0" applyNumberFormat="1" applyFont="1" applyFill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vertical="center" wrapText="1"/>
    </xf>
    <xf numFmtId="0" fontId="17" fillId="0" borderId="29" xfId="0" applyFont="1" applyBorder="1" applyAlignment="1">
      <alignment horizontal="center" vertical="center" textRotation="90" wrapText="1"/>
    </xf>
    <xf numFmtId="165" fontId="15" fillId="2" borderId="29" xfId="14" applyNumberFormat="1" applyFont="1" applyFill="1" applyBorder="1" applyAlignment="1">
      <alignment horizontal="center" vertical="center"/>
    </xf>
    <xf numFmtId="9" fontId="18" fillId="17" borderId="31" xfId="14" applyFont="1" applyFill="1" applyBorder="1" applyAlignment="1">
      <alignment horizontal="center" vertical="center"/>
    </xf>
    <xf numFmtId="44" fontId="28" fillId="17" borderId="40" xfId="0" applyNumberFormat="1" applyFont="1" applyFill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10" fontId="0" fillId="2" borderId="35" xfId="0" applyNumberForma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textRotation="90" wrapText="1"/>
    </xf>
    <xf numFmtId="165" fontId="17" fillId="2" borderId="35" xfId="0" applyNumberFormat="1" applyFont="1" applyFill="1" applyBorder="1" applyAlignment="1">
      <alignment horizontal="center" vertical="center"/>
    </xf>
    <xf numFmtId="44" fontId="18" fillId="17" borderId="49" xfId="0" applyNumberFormat="1" applyFont="1" applyFill="1" applyBorder="1" applyAlignment="1">
      <alignment horizontal="center" vertical="center"/>
    </xf>
    <xf numFmtId="9" fontId="18" fillId="17" borderId="50" xfId="14" applyFont="1" applyFill="1" applyBorder="1" applyAlignment="1">
      <alignment horizontal="center" vertical="center"/>
    </xf>
    <xf numFmtId="44" fontId="28" fillId="17" borderId="51" xfId="0" applyNumberFormat="1" applyFont="1" applyFill="1" applyBorder="1" applyAlignment="1">
      <alignment horizontal="left" vertical="center" wrapText="1"/>
    </xf>
    <xf numFmtId="0" fontId="30" fillId="20" borderId="0" xfId="0" applyFont="1" applyFill="1" applyAlignment="1">
      <alignment vertical="center"/>
    </xf>
    <xf numFmtId="0" fontId="30" fillId="20" borderId="0" xfId="0" applyFont="1" applyFill="1" applyAlignment="1">
      <alignment horizontal="left" vertical="center"/>
    </xf>
    <xf numFmtId="0" fontId="30" fillId="20" borderId="57" xfId="0" applyFont="1" applyFill="1" applyBorder="1"/>
    <xf numFmtId="0" fontId="30" fillId="20" borderId="5" xfId="0" applyFont="1" applyFill="1" applyBorder="1"/>
    <xf numFmtId="0" fontId="31" fillId="20" borderId="0" xfId="0" applyFont="1" applyFill="1" applyAlignment="1">
      <alignment vertical="center" wrapText="1"/>
    </xf>
    <xf numFmtId="0" fontId="30" fillId="0" borderId="0" xfId="0" applyFont="1" applyAlignment="1">
      <alignment vertical="top"/>
    </xf>
    <xf numFmtId="0" fontId="33" fillId="20" borderId="24" xfId="0" applyFont="1" applyFill="1" applyBorder="1" applyAlignment="1">
      <alignment horizontal="left"/>
    </xf>
    <xf numFmtId="0" fontId="34" fillId="0" borderId="0" xfId="0" applyFont="1" applyAlignment="1">
      <alignment horizontal="left" vertical="top" wrapText="1"/>
    </xf>
    <xf numFmtId="0" fontId="30" fillId="20" borderId="0" xfId="0" applyFont="1" applyFill="1" applyAlignment="1">
      <alignment horizontal="left" vertical="top" wrapText="1"/>
    </xf>
    <xf numFmtId="0" fontId="34" fillId="20" borderId="0" xfId="0" applyFont="1" applyFill="1" applyAlignment="1">
      <alignment horizontal="left" vertical="top" wrapText="1"/>
    </xf>
    <xf numFmtId="0" fontId="13" fillId="0" borderId="11" xfId="7" applyAlignment="1">
      <alignment horizontal="center"/>
    </xf>
    <xf numFmtId="0" fontId="14" fillId="8" borderId="29" xfId="6" applyFont="1" applyBorder="1" applyAlignment="1">
      <alignment horizontal="center" vertical="center" wrapText="1"/>
    </xf>
    <xf numFmtId="0" fontId="14" fillId="8" borderId="4" xfId="6" applyFont="1" applyBorder="1" applyAlignment="1">
      <alignment horizontal="center" vertical="center" wrapText="1"/>
    </xf>
    <xf numFmtId="9" fontId="14" fillId="8" borderId="53" xfId="6" applyNumberFormat="1" applyFont="1" applyBorder="1" applyAlignment="1">
      <alignment horizontal="center" vertical="center" wrapText="1"/>
    </xf>
    <xf numFmtId="9" fontId="14" fillId="8" borderId="54" xfId="6" applyNumberFormat="1" applyFont="1" applyBorder="1" applyAlignment="1">
      <alignment horizontal="center" vertical="center" wrapText="1"/>
    </xf>
    <xf numFmtId="0" fontId="14" fillId="8" borderId="30" xfId="6" applyFont="1" applyBorder="1" applyAlignment="1">
      <alignment horizontal="center" vertical="center" wrapText="1"/>
    </xf>
    <xf numFmtId="0" fontId="14" fillId="8" borderId="5" xfId="6" applyFont="1" applyBorder="1" applyAlignment="1">
      <alignment horizontal="center" vertical="center" wrapText="1"/>
    </xf>
    <xf numFmtId="9" fontId="14" fillId="8" borderId="32" xfId="6" applyNumberFormat="1" applyFont="1" applyBorder="1" applyAlignment="1">
      <alignment horizontal="center" vertical="center" wrapText="1"/>
    </xf>
    <xf numFmtId="9" fontId="14" fillId="8" borderId="18" xfId="6" applyNumberFormat="1" applyFont="1" applyBorder="1" applyAlignment="1">
      <alignment horizontal="center" vertical="center" wrapText="1"/>
    </xf>
    <xf numFmtId="9" fontId="14" fillId="8" borderId="55" xfId="6" applyNumberFormat="1" applyFont="1" applyBorder="1" applyAlignment="1">
      <alignment horizontal="center" vertical="center" wrapText="1"/>
    </xf>
    <xf numFmtId="9" fontId="14" fillId="8" borderId="6" xfId="6" applyNumberFormat="1" applyFont="1" applyBorder="1" applyAlignment="1">
      <alignment horizontal="center" vertical="center" wrapText="1"/>
    </xf>
    <xf numFmtId="0" fontId="14" fillId="8" borderId="28" xfId="6" applyFont="1" applyBorder="1" applyAlignment="1">
      <alignment horizontal="center" vertical="center"/>
    </xf>
    <xf numFmtId="0" fontId="14" fillId="8" borderId="52" xfId="6" applyFont="1" applyBorder="1" applyAlignment="1">
      <alignment horizontal="center" vertical="center"/>
    </xf>
    <xf numFmtId="44" fontId="6" fillId="16" borderId="15" xfId="17" applyNumberFormat="1" applyBorder="1" applyAlignment="1">
      <alignment horizontal="left" vertical="top" wrapText="1"/>
    </xf>
    <xf numFmtId="44" fontId="14" fillId="8" borderId="31" xfId="6" applyNumberFormat="1" applyFont="1" applyBorder="1" applyAlignment="1">
      <alignment horizontal="center" vertical="center" wrapText="1"/>
    </xf>
    <xf numFmtId="44" fontId="14" fillId="8" borderId="19" xfId="6" applyNumberFormat="1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164" fontId="18" fillId="0" borderId="0" xfId="0" applyNumberFormat="1" applyFont="1" applyAlignment="1">
      <alignment horizontal="right" vertical="center" wrapText="1"/>
    </xf>
    <xf numFmtId="0" fontId="36" fillId="9" borderId="6" xfId="0" applyFont="1" applyFill="1" applyBorder="1" applyAlignment="1">
      <alignment horizontal="left" vertical="top" wrapText="1"/>
    </xf>
    <xf numFmtId="0" fontId="12" fillId="9" borderId="0" xfId="0" applyFont="1" applyFill="1" applyAlignment="1">
      <alignment horizontal="left" vertical="top" wrapText="1"/>
    </xf>
    <xf numFmtId="9" fontId="14" fillId="8" borderId="56" xfId="6" applyNumberFormat="1" applyFont="1" applyBorder="1" applyAlignment="1">
      <alignment horizontal="center" vertical="center" wrapText="1"/>
    </xf>
    <xf numFmtId="9" fontId="14" fillId="8" borderId="33" xfId="6" applyNumberFormat="1" applyFont="1" applyBorder="1" applyAlignment="1">
      <alignment horizontal="center" vertical="center" wrapText="1"/>
    </xf>
    <xf numFmtId="9" fontId="14" fillId="8" borderId="0" xfId="6" applyNumberFormat="1" applyFont="1" applyBorder="1" applyAlignment="1">
      <alignment horizontal="center" vertical="center" wrapText="1"/>
    </xf>
    <xf numFmtId="9" fontId="14" fillId="8" borderId="22" xfId="6" applyNumberFormat="1" applyFont="1" applyBorder="1" applyAlignment="1">
      <alignment horizontal="center" vertical="center" wrapText="1"/>
    </xf>
    <xf numFmtId="2" fontId="19" fillId="2" borderId="29" xfId="0" applyNumberFormat="1" applyFont="1" applyFill="1" applyBorder="1" applyAlignment="1">
      <alignment horizontal="center" vertical="center"/>
    </xf>
    <xf numFmtId="2" fontId="19" fillId="2" borderId="2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2" fontId="19" fillId="2" borderId="4" xfId="0" applyNumberFormat="1" applyFont="1" applyFill="1" applyBorder="1" applyAlignment="1">
      <alignment horizontal="center" vertical="center"/>
    </xf>
    <xf numFmtId="2" fontId="19" fillId="2" borderId="35" xfId="0" applyNumberFormat="1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6" fillId="7" borderId="39" xfId="0" applyFont="1" applyFill="1" applyBorder="1" applyAlignment="1">
      <alignment horizontal="left" vertical="center" wrapText="1"/>
    </xf>
    <xf numFmtId="0" fontId="16" fillId="7" borderId="23" xfId="0" applyFont="1" applyFill="1" applyBorder="1" applyAlignment="1">
      <alignment horizontal="left" vertical="center" wrapText="1"/>
    </xf>
    <xf numFmtId="0" fontId="16" fillId="7" borderId="10" xfId="0" applyFont="1" applyFill="1" applyBorder="1" applyAlignment="1">
      <alignment horizontal="left" vertical="center" wrapText="1"/>
    </xf>
    <xf numFmtId="0" fontId="16" fillId="7" borderId="26" xfId="0" applyFont="1" applyFill="1" applyBorder="1" applyAlignment="1">
      <alignment horizontal="left" vertical="center" wrapText="1"/>
    </xf>
    <xf numFmtId="0" fontId="16" fillId="7" borderId="48" xfId="0" applyFont="1" applyFill="1" applyBorder="1" applyAlignment="1">
      <alignment horizontal="left" vertical="center" wrapText="1"/>
    </xf>
    <xf numFmtId="0" fontId="15" fillId="2" borderId="29" xfId="0" applyFont="1" applyFill="1" applyBorder="1" applyAlignment="1">
      <alignment horizontal="center" vertical="center" textRotation="90"/>
    </xf>
    <xf numFmtId="0" fontId="15" fillId="2" borderId="2" xfId="0" applyFont="1" applyFill="1" applyBorder="1" applyAlignment="1">
      <alignment horizontal="center" vertical="center" textRotation="90"/>
    </xf>
    <xf numFmtId="0" fontId="15" fillId="2" borderId="1" xfId="0" applyFont="1" applyFill="1" applyBorder="1" applyAlignment="1">
      <alignment horizontal="center" vertical="center" textRotation="90"/>
    </xf>
    <xf numFmtId="0" fontId="15" fillId="2" borderId="4" xfId="0" applyFont="1" applyFill="1" applyBorder="1" applyAlignment="1">
      <alignment horizontal="center" vertical="center" textRotation="90"/>
    </xf>
    <xf numFmtId="0" fontId="15" fillId="2" borderId="35" xfId="0" applyFont="1" applyFill="1" applyBorder="1" applyAlignment="1">
      <alignment horizontal="center" vertical="center" textRotation="90"/>
    </xf>
    <xf numFmtId="3" fontId="15" fillId="2" borderId="29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35" xfId="0" applyNumberFormat="1" applyFont="1" applyFill="1" applyBorder="1" applyAlignment="1">
      <alignment horizontal="center" vertical="center"/>
    </xf>
    <xf numFmtId="2" fontId="18" fillId="18" borderId="34" xfId="0" applyNumberFormat="1" applyFont="1" applyFill="1" applyBorder="1" applyAlignment="1">
      <alignment horizontal="center" vertical="center"/>
    </xf>
    <xf numFmtId="2" fontId="18" fillId="18" borderId="42" xfId="0" applyNumberFormat="1" applyFont="1" applyFill="1" applyBorder="1" applyAlignment="1">
      <alignment horizontal="center" vertical="center"/>
    </xf>
    <xf numFmtId="2" fontId="18" fillId="18" borderId="44" xfId="0" applyNumberFormat="1" applyFont="1" applyFill="1" applyBorder="1" applyAlignment="1">
      <alignment horizontal="center" vertical="center"/>
    </xf>
    <xf numFmtId="2" fontId="18" fillId="18" borderId="46" xfId="0" applyNumberFormat="1" applyFont="1" applyFill="1" applyBorder="1" applyAlignment="1">
      <alignment horizontal="center" vertical="center"/>
    </xf>
    <xf numFmtId="2" fontId="18" fillId="18" borderId="37" xfId="0" applyNumberFormat="1" applyFont="1" applyFill="1" applyBorder="1" applyAlignment="1">
      <alignment horizontal="center" vertical="center"/>
    </xf>
    <xf numFmtId="4" fontId="18" fillId="17" borderId="29" xfId="0" applyNumberFormat="1" applyFont="1" applyFill="1" applyBorder="1" applyAlignment="1">
      <alignment horizontal="center" vertical="center"/>
    </xf>
    <xf numFmtId="4" fontId="18" fillId="17" borderId="2" xfId="0" applyNumberFormat="1" applyFont="1" applyFill="1" applyBorder="1" applyAlignment="1">
      <alignment horizontal="center" vertical="center"/>
    </xf>
    <xf numFmtId="4" fontId="18" fillId="17" borderId="1" xfId="0" applyNumberFormat="1" applyFont="1" applyFill="1" applyBorder="1" applyAlignment="1">
      <alignment horizontal="center" vertical="center"/>
    </xf>
    <xf numFmtId="4" fontId="18" fillId="17" borderId="4" xfId="0" applyNumberFormat="1" applyFont="1" applyFill="1" applyBorder="1" applyAlignment="1">
      <alignment horizontal="center" vertical="center"/>
    </xf>
    <xf numFmtId="4" fontId="18" fillId="17" borderId="35" xfId="0" applyNumberFormat="1" applyFont="1" applyFill="1" applyBorder="1" applyAlignment="1">
      <alignment horizontal="center" vertical="center"/>
    </xf>
    <xf numFmtId="4" fontId="18" fillId="17" borderId="31" xfId="0" applyNumberFormat="1" applyFont="1" applyFill="1" applyBorder="1" applyAlignment="1">
      <alignment horizontal="center" vertical="center"/>
    </xf>
    <xf numFmtId="4" fontId="18" fillId="17" borderId="8" xfId="0" applyNumberFormat="1" applyFont="1" applyFill="1" applyBorder="1" applyAlignment="1">
      <alignment horizontal="center" vertical="center"/>
    </xf>
    <xf numFmtId="4" fontId="18" fillId="17" borderId="7" xfId="0" applyNumberFormat="1" applyFont="1" applyFill="1" applyBorder="1" applyAlignment="1">
      <alignment horizontal="center" vertical="center"/>
    </xf>
    <xf numFmtId="4" fontId="18" fillId="17" borderId="19" xfId="0" applyNumberFormat="1" applyFont="1" applyFill="1" applyBorder="1" applyAlignment="1">
      <alignment horizontal="center" vertical="center"/>
    </xf>
    <xf numFmtId="4" fontId="18" fillId="17" borderId="36" xfId="0" applyNumberFormat="1" applyFont="1" applyFill="1" applyBorder="1" applyAlignment="1">
      <alignment horizontal="center" vertical="center"/>
    </xf>
    <xf numFmtId="44" fontId="14" fillId="8" borderId="58" xfId="6" applyNumberFormat="1" applyFont="1" applyBorder="1" applyAlignment="1">
      <alignment horizontal="center" vertical="center" wrapText="1"/>
    </xf>
    <xf numFmtId="44" fontId="14" fillId="8" borderId="59" xfId="6" applyNumberFormat="1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32" fillId="0" borderId="0" xfId="0" applyFont="1" applyAlignment="1"/>
    <xf numFmtId="0" fontId="30" fillId="0" borderId="0" xfId="0" applyFont="1" applyAlignment="1"/>
  </cellXfs>
  <cellStyles count="18">
    <cellStyle name="20% - Ênfase2" xfId="16" builtinId="34"/>
    <cellStyle name="20% - Ênfase4" xfId="17" builtinId="42"/>
    <cellStyle name="40% - Ênfase4" xfId="8" builtinId="43"/>
    <cellStyle name="Bom" xfId="11" builtinId="26"/>
    <cellStyle name="Ênfase2" xfId="6" builtinId="33"/>
    <cellStyle name="Entrada" xfId="13" builtinId="20"/>
    <cellStyle name="Hiperlink" xfId="1" builtinId="8"/>
    <cellStyle name="Neutro" xfId="12" builtinId="28"/>
    <cellStyle name="Normal" xfId="0" builtinId="0"/>
    <cellStyle name="Normal 2" xfId="3" xr:uid="{00000000-0005-0000-0000-000006000000}"/>
    <cellStyle name="Porcentagem" xfId="14" builtinId="5"/>
    <cellStyle name="Porcentagem 2" xfId="5" xr:uid="{00000000-0005-0000-0000-000007000000}"/>
    <cellStyle name="Porcentagem 3" xfId="4" xr:uid="{00000000-0005-0000-0000-000008000000}"/>
    <cellStyle name="Ruim" xfId="15" builtinId="27"/>
    <cellStyle name="Título 1" xfId="7" builtinId="16"/>
    <cellStyle name="Título 2" xfId="9" builtinId="17"/>
    <cellStyle name="Título 3" xfId="10" builtinId="18"/>
    <cellStyle name="Vírgula 2" xfId="2" xr:uid="{00000000-0005-0000-0000-00000B000000}"/>
  </cellStyles>
  <dxfs count="12"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2865</xdr:colOff>
      <xdr:row>5</xdr:row>
      <xdr:rowOff>34290</xdr:rowOff>
    </xdr:to>
    <xdr:pic>
      <xdr:nvPicPr>
        <xdr:cNvPr id="4" name="Imagem 3" descr="Jurisprudência">
          <a:extLst>
            <a:ext uri="{FF2B5EF4-FFF2-40B4-BE49-F238E27FC236}">
              <a16:creationId xmlns:a16="http://schemas.microsoft.com/office/drawing/2014/main" id="{E932DD4F-3A92-46EB-AA1F-0F0F1156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21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356234</xdr:colOff>
      <xdr:row>17</xdr:row>
      <xdr:rowOff>131445</xdr:rowOff>
    </xdr:from>
    <xdr:to>
      <xdr:col>6</xdr:col>
      <xdr:colOff>1002029</xdr:colOff>
      <xdr:row>18</xdr:row>
      <xdr:rowOff>161925</xdr:rowOff>
    </xdr:to>
    <xdr:sp macro="" textlink="">
      <xdr:nvSpPr>
        <xdr:cNvPr id="3" name="Seta: para a Esquerda 2">
          <a:extLst>
            <a:ext uri="{FF2B5EF4-FFF2-40B4-BE49-F238E27FC236}">
              <a16:creationId xmlns:a16="http://schemas.microsoft.com/office/drawing/2014/main" id="{736EEA42-5B29-41C0-9F5F-EE7DB6D37C39}"/>
            </a:ext>
          </a:extLst>
        </xdr:cNvPr>
        <xdr:cNvSpPr/>
      </xdr:nvSpPr>
      <xdr:spPr>
        <a:xfrm>
          <a:off x="5299709" y="3589020"/>
          <a:ext cx="645795" cy="2495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6F39F6E9-98BC-4E61-8973-37D09814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DBC377-C9B0-4CFD-A81F-0B3AFBD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85C53E67-855F-4221-9261-2A64096A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eroymerlin.com.br/primer-manta-vedacit-18l-preta-vedacit_87006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4" tint="-0.249977111117893"/>
  </sheetPr>
  <dimension ref="A3:AC51"/>
  <sheetViews>
    <sheetView showGridLines="0" tabSelected="1" zoomScale="85" zoomScaleNormal="85" workbookViewId="0">
      <selection activeCell="B37" sqref="B37:P37"/>
    </sheetView>
  </sheetViews>
  <sheetFormatPr defaultColWidth="9.140625" defaultRowHeight="15"/>
  <cols>
    <col min="1" max="1" width="4.140625" style="20" customWidth="1"/>
    <col min="2" max="2" width="25.140625" customWidth="1"/>
    <col min="3" max="3" width="6.28515625" customWidth="1"/>
    <col min="4" max="4" width="5.42578125" style="20" customWidth="1"/>
    <col min="5" max="5" width="32.28515625" style="13" customWidth="1"/>
    <col min="6" max="6" width="10.85546875" style="25" customWidth="1"/>
    <col min="7" max="7" width="23.5703125" style="13" customWidth="1"/>
    <col min="8" max="8" width="7.140625" style="13" customWidth="1"/>
    <col min="9" max="9" width="10.7109375" style="13" customWidth="1"/>
    <col min="10" max="10" width="12" style="13" customWidth="1"/>
    <col min="11" max="11" width="8.85546875" hidden="1" customWidth="1"/>
    <col min="12" max="12" width="7.5703125" hidden="1" customWidth="1"/>
    <col min="13" max="13" width="14.42578125" customWidth="1"/>
    <col min="14" max="14" width="8" hidden="1" customWidth="1"/>
    <col min="15" max="15" width="21.42578125" hidden="1" customWidth="1"/>
    <col min="16" max="16" width="13.28515625" customWidth="1"/>
    <col min="17" max="17" width="7.85546875" customWidth="1"/>
    <col min="18" max="18" width="12" bestFit="1" customWidth="1"/>
    <col min="19" max="19" width="5.85546875" customWidth="1"/>
    <col min="22" max="22" width="11.5703125" bestFit="1" customWidth="1"/>
  </cols>
  <sheetData>
    <row r="3" spans="1:29">
      <c r="E3"/>
    </row>
    <row r="6" spans="1:29">
      <c r="A6" s="23" t="s">
        <v>0</v>
      </c>
    </row>
    <row r="7" spans="1:29">
      <c r="A7" s="23" t="s">
        <v>1</v>
      </c>
    </row>
    <row r="8" spans="1:29">
      <c r="A8" s="23" t="s">
        <v>2</v>
      </c>
    </row>
    <row r="9" spans="1:29">
      <c r="A9" s="27"/>
    </row>
    <row r="10" spans="1:29" ht="19.5">
      <c r="A10" s="120" t="s">
        <v>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1:29">
      <c r="A11" s="27"/>
    </row>
    <row r="12" spans="1:29" ht="24.75" customHeight="1">
      <c r="A12" s="43" t="s">
        <v>4</v>
      </c>
      <c r="B12" s="44"/>
      <c r="C12" s="44"/>
      <c r="D12" s="45"/>
      <c r="E12" s="46"/>
      <c r="F12" s="40"/>
    </row>
    <row r="13" spans="1:29" ht="15.75">
      <c r="A13" s="23"/>
      <c r="H13" s="87" t="s">
        <v>5</v>
      </c>
      <c r="I13" s="86"/>
      <c r="J13" s="54"/>
      <c r="K13" s="55"/>
      <c r="L13" s="55"/>
      <c r="M13" s="55"/>
      <c r="N13" s="55"/>
      <c r="O13" s="55"/>
      <c r="P13" s="55"/>
      <c r="R13" s="116" t="s">
        <v>6</v>
      </c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74" t="s">
        <v>7</v>
      </c>
    </row>
    <row r="14" spans="1:29" ht="18" customHeight="1">
      <c r="A14" s="62"/>
      <c r="B14" s="41"/>
      <c r="C14" s="41"/>
      <c r="D14" s="41"/>
      <c r="E14" s="42"/>
      <c r="F14" s="35"/>
      <c r="G14" s="26"/>
      <c r="H14" s="53">
        <v>0.3</v>
      </c>
      <c r="I14" s="133" t="s">
        <v>8</v>
      </c>
      <c r="J14" s="133"/>
      <c r="K14" s="133"/>
      <c r="L14" s="133"/>
      <c r="M14" s="133"/>
      <c r="N14" s="133"/>
      <c r="O14" s="133"/>
      <c r="P14" s="133"/>
      <c r="Q14" s="28"/>
      <c r="R14" s="88" t="s">
        <v>7</v>
      </c>
      <c r="S14" s="88" t="s">
        <v>7</v>
      </c>
      <c r="T14" s="88" t="s">
        <v>7</v>
      </c>
      <c r="U14" s="88" t="s">
        <v>7</v>
      </c>
      <c r="V14" s="88" t="s">
        <v>7</v>
      </c>
      <c r="W14" s="88" t="s">
        <v>7</v>
      </c>
      <c r="X14" s="88" t="s">
        <v>7</v>
      </c>
      <c r="Y14" s="74" t="s">
        <v>7</v>
      </c>
      <c r="Z14" s="74" t="s">
        <v>7</v>
      </c>
      <c r="AA14" s="74" t="s">
        <v>7</v>
      </c>
      <c r="AB14" s="74" t="s">
        <v>7</v>
      </c>
      <c r="AC14" s="74" t="s">
        <v>7</v>
      </c>
    </row>
    <row r="15" spans="1:29" ht="18" customHeight="1">
      <c r="A15" s="63" t="s">
        <v>9</v>
      </c>
      <c r="B15" s="36"/>
      <c r="C15" s="36"/>
      <c r="D15" s="37"/>
      <c r="E15" s="38"/>
      <c r="F15" s="47"/>
      <c r="G15" s="26"/>
      <c r="H15" s="50">
        <v>0.7</v>
      </c>
      <c r="I15" s="56" t="s">
        <v>10</v>
      </c>
      <c r="J15" s="56"/>
      <c r="K15" s="56"/>
      <c r="L15" s="56"/>
      <c r="M15" s="56"/>
      <c r="N15" s="56"/>
      <c r="O15" s="56"/>
      <c r="P15" s="57"/>
      <c r="Q15" s="28"/>
      <c r="R15" s="74" t="s">
        <v>7</v>
      </c>
      <c r="S15" s="75" t="s">
        <v>7</v>
      </c>
      <c r="T15" s="74" t="s">
        <v>7</v>
      </c>
      <c r="U15" s="74" t="s">
        <v>7</v>
      </c>
      <c r="V15" s="74" t="s">
        <v>7</v>
      </c>
      <c r="W15" s="74" t="s">
        <v>7</v>
      </c>
      <c r="X15" s="74" t="s">
        <v>7</v>
      </c>
      <c r="Y15" s="74" t="s">
        <v>7</v>
      </c>
      <c r="Z15" s="74" t="s">
        <v>7</v>
      </c>
      <c r="AA15" s="74" t="s">
        <v>7</v>
      </c>
      <c r="AB15" s="74" t="s">
        <v>7</v>
      </c>
      <c r="AC15" s="74" t="s">
        <v>7</v>
      </c>
    </row>
    <row r="16" spans="1:29" ht="21" customHeight="1">
      <c r="A16" s="27" t="s">
        <v>11</v>
      </c>
      <c r="B16" s="28"/>
      <c r="C16" s="28"/>
      <c r="D16" s="29"/>
      <c r="E16" s="33">
        <f>AVERAGE(I24:I33)</f>
        <v>37.375999999999998</v>
      </c>
      <c r="F16" s="30"/>
      <c r="G16" s="26"/>
      <c r="H16" s="51"/>
      <c r="P16" s="52"/>
      <c r="Q16" s="28"/>
      <c r="R16" s="75" t="s">
        <v>12</v>
      </c>
      <c r="S16" s="75"/>
      <c r="T16" s="75"/>
      <c r="U16" s="75"/>
      <c r="V16" s="75"/>
      <c r="W16" s="75"/>
      <c r="X16" s="75" t="s">
        <v>7</v>
      </c>
      <c r="Y16" s="75" t="s">
        <v>7</v>
      </c>
      <c r="Z16" s="75" t="s">
        <v>7</v>
      </c>
      <c r="AA16" s="74" t="s">
        <v>7</v>
      </c>
      <c r="AB16" s="75" t="s">
        <v>13</v>
      </c>
      <c r="AC16" s="74" t="s">
        <v>7</v>
      </c>
    </row>
    <row r="17" spans="1:29" ht="16.149999999999999" customHeight="1">
      <c r="A17" s="27" t="s">
        <v>14</v>
      </c>
      <c r="B17" s="28"/>
      <c r="C17" s="28"/>
      <c r="D17" s="29"/>
      <c r="E17" s="33">
        <f>_xlfn.STDEV.S(I24:I33)</f>
        <v>3.9575475009432561</v>
      </c>
      <c r="F17" s="31"/>
      <c r="G17" s="26"/>
      <c r="H17" s="61" t="s">
        <v>15</v>
      </c>
      <c r="I17" s="58"/>
      <c r="J17" s="59"/>
      <c r="K17" s="39"/>
      <c r="L17" s="39"/>
      <c r="M17" s="39"/>
      <c r="N17" s="39"/>
      <c r="O17" s="39"/>
      <c r="P17" s="39"/>
      <c r="Q17" s="28"/>
      <c r="R17" s="74" t="s">
        <v>16</v>
      </c>
      <c r="S17" s="74" t="s">
        <v>17</v>
      </c>
      <c r="T17" s="74"/>
      <c r="U17" s="74"/>
      <c r="V17" s="74" t="s">
        <v>7</v>
      </c>
      <c r="W17" s="74" t="s">
        <v>7</v>
      </c>
      <c r="X17" s="74" t="s">
        <v>7</v>
      </c>
      <c r="Y17" s="74" t="s">
        <v>7</v>
      </c>
      <c r="Z17" s="74" t="s">
        <v>7</v>
      </c>
      <c r="AA17" s="74" t="s">
        <v>7</v>
      </c>
      <c r="AB17" s="76" t="s">
        <v>18</v>
      </c>
      <c r="AC17" s="74" t="s">
        <v>7</v>
      </c>
    </row>
    <row r="18" spans="1:29" ht="17.45" customHeight="1">
      <c r="A18" s="27" t="s">
        <v>19</v>
      </c>
      <c r="B18" s="28"/>
      <c r="C18" s="28"/>
      <c r="D18" s="29"/>
      <c r="E18" s="34">
        <f>(E17/E16)*100</f>
        <v>10.588472551753147</v>
      </c>
      <c r="F18" s="31"/>
      <c r="G18" s="26"/>
      <c r="H18" s="59"/>
      <c r="I18" s="59"/>
      <c r="J18" s="59"/>
      <c r="K18" s="39"/>
      <c r="L18" s="39"/>
      <c r="M18" s="39"/>
      <c r="N18" s="39"/>
      <c r="O18" s="39"/>
      <c r="P18" s="39"/>
      <c r="Q18" s="28"/>
      <c r="R18" s="74" t="s">
        <v>20</v>
      </c>
      <c r="S18" s="74" t="s">
        <v>21</v>
      </c>
      <c r="T18" s="74"/>
      <c r="U18" s="74"/>
      <c r="V18" s="74"/>
      <c r="W18" s="74" t="s">
        <v>7</v>
      </c>
      <c r="X18" s="74" t="s">
        <v>7</v>
      </c>
      <c r="Y18" s="74" t="s">
        <v>7</v>
      </c>
      <c r="Z18" s="74" t="s">
        <v>7</v>
      </c>
      <c r="AA18" s="74" t="s">
        <v>7</v>
      </c>
      <c r="AB18" s="77" t="s">
        <v>18</v>
      </c>
      <c r="AC18" s="74" t="s">
        <v>7</v>
      </c>
    </row>
    <row r="19" spans="1:29" ht="16.149999999999999" customHeight="1">
      <c r="A19" s="27" t="s">
        <v>22</v>
      </c>
      <c r="B19" s="28"/>
      <c r="C19" s="28"/>
      <c r="D19" s="29"/>
      <c r="E19" s="73" t="str">
        <f>IF(E18&gt;25,"Mediana","Média")</f>
        <v>Média</v>
      </c>
      <c r="F19" s="32"/>
      <c r="G19" s="26"/>
      <c r="H19" s="60">
        <v>0.25</v>
      </c>
      <c r="I19" s="59" t="s">
        <v>23</v>
      </c>
      <c r="J19" s="59" t="s">
        <v>11</v>
      </c>
      <c r="K19" s="48"/>
      <c r="L19" s="49"/>
      <c r="M19" s="39"/>
      <c r="N19" s="39"/>
      <c r="O19" s="39"/>
      <c r="P19" s="39"/>
      <c r="Q19" s="28"/>
      <c r="R19" s="74" t="s">
        <v>24</v>
      </c>
      <c r="S19" s="74" t="s">
        <v>25</v>
      </c>
      <c r="T19" s="74"/>
      <c r="U19" s="74"/>
      <c r="V19" s="74" t="s">
        <v>7</v>
      </c>
      <c r="W19" s="74" t="s">
        <v>7</v>
      </c>
      <c r="X19" s="74" t="s">
        <v>7</v>
      </c>
      <c r="Y19" s="74" t="s">
        <v>7</v>
      </c>
      <c r="Z19" s="74" t="s">
        <v>7</v>
      </c>
      <c r="AA19" s="74" t="s">
        <v>7</v>
      </c>
      <c r="AB19" s="77" t="s">
        <v>18</v>
      </c>
      <c r="AC19" s="74" t="s">
        <v>7</v>
      </c>
    </row>
    <row r="20" spans="1:29" ht="22.15" customHeight="1">
      <c r="A20" s="27" t="s">
        <v>26</v>
      </c>
      <c r="B20" s="28"/>
      <c r="C20" s="28"/>
      <c r="D20" s="29"/>
      <c r="E20" s="33">
        <f>MIN(I24:I33)</f>
        <v>28.03</v>
      </c>
      <c r="F20" s="30"/>
      <c r="G20" s="26"/>
      <c r="H20" s="59"/>
      <c r="I20" s="59" t="s">
        <v>27</v>
      </c>
      <c r="J20" s="59" t="s">
        <v>28</v>
      </c>
      <c r="K20" s="29"/>
      <c r="L20" s="33"/>
      <c r="M20" s="39"/>
      <c r="N20" s="39"/>
      <c r="O20" s="39"/>
      <c r="P20" s="39"/>
      <c r="Q20" s="28"/>
      <c r="R20" s="74" t="s">
        <v>29</v>
      </c>
      <c r="S20" s="74" t="s">
        <v>30</v>
      </c>
      <c r="T20" s="74"/>
      <c r="U20" s="74"/>
      <c r="V20" s="74" t="s">
        <v>7</v>
      </c>
      <c r="W20" s="74" t="s">
        <v>7</v>
      </c>
      <c r="X20" s="74" t="s">
        <v>7</v>
      </c>
      <c r="Y20" s="74" t="s">
        <v>7</v>
      </c>
      <c r="Z20" s="74" t="s">
        <v>7</v>
      </c>
      <c r="AA20" s="74" t="s">
        <v>7</v>
      </c>
      <c r="AB20" s="77" t="s">
        <v>18</v>
      </c>
      <c r="AC20" s="74" t="s">
        <v>7</v>
      </c>
    </row>
    <row r="21" spans="1:29" ht="13.15" customHeight="1">
      <c r="A21" s="68"/>
      <c r="B21" s="64"/>
      <c r="C21" s="64"/>
      <c r="D21" s="48"/>
      <c r="E21" s="49"/>
      <c r="F21" s="35"/>
      <c r="G21" s="26"/>
      <c r="K21" s="29"/>
      <c r="L21" s="33"/>
      <c r="M21" s="39"/>
      <c r="N21" s="39"/>
      <c r="O21" s="39"/>
      <c r="P21" s="39"/>
      <c r="Q21" s="28"/>
      <c r="R21" s="74" t="s">
        <v>31</v>
      </c>
      <c r="S21" s="74" t="s">
        <v>32</v>
      </c>
      <c r="T21" s="74"/>
      <c r="U21" s="74"/>
      <c r="V21" s="74"/>
      <c r="W21" s="74"/>
      <c r="X21" s="74"/>
      <c r="Y21" s="74" t="s">
        <v>7</v>
      </c>
      <c r="Z21" s="74" t="s">
        <v>7</v>
      </c>
      <c r="AA21" s="74" t="s">
        <v>7</v>
      </c>
      <c r="AB21" s="77" t="s">
        <v>33</v>
      </c>
      <c r="AC21" s="74" t="s">
        <v>7</v>
      </c>
    </row>
    <row r="22" spans="1:29" ht="15" customHeight="1">
      <c r="A22" s="131" t="s">
        <v>34</v>
      </c>
      <c r="B22" s="121" t="s">
        <v>35</v>
      </c>
      <c r="C22" s="121" t="s">
        <v>36</v>
      </c>
      <c r="D22" s="121" t="s">
        <v>37</v>
      </c>
      <c r="E22" s="121" t="s">
        <v>38</v>
      </c>
      <c r="F22" s="121" t="s">
        <v>39</v>
      </c>
      <c r="G22" s="121" t="s">
        <v>40</v>
      </c>
      <c r="H22" s="125" t="s">
        <v>41</v>
      </c>
      <c r="I22" s="134" t="s">
        <v>42</v>
      </c>
      <c r="J22" s="134" t="s">
        <v>43</v>
      </c>
      <c r="K22" s="127" t="s">
        <v>44</v>
      </c>
      <c r="L22" s="129" t="s">
        <v>45</v>
      </c>
      <c r="M22" s="123" t="s">
        <v>46</v>
      </c>
      <c r="N22" s="140" t="s">
        <v>47</v>
      </c>
      <c r="O22" s="141"/>
      <c r="P22" s="184" t="s">
        <v>48</v>
      </c>
      <c r="R22" s="74" t="s">
        <v>49</v>
      </c>
      <c r="S22" s="74" t="s">
        <v>50</v>
      </c>
      <c r="T22" s="74"/>
      <c r="U22" s="74"/>
      <c r="V22" s="74"/>
      <c r="W22" s="74"/>
      <c r="X22" s="74"/>
      <c r="Y22" s="74"/>
      <c r="Z22" s="74"/>
      <c r="AA22" s="74"/>
      <c r="AB22" s="77" t="s">
        <v>18</v>
      </c>
      <c r="AC22" s="74" t="s">
        <v>7</v>
      </c>
    </row>
    <row r="23" spans="1:29" s="6" customFormat="1" ht="32.25" customHeight="1">
      <c r="A23" s="132"/>
      <c r="B23" s="122"/>
      <c r="C23" s="122"/>
      <c r="D23" s="122"/>
      <c r="E23" s="122"/>
      <c r="F23" s="122"/>
      <c r="G23" s="122"/>
      <c r="H23" s="126"/>
      <c r="I23" s="135"/>
      <c r="J23" s="135"/>
      <c r="K23" s="128"/>
      <c r="L23" s="130"/>
      <c r="M23" s="124"/>
      <c r="N23" s="142"/>
      <c r="O23" s="143"/>
      <c r="P23" s="185"/>
      <c r="R23" s="74" t="s">
        <v>51</v>
      </c>
      <c r="S23" s="74" t="s">
        <v>52</v>
      </c>
      <c r="T23" s="74"/>
      <c r="U23" s="74"/>
      <c r="V23" s="74"/>
      <c r="W23" s="74"/>
      <c r="X23" s="74"/>
      <c r="Y23" s="74" t="s">
        <v>7</v>
      </c>
      <c r="Z23" s="74" t="s">
        <v>7</v>
      </c>
      <c r="AA23" s="74" t="s">
        <v>7</v>
      </c>
      <c r="AB23" s="77" t="s">
        <v>53</v>
      </c>
      <c r="AC23" s="74" t="s">
        <v>7</v>
      </c>
    </row>
    <row r="24" spans="1:29" ht="45.75" customHeight="1">
      <c r="A24" s="149">
        <v>1</v>
      </c>
      <c r="B24" s="154" t="s">
        <v>54</v>
      </c>
      <c r="C24" s="159"/>
      <c r="D24" s="164"/>
      <c r="E24" s="97" t="s">
        <v>55</v>
      </c>
      <c r="F24" s="97" t="s">
        <v>56</v>
      </c>
      <c r="G24" s="98" t="s">
        <v>57</v>
      </c>
      <c r="H24" s="99" t="s">
        <v>58</v>
      </c>
      <c r="I24" s="100">
        <v>28.03</v>
      </c>
      <c r="J24" s="144">
        <f>AVERAGE(I24:I33)</f>
        <v>37.375999999999998</v>
      </c>
      <c r="K24" s="174">
        <f>(J24*1.3)</f>
        <v>48.588799999999999</v>
      </c>
      <c r="L24" s="179">
        <f>0.7*J24</f>
        <v>26.163199999999996</v>
      </c>
      <c r="M24" s="93" t="str">
        <f>IF(I24&gt;K$24,"EXCESSIVAMENTE ELEVADO",IF(I24&lt;L$24,"INEXEQUÍVEL","VÁLIDO"))</f>
        <v>VÁLIDO</v>
      </c>
      <c r="N24" s="101"/>
      <c r="O24" s="102"/>
      <c r="P24" s="169">
        <f>AVERAGE(I24:I33)</f>
        <v>37.375999999999998</v>
      </c>
      <c r="R24" s="74" t="s">
        <v>59</v>
      </c>
      <c r="S24" s="74" t="s">
        <v>60</v>
      </c>
      <c r="T24" s="74"/>
      <c r="U24" s="74"/>
      <c r="V24" s="74" t="s">
        <v>7</v>
      </c>
      <c r="W24" s="74" t="s">
        <v>7</v>
      </c>
      <c r="X24" s="74" t="s">
        <v>7</v>
      </c>
      <c r="Y24" s="74" t="s">
        <v>7</v>
      </c>
      <c r="Z24" s="74" t="s">
        <v>7</v>
      </c>
      <c r="AA24" s="74" t="s">
        <v>7</v>
      </c>
      <c r="AB24" s="77" t="s">
        <v>18</v>
      </c>
      <c r="AC24" s="74" t="s">
        <v>7</v>
      </c>
    </row>
    <row r="25" spans="1:29" ht="45.75" customHeight="1">
      <c r="A25" s="150"/>
      <c r="B25" s="155"/>
      <c r="C25" s="160"/>
      <c r="D25" s="165"/>
      <c r="E25" s="91" t="s">
        <v>61</v>
      </c>
      <c r="F25" s="78" t="s">
        <v>56</v>
      </c>
      <c r="G25" s="79" t="s">
        <v>57</v>
      </c>
      <c r="H25" s="80" t="s">
        <v>58</v>
      </c>
      <c r="I25" s="92">
        <v>33.4</v>
      </c>
      <c r="J25" s="145"/>
      <c r="K25" s="175"/>
      <c r="L25" s="180"/>
      <c r="M25" s="65" t="str">
        <f>IF(I25&gt;K$24,"EXCESSIVAMENTE ELEVADO",IF(I25&lt;L$24,"INEXEQUÍVEL","VÁLIDO"))</f>
        <v>VÁLIDO</v>
      </c>
      <c r="N25" s="67"/>
      <c r="O25" s="94"/>
      <c r="P25" s="170"/>
      <c r="R25" s="74" t="s">
        <v>62</v>
      </c>
      <c r="S25" s="74" t="s">
        <v>63</v>
      </c>
      <c r="T25" s="74"/>
      <c r="U25" s="74"/>
      <c r="V25" s="74"/>
      <c r="W25" s="74"/>
      <c r="X25" s="74"/>
      <c r="Y25" s="74"/>
      <c r="Z25" s="74"/>
      <c r="AA25" s="74"/>
      <c r="AB25" s="77" t="s">
        <v>18</v>
      </c>
      <c r="AC25" s="74"/>
    </row>
    <row r="26" spans="1:29" ht="45.75" customHeight="1">
      <c r="A26" s="150"/>
      <c r="B26" s="155"/>
      <c r="C26" s="160"/>
      <c r="D26" s="165"/>
      <c r="E26" s="78" t="s">
        <v>64</v>
      </c>
      <c r="F26" s="78" t="s">
        <v>56</v>
      </c>
      <c r="G26" s="79" t="s">
        <v>57</v>
      </c>
      <c r="H26" s="80" t="s">
        <v>58</v>
      </c>
      <c r="I26" s="81">
        <v>37</v>
      </c>
      <c r="J26" s="145"/>
      <c r="K26" s="175"/>
      <c r="L26" s="180"/>
      <c r="M26" s="65" t="str">
        <f t="shared" ref="M26:M32" si="0">IF(I26&gt;K$24,"EXCESSIVAMENTE ELEVADO",IF(I26&lt;L$24,"INEXEQUÍVEL","VÁLIDO"))</f>
        <v>VÁLIDO</v>
      </c>
      <c r="N26" s="67"/>
      <c r="O26" s="94"/>
      <c r="P26" s="170"/>
      <c r="R26" s="110" t="s">
        <v>65</v>
      </c>
      <c r="S26" s="111" t="s">
        <v>66</v>
      </c>
      <c r="T26" s="74"/>
      <c r="U26" s="74"/>
      <c r="V26" s="74"/>
      <c r="W26" s="74"/>
      <c r="X26" s="74"/>
      <c r="Y26" s="74"/>
      <c r="Z26" s="74"/>
      <c r="AA26" s="74"/>
      <c r="AB26" s="113" t="s">
        <v>18</v>
      </c>
      <c r="AC26" s="74"/>
    </row>
    <row r="27" spans="1:29" ht="43.15" customHeight="1">
      <c r="A27" s="150"/>
      <c r="B27" s="155"/>
      <c r="C27" s="160"/>
      <c r="D27" s="165"/>
      <c r="E27" s="24" t="s">
        <v>67</v>
      </c>
      <c r="F27" s="24" t="s">
        <v>56</v>
      </c>
      <c r="G27" s="72" t="s">
        <v>68</v>
      </c>
      <c r="H27" s="66" t="s">
        <v>58</v>
      </c>
      <c r="I27" s="70">
        <v>37.1</v>
      </c>
      <c r="J27" s="145"/>
      <c r="K27" s="175"/>
      <c r="L27" s="180"/>
      <c r="M27" s="65" t="str">
        <f t="shared" si="0"/>
        <v>VÁLIDO</v>
      </c>
      <c r="N27" s="67"/>
      <c r="O27" s="69"/>
      <c r="P27" s="170"/>
      <c r="R27" s="114" t="s">
        <v>69</v>
      </c>
      <c r="S27" s="118" t="s">
        <v>70</v>
      </c>
      <c r="T27" s="118"/>
      <c r="U27" s="118"/>
      <c r="V27" s="118"/>
      <c r="W27" s="118"/>
      <c r="X27" s="118"/>
      <c r="Y27" s="118"/>
      <c r="Z27" s="118"/>
      <c r="AA27" s="118"/>
      <c r="AB27" s="112" t="s">
        <v>33</v>
      </c>
      <c r="AC27" s="74" t="s">
        <v>7</v>
      </c>
    </row>
    <row r="28" spans="1:29" ht="43.15" customHeight="1">
      <c r="A28" s="151"/>
      <c r="B28" s="156"/>
      <c r="C28" s="161"/>
      <c r="D28" s="166"/>
      <c r="E28" s="24" t="s">
        <v>71</v>
      </c>
      <c r="F28" s="24" t="s">
        <v>56</v>
      </c>
      <c r="G28" s="72" t="s">
        <v>57</v>
      </c>
      <c r="H28" s="66" t="s">
        <v>58</v>
      </c>
      <c r="I28" s="71">
        <v>38</v>
      </c>
      <c r="J28" s="146"/>
      <c r="K28" s="176"/>
      <c r="L28" s="181"/>
      <c r="M28" s="65" t="str">
        <f t="shared" si="0"/>
        <v>VÁLIDO</v>
      </c>
      <c r="N28" s="67"/>
      <c r="O28" s="69"/>
      <c r="P28" s="171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 t="s">
        <v>7</v>
      </c>
    </row>
    <row r="29" spans="1:29" ht="43.15" customHeight="1">
      <c r="A29" s="151"/>
      <c r="B29" s="156"/>
      <c r="C29" s="161"/>
      <c r="D29" s="166"/>
      <c r="E29" s="24" t="s">
        <v>72</v>
      </c>
      <c r="F29" s="24" t="s">
        <v>56</v>
      </c>
      <c r="G29" s="72" t="s">
        <v>73</v>
      </c>
      <c r="H29" s="66" t="s">
        <v>74</v>
      </c>
      <c r="I29" s="71">
        <v>39.1</v>
      </c>
      <c r="J29" s="146"/>
      <c r="K29" s="176"/>
      <c r="L29" s="181"/>
      <c r="M29" s="65" t="str">
        <f>IF(I29&gt;K$24,"EXCESSIVAMENTE ELEVADO",IF(I29&lt;L$24,"INEXEQUÍVEL","VÁLIDO"))</f>
        <v>VÁLIDO</v>
      </c>
      <c r="N29" s="67"/>
      <c r="O29" s="69"/>
      <c r="P29" s="171"/>
      <c r="R29" s="75" t="s">
        <v>75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</row>
    <row r="30" spans="1:29" ht="43.15" customHeight="1">
      <c r="A30" s="151"/>
      <c r="B30" s="156"/>
      <c r="C30" s="161"/>
      <c r="D30" s="166"/>
      <c r="E30" s="24" t="s">
        <v>76</v>
      </c>
      <c r="F30" s="24" t="s">
        <v>56</v>
      </c>
      <c r="G30" s="72" t="s">
        <v>68</v>
      </c>
      <c r="H30" s="66" t="s">
        <v>58</v>
      </c>
      <c r="I30" s="71">
        <v>39.909999999999997</v>
      </c>
      <c r="J30" s="146"/>
      <c r="K30" s="176"/>
      <c r="L30" s="181"/>
      <c r="M30" s="65" t="str">
        <f t="shared" si="0"/>
        <v>VÁLIDO</v>
      </c>
      <c r="N30" s="67"/>
      <c r="O30" s="69"/>
      <c r="P30" s="171"/>
      <c r="R30" s="119" t="s">
        <v>77</v>
      </c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</row>
    <row r="31" spans="1:29" ht="43.15" customHeight="1">
      <c r="A31" s="152"/>
      <c r="B31" s="157"/>
      <c r="C31" s="162"/>
      <c r="D31" s="167"/>
      <c r="E31" s="82" t="s">
        <v>78</v>
      </c>
      <c r="F31" s="82" t="s">
        <v>56</v>
      </c>
      <c r="G31" s="83" t="s">
        <v>79</v>
      </c>
      <c r="H31" s="84" t="s">
        <v>80</v>
      </c>
      <c r="I31" s="85">
        <v>40.119999999999997</v>
      </c>
      <c r="J31" s="147"/>
      <c r="K31" s="177"/>
      <c r="L31" s="182"/>
      <c r="M31" s="65" t="str">
        <f t="shared" si="0"/>
        <v>VÁLIDO</v>
      </c>
      <c r="N31" s="95"/>
      <c r="O31" s="96"/>
      <c r="P31" s="172"/>
      <c r="R31" s="118" t="s">
        <v>81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</row>
    <row r="32" spans="1:29" ht="43.15" customHeight="1">
      <c r="A32" s="152"/>
      <c r="B32" s="157"/>
      <c r="C32" s="162"/>
      <c r="D32" s="167"/>
      <c r="E32" s="24" t="s">
        <v>82</v>
      </c>
      <c r="F32" s="24" t="s">
        <v>56</v>
      </c>
      <c r="G32" s="72" t="s">
        <v>83</v>
      </c>
      <c r="H32" s="66" t="s">
        <v>74</v>
      </c>
      <c r="I32" s="71">
        <v>40.299999999999997</v>
      </c>
      <c r="J32" s="147"/>
      <c r="K32" s="177"/>
      <c r="L32" s="182"/>
      <c r="M32" s="65" t="str">
        <f t="shared" si="0"/>
        <v>VÁLIDO</v>
      </c>
      <c r="N32" s="95"/>
      <c r="O32" s="96"/>
      <c r="P32" s="172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</row>
    <row r="33" spans="1:29" ht="41.25" customHeight="1">
      <c r="A33" s="153"/>
      <c r="B33" s="158"/>
      <c r="C33" s="163"/>
      <c r="D33" s="168"/>
      <c r="E33" s="103" t="s">
        <v>84</v>
      </c>
      <c r="F33" s="103" t="s">
        <v>56</v>
      </c>
      <c r="G33" s="104" t="s">
        <v>85</v>
      </c>
      <c r="H33" s="105" t="s">
        <v>74</v>
      </c>
      <c r="I33" s="106">
        <v>40.799999999999997</v>
      </c>
      <c r="J33" s="148"/>
      <c r="K33" s="178"/>
      <c r="L33" s="183"/>
      <c r="M33" s="107" t="str">
        <f>IF(I33&gt;K$24,"EXCESSIVAMENTE ELEVADO",IF(I33&lt;L$24,"INEXEQUÍVEL","VÁLIDO"))</f>
        <v>VÁLIDO</v>
      </c>
      <c r="N33" s="108"/>
      <c r="O33" s="109"/>
      <c r="P33" s="173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90" t="s">
        <v>7</v>
      </c>
    </row>
    <row r="34" spans="1:29" s="20" customFormat="1" ht="21.7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 t="s">
        <v>7</v>
      </c>
      <c r="AC34" s="90" t="s">
        <v>7</v>
      </c>
    </row>
    <row r="35" spans="1:29" ht="94.5" customHeight="1">
      <c r="A35" s="138" t="s">
        <v>86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R35" s="89"/>
      <c r="S35" s="90"/>
      <c r="T35" s="90"/>
      <c r="U35" s="90"/>
      <c r="V35" s="90"/>
      <c r="W35" s="90"/>
      <c r="X35" s="90"/>
      <c r="Y35" s="90"/>
      <c r="Z35" s="90"/>
      <c r="AA35" s="90"/>
      <c r="AB35" s="90" t="s">
        <v>7</v>
      </c>
      <c r="AC35" s="90" t="s">
        <v>7</v>
      </c>
    </row>
    <row r="36" spans="1:29"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90" t="s">
        <v>7</v>
      </c>
    </row>
    <row r="37" spans="1:29" ht="73.5" customHeight="1">
      <c r="B37" s="136" t="s">
        <v>87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90" t="s">
        <v>7</v>
      </c>
    </row>
    <row r="38" spans="1:29"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90" t="s">
        <v>7</v>
      </c>
    </row>
    <row r="39" spans="1:29"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90" t="s">
        <v>7</v>
      </c>
    </row>
    <row r="51" spans="22:22">
      <c r="V51" s="22" t="e">
        <f>SUM(#REF!)</f>
        <v>#REF!</v>
      </c>
    </row>
  </sheetData>
  <mergeCells count="38">
    <mergeCell ref="B37:P37"/>
    <mergeCell ref="A34:P34"/>
    <mergeCell ref="A35:P35"/>
    <mergeCell ref="I22:I23"/>
    <mergeCell ref="G22:G23"/>
    <mergeCell ref="N22:O23"/>
    <mergeCell ref="J24:J33"/>
    <mergeCell ref="A24:A33"/>
    <mergeCell ref="B24:B33"/>
    <mergeCell ref="C24:C33"/>
    <mergeCell ref="D24:D33"/>
    <mergeCell ref="P24:P33"/>
    <mergeCell ref="K24:K33"/>
    <mergeCell ref="L24:L33"/>
    <mergeCell ref="P22:P23"/>
    <mergeCell ref="A10:P10"/>
    <mergeCell ref="D22:D23"/>
    <mergeCell ref="M22:M23"/>
    <mergeCell ref="F22:F23"/>
    <mergeCell ref="H22:H23"/>
    <mergeCell ref="K22:K23"/>
    <mergeCell ref="L22:L23"/>
    <mergeCell ref="A22:A23"/>
    <mergeCell ref="B22:B23"/>
    <mergeCell ref="C22:C23"/>
    <mergeCell ref="E22:E23"/>
    <mergeCell ref="I14:P14"/>
    <mergeCell ref="J22:J23"/>
    <mergeCell ref="R36:AB36"/>
    <mergeCell ref="R37:AB37"/>
    <mergeCell ref="R38:AB38"/>
    <mergeCell ref="R39:AB39"/>
    <mergeCell ref="R13:AB13"/>
    <mergeCell ref="R33:AB33"/>
    <mergeCell ref="S27:AA27"/>
    <mergeCell ref="R32:AC32"/>
    <mergeCell ref="R31:AC31"/>
    <mergeCell ref="R30:AC30"/>
  </mergeCells>
  <phoneticPr fontId="3" type="noConversion"/>
  <conditionalFormatting sqref="M24:N33">
    <cfRule type="cellIs" dxfId="11" priority="1565" operator="lessThan">
      <formula>"K$25"</formula>
    </cfRule>
    <cfRule type="cellIs" dxfId="10" priority="1566" operator="greaterThan">
      <formula>"J$25"</formula>
    </cfRule>
  </conditionalFormatting>
  <conditionalFormatting sqref="M24:N33">
    <cfRule type="cellIs" dxfId="9" priority="1563" operator="lessThan">
      <formula>"K$25"</formula>
    </cfRule>
    <cfRule type="cellIs" dxfId="8" priority="1564" operator="greaterThan">
      <formula>"J&amp;25"</formula>
    </cfRule>
  </conditionalFormatting>
  <conditionalFormatting sqref="M6:O9 M11:O13 M34:O34 M38:O1048576 M36:O36 N24:N33 M22:M33">
    <cfRule type="containsText" dxfId="7" priority="1556" operator="containsText" text="Excessivamente elevado">
      <formula>NOT(ISERROR(SEARCH("Excessivamente elevado",M6)))</formula>
    </cfRule>
  </conditionalFormatting>
  <conditionalFormatting sqref="N22">
    <cfRule type="containsText" dxfId="6" priority="1493" operator="containsText" text="Excessivamente elevado">
      <formula>NOT(ISERROR(SEARCH("Excessivamente elevado",N22)))</formula>
    </cfRule>
  </conditionalFormatting>
  <conditionalFormatting sqref="N24:N33">
    <cfRule type="containsText" priority="5629" operator="containsText" text="Excessivamente elevado">
      <formula>NOT(ISERROR(SEARCH("Excessivamente elevado",N24)))</formula>
    </cfRule>
    <cfRule type="containsText" dxfId="5" priority="5630" operator="containsText" text="Válido">
      <formula>NOT(ISERROR(SEARCH("Válido",N24)))</formula>
    </cfRule>
    <cfRule type="containsText" dxfId="4" priority="5631" operator="containsText" text="Inexequível">
      <formula>NOT(ISERROR(SEARCH("Inexequível",N24)))</formula>
    </cfRule>
    <cfRule type="aboveAverage" dxfId="3" priority="5632" aboveAverage="0"/>
  </conditionalFormatting>
  <conditionalFormatting sqref="M24:M33">
    <cfRule type="containsText" priority="5637" operator="containsText" text="Excessivamente elevado">
      <formula>NOT(ISERROR(SEARCH("Excessivamente elevado",M24)))</formula>
    </cfRule>
    <cfRule type="containsText" dxfId="2" priority="5638" operator="containsText" text="Válido">
      <formula>NOT(ISERROR(SEARCH("Válido",M24)))</formula>
    </cfRule>
    <cfRule type="containsText" dxfId="1" priority="5639" operator="containsText" text="Inexequível">
      <formula>NOT(ISERROR(SEARCH("Inexequível",M24)))</formula>
    </cfRule>
    <cfRule type="aboveAverage" dxfId="0" priority="5640" aboveAverage="0"/>
  </conditionalFormatting>
  <pageMargins left="0.7" right="0.7" top="0.75" bottom="0.75" header="0.3" footer="0.3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5"/>
  <cols>
    <col min="3" max="3" width="44.28515625" customWidth="1"/>
    <col min="6" max="6" width="10" bestFit="1" customWidth="1"/>
    <col min="7" max="7" width="13.28515625" bestFit="1" customWidth="1"/>
    <col min="8" max="8" width="29" customWidth="1"/>
    <col min="9" max="9" width="255.7109375" hidden="1" customWidth="1"/>
  </cols>
  <sheetData>
    <row r="1" spans="1:9" ht="41.25" customHeight="1">
      <c r="A1" s="186" t="s">
        <v>88</v>
      </c>
      <c r="B1" s="187"/>
      <c r="C1" s="187"/>
      <c r="D1" s="187"/>
      <c r="E1" s="187"/>
      <c r="F1" s="187"/>
      <c r="G1" s="187"/>
      <c r="H1" s="187"/>
    </row>
    <row r="2" spans="1:9" s="6" customFormat="1" ht="30">
      <c r="A2" s="9" t="s">
        <v>34</v>
      </c>
      <c r="B2" s="9" t="s">
        <v>89</v>
      </c>
      <c r="C2" s="11" t="s">
        <v>90</v>
      </c>
      <c r="D2" s="10" t="s">
        <v>91</v>
      </c>
      <c r="E2" s="10" t="s">
        <v>92</v>
      </c>
      <c r="F2" s="12" t="s">
        <v>42</v>
      </c>
      <c r="G2" s="12" t="s">
        <v>93</v>
      </c>
      <c r="H2" s="9" t="s">
        <v>94</v>
      </c>
      <c r="I2" s="2" t="s">
        <v>95</v>
      </c>
    </row>
    <row r="3" spans="1:9" ht="135">
      <c r="A3" s="8">
        <v>122</v>
      </c>
      <c r="B3" s="7">
        <v>4016</v>
      </c>
      <c r="C3" s="21" t="s">
        <v>96</v>
      </c>
      <c r="D3" s="18" t="s">
        <v>97</v>
      </c>
      <c r="E3" s="5">
        <v>20</v>
      </c>
      <c r="F3" s="16">
        <v>27.49</v>
      </c>
      <c r="G3" s="14">
        <f>F3*E3</f>
        <v>549.79999999999995</v>
      </c>
      <c r="H3" s="4"/>
      <c r="I3" s="3"/>
    </row>
    <row r="4" spans="1:9" ht="120">
      <c r="A4" s="8">
        <v>123</v>
      </c>
      <c r="B4" s="7"/>
      <c r="C4" s="21" t="s">
        <v>98</v>
      </c>
      <c r="D4" s="18" t="s">
        <v>99</v>
      </c>
      <c r="E4" s="1">
        <v>1</v>
      </c>
      <c r="F4" s="16">
        <v>194.93</v>
      </c>
      <c r="G4" s="15">
        <f>F4*E4</f>
        <v>194.93</v>
      </c>
      <c r="H4" s="19"/>
      <c r="I4" s="3" t="s">
        <v>100</v>
      </c>
    </row>
    <row r="5" spans="1:9" ht="105">
      <c r="A5" s="8">
        <v>124</v>
      </c>
      <c r="B5" s="7"/>
      <c r="C5" s="21" t="s">
        <v>101</v>
      </c>
      <c r="D5" s="18" t="s">
        <v>102</v>
      </c>
      <c r="E5" s="1">
        <v>2</v>
      </c>
      <c r="F5" s="16">
        <v>116.59</v>
      </c>
      <c r="G5" s="15">
        <f>F5*E5</f>
        <v>233.18</v>
      </c>
      <c r="H5" s="19"/>
      <c r="I5" s="3" t="s">
        <v>103</v>
      </c>
    </row>
    <row r="6" spans="1:9">
      <c r="C6" s="188" t="s">
        <v>104</v>
      </c>
      <c r="D6" s="188"/>
      <c r="E6" s="188"/>
      <c r="F6" s="188"/>
      <c r="G6" s="17">
        <f>SUM(G3:G5)</f>
        <v>977.91000000000008</v>
      </c>
    </row>
  </sheetData>
  <mergeCells count="2">
    <mergeCell ref="A1:H1"/>
    <mergeCell ref="C6:F6"/>
  </mergeCells>
  <hyperlinks>
    <hyperlink ref="I4" r:id="rId1" xr:uid="{00000000-0004-0000-09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11" ma:contentTypeDescription="Crie um novo documento." ma:contentTypeScope="" ma:versionID="bb1a8a49dc9a7319cc7c121914634c78">
  <xsd:schema xmlns:xsd="http://www.w3.org/2001/XMLSchema" xmlns:xs="http://www.w3.org/2001/XMLSchema" xmlns:p="http://schemas.microsoft.com/office/2006/metadata/properties" xmlns:ns2="d24f8861-b641-4a7d-8939-db33b24aee54" xmlns:ns3="7674b5d5-5d7b-4936-a314-ab804280fe7e" targetNamespace="http://schemas.microsoft.com/office/2006/metadata/properties" ma:root="true" ma:fieldsID="dbeeb0c2aa2bea6ace0a3d86c1b07369" ns2:_="" ns3:_="">
    <xsd:import namespace="d24f8861-b641-4a7d-8939-db33b24aee54"/>
    <xsd:import namespace="7674b5d5-5d7b-4936-a314-ab804280fe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4b5d5-5d7b-4936-a314-ab804280fe7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079c072-4018-48ce-a4c6-b76fd88df61c}" ma:internalName="TaxCatchAll" ma:showField="CatchAllData" ma:web="7674b5d5-5d7b-4936-a314-ab804280fe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74b5d5-5d7b-4936-a314-ab804280fe7e" xsi:nil="true"/>
    <lcf76f155ced4ddcb4097134ff3c332f xmlns="d24f8861-b641-4a7d-8939-db33b24aee5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264410E-408F-4D15-B886-B6358C860397}"/>
</file>

<file path=customXml/itemProps2.xml><?xml version="1.0" encoding="utf-8"?>
<ds:datastoreItem xmlns:ds="http://schemas.openxmlformats.org/officeDocument/2006/customXml" ds:itemID="{CCA18F7A-0F8F-42B3-B335-77AF558DA213}"/>
</file>

<file path=customXml/itemProps3.xml><?xml version="1.0" encoding="utf-8"?>
<ds:datastoreItem xmlns:ds="http://schemas.openxmlformats.org/officeDocument/2006/customXml" ds:itemID="{5C5DFE1F-081A-413B-A4B7-33A52117BA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Leumaise Aparecida dos Santos</cp:lastModifiedBy>
  <cp:revision/>
  <dcterms:created xsi:type="dcterms:W3CDTF">2020-01-27T17:52:42Z</dcterms:created>
  <dcterms:modified xsi:type="dcterms:W3CDTF">2022-10-19T22:32:51Z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  <property fmtid="{D5CDD505-2E9C-101B-9397-08002B2CF9AE}" pid="3" name="MediaServiceImageTags">
    <vt:lpwstr/>
  </property>
</Properties>
</file>