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.junior\Documents\SEPGOV\Contratações 2023\10. Backup\"/>
    </mc:Choice>
  </mc:AlternateContent>
  <xr:revisionPtr revIDLastSave="0" documentId="8_{C456AB6C-95B5-4562-828A-83DCDAFA12AA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Planilh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2" l="1"/>
  <c r="U15" i="2"/>
  <c r="U14" i="2"/>
  <c r="U13" i="2"/>
  <c r="U12" i="2"/>
  <c r="U11" i="2"/>
  <c r="U10" i="2"/>
  <c r="U9" i="2"/>
  <c r="U7" i="2"/>
  <c r="T16" i="2" l="1"/>
  <c r="T15" i="2"/>
  <c r="T14" i="2"/>
  <c r="T13" i="2"/>
  <c r="T12" i="2"/>
  <c r="T11" i="2"/>
  <c r="T10" i="2"/>
  <c r="T9" i="2"/>
  <c r="T8" i="2"/>
  <c r="U8" i="2" s="1"/>
  <c r="U16" i="2" s="1"/>
  <c r="T7" i="2"/>
  <c r="I15" i="2"/>
  <c r="M15" i="2" s="1"/>
  <c r="I14" i="2"/>
  <c r="M14" i="2" s="1"/>
  <c r="I13" i="2"/>
  <c r="K13" i="2" s="1"/>
  <c r="I12" i="2"/>
  <c r="K12" i="2" s="1"/>
  <c r="I11" i="2"/>
  <c r="M11" i="2" s="1"/>
  <c r="I10" i="2"/>
  <c r="K10" i="2" s="1"/>
  <c r="I9" i="2"/>
  <c r="O9" i="2" s="1"/>
  <c r="I8" i="2"/>
  <c r="O8" i="2" s="1"/>
  <c r="I7" i="2"/>
  <c r="O7" i="2" s="1"/>
  <c r="O10" i="2" l="1"/>
  <c r="O13" i="2"/>
  <c r="O14" i="2"/>
  <c r="K11" i="2"/>
  <c r="K14" i="2"/>
  <c r="O11" i="2"/>
  <c r="O12" i="2"/>
  <c r="K15" i="2"/>
  <c r="O15" i="2"/>
  <c r="M12" i="2"/>
  <c r="M10" i="2"/>
  <c r="K7" i="2"/>
  <c r="M13" i="2"/>
  <c r="K8" i="2"/>
  <c r="M7" i="2"/>
  <c r="M8" i="2"/>
  <c r="M9" i="2"/>
  <c r="K9" i="2"/>
  <c r="O16" i="2" l="1"/>
  <c r="K16" i="2"/>
  <c r="K17" i="2" s="1"/>
  <c r="M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tc={6EF32878-4E1F-4D12-A938-80ADDFB1F420}</author>
    <author>tc={04CDA3FF-B5A9-44F5-84BC-FF10C49DDBBA}</author>
  </authors>
  <commentList>
    <comment ref="S7" authorId="0" shapeId="0" xr:uid="{6EF32878-4E1F-4D12-A938-80ADDFB1F42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Os valores informados não foram encontrados na Ata do Pregão. Rever.
Responder:
    o valor total foi de 2.690.000.  Considerando 422TB, o valor anual é de 6.374,4.  Como são 5 anos, o valor total é de 31.872
Responder:
    Entendi. Ocorre que o item abaixo (microsoft 365) consta o valor para 12 meses. Sugere-se, portanto, utilizar a mesma metodologia para os dois itens ou deixar o valor de 12 meses, pois se tratam apenas de valores para fins de comparação, uma vez que não foram utilizados para calcular o valor estimado da contratção.</t>
      </text>
    </comment>
    <comment ref="S15" authorId="1" shapeId="0" xr:uid="{04CDA3FF-B5A9-44F5-84BC-FF10C49DDB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Este valor foi calculado tomando por base o valor total de 12 unidades, ao invés de utilizar o custo unitário. Rever.</t>
      </text>
    </comment>
  </commentList>
</comments>
</file>

<file path=xl/sharedStrings.xml><?xml version="1.0" encoding="utf-8"?>
<sst xmlns="http://schemas.openxmlformats.org/spreadsheetml/2006/main" count="51" uniqueCount="40">
  <si>
    <r>
      <t>Grupo</t>
    </r>
    <r>
      <rPr>
        <sz val="10"/>
        <color rgb="FF000000"/>
        <rFont val="Times New Roman"/>
        <family val="1"/>
      </rPr>
      <t> </t>
    </r>
  </si>
  <si>
    <r>
      <t>Item </t>
    </r>
    <r>
      <rPr>
        <sz val="10"/>
        <color rgb="FF000000"/>
        <rFont val="Times New Roman"/>
        <family val="1"/>
      </rPr>
      <t> </t>
    </r>
  </si>
  <si>
    <r>
      <t>Descrição </t>
    </r>
    <r>
      <rPr>
        <sz val="10"/>
        <color rgb="FF000000"/>
        <rFont val="Times New Roman"/>
        <family val="1"/>
      </rPr>
      <t> </t>
    </r>
  </si>
  <si>
    <r>
      <t>Unidade de Medida </t>
    </r>
    <r>
      <rPr>
        <sz val="10"/>
        <color rgb="FF000000"/>
        <rFont val="Times New Roman"/>
        <family val="1"/>
      </rPr>
      <t> </t>
    </r>
  </si>
  <si>
    <t>PETACORP</t>
  </si>
  <si>
    <t>STOBTECH</t>
  </si>
  <si>
    <t>ROOST</t>
  </si>
  <si>
    <t>ATA DE REGISTRO DE PREÇOS TRF3 (PE. N. 36/2022) - 36 meses</t>
  </si>
  <si>
    <t>TRF5 - Contrato n. 20/2022</t>
  </si>
  <si>
    <t>TJDFT (PE n. 059/2022)</t>
  </si>
  <si>
    <t>CJF</t>
  </si>
  <si>
    <t>TRF1</t>
  </si>
  <si>
    <t>TRF2</t>
  </si>
  <si>
    <t>TRF6</t>
  </si>
  <si>
    <t>TOTAL</t>
  </si>
  <si>
    <t>CUSTO UNITÁRIO</t>
  </si>
  <si>
    <t>CUSTO TOTAL</t>
  </si>
  <si>
    <t>1 </t>
  </si>
  <si>
    <t>Subscrição de licenças de software para proteção de dados para 60 meses</t>
  </si>
  <si>
    <t>Front End Terabyte </t>
  </si>
  <si>
    <t>Subscrição de solução de backup para o Microsoft 365 por 60 meses</t>
  </si>
  <si>
    <t>Usuários</t>
  </si>
  <si>
    <t>Appliance de backup para armazenamento de dados para curta retenção com garantia por 60 meses</t>
  </si>
  <si>
    <t>Equipamento </t>
  </si>
  <si>
    <t>Expansão do Appliance de backup para armazenamento de dados para curta retenção com garantia por 60 meses</t>
  </si>
  <si>
    <t>Expansão de Equipamento</t>
  </si>
  <si>
    <t>Appliance de backup para armazenamento de dados para longa retenção com garantia por 60 meses</t>
  </si>
  <si>
    <t>Expansão de Appliance de backup para armazenamento de dados para longa retenção com garantia por 60 meses</t>
  </si>
  <si>
    <t>Serviço de Instalação e configuração</t>
  </si>
  <si>
    <t>Serviço</t>
  </si>
  <si>
    <t>Transferência de conhecimento</t>
  </si>
  <si>
    <t>Turma</t>
  </si>
  <si>
    <t>Suporte técnico especializado de toda a solução por 60 meses</t>
  </si>
  <si>
    <t>Serviço </t>
  </si>
  <si>
    <t>(Deflator de 10% na proposta de menor valor)</t>
  </si>
  <si>
    <t xml:space="preserve">Observação: </t>
  </si>
  <si>
    <t>1. Foi realizada pesquisa no Painel de Preços - https://paineldeprecos.planejamento.gov.br/analise-materiais e identificados alguns contratos similares (JFCE - contrato n. 33/2022, Ministério da Saúde - PE n. 34/2022, ATA TRF3 n. 36/2022, TRF5 - contrato 20/2022, TJDFT PE n. 59/2022), porém com características técnicas e período de garantia diferentes, motivo pelo qual não foi possível aproveitar os preços de todos os itens.</t>
  </si>
  <si>
    <t>2. Em consulta com revendas de diversos fabricantes (Stefanini, ISH, Stobtech, Systechtecnologia, globalsectecnologia, Nordenit, Roost, LTA, Petacorp, Fireant, Grgtech), foram obtidas 3 propostas comerciais.  Para fins de estimativa de preço, foi utilizado como referência a proposta da PETACORP que apresentou o menor valor. Comparando  itens da proposta com alguns itens de contratos similares, sugerimos a aplicação de um deflator de 10% no valor da proposta comercial de menor valor.</t>
  </si>
  <si>
    <t xml:space="preserve">CJF (Deflator 10%) </t>
  </si>
  <si>
    <t>MINISTÉRIO DA SAÚDE (PE N. 34/2022)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</si>
</sst>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2" borderId="12" xfId="0" applyNumberForma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 Ricardo Lapetina Chiaratto" id="{3E7BA36C-1452-4F99-81E9-35396C7F628C}" userId="S::andrec@cjf.jus.br::461a5d00-157c-4a16-8922-a9aef2a1c0d4" providerId="AD"/>
  <person displayName="Rafael Veloso Mizuno" id="{117A4BCD-C5B4-4A3D-AED7-98C22D53B4A4}" userId="S::rafael.mizuno@cjf.jus.br::54773de8-5de4-4bcc-90c3-dfa19caa2637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7" dT="2023-08-22T17:59:46.87" personId="{117A4BCD-C5B4-4A3D-AED7-98C22D53B4A4}" id="{6EF32878-4E1F-4D12-A938-80ADDFB1F420}">
    <text>Os valores informados não foram encontrados na Ata do Pregão. Rever.</text>
  </threadedComment>
  <threadedComment ref="S7" dT="2023-08-24T19:19:20.49" personId="{3E7BA36C-1452-4F99-81E9-35396C7F628C}" id="{36FD927F-3E85-4856-B30C-2CCC9EDEA920}" parentId="{6EF32878-4E1F-4D12-A938-80ADDFB1F420}">
    <text>o valor total foi de 2.690.000.  Considerando 422TB, o valor anual é de 6.374,4.  Como são 5 anos, o valor total é de 31.872</text>
  </threadedComment>
  <threadedComment ref="S7" dT="2023-08-25T19:32:31.98" personId="{117A4BCD-C5B4-4A3D-AED7-98C22D53B4A4}" id="{C14A375C-36DD-40C8-A036-03A3CB43A3EA}" parentId="{6EF32878-4E1F-4D12-A938-80ADDFB1F420}">
    <text>Entendi. Ocorre que o item abaixo (microsoft 365) consta o valor para 12 meses. Sugere-se, portanto, utilizar a mesma metodologia para os dois itens ou deixar o valor de 12 meses, pois se tratam apenas de valores para fins de comparação, uma vez que não foram utilizados para calcular o valor estimado da contratção.</text>
  </threadedComment>
  <threadedComment ref="S15" dT="2023-08-25T19:35:02.81" personId="{117A4BCD-C5B4-4A3D-AED7-98C22D53B4A4}" id="{04CDA3FF-B5A9-44F5-84BC-FF10C49DDBBA}">
    <text>Este valor foi calculado tomando por base o valor total de 12 unidades, ao invés de utilizar o custo unitário. Rever.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67C9-4D24-4D39-A6F8-87354B2CCCE8}">
  <dimension ref="A3:AH23"/>
  <sheetViews>
    <sheetView tabSelected="1" topLeftCell="A15" zoomScale="70" zoomScaleNormal="70" workbookViewId="0">
      <pane xSplit="3" topLeftCell="D1" activePane="topRight" state="frozen"/>
      <selection pane="topRight" activeCell="U8" sqref="U8"/>
    </sheetView>
  </sheetViews>
  <sheetFormatPr defaultRowHeight="15" x14ac:dyDescent="0.25"/>
  <cols>
    <col min="3" max="3" width="30.7109375" customWidth="1"/>
    <col min="4" max="4" width="10.7109375" customWidth="1"/>
    <col min="8" max="8" width="12.42578125" customWidth="1"/>
    <col min="9" max="9" width="35" customWidth="1"/>
    <col min="10" max="10" width="18.42578125" customWidth="1"/>
    <col min="11" max="11" width="27.28515625" customWidth="1"/>
    <col min="12" max="12" width="18.42578125" customWidth="1"/>
    <col min="13" max="13" width="20" customWidth="1"/>
    <col min="14" max="14" width="18.42578125" customWidth="1"/>
    <col min="15" max="15" width="19.5703125" customWidth="1"/>
    <col min="16" max="16" width="22.140625" customWidth="1"/>
    <col min="17" max="19" width="19.5703125" customWidth="1"/>
    <col min="20" max="20" width="19" customWidth="1"/>
    <col min="21" max="21" width="22.5703125" customWidth="1"/>
  </cols>
  <sheetData>
    <row r="3" spans="1:21" ht="11.25" customHeight="1" thickBot="1" x14ac:dyDescent="0.3"/>
    <row r="4" spans="1:21" ht="15.75" hidden="1" thickBot="1" x14ac:dyDescent="0.3"/>
    <row r="5" spans="1:21" ht="60" customHeight="1" x14ac:dyDescent="0.25">
      <c r="A5" s="25" t="s">
        <v>0</v>
      </c>
      <c r="B5" s="25" t="s">
        <v>1</v>
      </c>
      <c r="C5" s="25" t="s">
        <v>2</v>
      </c>
      <c r="D5" s="25" t="s">
        <v>3</v>
      </c>
      <c r="E5" s="9"/>
      <c r="F5" s="10"/>
      <c r="G5" s="11"/>
      <c r="H5" s="12"/>
      <c r="I5" s="12"/>
      <c r="J5" s="23" t="s">
        <v>4</v>
      </c>
      <c r="K5" s="24"/>
      <c r="L5" s="23" t="s">
        <v>5</v>
      </c>
      <c r="M5" s="24"/>
      <c r="N5" s="23" t="s">
        <v>6</v>
      </c>
      <c r="O5" s="24"/>
      <c r="P5" s="9" t="s">
        <v>7</v>
      </c>
      <c r="Q5" s="9" t="s">
        <v>8</v>
      </c>
      <c r="R5" s="9" t="s">
        <v>9</v>
      </c>
      <c r="S5" s="9" t="s">
        <v>39</v>
      </c>
      <c r="T5" s="13"/>
      <c r="U5" s="10"/>
    </row>
    <row r="6" spans="1:21" ht="25.5" customHeight="1" thickBot="1" x14ac:dyDescent="0.3">
      <c r="A6" s="26"/>
      <c r="B6" s="26"/>
      <c r="C6" s="26"/>
      <c r="D6" s="26"/>
      <c r="E6" s="1" t="s">
        <v>10</v>
      </c>
      <c r="F6" s="2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15</v>
      </c>
      <c r="R6" s="3" t="s">
        <v>15</v>
      </c>
      <c r="S6" s="3" t="s">
        <v>15</v>
      </c>
      <c r="T6" s="14" t="s">
        <v>10</v>
      </c>
      <c r="U6" s="2" t="s">
        <v>38</v>
      </c>
    </row>
    <row r="7" spans="1:21" ht="99" customHeight="1" thickBot="1" x14ac:dyDescent="0.3">
      <c r="A7" s="20" t="s">
        <v>17</v>
      </c>
      <c r="B7" s="4">
        <v>1</v>
      </c>
      <c r="C7" s="4" t="s">
        <v>18</v>
      </c>
      <c r="D7" s="4" t="s">
        <v>19</v>
      </c>
      <c r="E7" s="4">
        <v>180</v>
      </c>
      <c r="F7" s="4">
        <v>655</v>
      </c>
      <c r="G7" s="4">
        <v>760</v>
      </c>
      <c r="H7" s="4">
        <v>450</v>
      </c>
      <c r="I7" s="4">
        <f t="shared" ref="I7:I15" si="0">SUM(E7:H7)</f>
        <v>2045</v>
      </c>
      <c r="J7" s="15">
        <v>40000</v>
      </c>
      <c r="K7" s="15">
        <f>J7*I7</f>
        <v>81800000</v>
      </c>
      <c r="L7" s="6">
        <v>40080</v>
      </c>
      <c r="M7" s="6">
        <f>L7*I7</f>
        <v>81963600</v>
      </c>
      <c r="N7" s="6">
        <v>35250</v>
      </c>
      <c r="O7" s="6">
        <f>N7*I7</f>
        <v>72086250</v>
      </c>
      <c r="P7" s="6">
        <v>37036.75</v>
      </c>
      <c r="Q7" s="6"/>
      <c r="R7" s="6">
        <v>34365</v>
      </c>
      <c r="S7" s="6">
        <v>6374.4</v>
      </c>
      <c r="T7" s="6">
        <f t="shared" ref="T7:T15" si="1">E7*J7</f>
        <v>7200000</v>
      </c>
      <c r="U7" s="18">
        <f>T7-0.1*T7</f>
        <v>6480000</v>
      </c>
    </row>
    <row r="8" spans="1:21" ht="73.5" customHeight="1" thickBot="1" x14ac:dyDescent="0.3">
      <c r="A8" s="21"/>
      <c r="B8" s="4">
        <v>2</v>
      </c>
      <c r="C8" s="4" t="s">
        <v>20</v>
      </c>
      <c r="D8" s="4" t="s">
        <v>21</v>
      </c>
      <c r="E8" s="4">
        <v>600</v>
      </c>
      <c r="F8" s="4">
        <v>10560</v>
      </c>
      <c r="G8" s="4">
        <v>6000</v>
      </c>
      <c r="H8" s="4">
        <v>4000</v>
      </c>
      <c r="I8" s="4">
        <f t="shared" si="0"/>
        <v>21160</v>
      </c>
      <c r="J8" s="15">
        <v>1350</v>
      </c>
      <c r="K8" s="15">
        <f t="shared" ref="K8:K15" si="2">J8*I8</f>
        <v>28566000</v>
      </c>
      <c r="L8" s="6">
        <v>1198.8</v>
      </c>
      <c r="M8" s="6">
        <f t="shared" ref="M8:M15" si="3">L8*I8</f>
        <v>25366608</v>
      </c>
      <c r="N8" s="6">
        <v>1300</v>
      </c>
      <c r="O8" s="6">
        <f t="shared" ref="O8:O15" si="4">N8*I8</f>
        <v>27508000</v>
      </c>
      <c r="P8" s="6"/>
      <c r="Q8" s="6"/>
      <c r="R8" s="6"/>
      <c r="S8" s="6">
        <f>298*5</f>
        <v>1490</v>
      </c>
      <c r="T8" s="6">
        <f t="shared" si="1"/>
        <v>810000</v>
      </c>
      <c r="U8" s="18">
        <f t="shared" ref="U8:U15" si="5">T8-0.1*T8</f>
        <v>729000</v>
      </c>
    </row>
    <row r="9" spans="1:21" ht="137.25" customHeight="1" thickBot="1" x14ac:dyDescent="0.3">
      <c r="A9" s="21"/>
      <c r="B9" s="4">
        <v>3</v>
      </c>
      <c r="C9" s="4" t="s">
        <v>22</v>
      </c>
      <c r="D9" s="4" t="s">
        <v>23</v>
      </c>
      <c r="E9" s="4">
        <v>1</v>
      </c>
      <c r="F9" s="4">
        <v>15</v>
      </c>
      <c r="G9" s="4">
        <v>3</v>
      </c>
      <c r="H9" s="4">
        <v>1</v>
      </c>
      <c r="I9" s="4">
        <f t="shared" si="0"/>
        <v>20</v>
      </c>
      <c r="J9" s="15">
        <v>1000000</v>
      </c>
      <c r="K9" s="15">
        <f t="shared" si="2"/>
        <v>20000000</v>
      </c>
      <c r="L9" s="6">
        <v>1385600</v>
      </c>
      <c r="M9" s="6">
        <f t="shared" si="3"/>
        <v>27712000</v>
      </c>
      <c r="N9" s="6">
        <v>1120000</v>
      </c>
      <c r="O9" s="6">
        <f t="shared" si="4"/>
        <v>22400000</v>
      </c>
      <c r="P9" s="6">
        <v>351638.48</v>
      </c>
      <c r="Q9" s="6"/>
      <c r="R9" s="6"/>
      <c r="S9" s="6"/>
      <c r="T9" s="6">
        <f t="shared" si="1"/>
        <v>1000000</v>
      </c>
      <c r="U9" s="18">
        <f t="shared" si="5"/>
        <v>900000</v>
      </c>
    </row>
    <row r="10" spans="1:21" ht="147.75" customHeight="1" thickBot="1" x14ac:dyDescent="0.3">
      <c r="A10" s="21"/>
      <c r="B10" s="4">
        <v>4</v>
      </c>
      <c r="C10" s="4" t="s">
        <v>24</v>
      </c>
      <c r="D10" s="4" t="s">
        <v>25</v>
      </c>
      <c r="E10" s="4">
        <v>5</v>
      </c>
      <c r="F10" s="4">
        <v>10</v>
      </c>
      <c r="G10" s="4">
        <v>11</v>
      </c>
      <c r="H10" s="4">
        <v>2</v>
      </c>
      <c r="I10" s="4">
        <f t="shared" si="0"/>
        <v>28</v>
      </c>
      <c r="J10" s="15">
        <v>360000</v>
      </c>
      <c r="K10" s="15">
        <f t="shared" si="2"/>
        <v>10080000</v>
      </c>
      <c r="L10" s="6">
        <v>915000</v>
      </c>
      <c r="M10" s="6">
        <f t="shared" si="3"/>
        <v>25620000</v>
      </c>
      <c r="N10" s="6">
        <v>722000</v>
      </c>
      <c r="O10" s="6">
        <f t="shared" si="4"/>
        <v>20216000</v>
      </c>
      <c r="P10" s="6">
        <v>90291.09</v>
      </c>
      <c r="Q10" s="6"/>
      <c r="R10" s="6"/>
      <c r="S10" s="6"/>
      <c r="T10" s="6">
        <f t="shared" si="1"/>
        <v>1800000</v>
      </c>
      <c r="U10" s="18">
        <f t="shared" si="5"/>
        <v>1620000</v>
      </c>
    </row>
    <row r="11" spans="1:21" ht="137.25" customHeight="1" thickBot="1" x14ac:dyDescent="0.3">
      <c r="A11" s="21"/>
      <c r="B11" s="4">
        <v>5</v>
      </c>
      <c r="C11" s="4" t="s">
        <v>26</v>
      </c>
      <c r="D11" s="4" t="s">
        <v>23</v>
      </c>
      <c r="E11" s="4">
        <v>1</v>
      </c>
      <c r="F11" s="4">
        <v>2</v>
      </c>
      <c r="G11" s="4">
        <v>3</v>
      </c>
      <c r="H11" s="4">
        <v>0</v>
      </c>
      <c r="I11" s="4">
        <f t="shared" si="0"/>
        <v>6</v>
      </c>
      <c r="J11" s="15">
        <v>2400000</v>
      </c>
      <c r="K11" s="15">
        <f t="shared" si="2"/>
        <v>14400000</v>
      </c>
      <c r="L11" s="6">
        <v>3000400</v>
      </c>
      <c r="M11" s="6">
        <f t="shared" si="3"/>
        <v>18002400</v>
      </c>
      <c r="N11" s="6">
        <v>2731000</v>
      </c>
      <c r="O11" s="6">
        <f t="shared" si="4"/>
        <v>16386000</v>
      </c>
      <c r="P11" s="6">
        <v>1492946.65</v>
      </c>
      <c r="Q11" s="6"/>
      <c r="R11" s="6"/>
      <c r="S11" s="6"/>
      <c r="T11" s="6">
        <f t="shared" si="1"/>
        <v>2400000</v>
      </c>
      <c r="U11" s="18">
        <f t="shared" si="5"/>
        <v>2160000</v>
      </c>
    </row>
    <row r="12" spans="1:21" ht="162.75" customHeight="1" thickBot="1" x14ac:dyDescent="0.3">
      <c r="A12" s="21"/>
      <c r="B12" s="4">
        <v>6</v>
      </c>
      <c r="C12" s="4" t="s">
        <v>27</v>
      </c>
      <c r="D12" s="4" t="s">
        <v>25</v>
      </c>
      <c r="E12" s="4">
        <v>0</v>
      </c>
      <c r="F12" s="4">
        <v>2</v>
      </c>
      <c r="G12" s="4">
        <v>2</v>
      </c>
      <c r="H12" s="4">
        <v>2</v>
      </c>
      <c r="I12" s="4">
        <f t="shared" si="0"/>
        <v>6</v>
      </c>
      <c r="J12" s="15">
        <v>180000</v>
      </c>
      <c r="K12" s="15">
        <f t="shared" si="2"/>
        <v>1080000</v>
      </c>
      <c r="L12" s="6">
        <v>1566980</v>
      </c>
      <c r="M12" s="6">
        <f t="shared" si="3"/>
        <v>9401880</v>
      </c>
      <c r="N12" s="6">
        <v>1400000</v>
      </c>
      <c r="O12" s="6">
        <f t="shared" si="4"/>
        <v>8400000</v>
      </c>
      <c r="P12" s="6">
        <v>788766.55</v>
      </c>
      <c r="Q12" s="6"/>
      <c r="R12" s="6"/>
      <c r="S12" s="6"/>
      <c r="T12" s="6">
        <f t="shared" si="1"/>
        <v>0</v>
      </c>
      <c r="U12" s="18">
        <f t="shared" si="5"/>
        <v>0</v>
      </c>
    </row>
    <row r="13" spans="1:21" ht="48" customHeight="1" thickBot="1" x14ac:dyDescent="0.3">
      <c r="A13" s="21"/>
      <c r="B13" s="4">
        <v>7</v>
      </c>
      <c r="C13" s="4" t="s">
        <v>28</v>
      </c>
      <c r="D13" s="4" t="s">
        <v>29</v>
      </c>
      <c r="E13" s="4">
        <v>1</v>
      </c>
      <c r="F13" s="4">
        <v>14</v>
      </c>
      <c r="G13" s="4">
        <v>3</v>
      </c>
      <c r="H13" s="4">
        <v>1</v>
      </c>
      <c r="I13" s="4">
        <f t="shared" si="0"/>
        <v>19</v>
      </c>
      <c r="J13" s="15">
        <v>40000</v>
      </c>
      <c r="K13" s="15">
        <f t="shared" si="2"/>
        <v>760000</v>
      </c>
      <c r="L13" s="6">
        <v>32130</v>
      </c>
      <c r="M13" s="6">
        <f t="shared" si="3"/>
        <v>610470</v>
      </c>
      <c r="N13" s="6">
        <v>60000</v>
      </c>
      <c r="O13" s="6">
        <f t="shared" si="4"/>
        <v>1140000</v>
      </c>
      <c r="P13" s="6">
        <v>3523614.76</v>
      </c>
      <c r="Q13" s="6">
        <v>25000</v>
      </c>
      <c r="R13" s="6"/>
      <c r="S13" s="6"/>
      <c r="T13" s="6">
        <f t="shared" si="1"/>
        <v>40000</v>
      </c>
      <c r="U13" s="18">
        <f t="shared" si="5"/>
        <v>36000</v>
      </c>
    </row>
    <row r="14" spans="1:21" ht="35.25" customHeight="1" thickBot="1" x14ac:dyDescent="0.3">
      <c r="A14" s="21"/>
      <c r="B14" s="4">
        <v>8</v>
      </c>
      <c r="C14" s="4" t="s">
        <v>30</v>
      </c>
      <c r="D14" s="4" t="s">
        <v>31</v>
      </c>
      <c r="E14" s="4">
        <v>1</v>
      </c>
      <c r="F14" s="4">
        <v>1</v>
      </c>
      <c r="G14" s="4">
        <v>1</v>
      </c>
      <c r="H14" s="4">
        <v>1</v>
      </c>
      <c r="I14" s="4">
        <f t="shared" si="0"/>
        <v>4</v>
      </c>
      <c r="J14" s="15">
        <v>15000</v>
      </c>
      <c r="K14" s="15">
        <f t="shared" si="2"/>
        <v>60000</v>
      </c>
      <c r="L14" s="6">
        <v>32130</v>
      </c>
      <c r="M14" s="6">
        <f t="shared" si="3"/>
        <v>128520</v>
      </c>
      <c r="N14" s="6">
        <v>35000</v>
      </c>
      <c r="O14" s="6">
        <f t="shared" si="4"/>
        <v>140000</v>
      </c>
      <c r="P14" s="6">
        <v>44202.91</v>
      </c>
      <c r="Q14" s="6">
        <v>12000</v>
      </c>
      <c r="R14" s="6"/>
      <c r="S14" s="6"/>
      <c r="T14" s="6">
        <f t="shared" si="1"/>
        <v>15000</v>
      </c>
      <c r="U14" s="18">
        <f t="shared" si="5"/>
        <v>13500</v>
      </c>
    </row>
    <row r="15" spans="1:21" ht="73.5" customHeight="1" x14ac:dyDescent="0.25">
      <c r="A15" s="22"/>
      <c r="B15" s="5">
        <v>9</v>
      </c>
      <c r="C15" s="5" t="s">
        <v>32</v>
      </c>
      <c r="D15" s="5" t="s">
        <v>33</v>
      </c>
      <c r="E15" s="5">
        <v>1</v>
      </c>
      <c r="F15" s="5">
        <v>14</v>
      </c>
      <c r="G15" s="5">
        <v>3</v>
      </c>
      <c r="H15" s="5">
        <v>1</v>
      </c>
      <c r="I15" s="5">
        <f t="shared" si="0"/>
        <v>19</v>
      </c>
      <c r="J15" s="16">
        <v>180000</v>
      </c>
      <c r="K15" s="16">
        <f t="shared" si="2"/>
        <v>3420000</v>
      </c>
      <c r="L15" s="7">
        <v>352800</v>
      </c>
      <c r="M15" s="7">
        <f t="shared" si="3"/>
        <v>6703200</v>
      </c>
      <c r="N15" s="7">
        <v>366000</v>
      </c>
      <c r="O15" s="7">
        <f t="shared" si="4"/>
        <v>6954000</v>
      </c>
      <c r="P15" s="7">
        <v>782681.65</v>
      </c>
      <c r="Q15" s="7"/>
      <c r="R15" s="7">
        <v>1690000</v>
      </c>
      <c r="S15" s="7">
        <v>846000</v>
      </c>
      <c r="T15" s="7">
        <f t="shared" si="1"/>
        <v>180000</v>
      </c>
      <c r="U15" s="19">
        <f t="shared" si="5"/>
        <v>162000</v>
      </c>
    </row>
    <row r="16" spans="1:21" ht="33.75" customHeight="1" x14ac:dyDescent="0.25">
      <c r="K16" s="27">
        <f>SUM(K7:K15)</f>
        <v>160166000</v>
      </c>
      <c r="M16" s="8">
        <f>SUM(M7:M15)</f>
        <v>195508678</v>
      </c>
      <c r="O16" s="8">
        <f>SUM(O7:O15)</f>
        <v>175230250</v>
      </c>
      <c r="P16" s="8"/>
      <c r="Q16" s="8"/>
      <c r="R16" s="8"/>
      <c r="S16" s="8"/>
      <c r="T16" s="27">
        <f>SUM(T7:T15)</f>
        <v>13445000</v>
      </c>
      <c r="U16" s="28">
        <f>SUM(U7:U15)</f>
        <v>12100500</v>
      </c>
    </row>
    <row r="17" spans="1:34" ht="31.5" customHeight="1" x14ac:dyDescent="0.25">
      <c r="K17" s="27">
        <f>K16-0.1*K16</f>
        <v>144149400</v>
      </c>
    </row>
    <row r="18" spans="1:34" x14ac:dyDescent="0.25">
      <c r="K18" t="s">
        <v>34</v>
      </c>
    </row>
    <row r="20" spans="1:34" x14ac:dyDescent="0.25">
      <c r="A20" t="s">
        <v>35</v>
      </c>
    </row>
    <row r="21" spans="1:34" x14ac:dyDescent="0.25">
      <c r="A21" s="17" t="s">
        <v>36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x14ac:dyDescent="0.25">
      <c r="A23" s="17" t="s">
        <v>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</sheetData>
  <mergeCells count="8">
    <mergeCell ref="A7:A15"/>
    <mergeCell ref="J5:K5"/>
    <mergeCell ref="L5:M5"/>
    <mergeCell ref="N5:O5"/>
    <mergeCell ref="A5:A6"/>
    <mergeCell ref="B5:B6"/>
    <mergeCell ref="C5:C6"/>
    <mergeCell ref="D5:D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6196FB06B3D45A16595B9CA80BD4D" ma:contentTypeVersion="13" ma:contentTypeDescription="Crie um novo documento." ma:contentTypeScope="" ma:versionID="ad2b5610b7036faa76198ed597e8eec3">
  <xsd:schema xmlns:xsd="http://www.w3.org/2001/XMLSchema" xmlns:xs="http://www.w3.org/2001/XMLSchema" xmlns:p="http://schemas.microsoft.com/office/2006/metadata/properties" xmlns:ns2="f8a52ac8-3a59-43b6-b450-e7fb5d57783f" xmlns:ns3="3aaa97a3-23a3-4084-a5a5-3f85679f70c3" targetNamespace="http://schemas.microsoft.com/office/2006/metadata/properties" ma:root="true" ma:fieldsID="dec5a02f80ca8a449032e5bc4f5000bf" ns2:_="" ns3:_="">
    <xsd:import namespace="f8a52ac8-3a59-43b6-b450-e7fb5d57783f"/>
    <xsd:import namespace="3aaa97a3-23a3-4084-a5a5-3f85679f7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52ac8-3a59-43b6-b450-e7fb5d577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a97a3-23a3-4084-a5a5-3f85679f70c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e48d1-924f-428d-bdcc-67e8628d3c06}" ma:internalName="TaxCatchAll" ma:showField="CatchAllData" ma:web="3aaa97a3-23a3-4084-a5a5-3f85679f7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aa97a3-23a3-4084-a5a5-3f85679f70c3" xsi:nil="true"/>
    <lcf76f155ced4ddcb4097134ff3c332f xmlns="f8a52ac8-3a59-43b6-b450-e7fb5d5778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B254E-03FB-4AA3-BB39-41C49C6EC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a52ac8-3a59-43b6-b450-e7fb5d57783f"/>
    <ds:schemaRef ds:uri="3aaa97a3-23a3-4084-a5a5-3f85679f7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57B53-2253-4641-BC26-5193F5BCE780}">
  <ds:schemaRefs>
    <ds:schemaRef ds:uri="http://purl.org/dc/dcmitype/"/>
    <ds:schemaRef ds:uri="http://purl.org/dc/terms/"/>
    <ds:schemaRef ds:uri="f8a52ac8-3a59-43b6-b450-e7fb5d57783f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aaa97a3-23a3-4084-a5a5-3f85679f70c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A31F67-006D-4D53-93E0-85CC1C883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Henrique Felix de Melo</dc:creator>
  <cp:keywords/>
  <dc:description/>
  <cp:lastModifiedBy>Jair Dias de Oliveira Junior</cp:lastModifiedBy>
  <cp:revision/>
  <dcterms:created xsi:type="dcterms:W3CDTF">2021-07-27T17:34:37Z</dcterms:created>
  <dcterms:modified xsi:type="dcterms:W3CDTF">2023-11-29T21:59:44Z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0x010100A4F6196FB06B3D45A16595B9CA80BD4D</vt:lpwstr>
  </property>
  <property fmtid="{D5CDD505-2E9C-101B-9397-08002B2CF9AE}" pid="3" name="MediaServiceImageTags">
    <vt:lpwstr/>
  </property>
</Properties>
</file>