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showInkAnnotation="0" codeName="EstaPastaDeTrabalho"/>
  <mc:AlternateContent xmlns:mc="http://schemas.openxmlformats.org/markup-compatibility/2006">
    <mc:Choice Requires="x15">
      <x15ac:absPath xmlns:x15ac="http://schemas.microsoft.com/office/spreadsheetml/2010/11/ac" url="https://d.docs.live.net/23223c20f9b5cfc2/Área de Trabalho/Secomp/2023/Pesquisas precos/0001579-51.2023 livros/"/>
    </mc:Choice>
  </mc:AlternateContent>
  <xr:revisionPtr revIDLastSave="263" documentId="8_{2002C5BA-5878-4599-BF38-D1FB2082BE93}" xr6:coauthVersionLast="47" xr6:coauthVersionMax="47" xr10:uidLastSave="{71DC4981-D857-4E54-9903-95BFC326A665}"/>
  <bookViews>
    <workbookView xWindow="-108" yWindow="-108" windowWidth="23256" windowHeight="12576" tabRatio="920" xr2:uid="{00000000-000D-0000-FFFF-FFFF00000000}"/>
  </bookViews>
  <sheets>
    <sheet name="Percentual desconto - livros" sheetId="76" r:id="rId1"/>
    <sheet name="GRUPO - 19" sheetId="54" state="hidden" r:id="rId2"/>
  </sheets>
  <definedNames>
    <definedName name="_xlnm._FilterDatabase" localSheetId="0" hidden="1">'Percentual desconto - livros'!#REF!</definedName>
    <definedName name="_Hlk16782509" localSheetId="0">'Percentual desconto - livros'!$K$6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9" i="76" l="1"/>
  <c r="J19" i="76"/>
  <c r="N16" i="76" s="1"/>
  <c r="S18" i="76"/>
  <c r="R18" i="76"/>
  <c r="L19" i="76" l="1"/>
  <c r="N21" i="76"/>
  <c r="N20" i="76"/>
  <c r="N17" i="76"/>
  <c r="N18" i="76"/>
  <c r="N19" i="76"/>
  <c r="N22" i="76"/>
  <c r="K19" i="76"/>
  <c r="M21" i="76" l="1"/>
  <c r="M16" i="76"/>
  <c r="M22" i="76"/>
  <c r="M17" i="76"/>
  <c r="M19" i="76"/>
  <c r="M20" i="76"/>
  <c r="M18" i="76"/>
  <c r="V18" i="76"/>
  <c r="T18" i="76" l="1"/>
  <c r="U18" i="76" l="1"/>
  <c r="G5" i="54" l="1"/>
  <c r="G4" i="54"/>
  <c r="G3" i="54"/>
  <c r="G6" i="54" l="1"/>
</calcChain>
</file>

<file path=xl/sharedStrings.xml><?xml version="1.0" encoding="utf-8"?>
<sst xmlns="http://schemas.openxmlformats.org/spreadsheetml/2006/main" count="129" uniqueCount="99">
  <si>
    <t>MAPA COMPARATIVO DE PREÇOS</t>
  </si>
  <si>
    <t>LEVANTAMENTO/GERENCIAMENTO DE RISCOS:</t>
  </si>
  <si>
    <t>OBSERVAÇÕES IMPORTANTES PARA LEVANTAMENTO DE RISCOS:</t>
  </si>
  <si>
    <t>RESPOSTA:</t>
  </si>
  <si>
    <t>MÉDIA</t>
  </si>
  <si>
    <t xml:space="preserve">1. </t>
  </si>
  <si>
    <t>Prazo de entrega diferenciado?</t>
  </si>
  <si>
    <t>NÃO</t>
  </si>
  <si>
    <t>2.</t>
  </si>
  <si>
    <t>Garantia adicional fora a do produto?</t>
  </si>
  <si>
    <t>3.</t>
  </si>
  <si>
    <t>Há serviços de instalação incluído?</t>
  </si>
  <si>
    <t>N/A</t>
  </si>
  <si>
    <t>4.</t>
  </si>
  <si>
    <t>O serviço comercializado em dólar?</t>
  </si>
  <si>
    <t>PREÇO MÍNIMO</t>
  </si>
  <si>
    <t>5.</t>
  </si>
  <si>
    <t xml:space="preserve">O valor estimado sugere contratação exclusiva para ME e EPP? </t>
  </si>
  <si>
    <t>SIM</t>
  </si>
  <si>
    <t>6.</t>
  </si>
  <si>
    <t>7.</t>
  </si>
  <si>
    <t>Há flagrante diferença de preços entre ME/EPP e ampla concorrência?</t>
  </si>
  <si>
    <t>8.</t>
  </si>
  <si>
    <t>Há indício de monopólio ?</t>
  </si>
  <si>
    <t>9.</t>
  </si>
  <si>
    <t>Há flagrante diferença de preços entre o mapa e o valor inicialmente orçado nos estudos tecnicos preliminares?</t>
  </si>
  <si>
    <t>10.</t>
  </si>
  <si>
    <t>Há notícias mercadológicas que indiquema ausência de matéria prima no mercado e/ou aumento expressivo de preços em mídias oficiais?</t>
  </si>
  <si>
    <t xml:space="preserve">11. </t>
  </si>
  <si>
    <t>Observar se os preços de internet não estão abarcando promoções temporais e/ou quantitativas que possam influcienciar no preço de forma</t>
  </si>
  <si>
    <t>ITEM</t>
  </si>
  <si>
    <t>ESPECIFICAÇÃO / FORMATO</t>
  </si>
  <si>
    <t>UND</t>
  </si>
  <si>
    <t>Cotações</t>
  </si>
  <si>
    <t>Fonte</t>
  </si>
  <si>
    <t>PORTE</t>
  </si>
  <si>
    <t>VALOR
UNIT.</t>
  </si>
  <si>
    <t>MÉDIA/MEDIANA</t>
  </si>
  <si>
    <t>30% acima média</t>
  </si>
  <si>
    <t>&lt;
70% da média</t>
  </si>
  <si>
    <t>AVALIÇÃO</t>
  </si>
  <si>
    <t>OBSERVAÇÕES
AVALIAÇÃO</t>
  </si>
  <si>
    <t>Valor unit.</t>
  </si>
  <si>
    <t>GRUPO 19 - MATERIAIS PARA VEDAÇÃO</t>
  </si>
  <si>
    <t>SINAPI</t>
  </si>
  <si>
    <t>ESPECIFICAÇÃO</t>
  </si>
  <si>
    <t>UNID.</t>
  </si>
  <si>
    <t>QTD</t>
  </si>
  <si>
    <t>VALOR
TOTAL</t>
  </si>
  <si>
    <t>IMAGEM PARA
REFERÊNCIA</t>
  </si>
  <si>
    <t>Link</t>
  </si>
  <si>
    <r>
      <t xml:space="preserve">MANTA ASFÁLTICA
</t>
    </r>
    <r>
      <rPr>
        <sz val="11"/>
        <color rgb="FF000000"/>
        <rFont val="Calibri"/>
        <family val="2"/>
        <scheme val="minor"/>
      </rPr>
      <t>- Comprimento: 10 metros;
- Largura: 100 cm;
- Espessura: 3mm;
- Estado Físico: Sólido;
- Cor: Preto;
- Acabamento: Rugoso;
- Rolo;
- Ref: Marca VIAPOL, Modelo: LAGE GLASS.</t>
    </r>
  </si>
  <si>
    <t>m²</t>
  </si>
  <si>
    <r>
      <t xml:space="preserve">PRIMER PARA MANTA ASFÁLTICA
</t>
    </r>
    <r>
      <rPr>
        <sz val="11"/>
        <color rgb="FF000000"/>
        <rFont val="Calibri"/>
        <family val="2"/>
        <scheme val="minor"/>
      </rPr>
      <t>- Conteúdo: 18 Litros;
- Cor: Preta;
- Rendimento: 60m²;
- Tempo de secagem: 6 horas;
- Para aplicação da manta asfáltica, lajes, piscinas, reservatórios;
- Ref: Marca VEDACIT.</t>
    </r>
  </si>
  <si>
    <t>Lata</t>
  </si>
  <si>
    <t>https://www.leroymerlin.com.br/primer-manta-vedacit-18l-preta-vedacit_87006402</t>
  </si>
  <si>
    <r>
      <t xml:space="preserve">IMPERMEABILIZANTE 
</t>
    </r>
    <r>
      <rPr>
        <sz val="11"/>
        <color rgb="FF000000"/>
        <rFont val="Calibri"/>
        <family val="2"/>
        <scheme val="minor"/>
      </rPr>
      <t>- Argamassa Polimérica;
- Cor: Cinza;
- Conteúdo da Embalagem: Líquido+Pó;
- Peso do produto: 18 kg;
- Rendimento: 6 m²;
- Ref: Marca: SIKA, Linha: SIKA TOP 107.</t>
    </r>
  </si>
  <si>
    <t>Caixa</t>
  </si>
  <si>
    <t>https://www.leroymerlin.com.br/impermeabilizante-sika-top-107-cinza-argamassa-aditivo-18kg_86693376?store_code=23&amp;gclid=EAIaIQobChMIirud95f76wIVUw-RCh3fkQbJEAYYASABEgLGdfD_BwE</t>
  </si>
  <si>
    <t>TOTAL:</t>
  </si>
  <si>
    <t>CATMAT</t>
  </si>
  <si>
    <t>EMPRESAS (RAZÃO + CNPJ)</t>
  </si>
  <si>
    <t>MÉDIAS/MEDIANA</t>
  </si>
  <si>
    <t>CRITÉRIOS ESTATÍSTICOS DA AMOSTRA</t>
  </si>
  <si>
    <t>DESVIO PADRÃO</t>
  </si>
  <si>
    <t>COEFICIENTE DE VARIAÇÃO(%)</t>
  </si>
  <si>
    <t>MÉTODO ESTATÍSTICO</t>
  </si>
  <si>
    <t>CRITÉRIOS ESTATÍSTICOS GERAIS</t>
  </si>
  <si>
    <t>EPP</t>
  </si>
  <si>
    <t>Contrato</t>
  </si>
  <si>
    <t>Compras.gov / outros</t>
  </si>
  <si>
    <t>Preços execessivamente elevados: superior a 25% da média simples dos cesta de preços obtidos</t>
  </si>
  <si>
    <t>Inexequível: inferior a 75% da média da cesta de preços obtidos</t>
  </si>
  <si>
    <t>Servidor Responsável pela pesquisa de preços: Leumaise Aparecida dos Santos</t>
  </si>
  <si>
    <t>Seção de Compras - SECOMP / SUCOP / SAD</t>
  </si>
  <si>
    <t xml:space="preserve">Há, pelo menos, 3 empresas ME e EPP participando da cotação? </t>
  </si>
  <si>
    <t xml:space="preserve"> da média dos preços obtidos
</t>
  </si>
  <si>
    <t>]</t>
  </si>
  <si>
    <t>Processo SEI n. 0001579-51.2023.4.90.8000</t>
  </si>
  <si>
    <t>Fornecimento de
obras bibliográficas impressas de origens nacionais e estrangeiras, comercializados no
mercado livreiro nacional, na área jurídica e outras áreas específicas de interesse</t>
  </si>
  <si>
    <t>Objeto: Contratação de livraria ou distribuidor especializado para o fornecimento de obras bibliográficas impressas de origens nacionais e estrangeiras, comercializados no mercado livreiro nacional, na área jurídica e outras áreas específicas de interesse, de forma parcelada, mediante requisições sob demanda, para a atualização do acervo bibliográfico, para apoiar as ações educacionais e para auxiliar na formação altamente especializada dos magistrados e magistradas, nos termos, condições e quantitativos aproximados estabelecidos no termo de referência.</t>
  </si>
  <si>
    <t xml:space="preserve">Instituto Federal de Educação, Ciência e Tecnologia de Brasília
Ata P. E. n. 06/2022
</t>
  </si>
  <si>
    <t>DIAS DISTRITUIDORA DE LIVROS LTDA
CNPJ: 07.341.940/0001-93</t>
  </si>
  <si>
    <t>Universidade Federal da Bahia
Ata P. E. n. 45/2022
(20/12/2022)</t>
  </si>
  <si>
    <t>Helen Paula Caitana Dias  Ltda
CNPJ: 27.448.432/0001-16</t>
  </si>
  <si>
    <t>Ministério da CiÊncia, Tecnologia, Inovação e Tecnologia
Ata P. E. n. 02/2023
(18/03/2023)</t>
  </si>
  <si>
    <t>FAC Educação e Tecnologia Ltda
CNPJ: 47.897.601/0001-02</t>
  </si>
  <si>
    <t>Tribunal Regional Eleitoral - PR
Contrato n. 31/2023
(15/08/2023 - vigência 30 meses)</t>
  </si>
  <si>
    <t xml:space="preserve">Superior Tribunal de Justiça
Contrato n. 57/2023
(22/08/2023 - vigência 24 meses)
</t>
  </si>
  <si>
    <t>Sk Distribuidora e Comercio de Livros Ltda
CNPJ: 36.718.488/0001-34</t>
  </si>
  <si>
    <t>Universidade Federal da Pelotas - RS
Ata P. E. n. 68/2022
30/08/2022)</t>
  </si>
  <si>
    <t>Livraria e Distribuidora Mente Sana Eireli
CNPJ: 03.549.389/0001-17</t>
  </si>
  <si>
    <t>Universidade Federal da Pelotas - RS
Ata P. E. n. 68/2022
(30/08/2022)</t>
  </si>
  <si>
    <t>percentual</t>
  </si>
  <si>
    <t>acima da média dos preços obtidos</t>
  </si>
  <si>
    <t xml:space="preserve">GERENCIAMENTO DOS RISCOS:
*Os potenciais riscos devem ser explicitados na informação da unidade.
*Os potenciais riscos devem ser explicitados na informação da unidade.
*Os riscos que influenciam diretemente na seleção do fornecedor devem ser encaminhados à Seção de Licitações.
* Juntar aos autos a relação de possíveis fornecedores que foram consultados e não enviaram propostas.
*Observar se há proposta direta com fornecedor que também esteja fornecendo para a administração (ARP  e contratos) em preço manifestamente inferior, com vistas ao questionamento e análise crítica.
</t>
  </si>
  <si>
    <t xml:space="preserve">Observações:                                                                                                                                                                                                                                                                                                                                                                                                                                                                                                                                         1. As fontes pesquisadas na pesquisa foram com base em contratações similares de órgãos/entidades da Administração Pública de forma combinada, conforme os parâmetros dos incisos I e II do art. 5º da IN n. 65/2021, do Ministério da Economia.                                                                                                                                                                                                                                                                                                                                                                                                                                                                                                                                                                                                                                                                   2. A pesquisa realizada concentrou-se nos valores dos percentuais descontos para o fornecimento de obras bibliográficas praticados no mercado, tendo em vista que não relação de obras para verificação de preços unitários.
3. Os valores obtidos na pesquisa foram avaliados criticamente e, assim, utilizou-se a MÉDIA, devido a homogeneidade dos percentuais, o que representa de forma satisfatória os valores praticados no mercado. 
                                                                                                                                                                                                                                                                                                                                                     </t>
  </si>
  <si>
    <t>DEMAIS</t>
  </si>
  <si>
    <t>Data base: 31/10/2023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</si>
</sst>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R$&quot;\ * #,##0.00_-;\-&quot;R$&quot;\ * #,##0.00_-;_-&quot;R$&quot;\ * &quot;-&quot;??_-;_-@_-"/>
    <numFmt numFmtId="43" formatCode="_-* #,##0.00_-;\-* #,##0.00_-;_-* &quot;-&quot;??_-;_-@_-"/>
    <numFmt numFmtId="164" formatCode="&quot;R$&quot;\ #,##0.00"/>
  </numFmts>
  <fonts count="38" x14ac:knownFonts="1">
    <font>
      <sz val="11"/>
      <color theme="1"/>
      <name val="Calibri"/>
      <family val="2"/>
      <scheme val="minor"/>
    </font>
    <font>
      <u/>
      <sz val="11"/>
      <color theme="10"/>
      <name val="Calibri"/>
      <family val="2"/>
      <scheme val="minor"/>
    </font>
    <font>
      <sz val="11"/>
      <color rgb="FF000000"/>
      <name val="Calibri"/>
      <family val="2"/>
      <scheme val="minor"/>
    </font>
    <font>
      <sz val="8"/>
      <name val="Calibri"/>
      <family val="2"/>
      <scheme val="minor"/>
    </font>
    <font>
      <b/>
      <sz val="11"/>
      <color theme="1"/>
      <name val="Calibri"/>
      <family val="2"/>
      <scheme val="minor"/>
    </font>
    <font>
      <b/>
      <sz val="11"/>
      <color rgb="FF000000"/>
      <name val="Calibri"/>
      <family val="2"/>
      <scheme val="minor"/>
    </font>
    <font>
      <sz val="11"/>
      <color theme="1"/>
      <name val="Calibri"/>
      <family val="2"/>
      <scheme val="minor"/>
    </font>
    <font>
      <sz val="11"/>
      <name val="Arial"/>
      <family val="1"/>
    </font>
    <font>
      <sz val="10"/>
      <name val="Arial"/>
      <family val="2"/>
    </font>
    <font>
      <b/>
      <sz val="14"/>
      <color theme="1"/>
      <name val="Calibri"/>
      <family val="2"/>
      <scheme val="minor"/>
    </font>
    <font>
      <sz val="11"/>
      <color theme="0"/>
      <name val="Calibri"/>
      <family val="2"/>
      <scheme val="minor"/>
    </font>
    <font>
      <b/>
      <sz val="15"/>
      <color theme="3"/>
      <name val="Calibri"/>
      <family val="2"/>
      <scheme val="minor"/>
    </font>
    <font>
      <sz val="10"/>
      <color theme="1"/>
      <name val="Calibri"/>
      <family val="2"/>
      <scheme val="minor"/>
    </font>
    <font>
      <sz val="10"/>
      <name val="Calibri"/>
      <family val="2"/>
    </font>
    <font>
      <sz val="10"/>
      <name val="Calibri"/>
      <family val="2"/>
      <scheme val="minor"/>
    </font>
    <font>
      <b/>
      <sz val="10"/>
      <color theme="1"/>
      <name val="Calibri"/>
      <family val="2"/>
      <scheme val="minor"/>
    </font>
    <font>
      <sz val="11"/>
      <color rgb="FF006100"/>
      <name val="Calibri"/>
      <family val="2"/>
      <scheme val="minor"/>
    </font>
    <font>
      <sz val="11"/>
      <color rgb="FF9C5700"/>
      <name val="Calibri"/>
      <family val="2"/>
      <scheme val="minor"/>
    </font>
    <font>
      <sz val="11"/>
      <color rgb="FF9C0006"/>
      <name val="Calibri"/>
      <family val="2"/>
      <scheme val="minor"/>
    </font>
    <font>
      <b/>
      <sz val="14"/>
      <color theme="3"/>
      <name val="Calibri"/>
      <family val="2"/>
      <scheme val="minor"/>
    </font>
    <font>
      <b/>
      <sz val="10"/>
      <color theme="0"/>
      <name val="Calibri"/>
      <family val="2"/>
      <scheme val="minor"/>
    </font>
    <font>
      <b/>
      <sz val="10"/>
      <name val="Calibri"/>
      <family val="2"/>
      <scheme val="minor"/>
    </font>
    <font>
      <sz val="12"/>
      <color theme="1"/>
      <name val="Calibri"/>
      <family val="2"/>
      <scheme val="minor"/>
    </font>
    <font>
      <sz val="14"/>
      <color theme="1"/>
      <name val="Calibri"/>
      <family val="2"/>
      <scheme val="minor"/>
    </font>
    <font>
      <sz val="11"/>
      <name val="Calibri"/>
      <family val="2"/>
      <scheme val="minor"/>
    </font>
    <font>
      <sz val="10"/>
      <color theme="6" tint="0.39994506668294322"/>
      <name val="Calibri"/>
      <family val="2"/>
      <scheme val="minor"/>
    </font>
    <font>
      <b/>
      <sz val="10"/>
      <color theme="0"/>
      <name val="Arial"/>
      <family val="2"/>
    </font>
    <font>
      <b/>
      <sz val="10"/>
      <color theme="1"/>
      <name val="Arial"/>
      <family val="2"/>
    </font>
    <font>
      <b/>
      <sz val="10"/>
      <color rgb="FF9C5700"/>
      <name val="Arial"/>
      <family val="2"/>
    </font>
    <font>
      <b/>
      <sz val="10"/>
      <color rgb="FF006100"/>
      <name val="Arial"/>
      <family val="2"/>
    </font>
    <font>
      <sz val="10"/>
      <color theme="1"/>
      <name val="Arial"/>
      <family val="2"/>
    </font>
    <font>
      <sz val="10"/>
      <color rgb="FF9C0006"/>
      <name val="Arial"/>
      <family val="2"/>
    </font>
    <font>
      <sz val="11"/>
      <color theme="6" tint="-0.249977111117893"/>
      <name val="Calibri"/>
      <family val="2"/>
      <scheme val="minor"/>
    </font>
    <font>
      <sz val="9"/>
      <color theme="6" tint="-0.249977111117893"/>
      <name val="Calibri"/>
      <family val="2"/>
      <scheme val="minor"/>
    </font>
    <font>
      <b/>
      <sz val="14"/>
      <color theme="0"/>
      <name val="Calibri"/>
      <family val="2"/>
      <scheme val="minor"/>
    </font>
    <font>
      <b/>
      <sz val="18"/>
      <color theme="0"/>
      <name val="Calibri"/>
      <family val="2"/>
      <scheme val="minor"/>
    </font>
    <font>
      <b/>
      <sz val="9"/>
      <color theme="0"/>
      <name val="Calibri"/>
      <family val="2"/>
      <scheme val="minor"/>
    </font>
    <font>
      <sz val="10"/>
      <color rgb="FF002060"/>
      <name val="Calibri"/>
      <family val="2"/>
      <scheme val="minor"/>
    </font>
  </fonts>
  <fills count="19">
    <fill>
      <patternFill patternType="none"/>
    </fill>
    <fill>
      <patternFill patternType="gray125"/>
    </fill>
    <fill>
      <patternFill patternType="solid">
        <fgColor theme="0"/>
        <bgColor indexed="64"/>
      </patternFill>
    </fill>
    <fill>
      <patternFill patternType="solid">
        <fgColor rgb="FFD9D9D9"/>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0"/>
        <bgColor rgb="FF000000"/>
      </patternFill>
    </fill>
    <fill>
      <patternFill patternType="solid">
        <fgColor theme="5"/>
      </patternFill>
    </fill>
    <fill>
      <patternFill patternType="solid">
        <fgColor rgb="FFC6EFCE"/>
      </patternFill>
    </fill>
    <fill>
      <patternFill patternType="solid">
        <fgColor rgb="FFFFEB9C"/>
      </patternFill>
    </fill>
    <fill>
      <patternFill patternType="solid">
        <fgColor rgb="FFFFC7CE"/>
      </patternFill>
    </fill>
    <fill>
      <patternFill patternType="solid">
        <fgColor theme="6" tint="0.79998168889431442"/>
        <bgColor indexed="64"/>
      </patternFill>
    </fill>
    <fill>
      <patternFill patternType="solid">
        <fgColor theme="7" tint="0.79998168889431442"/>
        <bgColor indexed="65"/>
      </patternFill>
    </fill>
    <fill>
      <patternFill patternType="solid">
        <fgColor theme="8" tint="0.79998168889431442"/>
        <bgColor indexed="64"/>
      </patternFill>
    </fill>
    <fill>
      <patternFill patternType="solid">
        <fgColor theme="8" tint="0.39997558519241921"/>
        <bgColor indexed="64"/>
      </patternFill>
    </fill>
    <fill>
      <patternFill patternType="solid">
        <fgColor rgb="FF00B0F0"/>
        <bgColor indexed="64"/>
      </patternFill>
    </fill>
    <fill>
      <patternFill patternType="solid">
        <fgColor theme="0" tint="-0.14999847407452621"/>
        <bgColor indexed="64"/>
      </patternFill>
    </fill>
    <fill>
      <patternFill patternType="solid">
        <fgColor theme="8" tint="-0.249977111117893"/>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bottom style="thick">
        <color theme="4"/>
      </bottom>
      <diagonal/>
    </border>
    <border>
      <left/>
      <right style="medium">
        <color indexed="64"/>
      </right>
      <top/>
      <bottom style="medium">
        <color indexed="64"/>
      </bottom>
      <diagonal/>
    </border>
    <border>
      <left/>
      <right style="thin">
        <color indexed="64"/>
      </right>
      <top/>
      <bottom/>
      <diagonal/>
    </border>
    <border>
      <left style="thin">
        <color indexed="64"/>
      </left>
      <right style="thin">
        <color indexed="64"/>
      </right>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6">
    <xf numFmtId="0" fontId="0" fillId="0" borderId="0"/>
    <xf numFmtId="0" fontId="1" fillId="0" borderId="0" applyNumberFormat="0" applyFill="0" applyBorder="0" applyAlignment="0" applyProtection="0"/>
    <xf numFmtId="43" fontId="6" fillId="0" borderId="0" applyFont="0" applyFill="0" applyBorder="0" applyAlignment="0" applyProtection="0"/>
    <xf numFmtId="0" fontId="7" fillId="0" borderId="0"/>
    <xf numFmtId="9" fontId="7" fillId="0" borderId="0" applyFont="0" applyFill="0" applyBorder="0" applyAlignment="0" applyProtection="0"/>
    <xf numFmtId="9" fontId="8" fillId="0" borderId="0" applyFont="0" applyFill="0" applyBorder="0" applyAlignment="0" applyProtection="0"/>
    <xf numFmtId="0" fontId="10" fillId="8" borderId="0" applyNumberFormat="0" applyBorder="0" applyAlignment="0" applyProtection="0"/>
    <xf numFmtId="0" fontId="11" fillId="0" borderId="9" applyNumberFormat="0" applyFill="0" applyAlignment="0" applyProtection="0"/>
    <xf numFmtId="0" fontId="16" fillId="9" borderId="0" applyNumberFormat="0" applyBorder="0" applyAlignment="0" applyProtection="0"/>
    <xf numFmtId="0" fontId="17" fillId="10" borderId="0" applyNumberFormat="0" applyBorder="0" applyAlignment="0" applyProtection="0"/>
    <xf numFmtId="9" fontId="6" fillId="0" borderId="0" applyFont="0" applyFill="0" applyBorder="0" applyAlignment="0" applyProtection="0"/>
    <xf numFmtId="0" fontId="18" fillId="11" borderId="0" applyNumberFormat="0" applyBorder="0" applyAlignment="0" applyProtection="0"/>
    <xf numFmtId="0" fontId="6" fillId="13" borderId="0" applyNumberFormat="0" applyBorder="0" applyAlignment="0" applyProtection="0"/>
    <xf numFmtId="43" fontId="6" fillId="0" borderId="0" applyFont="0" applyFill="0" applyBorder="0" applyAlignment="0" applyProtection="0"/>
    <xf numFmtId="9" fontId="25" fillId="14" borderId="22" applyBorder="0">
      <alignment horizontal="center" vertical="center"/>
    </xf>
    <xf numFmtId="44" fontId="6" fillId="0" borderId="0" applyFont="0" applyFill="0" applyBorder="0" applyAlignment="0" applyProtection="0"/>
  </cellStyleXfs>
  <cellXfs count="141">
    <xf numFmtId="0" fontId="0" fillId="0" borderId="0" xfId="0"/>
    <xf numFmtId="0" fontId="0" fillId="2" borderId="1" xfId="0" applyFill="1" applyBorder="1" applyAlignment="1">
      <alignment horizontal="center" vertical="center"/>
    </xf>
    <xf numFmtId="0" fontId="5" fillId="3" borderId="1" xfId="0" applyFont="1" applyFill="1" applyBorder="1" applyAlignment="1">
      <alignment horizontal="center" vertical="center"/>
    </xf>
    <xf numFmtId="0" fontId="1" fillId="2" borderId="1" xfId="1" applyFill="1" applyBorder="1" applyAlignment="1">
      <alignment vertical="center"/>
    </xf>
    <xf numFmtId="0" fontId="0" fillId="0" borderId="1" xfId="0" applyBorder="1"/>
    <xf numFmtId="0" fontId="0" fillId="0" borderId="1" xfId="0" applyBorder="1" applyAlignment="1">
      <alignment horizontal="center" vertical="center"/>
    </xf>
    <xf numFmtId="0" fontId="4" fillId="0" borderId="0" xfId="0" applyFont="1" applyAlignment="1">
      <alignment horizontal="center" vertical="center"/>
    </xf>
    <xf numFmtId="0" fontId="0" fillId="2" borderId="1" xfId="0" applyFill="1" applyBorder="1" applyAlignment="1" applyProtection="1">
      <alignment horizontal="center" vertical="center" wrapText="1"/>
      <protection locked="0"/>
    </xf>
    <xf numFmtId="0" fontId="0" fillId="2" borderId="1" xfId="0" applyFill="1" applyBorder="1" applyAlignment="1" applyProtection="1">
      <alignment horizontal="center" vertical="center"/>
      <protection locked="0"/>
    </xf>
    <xf numFmtId="0" fontId="4" fillId="5" borderId="1" xfId="0" applyFont="1" applyFill="1" applyBorder="1" applyAlignment="1">
      <alignment horizontal="center" vertical="center" wrapText="1"/>
    </xf>
    <xf numFmtId="0" fontId="4" fillId="5" borderId="1" xfId="0" applyFont="1" applyFill="1" applyBorder="1" applyAlignment="1">
      <alignment horizontal="center" vertical="center"/>
    </xf>
    <xf numFmtId="0" fontId="4" fillId="5" borderId="1" xfId="0" applyFont="1" applyFill="1" applyBorder="1" applyAlignment="1">
      <alignment vertical="center" wrapText="1"/>
    </xf>
    <xf numFmtId="44" fontId="4" fillId="5" borderId="1" xfId="0" applyNumberFormat="1" applyFont="1" applyFill="1" applyBorder="1" applyAlignment="1">
      <alignment horizontal="center" vertical="center" wrapText="1"/>
    </xf>
    <xf numFmtId="44" fontId="0" fillId="0" borderId="0" xfId="0" applyNumberFormat="1" applyAlignment="1">
      <alignment horizontal="center" vertical="center"/>
    </xf>
    <xf numFmtId="44" fontId="0" fillId="0" borderId="1" xfId="0" applyNumberFormat="1" applyBorder="1" applyAlignment="1">
      <alignment horizontal="center" vertical="center"/>
    </xf>
    <xf numFmtId="44" fontId="0" fillId="2" borderId="1" xfId="0" applyNumberFormat="1" applyFill="1" applyBorder="1" applyAlignment="1">
      <alignment horizontal="center" vertical="center"/>
    </xf>
    <xf numFmtId="44" fontId="2" fillId="2" borderId="1" xfId="0" applyNumberFormat="1" applyFont="1" applyFill="1" applyBorder="1" applyAlignment="1">
      <alignment horizontal="center" vertical="center" wrapText="1"/>
    </xf>
    <xf numFmtId="44" fontId="4" fillId="6" borderId="2" xfId="0" applyNumberFormat="1" applyFont="1" applyFill="1" applyBorder="1"/>
    <xf numFmtId="0" fontId="2" fillId="2" borderId="1" xfId="0" applyFont="1" applyFill="1" applyBorder="1" applyAlignment="1">
      <alignment horizontal="center" vertical="center" wrapText="1"/>
    </xf>
    <xf numFmtId="0" fontId="0" fillId="2" borderId="1" xfId="0" applyFill="1" applyBorder="1"/>
    <xf numFmtId="0" fontId="0" fillId="0" borderId="0" xfId="0" applyAlignment="1">
      <alignment horizontal="center" vertical="center"/>
    </xf>
    <xf numFmtId="0" fontId="5" fillId="2" borderId="1" xfId="0" applyFont="1" applyFill="1" applyBorder="1" applyAlignment="1">
      <alignment vertical="center" wrapText="1"/>
    </xf>
    <xf numFmtId="44" fontId="0" fillId="0" borderId="0" xfId="0" applyNumberFormat="1"/>
    <xf numFmtId="0" fontId="14" fillId="0" borderId="1" xfId="0" applyFont="1" applyBorder="1" applyAlignment="1">
      <alignment horizontal="center" vertical="center" wrapText="1"/>
    </xf>
    <xf numFmtId="0" fontId="12" fillId="0" borderId="0" xfId="0" applyFont="1" applyAlignment="1">
      <alignment horizontal="left" vertical="center"/>
    </xf>
    <xf numFmtId="0" fontId="12" fillId="0" borderId="0" xfId="0" applyFont="1"/>
    <xf numFmtId="164" fontId="12" fillId="0" borderId="0" xfId="0" applyNumberFormat="1" applyFont="1" applyAlignment="1">
      <alignment horizontal="left"/>
    </xf>
    <xf numFmtId="0" fontId="0" fillId="0" borderId="0" xfId="0" applyAlignment="1">
      <alignment horizontal="left" vertical="center"/>
    </xf>
    <xf numFmtId="164" fontId="15" fillId="0" borderId="0" xfId="0" applyNumberFormat="1" applyFont="1" applyAlignment="1">
      <alignment horizontal="right" vertical="center" wrapText="1"/>
    </xf>
    <xf numFmtId="0" fontId="6" fillId="12" borderId="1" xfId="0" applyFont="1" applyFill="1" applyBorder="1" applyAlignment="1">
      <alignment vertical="top"/>
    </xf>
    <xf numFmtId="44" fontId="12" fillId="0" borderId="0" xfId="0" applyNumberFormat="1" applyFont="1" applyAlignment="1">
      <alignment horizontal="center" vertical="center"/>
    </xf>
    <xf numFmtId="0" fontId="0" fillId="0" borderId="0" xfId="0" applyAlignment="1">
      <alignment horizontal="center"/>
    </xf>
    <xf numFmtId="164" fontId="12" fillId="0" borderId="0" xfId="0" applyNumberFormat="1" applyFont="1" applyAlignment="1">
      <alignment horizontal="center"/>
    </xf>
    <xf numFmtId="164" fontId="15" fillId="0" borderId="0" xfId="0" applyNumberFormat="1" applyFont="1" applyAlignment="1">
      <alignment horizontal="center" vertical="center" wrapText="1"/>
    </xf>
    <xf numFmtId="44" fontId="21" fillId="2" borderId="12" xfId="0" applyNumberFormat="1" applyFont="1" applyFill="1" applyBorder="1" applyAlignment="1">
      <alignment vertical="center"/>
    </xf>
    <xf numFmtId="43" fontId="0" fillId="0" borderId="0" xfId="13" applyFont="1"/>
    <xf numFmtId="43" fontId="0" fillId="0" borderId="0" xfId="13" applyFont="1" applyAlignment="1">
      <alignment horizontal="center" vertical="center"/>
    </xf>
    <xf numFmtId="44" fontId="15" fillId="0" borderId="0" xfId="0" applyNumberFormat="1" applyFont="1" applyAlignment="1">
      <alignment horizontal="right" vertical="center" wrapText="1"/>
    </xf>
    <xf numFmtId="0" fontId="6" fillId="12" borderId="0" xfId="0" applyFont="1" applyFill="1" applyAlignment="1">
      <alignment horizontal="left" vertical="top"/>
    </xf>
    <xf numFmtId="4" fontId="15" fillId="14" borderId="12" xfId="0" applyNumberFormat="1" applyFont="1" applyFill="1" applyBorder="1" applyAlignment="1">
      <alignment vertical="center"/>
    </xf>
    <xf numFmtId="0" fontId="12" fillId="2" borderId="12" xfId="0" applyFont="1" applyFill="1" applyBorder="1" applyAlignment="1">
      <alignment vertical="center" wrapText="1"/>
    </xf>
    <xf numFmtId="0" fontId="12" fillId="2" borderId="12" xfId="0" applyFont="1" applyFill="1" applyBorder="1" applyAlignment="1">
      <alignment vertical="center"/>
    </xf>
    <xf numFmtId="44" fontId="24" fillId="0" borderId="0" xfId="0" applyNumberFormat="1" applyFont="1" applyAlignment="1">
      <alignment horizontal="center" vertical="center"/>
    </xf>
    <xf numFmtId="0" fontId="14" fillId="0" borderId="2" xfId="0" applyFont="1" applyBorder="1" applyAlignment="1">
      <alignment horizontal="center" vertical="center" wrapText="1"/>
    </xf>
    <xf numFmtId="9" fontId="12" fillId="14" borderId="22" xfId="10" applyFont="1" applyFill="1" applyBorder="1" applyAlignment="1">
      <alignment horizontal="center" vertical="center"/>
    </xf>
    <xf numFmtId="0" fontId="0" fillId="0" borderId="0" xfId="0" applyAlignment="1">
      <alignment horizontal="left" vertical="top" wrapText="1"/>
    </xf>
    <xf numFmtId="0" fontId="0" fillId="0" borderId="0" xfId="0" applyAlignment="1">
      <alignment wrapText="1"/>
    </xf>
    <xf numFmtId="44" fontId="0" fillId="0" borderId="0" xfId="0" applyNumberFormat="1" applyAlignment="1">
      <alignment wrapText="1"/>
    </xf>
    <xf numFmtId="44" fontId="15" fillId="15" borderId="12" xfId="0" applyNumberFormat="1" applyFont="1" applyFill="1" applyBorder="1" applyAlignment="1">
      <alignment vertical="center"/>
    </xf>
    <xf numFmtId="0" fontId="13" fillId="7" borderId="25" xfId="0" applyFont="1" applyFill="1" applyBorder="1" applyAlignment="1">
      <alignment vertical="center" wrapText="1"/>
    </xf>
    <xf numFmtId="0" fontId="12" fillId="2" borderId="26" xfId="0" applyFont="1" applyFill="1" applyBorder="1" applyAlignment="1">
      <alignment vertical="center"/>
    </xf>
    <xf numFmtId="0" fontId="12" fillId="2" borderId="26" xfId="0" applyFont="1" applyFill="1" applyBorder="1" applyAlignment="1">
      <alignment vertical="center" wrapText="1"/>
    </xf>
    <xf numFmtId="44" fontId="20" fillId="8" borderId="1" xfId="6" applyNumberFormat="1" applyFont="1" applyBorder="1" applyAlignment="1">
      <alignment horizontal="center" vertical="center" wrapText="1"/>
    </xf>
    <xf numFmtId="4" fontId="15" fillId="14" borderId="25" xfId="0" applyNumberFormat="1" applyFont="1" applyFill="1" applyBorder="1" applyAlignment="1">
      <alignment vertical="center"/>
    </xf>
    <xf numFmtId="44" fontId="21" fillId="2" borderId="26" xfId="0" applyNumberFormat="1" applyFont="1" applyFill="1" applyBorder="1" applyAlignment="1">
      <alignment vertical="center"/>
    </xf>
    <xf numFmtId="4" fontId="15" fillId="14" borderId="26" xfId="0" applyNumberFormat="1" applyFont="1" applyFill="1" applyBorder="1" applyAlignment="1">
      <alignment vertical="center"/>
    </xf>
    <xf numFmtId="4" fontId="15" fillId="14" borderId="29" xfId="0" applyNumberFormat="1" applyFont="1" applyFill="1" applyBorder="1" applyAlignment="1">
      <alignment vertical="center"/>
    </xf>
    <xf numFmtId="44" fontId="26" fillId="16" borderId="8" xfId="6" applyNumberFormat="1" applyFont="1" applyFill="1" applyBorder="1" applyAlignment="1">
      <alignment horizontal="center" vertical="center" wrapText="1"/>
    </xf>
    <xf numFmtId="44" fontId="26" fillId="16" borderId="1" xfId="6" applyNumberFormat="1" applyFont="1" applyFill="1" applyBorder="1" applyAlignment="1">
      <alignment horizontal="center" vertical="center" wrapText="1"/>
    </xf>
    <xf numFmtId="43" fontId="26" fillId="16" borderId="1" xfId="13" applyFont="1" applyFill="1" applyBorder="1" applyAlignment="1">
      <alignment horizontal="center" vertical="center" wrapText="1"/>
    </xf>
    <xf numFmtId="44" fontId="26" fillId="16" borderId="5" xfId="6" applyNumberFormat="1" applyFont="1" applyFill="1" applyBorder="1" applyAlignment="1">
      <alignment horizontal="center" vertical="center" wrapText="1"/>
    </xf>
    <xf numFmtId="9" fontId="28" fillId="10" borderId="20" xfId="9" applyNumberFormat="1" applyFont="1" applyBorder="1" applyAlignment="1">
      <alignment horizontal="center" vertical="center"/>
    </xf>
    <xf numFmtId="9" fontId="29" fillId="9" borderId="14" xfId="8" applyNumberFormat="1" applyFont="1" applyBorder="1" applyAlignment="1">
      <alignment horizontal="center" vertical="center"/>
    </xf>
    <xf numFmtId="2" fontId="30" fillId="0" borderId="4" xfId="0" applyNumberFormat="1" applyFont="1" applyBorder="1" applyAlignment="1">
      <alignment horizontal="center" vertical="center"/>
    </xf>
    <xf numFmtId="43" fontId="30" fillId="0" borderId="4" xfId="13" applyFont="1" applyBorder="1" applyAlignment="1">
      <alignment horizontal="center" vertical="center"/>
    </xf>
    <xf numFmtId="0" fontId="31" fillId="11" borderId="4" xfId="11" applyFont="1" applyBorder="1" applyAlignment="1">
      <alignment horizontal="center" vertical="center"/>
    </xf>
    <xf numFmtId="44" fontId="30" fillId="0" borderId="7" xfId="0" applyNumberFormat="1" applyFont="1" applyBorder="1" applyAlignment="1">
      <alignment horizontal="center" vertical="center"/>
    </xf>
    <xf numFmtId="44" fontId="30" fillId="13" borderId="15" xfId="12" applyNumberFormat="1" applyFont="1" applyBorder="1" applyAlignment="1">
      <alignment horizontal="center" vertical="center" wrapText="1"/>
    </xf>
    <xf numFmtId="44" fontId="30" fillId="13" borderId="10" xfId="12" quotePrefix="1" applyNumberFormat="1" applyFont="1" applyBorder="1" applyAlignment="1">
      <alignment horizontal="center" vertical="center" wrapText="1"/>
    </xf>
    <xf numFmtId="0" fontId="33" fillId="14" borderId="27" xfId="0" applyFont="1" applyFill="1" applyBorder="1" applyAlignment="1">
      <alignment horizontal="center" vertical="center" wrapText="1"/>
    </xf>
    <xf numFmtId="9" fontId="32" fillId="14" borderId="22" xfId="10" applyFont="1" applyFill="1" applyBorder="1" applyAlignment="1">
      <alignment horizontal="center" vertical="center"/>
    </xf>
    <xf numFmtId="44" fontId="15" fillId="15" borderId="30" xfId="0" applyNumberFormat="1" applyFont="1" applyFill="1" applyBorder="1" applyAlignment="1">
      <alignment vertical="center"/>
    </xf>
    <xf numFmtId="44" fontId="15" fillId="15" borderId="11" xfId="0" applyNumberFormat="1" applyFont="1" applyFill="1" applyBorder="1" applyAlignment="1">
      <alignment vertical="center"/>
    </xf>
    <xf numFmtId="0" fontId="0" fillId="12" borderId="1" xfId="0" applyFill="1" applyBorder="1" applyAlignment="1">
      <alignment vertical="top"/>
    </xf>
    <xf numFmtId="0" fontId="4" fillId="0" borderId="0" xfId="0" applyFont="1" applyAlignment="1">
      <alignment horizontal="left" vertical="center"/>
    </xf>
    <xf numFmtId="0" fontId="23" fillId="0" borderId="0" xfId="0" applyFont="1" applyAlignment="1">
      <alignment vertical="center" wrapText="1"/>
    </xf>
    <xf numFmtId="44" fontId="15" fillId="14" borderId="22" xfId="0" applyNumberFormat="1" applyFont="1" applyFill="1" applyBorder="1" applyAlignment="1">
      <alignment horizontal="center" vertical="center" wrapText="1"/>
    </xf>
    <xf numFmtId="164" fontId="0" fillId="0" borderId="0" xfId="0" applyNumberFormat="1" applyAlignment="1">
      <alignment horizontal="center" vertical="center"/>
    </xf>
    <xf numFmtId="0" fontId="4" fillId="0" borderId="0" xfId="0" applyFont="1"/>
    <xf numFmtId="0" fontId="12" fillId="2" borderId="12" xfId="0" applyFont="1" applyFill="1" applyBorder="1" applyAlignment="1">
      <alignment horizontal="center" vertical="center" textRotation="90" wrapText="1"/>
    </xf>
    <xf numFmtId="9" fontId="21" fillId="2" borderId="12" xfId="0" applyNumberFormat="1" applyFont="1" applyFill="1" applyBorder="1" applyAlignment="1">
      <alignment vertical="center"/>
    </xf>
    <xf numFmtId="9" fontId="15" fillId="14" borderId="12" xfId="10" applyFont="1" applyFill="1" applyBorder="1" applyAlignment="1">
      <alignment vertical="center"/>
    </xf>
    <xf numFmtId="9" fontId="15" fillId="14" borderId="25" xfId="10" applyFont="1" applyFill="1" applyBorder="1" applyAlignment="1">
      <alignment vertical="center"/>
    </xf>
    <xf numFmtId="10" fontId="30" fillId="0" borderId="6" xfId="0" applyNumberFormat="1" applyFont="1" applyBorder="1" applyAlignment="1">
      <alignment horizontal="center" vertical="center"/>
    </xf>
    <xf numFmtId="10" fontId="15" fillId="15" borderId="12" xfId="0" applyNumberFormat="1" applyFont="1" applyFill="1" applyBorder="1" applyAlignment="1">
      <alignment vertical="center"/>
    </xf>
    <xf numFmtId="10" fontId="32" fillId="14" borderId="22" xfId="10" applyNumberFormat="1" applyFont="1" applyFill="1" applyBorder="1" applyAlignment="1">
      <alignment horizontal="center" vertical="center"/>
    </xf>
    <xf numFmtId="0" fontId="34" fillId="18" borderId="22" xfId="7" applyFont="1" applyFill="1" applyBorder="1" applyAlignment="1">
      <alignment vertical="top"/>
    </xf>
    <xf numFmtId="0" fontId="35" fillId="18" borderId="24" xfId="7" applyFont="1" applyFill="1" applyBorder="1" applyAlignment="1">
      <alignment vertical="top"/>
    </xf>
    <xf numFmtId="0" fontId="36" fillId="18" borderId="24" xfId="7" applyFont="1" applyFill="1" applyBorder="1" applyAlignment="1">
      <alignment vertical="top"/>
    </xf>
    <xf numFmtId="0" fontId="36" fillId="18" borderId="27" xfId="7" applyFont="1" applyFill="1" applyBorder="1" applyAlignment="1">
      <alignment vertical="top"/>
    </xf>
    <xf numFmtId="0" fontId="4" fillId="12" borderId="2" xfId="0" applyFont="1" applyFill="1" applyBorder="1" applyAlignment="1">
      <alignment vertical="top"/>
    </xf>
    <xf numFmtId="0" fontId="6" fillId="12" borderId="24" xfId="0" applyFont="1" applyFill="1" applyBorder="1" applyAlignment="1">
      <alignment horizontal="left" vertical="top"/>
    </xf>
    <xf numFmtId="0" fontId="6" fillId="12" borderId="27" xfId="0" applyFont="1" applyFill="1" applyBorder="1" applyAlignment="1">
      <alignment horizontal="left" vertical="top"/>
    </xf>
    <xf numFmtId="0" fontId="6" fillId="12" borderId="22" xfId="0" applyFont="1" applyFill="1" applyBorder="1" applyAlignment="1">
      <alignment horizontal="left" vertical="top"/>
    </xf>
    <xf numFmtId="0" fontId="6" fillId="12" borderId="1" xfId="0" applyFont="1" applyFill="1" applyBorder="1" applyAlignment="1">
      <alignment horizontal="center" vertical="top"/>
    </xf>
    <xf numFmtId="0" fontId="0" fillId="12" borderId="1" xfId="0" applyFill="1" applyBorder="1" applyAlignment="1">
      <alignment horizontal="left" vertical="center"/>
    </xf>
    <xf numFmtId="0" fontId="12" fillId="2" borderId="2" xfId="0" applyFont="1" applyFill="1" applyBorder="1" applyAlignment="1">
      <alignment vertical="center"/>
    </xf>
    <xf numFmtId="0" fontId="13" fillId="7" borderId="21" xfId="0" applyFont="1" applyFill="1" applyBorder="1" applyAlignment="1">
      <alignment vertical="center" wrapText="1"/>
    </xf>
    <xf numFmtId="0" fontId="12" fillId="2" borderId="2" xfId="0" applyFont="1" applyFill="1" applyBorder="1" applyAlignment="1">
      <alignment vertical="center" wrapText="1"/>
    </xf>
    <xf numFmtId="44" fontId="21" fillId="2" borderId="2" xfId="0" applyNumberFormat="1" applyFont="1" applyFill="1" applyBorder="1" applyAlignment="1">
      <alignment vertical="center"/>
    </xf>
    <xf numFmtId="4" fontId="15" fillId="14" borderId="2" xfId="0" applyNumberFormat="1" applyFont="1" applyFill="1" applyBorder="1" applyAlignment="1">
      <alignment vertical="center"/>
    </xf>
    <xf numFmtId="4" fontId="15" fillId="14" borderId="21" xfId="0" applyNumberFormat="1" applyFont="1" applyFill="1" applyBorder="1" applyAlignment="1">
      <alignment vertical="center"/>
    </xf>
    <xf numFmtId="44" fontId="15" fillId="15" borderId="2" xfId="0" applyNumberFormat="1" applyFont="1" applyFill="1" applyBorder="1" applyAlignment="1">
      <alignment vertical="center"/>
    </xf>
    <xf numFmtId="10" fontId="14" fillId="2" borderId="1" xfId="0" applyNumberFormat="1" applyFont="1" applyFill="1" applyBorder="1" applyAlignment="1">
      <alignment horizontal="center" vertical="center"/>
    </xf>
    <xf numFmtId="0" fontId="37" fillId="0" borderId="1" xfId="0" applyFont="1" applyBorder="1" applyAlignment="1">
      <alignment horizontal="center" vertical="center" wrapText="1"/>
    </xf>
    <xf numFmtId="0" fontId="37" fillId="0" borderId="1" xfId="0" applyFont="1" applyBorder="1" applyAlignment="1">
      <alignment horizontal="center" vertical="top" wrapText="1"/>
    </xf>
    <xf numFmtId="0" fontId="13" fillId="7" borderId="29" xfId="0" applyFont="1" applyFill="1" applyBorder="1" applyAlignment="1">
      <alignment vertical="center" wrapText="1"/>
    </xf>
    <xf numFmtId="10" fontId="21" fillId="2" borderId="12" xfId="0" applyNumberFormat="1" applyFont="1" applyFill="1" applyBorder="1" applyAlignment="1">
      <alignment vertical="center"/>
    </xf>
    <xf numFmtId="44" fontId="20" fillId="8" borderId="1" xfId="6" applyNumberFormat="1" applyFont="1" applyBorder="1" applyAlignment="1">
      <alignment horizontal="center" wrapText="1"/>
    </xf>
    <xf numFmtId="0" fontId="4" fillId="12" borderId="21" xfId="0" applyFont="1" applyFill="1" applyBorder="1" applyAlignment="1">
      <alignment horizontal="left" vertical="top"/>
    </xf>
    <xf numFmtId="0" fontId="4" fillId="12" borderId="3" xfId="0" applyFont="1" applyFill="1" applyBorder="1" applyAlignment="1">
      <alignment horizontal="left" vertical="top"/>
    </xf>
    <xf numFmtId="0" fontId="4" fillId="12" borderId="28" xfId="0" applyFont="1" applyFill="1" applyBorder="1" applyAlignment="1">
      <alignment horizontal="left" vertical="top"/>
    </xf>
    <xf numFmtId="0" fontId="12" fillId="12" borderId="29" xfId="0" applyFont="1" applyFill="1" applyBorder="1" applyAlignment="1">
      <alignment horizontal="left" vertical="top" wrapText="1"/>
    </xf>
    <xf numFmtId="0" fontId="12" fillId="12" borderId="23" xfId="0" applyFont="1" applyFill="1" applyBorder="1" applyAlignment="1">
      <alignment horizontal="left" vertical="top" wrapText="1"/>
    </xf>
    <xf numFmtId="0" fontId="12" fillId="12" borderId="30" xfId="0" applyFont="1" applyFill="1" applyBorder="1" applyAlignment="1">
      <alignment horizontal="left" vertical="top" wrapText="1"/>
    </xf>
    <xf numFmtId="0" fontId="12" fillId="12" borderId="21" xfId="0" applyFont="1" applyFill="1" applyBorder="1" applyAlignment="1">
      <alignment horizontal="left" vertical="top" wrapText="1"/>
    </xf>
    <xf numFmtId="0" fontId="12" fillId="12" borderId="3" xfId="0" applyFont="1" applyFill="1" applyBorder="1" applyAlignment="1">
      <alignment horizontal="left" vertical="top" wrapText="1"/>
    </xf>
    <xf numFmtId="0" fontId="12" fillId="12" borderId="28" xfId="0" applyFont="1" applyFill="1" applyBorder="1" applyAlignment="1">
      <alignment horizontal="left" vertical="top" wrapText="1"/>
    </xf>
    <xf numFmtId="44" fontId="26" fillId="16" borderId="18" xfId="6" applyNumberFormat="1" applyFont="1" applyFill="1" applyBorder="1" applyAlignment="1">
      <alignment horizontal="center" vertical="center" wrapText="1"/>
    </xf>
    <xf numFmtId="44" fontId="26" fillId="16" borderId="16" xfId="6" applyNumberFormat="1" applyFont="1" applyFill="1" applyBorder="1" applyAlignment="1">
      <alignment horizontal="center" vertical="center" wrapText="1"/>
    </xf>
    <xf numFmtId="44" fontId="26" fillId="16" borderId="17" xfId="6" applyNumberFormat="1" applyFont="1" applyFill="1" applyBorder="1" applyAlignment="1">
      <alignment horizontal="center" vertical="center" wrapText="1"/>
    </xf>
    <xf numFmtId="0" fontId="27" fillId="17" borderId="19" xfId="0" applyFont="1" applyFill="1" applyBorder="1" applyAlignment="1">
      <alignment horizontal="center" vertical="center" wrapText="1"/>
    </xf>
    <xf numFmtId="0" fontId="27" fillId="17" borderId="13" xfId="0" applyFont="1" applyFill="1" applyBorder="1" applyAlignment="1">
      <alignment horizontal="center" vertical="center" wrapText="1"/>
    </xf>
    <xf numFmtId="0" fontId="22" fillId="6" borderId="0" xfId="0" applyFont="1" applyFill="1" applyAlignment="1">
      <alignment horizontal="left" vertical="center" wrapText="1"/>
    </xf>
    <xf numFmtId="0" fontId="0" fillId="0" borderId="0" xfId="0" applyAlignment="1">
      <alignment horizontal="left" vertical="top" wrapText="1"/>
    </xf>
    <xf numFmtId="0" fontId="19" fillId="0" borderId="9" xfId="7" applyFont="1" applyAlignment="1">
      <alignment horizontal="center"/>
    </xf>
    <xf numFmtId="9" fontId="20" fillId="8" borderId="26" xfId="6" applyNumberFormat="1" applyFont="1" applyBorder="1" applyAlignment="1">
      <alignment horizontal="center" vertical="center" wrapText="1"/>
    </xf>
    <xf numFmtId="9" fontId="20" fillId="8" borderId="2" xfId="6" applyNumberFormat="1" applyFont="1" applyBorder="1" applyAlignment="1">
      <alignment horizontal="center" vertical="center" wrapText="1"/>
    </xf>
    <xf numFmtId="0" fontId="20" fillId="8" borderId="26" xfId="6" applyFont="1" applyBorder="1" applyAlignment="1">
      <alignment horizontal="center" vertical="center" wrapText="1"/>
    </xf>
    <xf numFmtId="0" fontId="20" fillId="8" borderId="2" xfId="6" applyFont="1" applyBorder="1" applyAlignment="1">
      <alignment horizontal="center" vertical="center" wrapText="1"/>
    </xf>
    <xf numFmtId="0" fontId="20" fillId="8" borderId="1" xfId="6" applyFont="1" applyBorder="1" applyAlignment="1">
      <alignment horizontal="center" vertical="center"/>
    </xf>
    <xf numFmtId="0" fontId="20" fillId="8" borderId="1" xfId="6" applyFont="1" applyBorder="1" applyAlignment="1">
      <alignment horizontal="center" vertical="center" wrapText="1"/>
    </xf>
    <xf numFmtId="44" fontId="20" fillId="8" borderId="22" xfId="6" applyNumberFormat="1" applyFont="1" applyBorder="1" applyAlignment="1">
      <alignment horizontal="center" vertical="center" wrapText="1"/>
    </xf>
    <xf numFmtId="9" fontId="20" fillId="8" borderId="23" xfId="6" applyNumberFormat="1" applyFont="1" applyBorder="1" applyAlignment="1">
      <alignment horizontal="center" vertical="center" wrapText="1"/>
    </xf>
    <xf numFmtId="9" fontId="20" fillId="8" borderId="0" xfId="6" applyNumberFormat="1" applyFont="1" applyBorder="1" applyAlignment="1">
      <alignment horizontal="center" vertical="center" wrapText="1"/>
    </xf>
    <xf numFmtId="0" fontId="20" fillId="8" borderId="26" xfId="6" applyFont="1" applyBorder="1" applyAlignment="1">
      <alignment horizontal="center" vertical="center"/>
    </xf>
    <xf numFmtId="0" fontId="20" fillId="8" borderId="2" xfId="6" applyFont="1" applyBorder="1" applyAlignment="1">
      <alignment horizontal="center" vertical="center"/>
    </xf>
    <xf numFmtId="0" fontId="13" fillId="7" borderId="12" xfId="0" applyFont="1" applyFill="1" applyBorder="1" applyAlignment="1">
      <alignment horizontal="center" vertical="top" wrapText="1"/>
    </xf>
    <xf numFmtId="0" fontId="9" fillId="4" borderId="3" xfId="0" applyFont="1" applyFill="1" applyBorder="1" applyAlignment="1">
      <alignment horizontal="center" vertical="center" wrapText="1"/>
    </xf>
    <xf numFmtId="0" fontId="9" fillId="4" borderId="3" xfId="0" applyFont="1" applyFill="1" applyBorder="1" applyAlignment="1">
      <alignment horizontal="center" vertical="center"/>
    </xf>
    <xf numFmtId="0" fontId="4" fillId="6" borderId="2" xfId="0" applyFont="1" applyFill="1" applyBorder="1" applyAlignment="1">
      <alignment horizontal="center"/>
    </xf>
  </cellXfs>
  <cellStyles count="16">
    <cellStyle name="20% - Ênfase4" xfId="12" builtinId="42"/>
    <cellStyle name="Bom" xfId="8" builtinId="26"/>
    <cellStyle name="Ênfase2" xfId="6" builtinId="33"/>
    <cellStyle name="Estilo 1" xfId="14" xr:uid="{FE3AD78E-A785-4E7B-AF59-A7A1637D7462}"/>
    <cellStyle name="Hiperlink" xfId="1" builtinId="8"/>
    <cellStyle name="Moeda 2" xfId="15" xr:uid="{86A4BA49-E73E-4F81-8EA1-A1D24B48D093}"/>
    <cellStyle name="Neutro" xfId="9" builtinId="28"/>
    <cellStyle name="Normal" xfId="0" builtinId="0"/>
    <cellStyle name="Normal 2" xfId="3" xr:uid="{00000000-0005-0000-0000-000009000000}"/>
    <cellStyle name="Porcentagem" xfId="10" builtinId="5"/>
    <cellStyle name="Porcentagem 2" xfId="5" xr:uid="{00000000-0005-0000-0000-00000B000000}"/>
    <cellStyle name="Porcentagem 3" xfId="4" xr:uid="{00000000-0005-0000-0000-00000C000000}"/>
    <cellStyle name="Ruim" xfId="11" builtinId="27"/>
    <cellStyle name="Título 1" xfId="7" builtinId="16"/>
    <cellStyle name="Vírgula" xfId="13" builtinId="3"/>
    <cellStyle name="Vírgula 2" xfId="2" xr:uid="{00000000-0005-0000-0000-000011000000}"/>
  </cellStyles>
  <dxfs count="13">
    <dxf>
      <font>
        <color rgb="FFFF0000"/>
      </font>
    </dxf>
    <dxf>
      <font>
        <color rgb="FFFF0000"/>
      </font>
    </dxf>
    <dxf>
      <font>
        <color theme="9" tint="-0.24994659260841701"/>
      </font>
    </dxf>
    <dxf>
      <font>
        <color theme="6" tint="-0.24994659260841701"/>
      </font>
    </dxf>
    <dxf>
      <font>
        <color rgb="FF006100"/>
      </font>
      <fill>
        <patternFill>
          <bgColor rgb="FFC6EFCE"/>
        </patternFill>
      </fill>
    </dxf>
    <dxf>
      <fill>
        <patternFill>
          <bgColor theme="8" tint="0.79998168889431442"/>
        </patternFill>
      </fill>
    </dxf>
    <dxf>
      <font>
        <color rgb="FF9C0006"/>
      </font>
    </dxf>
    <dxf>
      <font>
        <color rgb="FFC00000"/>
      </font>
    </dxf>
    <dxf>
      <font>
        <color rgb="FFC00000"/>
      </font>
    </dxf>
    <dxf>
      <font>
        <color rgb="FFC00000"/>
      </font>
    </dxf>
    <dxf>
      <font>
        <color rgb="FFFF0000"/>
      </font>
    </dxf>
    <dxf>
      <font>
        <color rgb="FFFF0000"/>
      </font>
    </dxf>
    <dxf>
      <font>
        <color theme="9" tint="-0.24994659260841701"/>
      </font>
    </dxf>
  </dxfs>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22</xdr:row>
      <xdr:rowOff>0</xdr:rowOff>
    </xdr:from>
    <xdr:to>
      <xdr:col>0</xdr:col>
      <xdr:colOff>304800</xdr:colOff>
      <xdr:row>22</xdr:row>
      <xdr:rowOff>287655</xdr:rowOff>
    </xdr:to>
    <xdr:sp macro="" textlink="">
      <xdr:nvSpPr>
        <xdr:cNvPr id="1026" name="AutoShape 2" descr="Álcool Étilico Hidratado 70° 1L TUPI">
          <a:extLst>
            <a:ext uri="{FF2B5EF4-FFF2-40B4-BE49-F238E27FC236}">
              <a16:creationId xmlns:a16="http://schemas.microsoft.com/office/drawing/2014/main" id="{EE825473-F743-5DFA-74DC-42E546D129CE}"/>
            </a:ext>
          </a:extLst>
        </xdr:cNvPr>
        <xdr:cNvSpPr>
          <a:spLocks noChangeAspect="1" noChangeArrowheads="1"/>
        </xdr:cNvSpPr>
      </xdr:nvSpPr>
      <xdr:spPr bwMode="auto">
        <a:xfrm>
          <a:off x="2438400" y="12782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22</xdr:row>
      <xdr:rowOff>0</xdr:rowOff>
    </xdr:from>
    <xdr:to>
      <xdr:col>0</xdr:col>
      <xdr:colOff>304800</xdr:colOff>
      <xdr:row>22</xdr:row>
      <xdr:rowOff>287655</xdr:rowOff>
    </xdr:to>
    <xdr:sp macro="" textlink="">
      <xdr:nvSpPr>
        <xdr:cNvPr id="1027" name="AutoShape 3" descr="Álcool Étilico Hidratado 70° 1L TUPI">
          <a:extLst>
            <a:ext uri="{FF2B5EF4-FFF2-40B4-BE49-F238E27FC236}">
              <a16:creationId xmlns:a16="http://schemas.microsoft.com/office/drawing/2014/main" id="{D7E61EC0-DE05-53BA-5B02-0E94626C0E36}"/>
            </a:ext>
          </a:extLst>
        </xdr:cNvPr>
        <xdr:cNvSpPr>
          <a:spLocks noChangeAspect="1" noChangeArrowheads="1"/>
        </xdr:cNvSpPr>
      </xdr:nvSpPr>
      <xdr:spPr bwMode="auto">
        <a:xfrm>
          <a:off x="1828800" y="13744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22</xdr:row>
      <xdr:rowOff>0</xdr:rowOff>
    </xdr:from>
    <xdr:to>
      <xdr:col>0</xdr:col>
      <xdr:colOff>304800</xdr:colOff>
      <xdr:row>22</xdr:row>
      <xdr:rowOff>287655</xdr:rowOff>
    </xdr:to>
    <xdr:sp macro="" textlink="">
      <xdr:nvSpPr>
        <xdr:cNvPr id="1028" name="AutoShape 4" descr="Álcool Étilico Hidratado 70° 1L TUPI">
          <a:extLst>
            <a:ext uri="{FF2B5EF4-FFF2-40B4-BE49-F238E27FC236}">
              <a16:creationId xmlns:a16="http://schemas.microsoft.com/office/drawing/2014/main" id="{0A631658-7285-2A2F-D3F5-D90246A0F6B0}"/>
            </a:ext>
          </a:extLst>
        </xdr:cNvPr>
        <xdr:cNvSpPr>
          <a:spLocks noChangeAspect="1" noChangeArrowheads="1"/>
        </xdr:cNvSpPr>
      </xdr:nvSpPr>
      <xdr:spPr bwMode="auto">
        <a:xfrm>
          <a:off x="1828800" y="13744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22</xdr:row>
      <xdr:rowOff>0</xdr:rowOff>
    </xdr:from>
    <xdr:to>
      <xdr:col>0</xdr:col>
      <xdr:colOff>304800</xdr:colOff>
      <xdr:row>22</xdr:row>
      <xdr:rowOff>287655</xdr:rowOff>
    </xdr:to>
    <xdr:sp macro="" textlink="">
      <xdr:nvSpPr>
        <xdr:cNvPr id="1029" name="AutoShape 5" descr="Álcool Étilico Hidratado 70° 1L TUPI">
          <a:extLst>
            <a:ext uri="{FF2B5EF4-FFF2-40B4-BE49-F238E27FC236}">
              <a16:creationId xmlns:a16="http://schemas.microsoft.com/office/drawing/2014/main" id="{5D3C03C4-A134-890E-BCBE-57D21968AF55}"/>
            </a:ext>
          </a:extLst>
        </xdr:cNvPr>
        <xdr:cNvSpPr>
          <a:spLocks noChangeAspect="1" noChangeArrowheads="1"/>
        </xdr:cNvSpPr>
      </xdr:nvSpPr>
      <xdr:spPr bwMode="auto">
        <a:xfrm>
          <a:off x="1828800" y="12782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22</xdr:row>
      <xdr:rowOff>0</xdr:rowOff>
    </xdr:from>
    <xdr:to>
      <xdr:col>0</xdr:col>
      <xdr:colOff>304800</xdr:colOff>
      <xdr:row>22</xdr:row>
      <xdr:rowOff>287655</xdr:rowOff>
    </xdr:to>
    <xdr:sp macro="" textlink="">
      <xdr:nvSpPr>
        <xdr:cNvPr id="1030" name="AutoShape 6" descr="Álcool Étilico Hidratado 70° 1L TUPI">
          <a:extLst>
            <a:ext uri="{FF2B5EF4-FFF2-40B4-BE49-F238E27FC236}">
              <a16:creationId xmlns:a16="http://schemas.microsoft.com/office/drawing/2014/main" id="{363E9E19-3F2F-565A-E8FE-0E66FC22FF89}"/>
            </a:ext>
          </a:extLst>
        </xdr:cNvPr>
        <xdr:cNvSpPr>
          <a:spLocks noChangeAspect="1" noChangeArrowheads="1"/>
        </xdr:cNvSpPr>
      </xdr:nvSpPr>
      <xdr:spPr bwMode="auto">
        <a:xfrm>
          <a:off x="1828800" y="12782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32658</xdr:colOff>
      <xdr:row>0</xdr:row>
      <xdr:rowOff>0</xdr:rowOff>
    </xdr:from>
    <xdr:to>
      <xdr:col>2</xdr:col>
      <xdr:colOff>1432287</xdr:colOff>
      <xdr:row>4</xdr:row>
      <xdr:rowOff>57412</xdr:rowOff>
    </xdr:to>
    <xdr:pic>
      <xdr:nvPicPr>
        <xdr:cNvPr id="29" name="Imagem 28" descr="Jurisprudência">
          <a:extLst>
            <a:ext uri="{FF2B5EF4-FFF2-40B4-BE49-F238E27FC236}">
              <a16:creationId xmlns:a16="http://schemas.microsoft.com/office/drawing/2014/main" id="{F2010869-3195-4D14-BA30-EF876A9AFB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58" y="0"/>
          <a:ext cx="2177142" cy="9039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22</xdr:row>
      <xdr:rowOff>0</xdr:rowOff>
    </xdr:from>
    <xdr:to>
      <xdr:col>0</xdr:col>
      <xdr:colOff>304800</xdr:colOff>
      <xdr:row>22</xdr:row>
      <xdr:rowOff>403413</xdr:rowOff>
    </xdr:to>
    <xdr:sp macro="" textlink="">
      <xdr:nvSpPr>
        <xdr:cNvPr id="30" name="AutoShape 2" descr="Álcool Étilico Hidratado 70° 1L TUPI">
          <a:extLst>
            <a:ext uri="{FF2B5EF4-FFF2-40B4-BE49-F238E27FC236}">
              <a16:creationId xmlns:a16="http://schemas.microsoft.com/office/drawing/2014/main" id="{649896C4-EE26-448D-8FFF-25EFF3D4A69B}"/>
            </a:ext>
          </a:extLst>
        </xdr:cNvPr>
        <xdr:cNvSpPr>
          <a:spLocks noChangeAspect="1" noChangeArrowheads="1"/>
        </xdr:cNvSpPr>
      </xdr:nvSpPr>
      <xdr:spPr bwMode="auto">
        <a:xfrm>
          <a:off x="0" y="3794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22</xdr:row>
      <xdr:rowOff>0</xdr:rowOff>
    </xdr:from>
    <xdr:to>
      <xdr:col>0</xdr:col>
      <xdr:colOff>304800</xdr:colOff>
      <xdr:row>23</xdr:row>
      <xdr:rowOff>327213</xdr:rowOff>
    </xdr:to>
    <xdr:sp macro="" textlink="">
      <xdr:nvSpPr>
        <xdr:cNvPr id="31" name="AutoShape 3" descr="Álcool Étilico Hidratado 70° 1L TUPI">
          <a:extLst>
            <a:ext uri="{FF2B5EF4-FFF2-40B4-BE49-F238E27FC236}">
              <a16:creationId xmlns:a16="http://schemas.microsoft.com/office/drawing/2014/main" id="{FE703F68-EBA0-413A-9D07-8F6AE66C14B2}"/>
            </a:ext>
          </a:extLst>
        </xdr:cNvPr>
        <xdr:cNvSpPr>
          <a:spLocks noChangeAspect="1" noChangeArrowheads="1"/>
        </xdr:cNvSpPr>
      </xdr:nvSpPr>
      <xdr:spPr bwMode="auto">
        <a:xfrm>
          <a:off x="0" y="38338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22</xdr:row>
      <xdr:rowOff>0</xdr:rowOff>
    </xdr:from>
    <xdr:to>
      <xdr:col>0</xdr:col>
      <xdr:colOff>304800</xdr:colOff>
      <xdr:row>23</xdr:row>
      <xdr:rowOff>327213</xdr:rowOff>
    </xdr:to>
    <xdr:sp macro="" textlink="">
      <xdr:nvSpPr>
        <xdr:cNvPr id="32" name="AutoShape 4" descr="Álcool Étilico Hidratado 70° 1L TUPI">
          <a:extLst>
            <a:ext uri="{FF2B5EF4-FFF2-40B4-BE49-F238E27FC236}">
              <a16:creationId xmlns:a16="http://schemas.microsoft.com/office/drawing/2014/main" id="{F6FF45B3-79CB-4A53-8747-E986D24DF6BD}"/>
            </a:ext>
          </a:extLst>
        </xdr:cNvPr>
        <xdr:cNvSpPr>
          <a:spLocks noChangeAspect="1" noChangeArrowheads="1"/>
        </xdr:cNvSpPr>
      </xdr:nvSpPr>
      <xdr:spPr bwMode="auto">
        <a:xfrm>
          <a:off x="0" y="38338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22</xdr:row>
      <xdr:rowOff>0</xdr:rowOff>
    </xdr:from>
    <xdr:to>
      <xdr:col>0</xdr:col>
      <xdr:colOff>304800</xdr:colOff>
      <xdr:row>22</xdr:row>
      <xdr:rowOff>439384</xdr:rowOff>
    </xdr:to>
    <xdr:sp macro="" textlink="">
      <xdr:nvSpPr>
        <xdr:cNvPr id="33" name="AutoShape 5" descr="Álcool Étilico Hidratado 70° 1L TUPI">
          <a:extLst>
            <a:ext uri="{FF2B5EF4-FFF2-40B4-BE49-F238E27FC236}">
              <a16:creationId xmlns:a16="http://schemas.microsoft.com/office/drawing/2014/main" id="{2DBADA64-76AD-47A2-A172-62F622F91136}"/>
            </a:ext>
          </a:extLst>
        </xdr:cNvPr>
        <xdr:cNvSpPr>
          <a:spLocks noChangeAspect="1" noChangeArrowheads="1"/>
        </xdr:cNvSpPr>
      </xdr:nvSpPr>
      <xdr:spPr bwMode="auto">
        <a:xfrm>
          <a:off x="0" y="11296650"/>
          <a:ext cx="304800" cy="41103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1524000</xdr:colOff>
      <xdr:row>22</xdr:row>
      <xdr:rowOff>0</xdr:rowOff>
    </xdr:from>
    <xdr:to>
      <xdr:col>3</xdr:col>
      <xdr:colOff>226359</xdr:colOff>
      <xdr:row>22</xdr:row>
      <xdr:rowOff>403413</xdr:rowOff>
    </xdr:to>
    <xdr:sp macro="" textlink="">
      <xdr:nvSpPr>
        <xdr:cNvPr id="34" name="AutoShape 6" descr="Álcool Étilico Hidratado 70° 1L TUPI">
          <a:extLst>
            <a:ext uri="{FF2B5EF4-FFF2-40B4-BE49-F238E27FC236}">
              <a16:creationId xmlns:a16="http://schemas.microsoft.com/office/drawing/2014/main" id="{432A4C48-DE48-43FC-8E85-ADF72E1BFFD6}"/>
            </a:ext>
          </a:extLst>
        </xdr:cNvPr>
        <xdr:cNvSpPr>
          <a:spLocks noChangeAspect="1" noChangeArrowheads="1"/>
        </xdr:cNvSpPr>
      </xdr:nvSpPr>
      <xdr:spPr bwMode="auto">
        <a:xfrm>
          <a:off x="2297206" y="82744235"/>
          <a:ext cx="304800" cy="39646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0</xdr:col>
      <xdr:colOff>0</xdr:colOff>
      <xdr:row>22</xdr:row>
      <xdr:rowOff>0</xdr:rowOff>
    </xdr:from>
    <xdr:ext cx="304800" cy="304800"/>
    <xdr:sp macro="" textlink="">
      <xdr:nvSpPr>
        <xdr:cNvPr id="55" name="AutoShape 2" descr="Álcool Étilico Hidratado 70° 1L TUPI">
          <a:extLst>
            <a:ext uri="{FF2B5EF4-FFF2-40B4-BE49-F238E27FC236}">
              <a16:creationId xmlns:a16="http://schemas.microsoft.com/office/drawing/2014/main" id="{A3BDCF02-BB3A-41EF-B429-3BEAC63FE609}"/>
            </a:ext>
          </a:extLst>
        </xdr:cNvPr>
        <xdr:cNvSpPr>
          <a:spLocks noChangeAspect="1" noChangeArrowheads="1"/>
        </xdr:cNvSpPr>
      </xdr:nvSpPr>
      <xdr:spPr bwMode="auto">
        <a:xfrm>
          <a:off x="0" y="6657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22</xdr:row>
      <xdr:rowOff>0</xdr:rowOff>
    </xdr:from>
    <xdr:ext cx="304800" cy="304800"/>
    <xdr:sp macro="" textlink="">
      <xdr:nvSpPr>
        <xdr:cNvPr id="56" name="AutoShape 3" descr="Álcool Étilico Hidratado 70° 1L TUPI">
          <a:extLst>
            <a:ext uri="{FF2B5EF4-FFF2-40B4-BE49-F238E27FC236}">
              <a16:creationId xmlns:a16="http://schemas.microsoft.com/office/drawing/2014/main" id="{2C823556-0630-4BFF-8030-83D5BCD424A5}"/>
            </a:ext>
          </a:extLst>
        </xdr:cNvPr>
        <xdr:cNvSpPr>
          <a:spLocks noChangeAspect="1" noChangeArrowheads="1"/>
        </xdr:cNvSpPr>
      </xdr:nvSpPr>
      <xdr:spPr bwMode="auto">
        <a:xfrm>
          <a:off x="0" y="704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22</xdr:row>
      <xdr:rowOff>0</xdr:rowOff>
    </xdr:from>
    <xdr:ext cx="304800" cy="304800"/>
    <xdr:sp macro="" textlink="">
      <xdr:nvSpPr>
        <xdr:cNvPr id="57" name="AutoShape 4" descr="Álcool Étilico Hidratado 70° 1L TUPI">
          <a:extLst>
            <a:ext uri="{FF2B5EF4-FFF2-40B4-BE49-F238E27FC236}">
              <a16:creationId xmlns:a16="http://schemas.microsoft.com/office/drawing/2014/main" id="{6A17B58A-0E83-43F9-B3A0-A03EC625217F}"/>
            </a:ext>
          </a:extLst>
        </xdr:cNvPr>
        <xdr:cNvSpPr>
          <a:spLocks noChangeAspect="1" noChangeArrowheads="1"/>
        </xdr:cNvSpPr>
      </xdr:nvSpPr>
      <xdr:spPr bwMode="auto">
        <a:xfrm>
          <a:off x="0" y="704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22</xdr:row>
      <xdr:rowOff>0</xdr:rowOff>
    </xdr:from>
    <xdr:ext cx="304800" cy="304800"/>
    <xdr:sp macro="" textlink="">
      <xdr:nvSpPr>
        <xdr:cNvPr id="58" name="AutoShape 5" descr="Álcool Étilico Hidratado 70° 1L TUPI">
          <a:extLst>
            <a:ext uri="{FF2B5EF4-FFF2-40B4-BE49-F238E27FC236}">
              <a16:creationId xmlns:a16="http://schemas.microsoft.com/office/drawing/2014/main" id="{AD136319-4D07-4272-99E1-95C82FB1AF2E}"/>
            </a:ext>
          </a:extLst>
        </xdr:cNvPr>
        <xdr:cNvSpPr>
          <a:spLocks noChangeAspect="1" noChangeArrowheads="1"/>
        </xdr:cNvSpPr>
      </xdr:nvSpPr>
      <xdr:spPr bwMode="auto">
        <a:xfrm>
          <a:off x="0" y="6657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16</xdr:col>
      <xdr:colOff>708400</xdr:colOff>
      <xdr:row>16</xdr:row>
      <xdr:rowOff>228848</xdr:rowOff>
    </xdr:from>
    <xdr:to>
      <xdr:col>16</xdr:col>
      <xdr:colOff>1732009</xdr:colOff>
      <xdr:row>17</xdr:row>
      <xdr:rowOff>325863</xdr:rowOff>
    </xdr:to>
    <xdr:pic>
      <xdr:nvPicPr>
        <xdr:cNvPr id="125" name="Imagem 124" descr="Estatisticas - ícones de computador grátis">
          <a:extLst>
            <a:ext uri="{FF2B5EF4-FFF2-40B4-BE49-F238E27FC236}">
              <a16:creationId xmlns:a16="http://schemas.microsoft.com/office/drawing/2014/main" id="{26CE6FA3-D2E6-45FE-8277-5BEA5499D80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672175" y="4924673"/>
          <a:ext cx="1027419" cy="891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16</xdr:col>
      <xdr:colOff>666750</xdr:colOff>
      <xdr:row>17</xdr:row>
      <xdr:rowOff>466725</xdr:rowOff>
    </xdr:from>
    <xdr:to>
      <xdr:col>16</xdr:col>
      <xdr:colOff>1733664</xdr:colOff>
      <xdr:row>17</xdr:row>
      <xdr:rowOff>731600</xdr:rowOff>
    </xdr:to>
    <xdr:sp macro="" textlink="">
      <xdr:nvSpPr>
        <xdr:cNvPr id="7" name="Seta: para a Esquerda 6">
          <a:extLst>
            <a:ext uri="{FF2B5EF4-FFF2-40B4-BE49-F238E27FC236}">
              <a16:creationId xmlns:a16="http://schemas.microsoft.com/office/drawing/2014/main" id="{4D033BCF-8CFB-4967-A54C-1386D4A76433}"/>
            </a:ext>
          </a:extLst>
        </xdr:cNvPr>
        <xdr:cNvSpPr/>
      </xdr:nvSpPr>
      <xdr:spPr>
        <a:xfrm rot="10800000">
          <a:off x="17773650" y="5705475"/>
          <a:ext cx="1066914" cy="2648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7</xdr:col>
      <xdr:colOff>390525</xdr:colOff>
      <xdr:row>3</xdr:row>
      <xdr:rowOff>257174</xdr:rowOff>
    </xdr:from>
    <xdr:ext cx="1133475" cy="1133475"/>
    <xdr:pic>
      <xdr:nvPicPr>
        <xdr:cNvPr id="3" name="Imagem 2" descr="Primer Manta Líquida 18L Preta Vedacit">
          <a:extLst>
            <a:ext uri="{FF2B5EF4-FFF2-40B4-BE49-F238E27FC236}">
              <a16:creationId xmlns:a16="http://schemas.microsoft.com/office/drawing/2014/main" id="{6F39F6E9-98BC-4E61-8973-37D0981416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72550" y="4591049"/>
          <a:ext cx="1133475" cy="11334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7</xdr:col>
      <xdr:colOff>609600</xdr:colOff>
      <xdr:row>2</xdr:row>
      <xdr:rowOff>66674</xdr:rowOff>
    </xdr:from>
    <xdr:to>
      <xdr:col>7</xdr:col>
      <xdr:colOff>1315908</xdr:colOff>
      <xdr:row>2</xdr:row>
      <xdr:rowOff>1638299</xdr:rowOff>
    </xdr:to>
    <xdr:pic>
      <xdr:nvPicPr>
        <xdr:cNvPr id="4" name="Imagem 3">
          <a:extLst>
            <a:ext uri="{FF2B5EF4-FFF2-40B4-BE49-F238E27FC236}">
              <a16:creationId xmlns:a16="http://schemas.microsoft.com/office/drawing/2014/main" id="{BADBC377-C9B0-4CFD-A81F-0B3AFBD75BF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91725" y="971549"/>
          <a:ext cx="706308" cy="1571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161925</xdr:colOff>
      <xdr:row>4</xdr:row>
      <xdr:rowOff>28575</xdr:rowOff>
    </xdr:from>
    <xdr:to>
      <xdr:col>7</xdr:col>
      <xdr:colOff>1743075</xdr:colOff>
      <xdr:row>4</xdr:row>
      <xdr:rowOff>1285875</xdr:rowOff>
    </xdr:to>
    <xdr:pic>
      <xdr:nvPicPr>
        <xdr:cNvPr id="5" name="Imagem 4" descr="Impermeabilizante Sika Top 107 Cinza Argamassa Aditivo 18kg">
          <a:extLst>
            <a:ext uri="{FF2B5EF4-FFF2-40B4-BE49-F238E27FC236}">
              <a16:creationId xmlns:a16="http://schemas.microsoft.com/office/drawing/2014/main" id="{85C53E67-855F-4221-9261-2A64096AEA08}"/>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544050" y="5505450"/>
          <a:ext cx="1581150" cy="1257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o Office">
  <a:themeElements>
    <a:clrScheme name="Verde-azulado">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leroymerlin.com.br/primer-manta-vedacit-18l-preta-vedacit_8700640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1">
    <tabColor theme="4" tint="-0.249977111117893"/>
  </sheetPr>
  <dimension ref="A2:AI49"/>
  <sheetViews>
    <sheetView showGridLines="0" tabSelected="1" topLeftCell="A10" zoomScale="83" zoomScaleNormal="83" workbookViewId="0">
      <selection activeCell="J10" sqref="J1:J1048576"/>
    </sheetView>
  </sheetViews>
  <sheetFormatPr defaultColWidth="9.109375" defaultRowHeight="14.4" x14ac:dyDescent="0.3"/>
  <cols>
    <col min="1" max="1" width="4.88671875" style="20" customWidth="1"/>
    <col min="2" max="2" width="6.33203125" style="20" customWidth="1"/>
    <col min="3" max="3" width="23.33203125" customWidth="1"/>
    <col min="4" max="4" width="6.44140625" bestFit="1" customWidth="1"/>
    <col min="5" max="5" width="25.6640625" style="13" customWidth="1"/>
    <col min="6" max="6" width="13.88671875" style="13" customWidth="1"/>
    <col min="7" max="7" width="22.6640625" style="13" bestFit="1" customWidth="1"/>
    <col min="8" max="8" width="6.6640625" style="13" customWidth="1"/>
    <col min="9" max="9" width="12" style="13" customWidth="1"/>
    <col min="10" max="10" width="11.5546875" style="13" customWidth="1"/>
    <col min="11" max="11" width="7.33203125" customWidth="1"/>
    <col min="12" max="12" width="7.21875" customWidth="1"/>
    <col min="13" max="13" width="14.21875" style="46" customWidth="1"/>
    <col min="14" max="14" width="10.33203125" customWidth="1"/>
    <col min="15" max="15" width="24.33203125" customWidth="1"/>
    <col min="16" max="16" width="11.77734375" style="22" customWidth="1"/>
    <col min="17" max="17" width="29.33203125" customWidth="1"/>
    <col min="18" max="18" width="11.44140625" customWidth="1"/>
    <col min="19" max="19" width="11" customWidth="1"/>
    <col min="20" max="20" width="15.21875" style="35" customWidth="1"/>
    <col min="21" max="21" width="14.77734375" customWidth="1"/>
    <col min="22" max="22" width="15.21875" customWidth="1"/>
    <col min="23" max="23" width="24.21875" customWidth="1"/>
    <col min="24" max="24" width="20.109375" customWidth="1"/>
  </cols>
  <sheetData>
    <row r="2" spans="1:35" ht="23.4" x14ac:dyDescent="0.3">
      <c r="Z2" s="86" t="s">
        <v>1</v>
      </c>
      <c r="AA2" s="87"/>
      <c r="AB2" s="87"/>
      <c r="AC2" s="87"/>
      <c r="AD2" s="88"/>
      <c r="AE2" s="88"/>
      <c r="AF2" s="88"/>
      <c r="AG2" s="88"/>
      <c r="AH2" s="88"/>
      <c r="AI2" s="89"/>
    </row>
    <row r="3" spans="1:35" x14ac:dyDescent="0.3">
      <c r="E3"/>
      <c r="F3" s="31"/>
      <c r="Z3" s="109" t="s">
        <v>2</v>
      </c>
      <c r="AA3" s="110"/>
      <c r="AB3" s="110"/>
      <c r="AC3" s="110"/>
      <c r="AD3" s="110"/>
      <c r="AE3" s="110"/>
      <c r="AF3" s="110"/>
      <c r="AG3" s="110"/>
      <c r="AH3" s="111"/>
      <c r="AI3" s="90" t="s">
        <v>3</v>
      </c>
    </row>
    <row r="4" spans="1:35" x14ac:dyDescent="0.3">
      <c r="Q4" s="78"/>
      <c r="Z4" s="94" t="s">
        <v>5</v>
      </c>
      <c r="AA4" s="38" t="s">
        <v>6</v>
      </c>
      <c r="AB4" s="91"/>
      <c r="AC4" s="91"/>
      <c r="AD4" s="91"/>
      <c r="AE4" s="91"/>
      <c r="AF4" s="91"/>
      <c r="AG4" s="91"/>
      <c r="AH4" s="92"/>
      <c r="AI4" s="29" t="s">
        <v>18</v>
      </c>
    </row>
    <row r="5" spans="1:35" x14ac:dyDescent="0.3">
      <c r="O5" s="22"/>
      <c r="Z5" s="94" t="s">
        <v>8</v>
      </c>
      <c r="AA5" s="93" t="s">
        <v>9</v>
      </c>
      <c r="AB5" s="91"/>
      <c r="AC5" s="91"/>
      <c r="AD5" s="91"/>
      <c r="AE5" s="91"/>
      <c r="AF5" s="91"/>
      <c r="AG5" s="91"/>
      <c r="AH5" s="92"/>
      <c r="AI5" s="29" t="s">
        <v>7</v>
      </c>
    </row>
    <row r="6" spans="1:35" x14ac:dyDescent="0.3">
      <c r="A6" s="27" t="s">
        <v>74</v>
      </c>
      <c r="B6" s="27"/>
      <c r="Z6" s="94" t="s">
        <v>10</v>
      </c>
      <c r="AA6" s="93" t="s">
        <v>11</v>
      </c>
      <c r="AB6" s="91"/>
      <c r="AC6" s="91"/>
      <c r="AD6" s="91"/>
      <c r="AE6" s="91"/>
      <c r="AF6" s="91"/>
      <c r="AG6" s="91"/>
      <c r="AH6" s="92"/>
      <c r="AI6" s="29" t="s">
        <v>12</v>
      </c>
    </row>
    <row r="7" spans="1:35" x14ac:dyDescent="0.3">
      <c r="A7" s="27" t="s">
        <v>78</v>
      </c>
      <c r="B7" s="27"/>
      <c r="M7" s="47"/>
      <c r="Z7" s="94" t="s">
        <v>13</v>
      </c>
      <c r="AA7" s="93" t="s">
        <v>14</v>
      </c>
      <c r="AB7" s="91"/>
      <c r="AC7" s="91"/>
      <c r="AD7" s="91"/>
      <c r="AE7" s="91"/>
      <c r="AF7" s="91"/>
      <c r="AG7" s="91"/>
      <c r="AH7" s="92"/>
      <c r="AI7" s="29" t="s">
        <v>7</v>
      </c>
    </row>
    <row r="8" spans="1:35" ht="40.200000000000003" customHeight="1" x14ac:dyDescent="0.3">
      <c r="A8" s="124" t="s">
        <v>80</v>
      </c>
      <c r="B8" s="124"/>
      <c r="C8" s="124"/>
      <c r="D8" s="124"/>
      <c r="E8" s="124"/>
      <c r="F8" s="124"/>
      <c r="G8" s="124"/>
      <c r="H8" s="124"/>
      <c r="I8" s="124"/>
      <c r="J8" s="124"/>
      <c r="K8" s="124"/>
      <c r="L8" s="124"/>
      <c r="M8" s="124"/>
      <c r="N8" s="124"/>
      <c r="O8" s="124"/>
      <c r="P8" s="124"/>
      <c r="Z8" s="94" t="s">
        <v>16</v>
      </c>
      <c r="AA8" s="93" t="s">
        <v>17</v>
      </c>
      <c r="AB8" s="91"/>
      <c r="AC8" s="91"/>
      <c r="AD8" s="91"/>
      <c r="AE8" s="91"/>
      <c r="AF8" s="91"/>
      <c r="AG8" s="91"/>
      <c r="AH8" s="92"/>
      <c r="AI8" s="29" t="s">
        <v>7</v>
      </c>
    </row>
    <row r="9" spans="1:35" ht="21.75" customHeight="1" x14ac:dyDescent="0.3">
      <c r="A9" s="74" t="s">
        <v>73</v>
      </c>
      <c r="B9" s="45"/>
      <c r="C9" s="45"/>
      <c r="D9" s="45"/>
      <c r="E9" s="45"/>
      <c r="F9" s="45"/>
      <c r="G9" s="45"/>
      <c r="H9" s="45"/>
      <c r="I9" s="45"/>
      <c r="J9" s="45"/>
      <c r="K9" s="45"/>
      <c r="L9" s="45"/>
      <c r="M9" s="45"/>
      <c r="N9" s="45"/>
      <c r="O9" s="45"/>
      <c r="P9" s="45"/>
      <c r="Z9" s="94" t="s">
        <v>19</v>
      </c>
      <c r="AA9" s="93" t="s">
        <v>75</v>
      </c>
      <c r="AB9" s="91"/>
      <c r="AC9" s="91"/>
      <c r="AD9" s="91"/>
      <c r="AE9" s="91"/>
      <c r="AF9" s="91"/>
      <c r="AG9" s="91"/>
      <c r="AH9" s="92"/>
      <c r="AI9" s="29" t="s">
        <v>18</v>
      </c>
    </row>
    <row r="10" spans="1:35" x14ac:dyDescent="0.3">
      <c r="A10" s="74" t="s">
        <v>98</v>
      </c>
      <c r="B10" s="27"/>
      <c r="Z10" s="94" t="s">
        <v>20</v>
      </c>
      <c r="AA10" s="93" t="s">
        <v>21</v>
      </c>
      <c r="AB10" s="91"/>
      <c r="AC10" s="91"/>
      <c r="AD10" s="91"/>
      <c r="AE10" s="91"/>
      <c r="AF10" s="91"/>
      <c r="AG10" s="91"/>
      <c r="AH10" s="92"/>
      <c r="AI10" s="29" t="s">
        <v>7</v>
      </c>
    </row>
    <row r="11" spans="1:35" ht="18.600000000000001" thickBot="1" x14ac:dyDescent="0.4">
      <c r="A11" s="125" t="s">
        <v>0</v>
      </c>
      <c r="B11" s="125"/>
      <c r="C11" s="125"/>
      <c r="D11" s="125"/>
      <c r="E11" s="125"/>
      <c r="F11" s="125"/>
      <c r="G11" s="125"/>
      <c r="H11" s="125"/>
      <c r="I11" s="125"/>
      <c r="J11" s="125"/>
      <c r="K11" s="125"/>
      <c r="L11" s="125"/>
      <c r="M11" s="125"/>
      <c r="N11" s="125"/>
      <c r="O11" s="125"/>
      <c r="P11" s="125"/>
      <c r="Z11" s="94" t="s">
        <v>22</v>
      </c>
      <c r="AA11" s="93" t="s">
        <v>23</v>
      </c>
      <c r="AB11" s="91"/>
      <c r="AC11" s="91"/>
      <c r="AD11" s="91"/>
      <c r="AE11" s="91"/>
      <c r="AF11" s="91"/>
      <c r="AG11" s="91"/>
      <c r="AH11" s="92"/>
      <c r="AI11" s="29" t="s">
        <v>7</v>
      </c>
    </row>
    <row r="12" spans="1:35" ht="25.2" customHeight="1" thickTop="1" x14ac:dyDescent="0.3">
      <c r="A12" s="24"/>
      <c r="B12" s="24"/>
      <c r="J12" s="42"/>
      <c r="Z12" s="94" t="s">
        <v>24</v>
      </c>
      <c r="AA12" s="93" t="s">
        <v>25</v>
      </c>
      <c r="AB12" s="91"/>
      <c r="AC12" s="91"/>
      <c r="AD12" s="91"/>
      <c r="AE12" s="91"/>
      <c r="AF12" s="91"/>
      <c r="AG12" s="91"/>
      <c r="AH12" s="92"/>
      <c r="AI12" s="29" t="s">
        <v>18</v>
      </c>
    </row>
    <row r="13" spans="1:35" ht="23.4" customHeight="1" x14ac:dyDescent="0.3">
      <c r="A13" s="24"/>
      <c r="B13" s="24"/>
      <c r="C13" s="25"/>
      <c r="D13" s="25"/>
      <c r="E13" s="26"/>
      <c r="F13" s="32"/>
      <c r="G13" s="30"/>
      <c r="J13" s="42"/>
      <c r="Z13" s="94" t="s">
        <v>26</v>
      </c>
      <c r="AA13" s="93" t="s">
        <v>27</v>
      </c>
      <c r="AB13" s="91"/>
      <c r="AC13" s="91"/>
      <c r="AD13" s="91"/>
      <c r="AE13" s="91"/>
      <c r="AF13" s="91"/>
      <c r="AG13" s="91"/>
      <c r="AH13" s="92"/>
      <c r="AI13" s="29" t="s">
        <v>7</v>
      </c>
    </row>
    <row r="14" spans="1:35" ht="25.2" customHeight="1" x14ac:dyDescent="0.3">
      <c r="A14" s="130" t="s">
        <v>30</v>
      </c>
      <c r="B14" s="135" t="s">
        <v>60</v>
      </c>
      <c r="C14" s="131" t="s">
        <v>31</v>
      </c>
      <c r="D14" s="131" t="s">
        <v>32</v>
      </c>
      <c r="E14" s="131" t="s">
        <v>33</v>
      </c>
      <c r="F14" s="128" t="s">
        <v>34</v>
      </c>
      <c r="G14" s="131" t="s">
        <v>61</v>
      </c>
      <c r="H14" s="128" t="s">
        <v>35</v>
      </c>
      <c r="I14" s="132" t="s">
        <v>36</v>
      </c>
      <c r="J14" s="132" t="s">
        <v>37</v>
      </c>
      <c r="K14" s="126" t="s">
        <v>38</v>
      </c>
      <c r="L14" s="126" t="s">
        <v>39</v>
      </c>
      <c r="M14" s="126" t="s">
        <v>40</v>
      </c>
      <c r="N14" s="133" t="s">
        <v>41</v>
      </c>
      <c r="O14" s="133"/>
      <c r="P14" s="108" t="s">
        <v>62</v>
      </c>
      <c r="Z14" s="94" t="s">
        <v>28</v>
      </c>
      <c r="AA14" s="93" t="s">
        <v>29</v>
      </c>
      <c r="AB14" s="91"/>
      <c r="AC14" s="91"/>
      <c r="AD14" s="91"/>
      <c r="AE14" s="91"/>
      <c r="AF14" s="91"/>
      <c r="AG14" s="91"/>
      <c r="AH14" s="92"/>
      <c r="AI14" s="73" t="s">
        <v>18</v>
      </c>
    </row>
    <row r="15" spans="1:35" s="6" customFormat="1" ht="17.399999999999999" customHeight="1" thickBot="1" x14ac:dyDescent="0.35">
      <c r="A15" s="130"/>
      <c r="B15" s="136"/>
      <c r="C15" s="131"/>
      <c r="D15" s="131"/>
      <c r="E15" s="131"/>
      <c r="F15" s="129"/>
      <c r="G15" s="131"/>
      <c r="H15" s="129"/>
      <c r="I15" s="132"/>
      <c r="J15" s="132"/>
      <c r="K15" s="127"/>
      <c r="L15" s="127"/>
      <c r="M15" s="127"/>
      <c r="N15" s="134"/>
      <c r="O15" s="134"/>
      <c r="P15" s="52" t="s">
        <v>42</v>
      </c>
      <c r="Z15" s="94" t="s">
        <v>28</v>
      </c>
      <c r="AA15" s="93" t="s">
        <v>29</v>
      </c>
      <c r="AB15" s="91"/>
      <c r="AC15" s="91"/>
      <c r="AD15" s="91"/>
      <c r="AE15" s="91"/>
      <c r="AF15" s="91"/>
      <c r="AG15" s="91"/>
      <c r="AH15" s="92"/>
      <c r="AI15" s="95" t="s">
        <v>18</v>
      </c>
    </row>
    <row r="16" spans="1:35" ht="62.4" customHeight="1" x14ac:dyDescent="0.3">
      <c r="A16" s="50"/>
      <c r="B16" s="50"/>
      <c r="C16" s="106"/>
      <c r="D16" s="51"/>
      <c r="E16" s="104" t="s">
        <v>92</v>
      </c>
      <c r="F16" s="23" t="s">
        <v>70</v>
      </c>
      <c r="G16" s="23" t="s">
        <v>91</v>
      </c>
      <c r="H16" s="23" t="s">
        <v>68</v>
      </c>
      <c r="I16" s="103">
        <v>0.24</v>
      </c>
      <c r="J16" s="54"/>
      <c r="K16" s="55"/>
      <c r="L16" s="56"/>
      <c r="M16" s="76" t="str">
        <f>IF(I16&gt;K$19,"INEXEQUÍVEL ELEVADO",IF(I16&lt;L$19,"EXCESSIVO","VÁLIDO"))</f>
        <v>EXCESSIVO</v>
      </c>
      <c r="N16" s="44">
        <f>I16/J$19</f>
        <v>0.70677324358435001</v>
      </c>
      <c r="O16" s="69" t="s">
        <v>76</v>
      </c>
      <c r="P16" s="71"/>
      <c r="R16" s="118" t="s">
        <v>63</v>
      </c>
      <c r="S16" s="119"/>
      <c r="T16" s="119"/>
      <c r="U16" s="119"/>
      <c r="V16" s="120"/>
      <c r="W16" s="121" t="s">
        <v>67</v>
      </c>
      <c r="X16" s="122"/>
      <c r="Z16" s="112" t="s">
        <v>95</v>
      </c>
      <c r="AA16" s="113"/>
      <c r="AB16" s="113"/>
      <c r="AC16" s="113"/>
      <c r="AD16" s="113"/>
      <c r="AE16" s="113"/>
      <c r="AF16" s="113"/>
      <c r="AG16" s="113"/>
      <c r="AH16" s="113"/>
      <c r="AI16" s="114"/>
    </row>
    <row r="17" spans="1:35" ht="62.4" customHeight="1" x14ac:dyDescent="0.3">
      <c r="A17" s="41"/>
      <c r="B17" s="41"/>
      <c r="C17" s="49"/>
      <c r="D17" s="40"/>
      <c r="E17" s="104" t="s">
        <v>90</v>
      </c>
      <c r="F17" s="23" t="s">
        <v>70</v>
      </c>
      <c r="G17" s="23" t="s">
        <v>84</v>
      </c>
      <c r="H17" s="43" t="s">
        <v>68</v>
      </c>
      <c r="I17" s="103">
        <v>0.32</v>
      </c>
      <c r="J17" s="34"/>
      <c r="K17" s="39"/>
      <c r="L17" s="53"/>
      <c r="M17" s="76" t="str">
        <f t="shared" ref="M17:M21" si="0">IF(I17&gt;K$19,"INEXEQUÍVEL ELEVADO",IF(I17&lt;L$19,"EXCESSIVO","VÁLIDO"))</f>
        <v>VÁLIDO</v>
      </c>
      <c r="N17" s="85">
        <f>I17/J$19</f>
        <v>0.94236432477913334</v>
      </c>
      <c r="O17" s="69" t="s">
        <v>76</v>
      </c>
      <c r="P17" s="72"/>
      <c r="R17" s="57" t="s">
        <v>4</v>
      </c>
      <c r="S17" s="58" t="s">
        <v>64</v>
      </c>
      <c r="T17" s="59" t="s">
        <v>65</v>
      </c>
      <c r="U17" s="58" t="s">
        <v>66</v>
      </c>
      <c r="V17" s="60" t="s">
        <v>15</v>
      </c>
      <c r="W17" s="61">
        <v>0.25</v>
      </c>
      <c r="X17" s="62">
        <v>0.75</v>
      </c>
      <c r="Z17" s="115"/>
      <c r="AA17" s="116"/>
      <c r="AB17" s="116"/>
      <c r="AC17" s="116"/>
      <c r="AD17" s="116"/>
      <c r="AE17" s="116"/>
      <c r="AF17" s="116"/>
      <c r="AG17" s="116"/>
      <c r="AH17" s="116"/>
      <c r="AI17" s="117"/>
    </row>
    <row r="18" spans="1:35" ht="62.4" customHeight="1" thickBot="1" x14ac:dyDescent="0.35">
      <c r="A18" s="41"/>
      <c r="B18" s="41"/>
      <c r="C18" s="137" t="s">
        <v>79</v>
      </c>
      <c r="D18" s="79"/>
      <c r="E18" s="105" t="s">
        <v>81</v>
      </c>
      <c r="F18" s="43" t="s">
        <v>70</v>
      </c>
      <c r="G18" s="23" t="s">
        <v>82</v>
      </c>
      <c r="H18" s="43" t="s">
        <v>97</v>
      </c>
      <c r="I18" s="103">
        <v>0.32</v>
      </c>
      <c r="J18" s="80"/>
      <c r="K18" s="81"/>
      <c r="L18" s="82"/>
      <c r="M18" s="76" t="str">
        <f t="shared" si="0"/>
        <v>VÁLIDO</v>
      </c>
      <c r="N18" s="85">
        <f>I18/J$19</f>
        <v>0.94236432477913334</v>
      </c>
      <c r="O18" s="69" t="s">
        <v>76</v>
      </c>
      <c r="P18" s="72"/>
      <c r="R18" s="83">
        <f>AVERAGE(I17:I22)</f>
        <v>0.35616666666666669</v>
      </c>
      <c r="S18" s="63">
        <f>_xlfn.STDEV.S(I17:I22)</f>
        <v>2.9232356502113657E-2</v>
      </c>
      <c r="T18" s="64">
        <f>(S18/R18)*100</f>
        <v>8.2074936365316766</v>
      </c>
      <c r="U18" s="65" t="str">
        <f>IF(T18&gt;25,"Mediana","Média")</f>
        <v>Média</v>
      </c>
      <c r="V18" s="66">
        <f>MIN(I16:I22)</f>
        <v>0.24</v>
      </c>
      <c r="W18" s="67" t="s">
        <v>71</v>
      </c>
      <c r="X18" s="68" t="s">
        <v>72</v>
      </c>
    </row>
    <row r="19" spans="1:35" ht="67.2" customHeight="1" x14ac:dyDescent="0.3">
      <c r="A19" s="41">
        <v>1</v>
      </c>
      <c r="B19" s="41"/>
      <c r="C19" s="137"/>
      <c r="D19" s="79" t="s">
        <v>93</v>
      </c>
      <c r="E19" s="104" t="s">
        <v>83</v>
      </c>
      <c r="F19" s="23" t="s">
        <v>70</v>
      </c>
      <c r="G19" s="23" t="s">
        <v>84</v>
      </c>
      <c r="H19" s="23" t="s">
        <v>68</v>
      </c>
      <c r="I19" s="103">
        <v>0.36599999999999999</v>
      </c>
      <c r="J19" s="107">
        <f>AVERAGE(I16:I22)</f>
        <v>0.33957142857142858</v>
      </c>
      <c r="K19" s="81">
        <f>J19*1.25</f>
        <v>0.42446428571428574</v>
      </c>
      <c r="L19" s="82">
        <f>J19*0.75</f>
        <v>0.25467857142857142</v>
      </c>
      <c r="M19" s="76" t="str">
        <f t="shared" si="0"/>
        <v>VÁLIDO</v>
      </c>
      <c r="N19" s="70">
        <f>(I19-J$19)/J$19</f>
        <v>7.7829196466133732E-2</v>
      </c>
      <c r="O19" s="69" t="s">
        <v>94</v>
      </c>
      <c r="P19" s="84">
        <f>AVERAGE(I17:I22)</f>
        <v>0.35616666666666669</v>
      </c>
      <c r="R19" s="22"/>
      <c r="S19" t="s">
        <v>77</v>
      </c>
    </row>
    <row r="20" spans="1:35" ht="76.2" customHeight="1" x14ac:dyDescent="0.3">
      <c r="A20" s="41"/>
      <c r="B20" s="41"/>
      <c r="C20" s="49"/>
      <c r="D20" s="40"/>
      <c r="E20" s="104" t="s">
        <v>85</v>
      </c>
      <c r="F20" s="23" t="s">
        <v>70</v>
      </c>
      <c r="G20" s="23" t="s">
        <v>89</v>
      </c>
      <c r="H20" s="23" t="s">
        <v>68</v>
      </c>
      <c r="I20" s="103">
        <v>0.37</v>
      </c>
      <c r="J20" s="34"/>
      <c r="K20" s="39"/>
      <c r="L20" s="53"/>
      <c r="M20" s="76" t="str">
        <f t="shared" si="0"/>
        <v>VÁLIDO</v>
      </c>
      <c r="N20" s="70">
        <f t="shared" ref="N20:N22" si="1">(I20-J$19)/J$19</f>
        <v>8.9608750525872916E-2</v>
      </c>
      <c r="O20" s="69" t="s">
        <v>94</v>
      </c>
      <c r="P20" s="48"/>
    </row>
    <row r="21" spans="1:35" ht="57" customHeight="1" x14ac:dyDescent="0.3">
      <c r="A21" s="41"/>
      <c r="B21" s="41"/>
      <c r="C21" s="49"/>
      <c r="D21" s="40"/>
      <c r="E21" s="104" t="s">
        <v>87</v>
      </c>
      <c r="F21" s="23" t="s">
        <v>69</v>
      </c>
      <c r="G21" s="23" t="s">
        <v>86</v>
      </c>
      <c r="H21" s="23" t="s">
        <v>68</v>
      </c>
      <c r="I21" s="103">
        <v>0.37090000000000001</v>
      </c>
      <c r="J21" s="34"/>
      <c r="K21" s="39"/>
      <c r="L21" s="53"/>
      <c r="M21" s="76" t="str">
        <f t="shared" si="0"/>
        <v>VÁLIDO</v>
      </c>
      <c r="N21" s="70">
        <f t="shared" si="1"/>
        <v>9.2259150189314257E-2</v>
      </c>
      <c r="O21" s="69" t="s">
        <v>94</v>
      </c>
      <c r="P21" s="48"/>
    </row>
    <row r="22" spans="1:35" ht="55.8" customHeight="1" x14ac:dyDescent="0.3">
      <c r="A22" s="96"/>
      <c r="B22" s="96"/>
      <c r="C22" s="97"/>
      <c r="D22" s="98"/>
      <c r="E22" s="105" t="s">
        <v>88</v>
      </c>
      <c r="F22" s="23" t="s">
        <v>69</v>
      </c>
      <c r="G22" s="23" t="s">
        <v>89</v>
      </c>
      <c r="H22" s="23" t="s">
        <v>68</v>
      </c>
      <c r="I22" s="103">
        <v>0.3901</v>
      </c>
      <c r="J22" s="99"/>
      <c r="K22" s="100"/>
      <c r="L22" s="101"/>
      <c r="M22" s="76" t="str">
        <f>IF(I22&gt;K$19,"INEXEQUÍVEL ELEVADO",IF(I22&lt;L$19,"EXCESSIVO","VÁLIDO"))</f>
        <v>VÁLIDO</v>
      </c>
      <c r="N22" s="70">
        <f t="shared" si="1"/>
        <v>0.14880100967606225</v>
      </c>
      <c r="O22" s="69" t="s">
        <v>94</v>
      </c>
      <c r="P22" s="102"/>
    </row>
    <row r="23" spans="1:35" s="20" customFormat="1" ht="39" customHeight="1" x14ac:dyDescent="0.3">
      <c r="A23" s="28"/>
      <c r="B23" s="28"/>
      <c r="C23" s="28"/>
      <c r="D23" s="28"/>
      <c r="E23" s="28"/>
      <c r="F23" s="33"/>
      <c r="G23" s="33"/>
      <c r="H23" s="28"/>
      <c r="I23" s="28"/>
      <c r="J23" s="28"/>
      <c r="K23" s="28"/>
      <c r="L23" s="28"/>
      <c r="M23" s="28"/>
      <c r="N23" s="28"/>
      <c r="O23" s="28"/>
      <c r="P23" s="37"/>
      <c r="T23" s="36"/>
    </row>
    <row r="24" spans="1:35" s="20" customFormat="1" ht="109.2" customHeight="1" x14ac:dyDescent="0.3">
      <c r="A24" s="123" t="s">
        <v>96</v>
      </c>
      <c r="B24" s="123"/>
      <c r="C24" s="123"/>
      <c r="D24" s="123"/>
      <c r="E24" s="123"/>
      <c r="F24" s="123"/>
      <c r="G24" s="123"/>
      <c r="H24" s="123"/>
      <c r="I24" s="123"/>
      <c r="J24" s="123"/>
      <c r="K24" s="123"/>
      <c r="L24" s="123"/>
      <c r="M24" s="123"/>
      <c r="N24" s="123"/>
      <c r="O24" s="123"/>
      <c r="P24" s="123"/>
      <c r="T24" s="77"/>
    </row>
    <row r="25" spans="1:35" ht="15" customHeight="1" x14ac:dyDescent="0.3">
      <c r="A25" s="75"/>
      <c r="B25" s="75"/>
      <c r="C25" s="75"/>
      <c r="D25" s="75"/>
      <c r="E25" s="75"/>
      <c r="F25" s="75"/>
      <c r="G25" s="75"/>
      <c r="H25" s="75"/>
      <c r="I25" s="75"/>
      <c r="J25" s="75"/>
      <c r="K25" s="75"/>
      <c r="L25" s="75"/>
      <c r="M25" s="75"/>
      <c r="N25" s="75"/>
      <c r="O25" s="75"/>
      <c r="P25" s="75"/>
    </row>
    <row r="26" spans="1:35" ht="15" customHeight="1" x14ac:dyDescent="0.3">
      <c r="A26" s="75"/>
      <c r="B26" s="75"/>
      <c r="C26" s="75"/>
      <c r="D26" s="75"/>
      <c r="E26" s="75"/>
      <c r="F26" s="75"/>
      <c r="G26" s="75"/>
      <c r="H26" s="75"/>
      <c r="I26" s="75"/>
      <c r="J26" s="75"/>
      <c r="K26" s="75"/>
      <c r="L26" s="75"/>
      <c r="M26" s="75"/>
      <c r="N26" s="75"/>
      <c r="O26" s="75"/>
      <c r="P26" s="75"/>
    </row>
    <row r="27" spans="1:35" ht="15" customHeight="1" x14ac:dyDescent="0.3">
      <c r="A27" s="75"/>
      <c r="B27" s="75"/>
      <c r="C27" s="75"/>
      <c r="D27" s="75"/>
      <c r="E27" s="75"/>
      <c r="F27" s="75"/>
      <c r="G27" s="75"/>
      <c r="H27" s="75"/>
      <c r="I27" s="75"/>
      <c r="J27" s="75"/>
      <c r="K27" s="75"/>
      <c r="L27" s="75"/>
      <c r="M27" s="75"/>
      <c r="N27" s="75"/>
      <c r="O27" s="75"/>
      <c r="P27" s="75"/>
    </row>
    <row r="28" spans="1:35" ht="15" customHeight="1" x14ac:dyDescent="0.3">
      <c r="A28" s="75"/>
      <c r="B28" s="75"/>
      <c r="C28" s="75"/>
      <c r="D28" s="75"/>
      <c r="E28" s="75"/>
      <c r="F28" s="75"/>
      <c r="G28" s="75"/>
      <c r="H28" s="75"/>
      <c r="I28" s="75"/>
      <c r="J28" s="75"/>
      <c r="K28" s="75"/>
      <c r="L28" s="75"/>
      <c r="M28" s="75"/>
      <c r="N28" s="75"/>
      <c r="O28" s="75"/>
      <c r="P28" s="75"/>
    </row>
    <row r="29" spans="1:35" ht="15" customHeight="1" x14ac:dyDescent="0.3">
      <c r="A29" s="75"/>
      <c r="B29" s="75"/>
      <c r="C29" s="75"/>
      <c r="D29" s="75"/>
      <c r="E29" s="75"/>
      <c r="F29" s="75"/>
      <c r="G29" s="75"/>
      <c r="H29" s="75"/>
      <c r="I29" s="75"/>
      <c r="J29" s="75"/>
      <c r="K29" s="75"/>
      <c r="L29" s="75"/>
      <c r="M29" s="75"/>
      <c r="N29" s="75"/>
      <c r="O29" s="75"/>
      <c r="P29" s="75"/>
    </row>
    <row r="30" spans="1:35" ht="15" customHeight="1" x14ac:dyDescent="0.3">
      <c r="A30" s="75"/>
      <c r="B30" s="75"/>
      <c r="C30" s="75"/>
      <c r="D30" s="75"/>
      <c r="E30" s="75"/>
      <c r="F30" s="75"/>
      <c r="G30" s="75"/>
      <c r="H30" s="75"/>
      <c r="I30" s="75"/>
      <c r="J30" s="75"/>
      <c r="K30" s="75"/>
      <c r="L30" s="75"/>
      <c r="M30" s="75"/>
      <c r="N30" s="75"/>
      <c r="O30" s="75"/>
      <c r="P30" s="75"/>
    </row>
    <row r="31" spans="1:35" ht="15" customHeight="1" x14ac:dyDescent="0.3">
      <c r="A31" s="75"/>
      <c r="B31" s="75"/>
      <c r="C31" s="75"/>
      <c r="D31" s="75"/>
      <c r="E31" s="75"/>
      <c r="F31" s="75"/>
      <c r="G31" s="75"/>
      <c r="H31" s="75"/>
      <c r="I31" s="75"/>
      <c r="J31" s="75"/>
      <c r="K31" s="75"/>
      <c r="L31" s="75"/>
      <c r="M31" s="75"/>
      <c r="N31" s="75"/>
      <c r="O31" s="75"/>
      <c r="P31" s="75"/>
    </row>
    <row r="32" spans="1:35" ht="18" x14ac:dyDescent="0.3">
      <c r="A32" s="75"/>
      <c r="B32" s="75"/>
      <c r="C32" s="75"/>
      <c r="D32" s="75"/>
      <c r="E32" s="75"/>
      <c r="F32" s="75"/>
      <c r="G32" s="75"/>
      <c r="H32" s="75"/>
      <c r="I32" s="75"/>
      <c r="J32" s="75"/>
      <c r="K32" s="75"/>
      <c r="L32" s="75"/>
      <c r="M32" s="75"/>
      <c r="N32" s="75"/>
      <c r="O32" s="75"/>
      <c r="P32" s="75"/>
    </row>
    <row r="33" spans="1:16" ht="51.6" customHeight="1" x14ac:dyDescent="0.3">
      <c r="A33" s="75"/>
      <c r="B33" s="75"/>
      <c r="C33" s="75"/>
      <c r="D33" s="75"/>
      <c r="E33" s="75"/>
      <c r="F33" s="75"/>
      <c r="G33" s="75"/>
      <c r="H33" s="75"/>
      <c r="I33" s="75"/>
      <c r="J33" s="75"/>
      <c r="K33" s="75"/>
      <c r="L33" s="75"/>
      <c r="M33" s="75"/>
      <c r="N33" s="75"/>
      <c r="O33" s="75"/>
      <c r="P33" s="75"/>
    </row>
    <row r="37" spans="1:16" ht="15" customHeight="1" x14ac:dyDescent="0.3"/>
    <row r="49" ht="58.2" customHeight="1" x14ac:dyDescent="0.3"/>
  </sheetData>
  <mergeCells count="22">
    <mergeCell ref="B14:B15"/>
    <mergeCell ref="I14:I15"/>
    <mergeCell ref="F14:F15"/>
    <mergeCell ref="C18:C19"/>
    <mergeCell ref="C14:C15"/>
    <mergeCell ref="E14:E15"/>
    <mergeCell ref="Z3:AH3"/>
    <mergeCell ref="Z16:AI17"/>
    <mergeCell ref="R16:V16"/>
    <mergeCell ref="W16:X16"/>
    <mergeCell ref="A24:P24"/>
    <mergeCell ref="A8:P8"/>
    <mergeCell ref="A11:P11"/>
    <mergeCell ref="M14:M15"/>
    <mergeCell ref="H14:H15"/>
    <mergeCell ref="K14:K15"/>
    <mergeCell ref="L14:L15"/>
    <mergeCell ref="A14:A15"/>
    <mergeCell ref="G14:G15"/>
    <mergeCell ref="D14:D15"/>
    <mergeCell ref="J14:J15"/>
    <mergeCell ref="N14:O15"/>
  </mergeCells>
  <phoneticPr fontId="3" type="noConversion"/>
  <conditionalFormatting sqref="M16:M22">
    <cfRule type="containsText" priority="7106" operator="containsText" text="Excessivamente elevado">
      <formula>NOT(ISERROR(SEARCH("Excessivamente elevado",M16)))</formula>
    </cfRule>
    <cfRule type="containsText" dxfId="12" priority="7107" operator="containsText" text="Válido">
      <formula>NOT(ISERROR(SEARCH("Válido",M16)))</formula>
    </cfRule>
    <cfRule type="containsText" dxfId="11" priority="7247" operator="containsText" text="Inexequível">
      <formula>NOT(ISERROR(SEARCH("Inexequível",M16)))</formula>
    </cfRule>
    <cfRule type="aboveAverage" dxfId="10" priority="7254" aboveAverage="0"/>
  </conditionalFormatting>
  <conditionalFormatting sqref="M6:O7 M10:O10 M12:O13 N34:O49 M50:O1048576">
    <cfRule type="containsText" dxfId="9" priority="5324" operator="containsText" text="Excessivamente elevado">
      <formula>NOT(ISERROR(SEARCH("Excessivamente elevado",M6)))</formula>
    </cfRule>
  </conditionalFormatting>
  <conditionalFormatting sqref="N14">
    <cfRule type="containsText" dxfId="8" priority="5261" operator="containsText" text="Excessivamente elevado">
      <formula>NOT(ISERROR(SEARCH("Excessivamente elevado",N14)))</formula>
    </cfRule>
  </conditionalFormatting>
  <conditionalFormatting sqref="N16 M14:M22 M23:O23">
    <cfRule type="containsText" dxfId="7" priority="4417" operator="containsText" text="Excessivamente elevado">
      <formula>NOT(ISERROR(SEARCH("Excessivamente elevado",M14)))</formula>
    </cfRule>
  </conditionalFormatting>
  <conditionalFormatting sqref="N16 M16:M22">
    <cfRule type="cellIs" dxfId="6" priority="5331" operator="lessThan">
      <formula>"K$25"</formula>
    </cfRule>
    <cfRule type="cellIs" dxfId="5" priority="5332" operator="greaterThan">
      <formula>"J&amp;25"</formula>
    </cfRule>
    <cfRule type="cellIs" dxfId="4" priority="5334" operator="greaterThan">
      <formula>"J$25"</formula>
    </cfRule>
  </conditionalFormatting>
  <conditionalFormatting sqref="N16">
    <cfRule type="cellIs" dxfId="3" priority="1412" operator="between">
      <formula>75</formula>
      <formula>100</formula>
    </cfRule>
    <cfRule type="containsText" priority="7236" operator="containsText" text="Excessivamente elevado">
      <formula>NOT(ISERROR(SEARCH("Excessivamente elevado",N16)))</formula>
    </cfRule>
    <cfRule type="containsText" dxfId="2" priority="7237" operator="containsText" text="Válido">
      <formula>NOT(ISERROR(SEARCH("Válido",N16)))</formula>
    </cfRule>
    <cfRule type="containsText" dxfId="1" priority="7238" operator="containsText" text="Inexequível">
      <formula>NOT(ISERROR(SEARCH("Inexequível",N16)))</formula>
    </cfRule>
    <cfRule type="aboveAverage" dxfId="0" priority="7239" aboveAverage="0"/>
  </conditionalFormatting>
  <pageMargins left="0.7" right="0.7" top="0.75" bottom="0.75" header="0.3" footer="0.3"/>
  <pageSetup paperSize="9" scale="6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0">
    <tabColor rgb="FF00B0F0"/>
  </sheetPr>
  <dimension ref="A1:I6"/>
  <sheetViews>
    <sheetView showGridLines="0" workbookViewId="0">
      <pane ySplit="2" topLeftCell="A3" activePane="bottomLeft" state="frozen"/>
      <selection pane="bottomLeft" sqref="A1:H1"/>
    </sheetView>
  </sheetViews>
  <sheetFormatPr defaultRowHeight="14.4" x14ac:dyDescent="0.3"/>
  <cols>
    <col min="3" max="3" width="44.33203125" customWidth="1"/>
    <col min="6" max="6" width="10" bestFit="1" customWidth="1"/>
    <col min="7" max="7" width="13.33203125" bestFit="1" customWidth="1"/>
    <col min="8" max="8" width="29" customWidth="1"/>
    <col min="9" max="9" width="255.6640625" hidden="1" customWidth="1"/>
  </cols>
  <sheetData>
    <row r="1" spans="1:9" ht="41.25" customHeight="1" x14ac:dyDescent="0.3">
      <c r="A1" s="138" t="s">
        <v>43</v>
      </c>
      <c r="B1" s="139"/>
      <c r="C1" s="139"/>
      <c r="D1" s="139"/>
      <c r="E1" s="139"/>
      <c r="F1" s="139"/>
      <c r="G1" s="139"/>
      <c r="H1" s="139"/>
    </row>
    <row r="2" spans="1:9" s="6" customFormat="1" ht="28.8" x14ac:dyDescent="0.3">
      <c r="A2" s="9" t="s">
        <v>30</v>
      </c>
      <c r="B2" s="9" t="s">
        <v>44</v>
      </c>
      <c r="C2" s="11" t="s">
        <v>45</v>
      </c>
      <c r="D2" s="10" t="s">
        <v>46</v>
      </c>
      <c r="E2" s="10" t="s">
        <v>47</v>
      </c>
      <c r="F2" s="12" t="s">
        <v>36</v>
      </c>
      <c r="G2" s="12" t="s">
        <v>48</v>
      </c>
      <c r="H2" s="9" t="s">
        <v>49</v>
      </c>
      <c r="I2" s="2" t="s">
        <v>50</v>
      </c>
    </row>
    <row r="3" spans="1:9" ht="129.6" x14ac:dyDescent="0.3">
      <c r="A3" s="8">
        <v>122</v>
      </c>
      <c r="B3" s="7">
        <v>4016</v>
      </c>
      <c r="C3" s="21" t="s">
        <v>51</v>
      </c>
      <c r="D3" s="18" t="s">
        <v>52</v>
      </c>
      <c r="E3" s="5">
        <v>20</v>
      </c>
      <c r="F3" s="16">
        <v>27.49</v>
      </c>
      <c r="G3" s="14">
        <f>F3*E3</f>
        <v>549.79999999999995</v>
      </c>
      <c r="H3" s="4"/>
      <c r="I3" s="3"/>
    </row>
    <row r="4" spans="1:9" ht="115.2" x14ac:dyDescent="0.3">
      <c r="A4" s="8">
        <v>123</v>
      </c>
      <c r="B4" s="7"/>
      <c r="C4" s="21" t="s">
        <v>53</v>
      </c>
      <c r="D4" s="18" t="s">
        <v>54</v>
      </c>
      <c r="E4" s="1">
        <v>1</v>
      </c>
      <c r="F4" s="16">
        <v>194.93</v>
      </c>
      <c r="G4" s="15">
        <f>F4*E4</f>
        <v>194.93</v>
      </c>
      <c r="H4" s="19"/>
      <c r="I4" s="3" t="s">
        <v>55</v>
      </c>
    </row>
    <row r="5" spans="1:9" ht="100.8" x14ac:dyDescent="0.3">
      <c r="A5" s="8">
        <v>124</v>
      </c>
      <c r="B5" s="7"/>
      <c r="C5" s="21" t="s">
        <v>56</v>
      </c>
      <c r="D5" s="18" t="s">
        <v>57</v>
      </c>
      <c r="E5" s="1">
        <v>2</v>
      </c>
      <c r="F5" s="16">
        <v>116.59</v>
      </c>
      <c r="G5" s="15">
        <f>F5*E5</f>
        <v>233.18</v>
      </c>
      <c r="H5" s="19"/>
      <c r="I5" s="3" t="s">
        <v>58</v>
      </c>
    </row>
    <row r="6" spans="1:9" x14ac:dyDescent="0.3">
      <c r="C6" s="140" t="s">
        <v>59</v>
      </c>
      <c r="D6" s="140"/>
      <c r="E6" s="140"/>
      <c r="F6" s="140"/>
      <c r="G6" s="17">
        <f>SUM(G3:G5)</f>
        <v>977.91000000000008</v>
      </c>
    </row>
  </sheetData>
  <mergeCells count="2">
    <mergeCell ref="A1:H1"/>
    <mergeCell ref="C6:F6"/>
  </mergeCells>
  <hyperlinks>
    <hyperlink ref="I4" r:id="rId1" xr:uid="{00000000-0004-0000-0100-000000000000}"/>
  </hyperlinks>
  <pageMargins left="0.511811024" right="0.511811024" top="0.78740157499999996" bottom="0.78740157499999996" header="0.31496062000000002" footer="0.31496062000000002"/>
  <pageSetup paperSize="9"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B46B65A122B1EA4396ED60EA1B858177" ma:contentTypeVersion="8" ma:contentTypeDescription="Crie um novo documento." ma:contentTypeScope="" ma:versionID="dcf6f166244e9f375accece2eee53b7b">
  <xsd:schema xmlns:xsd="http://www.w3.org/2001/XMLSchema" xmlns:xs="http://www.w3.org/2001/XMLSchema" xmlns:p="http://schemas.microsoft.com/office/2006/metadata/properties" xmlns:ns2="d24f8861-b641-4a7d-8939-db33b24aee54" targetNamespace="http://schemas.microsoft.com/office/2006/metadata/properties" ma:root="true" ma:fieldsID="6e36d08d4eee9729c7c257bb3f2c4c93" ns2:_="">
    <xsd:import namespace="d24f8861-b641-4a7d-8939-db33b24aee5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4f8861-b641-4a7d-8939-db33b24aee5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5DFE1F-081A-413B-A4B7-33A52117BAAB}">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86B0A5DB-A326-4CDF-AB3C-BAA6AF37B3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4f8861-b641-4a7d-8939-db33b24aee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264410E-408F-4D15-B886-B6358C86039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1</vt:i4>
      </vt:variant>
    </vt:vector>
  </HeadingPairs>
  <TitlesOfParts>
    <vt:vector size="3" baseType="lpstr">
      <vt:lpstr>Percentual desconto - livros</vt:lpstr>
      <vt:lpstr>GRUPO - 19</vt:lpstr>
      <vt:lpstr>'Percentual desconto - livros'!_Hlk16782509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Dhyonatas Lopes de Macedo</dc:creator>
  <cp:keywords/>
  <dc:description/>
  <cp:lastModifiedBy>leumaise@gmail.com</cp:lastModifiedBy>
  <cp:revision/>
  <cp:lastPrinted>2023-06-29T19:18:53Z</cp:lastPrinted>
  <dcterms:created xsi:type="dcterms:W3CDTF">2020-01-27T17:52:42Z</dcterms:created>
  <dcterms:modified xsi:type="dcterms:W3CDTF">2023-11-22T20:51:32Z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0x010100B46B65A122B1EA4396ED60EA1B858177</vt:lpwstr>
  </property>
</Properties>
</file>