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ELITA\CPL 2023\03. Licitações\PE 00.2023 - SRP - Solução de armazenamento STORAGE- 0000959-12.2023.4.90.8000\2 Edital\"/>
    </mc:Choice>
  </mc:AlternateContent>
  <xr:revisionPtr revIDLastSave="0" documentId="13_ncr:1_{F652F0F6-9106-4427-B64C-1FF8342FE2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2" l="1"/>
  <c r="N7" i="2" l="1"/>
  <c r="M8" i="2" l="1"/>
  <c r="K8" i="2"/>
  <c r="R8" i="2"/>
  <c r="S8" i="2" s="1"/>
  <c r="I8" i="2"/>
  <c r="R13" i="2"/>
  <c r="R12" i="2"/>
  <c r="S12" i="2" s="1"/>
  <c r="R11" i="2"/>
  <c r="S11" i="2" s="1"/>
  <c r="R10" i="2"/>
  <c r="S10" i="2" s="1"/>
  <c r="R9" i="2"/>
  <c r="S9" i="2" s="1"/>
  <c r="R7" i="2"/>
  <c r="S7" i="2" s="1"/>
  <c r="S13" i="2" l="1"/>
  <c r="D18" i="2" s="1"/>
  <c r="R14" i="2"/>
  <c r="G13" i="2"/>
  <c r="G12" i="2"/>
  <c r="G11" i="2"/>
  <c r="G10" i="2"/>
  <c r="G9" i="2"/>
  <c r="G7" i="2"/>
  <c r="S14" i="2" l="1"/>
  <c r="K9" i="2"/>
  <c r="M9" i="2"/>
  <c r="M12" i="2"/>
  <c r="K10" i="2"/>
  <c r="M10" i="2"/>
  <c r="K7" i="2"/>
  <c r="M7" i="2"/>
  <c r="I11" i="2"/>
  <c r="M11" i="2"/>
  <c r="I13" i="2"/>
  <c r="M13" i="2"/>
  <c r="K11" i="2"/>
  <c r="I12" i="2"/>
  <c r="K12" i="2"/>
  <c r="K13" i="2"/>
  <c r="I7" i="2"/>
  <c r="I9" i="2"/>
  <c r="I10" i="2"/>
  <c r="M14" i="2" l="1"/>
  <c r="K14" i="2"/>
  <c r="I14" i="2"/>
  <c r="I15" i="2" s="1"/>
  <c r="I16" i="2" l="1"/>
  <c r="D17" i="2" s="1"/>
  <c r="D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tc={C95ECFE9-290F-464A-A1F1-D58E0839060C}</author>
    <author>tc={4258B50F-C665-4278-B0B3-EE021FDDBED9}</author>
    <author>tc={4EB077C3-6A61-40CD-B9FB-650924D47CD4}</author>
    <author>tc={E59D70A1-0FB7-4093-A5B9-CC4FDD9A90A6}</author>
    <author>tc={E3D87632-CFF0-45D9-834A-C83C0761FF3F}</author>
  </authors>
  <commentList>
    <comment ref="J5" authorId="0" shapeId="0" xr:uid="{C95ECFE9-290F-464A-A1F1-D58E0839060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Sugere-se excluir a Versão 2 da proposta da empresa dos documentos do teams para não haver confusão no momento de anexação dos documentos ao SEI.</t>
      </text>
    </comment>
    <comment ref="L7" authorId="1" shapeId="0" xr:uid="{4258B50F-C665-4278-B0B3-EE021FDDBED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Os valores informados aparentemente estão divergentes da proposta apresentada. Ademais, a proposta não contém o subitem 1.1, já imbutindo o preço do suporte técnico na solução. Como a unidade chegou ao valor do suporte técnico?
Responder:
    @Rafael Veloso Mizuno, a nova proposta está no Teams</t>
      </text>
    </comment>
    <comment ref="H15" authorId="2" shapeId="0" xr:uid="{4EB077C3-6A61-40CD-B9FB-650924D47CD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Em regra, a unidade vinha utilizando um deflator de 10%. Por qual motivo se aumento o percentual do deflator?
Responder:
    usamos como referência o valor do TB.  Ao fazer a média dos valores, verificamos que o valor da proposta da servix estava aproximadamente 18% maior que o valor médio, daí aplicamos um deflator.
Responder:
    @rafael, segue justificativa do deflator de 18%
Responder:
    @rafael, o deflator será de 20%, pois o valor do TB do TJDFT estava errado.  Conferi com a proposta comercial</t>
      </text>
    </comment>
    <comment ref="A31" authorId="3" shapeId="0" xr:uid="{E59D70A1-0FB7-4093-A5B9-CC4FDD9A90A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encontrei essa informação na Ata. poderiam confirmar, por gentileza?
Responder:
    @Rafael Veloso Mizuno, está na proposta comercial da IPQTecnologia item 04 - 82 discos de 7,68Tb que totaliza 629,76TB</t>
      </text>
    </comment>
    <comment ref="A41" authorId="4" shapeId="0" xr:uid="{E3D87632-CFF0-45D9-834A-C83C0761FF3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 valor aceito na referida Ate é de R$ 5.799.682,16. Favor confirmar.
Responder:
    @Rafael Veloso Mizuno, este valor da ata é para 2 equipamentos.
Responder:
    vide proposta comercial que salvei no Teams</t>
      </text>
    </comment>
  </commentList>
</comments>
</file>

<file path=xl/sharedStrings.xml><?xml version="1.0" encoding="utf-8"?>
<sst xmlns="http://schemas.openxmlformats.org/spreadsheetml/2006/main" count="60" uniqueCount="47">
  <si>
    <r>
      <t>Grupo</t>
    </r>
    <r>
      <rPr>
        <sz val="10"/>
        <color rgb="FF000000"/>
        <rFont val="Times New Roman"/>
        <family val="1"/>
      </rPr>
      <t> </t>
    </r>
  </si>
  <si>
    <r>
      <t>Item </t>
    </r>
    <r>
      <rPr>
        <sz val="10"/>
        <color rgb="FF000000"/>
        <rFont val="Times New Roman"/>
        <family val="1"/>
      </rPr>
      <t> </t>
    </r>
  </si>
  <si>
    <r>
      <t>Descrição </t>
    </r>
    <r>
      <rPr>
        <sz val="10"/>
        <color rgb="FF000000"/>
        <rFont val="Times New Roman"/>
        <family val="1"/>
      </rPr>
      <t> </t>
    </r>
  </si>
  <si>
    <r>
      <t>Unidade de Medida </t>
    </r>
    <r>
      <rPr>
        <sz val="10"/>
        <color rgb="FF000000"/>
        <rFont val="Times New Roman"/>
        <family val="1"/>
      </rPr>
      <t> </t>
    </r>
  </si>
  <si>
    <t>CJF</t>
  </si>
  <si>
    <t>TOTAL</t>
  </si>
  <si>
    <t>CUSTO UNITÁRIO</t>
  </si>
  <si>
    <t>CUSTO TOTAL</t>
  </si>
  <si>
    <t>1 </t>
  </si>
  <si>
    <t xml:space="preserve">Observação: </t>
  </si>
  <si>
    <t>STJ</t>
  </si>
  <si>
    <t>Solução de Armazenamento de Dados, All Flash NVMe, com 380 TiB líquido, garantia e suporte técnico por um período de 60 meses</t>
  </si>
  <si>
    <t>Unidade</t>
  </si>
  <si>
    <t>Serviços de instalação, configuração e integração do storage fornecido</t>
  </si>
  <si>
    <t>Gaveta de expansão para o Item 1</t>
  </si>
  <si>
    <t>Solução de conectividade para o Item 1</t>
  </si>
  <si>
    <t>Gaveta de expansão SSD para equipamento de Storage NetApp FAS9000</t>
  </si>
  <si>
    <t>SERVIX</t>
  </si>
  <si>
    <t>PISE4</t>
  </si>
  <si>
    <t>COLUMBIA</t>
  </si>
  <si>
    <t>Suporte técnico para o item 1 por 60 meses</t>
  </si>
  <si>
    <t>Meses</t>
  </si>
  <si>
    <t>Órgão: GOVERNO DO ESTADO DO CEARA</t>
  </si>
  <si>
    <t xml:space="preserve">UASG 943001           </t>
  </si>
  <si>
    <t>PE 266/2022</t>
  </si>
  <si>
    <t>Capacidade: 629,76TB - Item 4</t>
  </si>
  <si>
    <t>Valor R$: 5.180.000,00</t>
  </si>
  <si>
    <t>Valor aproximado por TB: R$ 8.235,29</t>
  </si>
  <si>
    <t>Link: http://comprasnet.gov.br/livre/pregao/ata2.asp?co_no_uasg=943001&amp;numprp=002662022&amp;codigoModalidade=5&amp;f_lstSrp=T&amp;f_Uf=&amp;f_numPrp=0&amp;f_coduasg=943001&amp;f_codMod=5&amp;f_tpPregao=E&amp;f_lstICMS=T&amp;f_dtAberturaIni=&amp;f_dtAberturaFim=</t>
  </si>
  <si>
    <t>100001-TRIBUNAL DE JUSTIÇA DO DISTRITO FEDERAL</t>
  </si>
  <si>
    <t>Compras.gov.br - O SITE DE COMPRAS DO GOVERNO (comprasnet.gov.br)</t>
  </si>
  <si>
    <t>Valor: R$ 2.899.841,08</t>
  </si>
  <si>
    <t>1. Foi realizada pesquisa no Painel de Preços - https://paineldeprecos.planejamento.gov.br/analise-materiais e identificados alguns contratos similares (Governo do Ceará - PE 266/2022, TJDFT  - PE 2/2023), porém com características técnicas e período de garantia diferentes, motivo pelo qual não foi possível aproveitar os preços de todos os itens.</t>
  </si>
  <si>
    <t>CUSTO UNITÁRIO TB</t>
  </si>
  <si>
    <t>Proposta de menor valor - SERVIX</t>
  </si>
  <si>
    <t>Governo do Ceará - PE 266/2022</t>
  </si>
  <si>
    <t>TJDFT - PE 2/2023</t>
  </si>
  <si>
    <t>Referência (Proposta de Menor Valor)</t>
  </si>
  <si>
    <t>VALOR DO LOTE 1:</t>
  </si>
  <si>
    <t>Capacidade bruta SSD NVMe: 350 TB</t>
  </si>
  <si>
    <t>R$/TB bruto: R$ 8.285,26</t>
  </si>
  <si>
    <t xml:space="preserve">CJF (Deflator 20%) </t>
  </si>
  <si>
    <t>Deflator de 20%</t>
  </si>
  <si>
    <t>MÉDIA DO CUSTO UNITÁRIO TB (dos dois PE)</t>
  </si>
  <si>
    <t>Discos avulsos para o Item 1</t>
  </si>
  <si>
    <t>2. Foram obtidas 03  propostas comerciais.  Para fins de estimativa de preço, foi utilizado como referência a proposta da SERVIX que apresentou o menor valor. Comparando o valor do TB com contratos similares, sugerimos a aplicação de um deflator de 20% no valor da proposta comercial de menor valor.</t>
  </si>
  <si>
    <t>VALOR DO ITEM 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</si>
</sst>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Nunito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0" xfId="0" applyFill="1"/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5" fillId="0" borderId="0" xfId="1" applyAlignment="1">
      <alignment horizontal="left" vertical="center" indent="2"/>
    </xf>
    <xf numFmtId="0" fontId="1" fillId="0" borderId="14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6" fillId="0" borderId="0" xfId="0" applyNumberFormat="1" applyFont="1"/>
    <xf numFmtId="0" fontId="6" fillId="0" borderId="0" xfId="0" applyFont="1"/>
    <xf numFmtId="0" fontId="0" fillId="0" borderId="0" xfId="0" applyNumberFormat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fael Veloso Mizuno" id="{077AE577-E730-4C20-A3A3-93058378ACC7}" userId="rafael.mizuno@cjf.jus.br" providerId="PeoplePicker"/>
  <person displayName="Andre Ricardo Lapetina Chiaratto" id="{3E7BA36C-1452-4F99-81E9-35396C7F628C}" userId="S::andrec@cjf.jus.br::461a5d00-157c-4a16-8922-a9aef2a1c0d4" providerId="AD"/>
  <person displayName="Rafael Veloso Mizuno" id="{117A4BCD-C5B4-4A3D-AED7-98C22D53B4A4}" userId="S::rafael.mizuno@cjf.jus.br::54773de8-5de4-4bcc-90c3-dfa19caa2637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" dT="2023-09-06T19:13:37.50" personId="{117A4BCD-C5B4-4A3D-AED7-98C22D53B4A4}" id="{C95ECFE9-290F-464A-A1F1-D58E0839060C}">
    <text>Sugere-se excluir a Versão 2 da proposta da empresa dos documentos do teams para não haver confusão no momento de anexação dos documentos ao SEI.</text>
  </threadedComment>
  <threadedComment ref="L7" dT="2023-09-06T18:56:42.34" personId="{117A4BCD-C5B4-4A3D-AED7-98C22D53B4A4}" id="{4258B50F-C665-4278-B0B3-EE021FDDBED9}">
    <text>Os valores informados aparentemente estão divergentes da proposta apresentada. Ademais, a proposta não contém o subitem 1.1, já imbutindo o preço do suporte técnico na solução. Como a unidade chegou ao valor do suporte técnico?</text>
  </threadedComment>
  <threadedComment ref="L7" dT="2023-09-06T20:06:14.89" personId="{3E7BA36C-1452-4F99-81E9-35396C7F628C}" id="{607B1B92-182C-4CD8-9AEE-7EAF5E4DC78C}" parentId="{4258B50F-C665-4278-B0B3-EE021FDDBED9}">
    <text>@Rafael Veloso Mizuno, a nova proposta está no Teams</text>
    <mentions>
      <mention mentionpersonId="{077AE577-E730-4C20-A3A3-93058378ACC7}" mentionId="{7A91351D-CDB1-4F81-8247-BCFFB14070D1}" startIndex="0" length="21"/>
    </mentions>
  </threadedComment>
  <threadedComment ref="H15" dT="2023-09-06T19:33:58.12" personId="{117A4BCD-C5B4-4A3D-AED7-98C22D53B4A4}" id="{4EB077C3-6A61-40CD-B9FB-650924D47CD4}">
    <text>Em regra, a unidade vinha utilizando um deflator de 10%. Por qual motivo se aumento o percentual do deflator?</text>
  </threadedComment>
  <threadedComment ref="H15" dT="2023-09-06T20:05:40.10" personId="{3E7BA36C-1452-4F99-81E9-35396C7F628C}" id="{FF3557B4-3F69-4D11-9B87-FC6E532BD7F7}" parentId="{4EB077C3-6A61-40CD-B9FB-650924D47CD4}">
    <text>usamos como referência o valor do TB.  Ao fazer a média dos valores, verificamos que o valor da proposta da servix estava aproximadamente 18% maior que o valor médio, daí aplicamos um deflator.</text>
  </threadedComment>
  <threadedComment ref="H15" dT="2023-09-06T20:06:40.48" personId="{3E7BA36C-1452-4F99-81E9-35396C7F628C}" id="{53CC3F52-BD73-405A-A0BC-FCCD4A942373}" parentId="{4EB077C3-6A61-40CD-B9FB-650924D47CD4}">
    <text>@rafael, segue justificativa do deflator de 18%</text>
  </threadedComment>
  <threadedComment ref="H15" dT="2023-09-06T21:02:01.72" personId="{3E7BA36C-1452-4F99-81E9-35396C7F628C}" id="{971EEF91-82E5-4208-BBA6-7F6F8D3A2F50}" parentId="{4EB077C3-6A61-40CD-B9FB-650924D47CD4}">
    <text>@rafael, o deflator será de 20%, pois o valor do TB do TJDFT estava errado.  Conferi com a proposta comercial</text>
  </threadedComment>
  <threadedComment ref="A31" dT="2023-09-06T19:27:42.31" personId="{117A4BCD-C5B4-4A3D-AED7-98C22D53B4A4}" id="{E59D70A1-0FB7-4093-A5B9-CC4FDD9A90A6}">
    <text>Não encontrei essa informação na Ata. poderiam confirmar, por gentileza?</text>
  </threadedComment>
  <threadedComment ref="A31" dT="2023-09-06T20:38:32.55" personId="{3E7BA36C-1452-4F99-81E9-35396C7F628C}" id="{EFA1F04B-5C6E-4A78-8BA2-F73A773649A6}" parentId="{E59D70A1-0FB7-4093-A5B9-CC4FDD9A90A6}">
    <text>@Rafael Veloso Mizuno, está na proposta comercial da IPQTecnologia item 04 - 82 discos de 7,68Tb que totaliza 629,76TB</text>
    <mentions>
      <mention mentionpersonId="{077AE577-E730-4C20-A3A3-93058378ACC7}" mentionId="{2D63B29D-9E84-48E1-B1F8-8A32319FB392}" startIndex="0" length="21"/>
    </mentions>
  </threadedComment>
  <threadedComment ref="A41" dT="2023-09-06T19:32:21.42" personId="{117A4BCD-C5B4-4A3D-AED7-98C22D53B4A4}" id="{E3D87632-CFF0-45D9-834A-C83C0761FF3F}">
    <text>O valor aceito na referida Ate é de R$ 5.799.682,16. Favor confirmar.</text>
  </threadedComment>
  <threadedComment ref="A41" dT="2023-09-06T20:07:42.87" personId="{3E7BA36C-1452-4F99-81E9-35396C7F628C}" id="{88C22348-E6A8-4D1E-97BC-4C86AAC20B81}" parentId="{E3D87632-CFF0-45D9-834A-C83C0761FF3F}">
    <text>@Rafael Veloso Mizuno, este valor da ata é para 2 equipamentos.</text>
    <mentions>
      <mention mentionpersonId="{077AE577-E730-4C20-A3A3-93058378ACC7}" mentionId="{9998616D-B01A-4A62-A58D-AC993236C7F9}" startIndex="0" length="21"/>
    </mentions>
  </threadedComment>
  <threadedComment ref="A41" dT="2023-09-06T21:00:23.49" personId="{3E7BA36C-1452-4F99-81E9-35396C7F628C}" id="{101FC542-A55D-40F7-A666-F8F3927E1665}" parentId="{E3D87632-CFF0-45D9-834A-C83C0761FF3F}">
    <text>vide proposta comercial que salvei no Teams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mprasnet.gov.br/livre/pregao/ata2.asp?co_no_uasg=100001&amp;numprp=000022023&amp;codigoModalidade=5&amp;f_lstSrp=T&amp;f_Uf=&amp;f_numPrp=0&amp;f_coduasg=100001&amp;f_codMod=5&amp;f_tpPregao=E&amp;f_lstICMS=T&amp;f_dtAberturaIni=&amp;f_dtAberturaFim=" TargetMode="External"/><Relationship Id="rId1" Type="http://schemas.openxmlformats.org/officeDocument/2006/relationships/hyperlink" Target="http://comprasnet.gov.br/livre/pregao/ata2.asp?co_no_uasg=943001&amp;numprp=002662022&amp;codigoModalidade=5&amp;f_lstSrp=T&amp;f_Uf=&amp;f_numPrp=0&amp;f_coduasg=943001&amp;f_codMod=5&amp;f_tpPregao=E&amp;f_lstICMS=T&amp;f_dtAberturaIni=&amp;f_dtAberturaFim=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67C9-4D24-4D39-A6F8-87354B2CCCE8}">
  <dimension ref="A2:T42"/>
  <sheetViews>
    <sheetView tabSelected="1" topLeftCell="A11" zoomScale="70" zoomScaleNormal="70" workbookViewId="0">
      <selection activeCell="T8" sqref="T8"/>
    </sheetView>
  </sheetViews>
  <sheetFormatPr defaultRowHeight="14.4" x14ac:dyDescent="0.3"/>
  <cols>
    <col min="3" max="3" width="27.5546875" customWidth="1"/>
    <col min="4" max="4" width="28.6640625" customWidth="1"/>
    <col min="5" max="5" width="11" customWidth="1"/>
    <col min="6" max="6" width="9.88671875" customWidth="1"/>
    <col min="7" max="7" width="15.109375" customWidth="1"/>
    <col min="8" max="8" width="18.44140625" customWidth="1"/>
    <col min="9" max="9" width="23.88671875" bestFit="1" customWidth="1"/>
    <col min="10" max="10" width="18.44140625" customWidth="1"/>
    <col min="11" max="11" width="22.109375" bestFit="1" customWidth="1"/>
    <col min="12" max="13" width="22.109375" customWidth="1"/>
    <col min="14" max="14" width="19.88671875" customWidth="1"/>
    <col min="15" max="17" width="19.5546875" customWidth="1"/>
    <col min="18" max="18" width="24.88671875" customWidth="1"/>
    <col min="19" max="19" width="23.44140625" customWidth="1"/>
    <col min="20" max="20" width="11" customWidth="1"/>
  </cols>
  <sheetData>
    <row r="2" spans="1:20" x14ac:dyDescent="0.3">
      <c r="M2" s="7"/>
      <c r="N2" s="7"/>
    </row>
    <row r="3" spans="1:20" ht="11.25" customHeight="1" thickBot="1" x14ac:dyDescent="0.35"/>
    <row r="4" spans="1:20" ht="15" hidden="1" thickBot="1" x14ac:dyDescent="0.35"/>
    <row r="5" spans="1:20" ht="47.25" customHeight="1" x14ac:dyDescent="0.3">
      <c r="A5" s="40" t="s">
        <v>0</v>
      </c>
      <c r="B5" s="40" t="s">
        <v>1</v>
      </c>
      <c r="C5" s="40" t="s">
        <v>2</v>
      </c>
      <c r="D5" s="40" t="s">
        <v>3</v>
      </c>
      <c r="E5" s="8"/>
      <c r="F5" s="9"/>
      <c r="G5" s="10"/>
      <c r="H5" s="38" t="s">
        <v>17</v>
      </c>
      <c r="I5" s="39"/>
      <c r="J5" s="38" t="s">
        <v>18</v>
      </c>
      <c r="K5" s="39"/>
      <c r="L5" s="38" t="s">
        <v>19</v>
      </c>
      <c r="M5" s="39"/>
      <c r="N5" s="30" t="s">
        <v>34</v>
      </c>
      <c r="O5" s="8" t="s">
        <v>35</v>
      </c>
      <c r="P5" s="15" t="s">
        <v>36</v>
      </c>
      <c r="Q5" s="8"/>
      <c r="R5" s="11" t="s">
        <v>37</v>
      </c>
      <c r="S5" s="11"/>
    </row>
    <row r="6" spans="1:20" ht="54" customHeight="1" thickBot="1" x14ac:dyDescent="0.35">
      <c r="A6" s="41"/>
      <c r="B6" s="41"/>
      <c r="C6" s="41"/>
      <c r="D6" s="41"/>
      <c r="E6" s="1" t="s">
        <v>4</v>
      </c>
      <c r="F6" s="2" t="s">
        <v>10</v>
      </c>
      <c r="G6" s="3" t="s">
        <v>5</v>
      </c>
      <c r="H6" s="3" t="s">
        <v>6</v>
      </c>
      <c r="I6" s="3" t="s">
        <v>7</v>
      </c>
      <c r="J6" s="3" t="s">
        <v>6</v>
      </c>
      <c r="K6" s="3" t="s">
        <v>7</v>
      </c>
      <c r="L6" s="3" t="s">
        <v>6</v>
      </c>
      <c r="M6" s="3" t="s">
        <v>7</v>
      </c>
      <c r="N6" s="3" t="s">
        <v>33</v>
      </c>
      <c r="O6" s="3" t="s">
        <v>33</v>
      </c>
      <c r="P6" s="3" t="s">
        <v>33</v>
      </c>
      <c r="Q6" s="3" t="s">
        <v>43</v>
      </c>
      <c r="R6" s="12" t="s">
        <v>4</v>
      </c>
      <c r="S6" s="12" t="s">
        <v>41</v>
      </c>
    </row>
    <row r="7" spans="1:20" ht="99" customHeight="1" thickBot="1" x14ac:dyDescent="0.35">
      <c r="A7" s="36" t="s">
        <v>8</v>
      </c>
      <c r="B7" s="4">
        <v>1</v>
      </c>
      <c r="C7" s="4" t="s">
        <v>11</v>
      </c>
      <c r="D7" s="4" t="s">
        <v>12</v>
      </c>
      <c r="E7" s="4">
        <v>1</v>
      </c>
      <c r="F7" s="4">
        <v>2</v>
      </c>
      <c r="G7" s="4">
        <f t="shared" ref="G7:G13" si="0">SUM(E7:F7)</f>
        <v>3</v>
      </c>
      <c r="H7" s="17">
        <v>3960570</v>
      </c>
      <c r="I7" s="17">
        <f>H7*G7</f>
        <v>11881710</v>
      </c>
      <c r="J7" s="5">
        <v>4011999</v>
      </c>
      <c r="K7" s="5">
        <f t="shared" ref="K7:K13" si="1">J7*G7</f>
        <v>12035997</v>
      </c>
      <c r="L7" s="5">
        <v>3987864</v>
      </c>
      <c r="M7" s="5">
        <f t="shared" ref="M7:M13" si="2">L7*G7</f>
        <v>11963592</v>
      </c>
      <c r="N7" s="5">
        <f>H7/380</f>
        <v>10422.552631578947</v>
      </c>
      <c r="O7" s="5">
        <v>8235.2900000000009</v>
      </c>
      <c r="P7" s="5">
        <v>8285.26</v>
      </c>
      <c r="Q7" s="5">
        <f>AVERAGE(O7:P7)</f>
        <v>8260.2750000000015</v>
      </c>
      <c r="R7" s="5">
        <f t="shared" ref="R7:R13" si="3">H7*E7</f>
        <v>3960570</v>
      </c>
      <c r="S7" s="14">
        <f>R7-0.2*R7</f>
        <v>3168456</v>
      </c>
      <c r="T7" s="34"/>
    </row>
    <row r="8" spans="1:20" ht="99" customHeight="1" thickBot="1" x14ac:dyDescent="0.35">
      <c r="A8" s="37"/>
      <c r="B8" s="16">
        <v>2</v>
      </c>
      <c r="C8" s="16" t="s">
        <v>20</v>
      </c>
      <c r="D8" s="16" t="s">
        <v>21</v>
      </c>
      <c r="E8" s="16">
        <v>1</v>
      </c>
      <c r="F8" s="16">
        <v>2</v>
      </c>
      <c r="G8" s="16">
        <v>3</v>
      </c>
      <c r="H8" s="17">
        <v>901561.65</v>
      </c>
      <c r="I8" s="17">
        <f>H8*G8</f>
        <v>2704684.95</v>
      </c>
      <c r="J8" s="5">
        <v>913269</v>
      </c>
      <c r="K8" s="5">
        <f t="shared" si="1"/>
        <v>2739807</v>
      </c>
      <c r="L8" s="5">
        <v>907775</v>
      </c>
      <c r="M8" s="5">
        <f t="shared" si="2"/>
        <v>2723325</v>
      </c>
      <c r="N8" s="5"/>
      <c r="O8" s="5"/>
      <c r="P8" s="5"/>
      <c r="Q8" s="5"/>
      <c r="R8" s="5">
        <f t="shared" si="3"/>
        <v>901561.65</v>
      </c>
      <c r="S8" s="14">
        <f t="shared" ref="S8:S13" si="4">R8-0.2*R8</f>
        <v>721249.32000000007</v>
      </c>
    </row>
    <row r="9" spans="1:20" ht="73.5" customHeight="1" thickBot="1" x14ac:dyDescent="0.35">
      <c r="A9" s="37"/>
      <c r="B9" s="4">
        <v>3</v>
      </c>
      <c r="C9" s="4" t="s">
        <v>13</v>
      </c>
      <c r="D9" s="4" t="s">
        <v>12</v>
      </c>
      <c r="E9" s="4">
        <v>1</v>
      </c>
      <c r="F9" s="4">
        <v>2</v>
      </c>
      <c r="G9" s="4">
        <f t="shared" si="0"/>
        <v>3</v>
      </c>
      <c r="H9" s="17">
        <v>83029</v>
      </c>
      <c r="I9" s="17">
        <f t="shared" ref="I9:I13" si="5">H9*G9</f>
        <v>249087</v>
      </c>
      <c r="J9" s="5">
        <v>100476</v>
      </c>
      <c r="K9" s="5">
        <f t="shared" si="1"/>
        <v>301428</v>
      </c>
      <c r="L9" s="5">
        <v>87379</v>
      </c>
      <c r="M9" s="5">
        <f t="shared" si="2"/>
        <v>262137</v>
      </c>
      <c r="N9" s="5"/>
      <c r="O9" s="5"/>
      <c r="P9" s="5"/>
      <c r="Q9" s="5"/>
      <c r="R9" s="5">
        <f t="shared" si="3"/>
        <v>83029</v>
      </c>
      <c r="S9" s="14">
        <f t="shared" si="4"/>
        <v>66423.199999999997</v>
      </c>
    </row>
    <row r="10" spans="1:20" ht="137.25" customHeight="1" thickBot="1" x14ac:dyDescent="0.35">
      <c r="A10" s="37"/>
      <c r="B10" s="4">
        <v>4</v>
      </c>
      <c r="C10" s="4" t="s">
        <v>44</v>
      </c>
      <c r="D10" s="4" t="s">
        <v>12</v>
      </c>
      <c r="E10" s="4">
        <v>7</v>
      </c>
      <c r="F10" s="4">
        <v>14</v>
      </c>
      <c r="G10" s="4">
        <f t="shared" si="0"/>
        <v>21</v>
      </c>
      <c r="H10" s="17">
        <v>226980</v>
      </c>
      <c r="I10" s="17">
        <f t="shared" si="5"/>
        <v>4766580</v>
      </c>
      <c r="J10" s="5">
        <v>228611</v>
      </c>
      <c r="K10" s="5">
        <f t="shared" si="1"/>
        <v>4800831</v>
      </c>
      <c r="L10" s="5">
        <v>227764</v>
      </c>
      <c r="M10" s="5">
        <f t="shared" si="2"/>
        <v>4783044</v>
      </c>
      <c r="N10" s="5"/>
      <c r="O10" s="5"/>
      <c r="P10" s="5"/>
      <c r="Q10" s="5"/>
      <c r="R10" s="5">
        <f t="shared" si="3"/>
        <v>1588860</v>
      </c>
      <c r="S10" s="14">
        <f t="shared" si="4"/>
        <v>1271088</v>
      </c>
    </row>
    <row r="11" spans="1:20" ht="147.75" customHeight="1" thickBot="1" x14ac:dyDescent="0.35">
      <c r="A11" s="37"/>
      <c r="B11" s="4">
        <v>5</v>
      </c>
      <c r="C11" s="4" t="s">
        <v>14</v>
      </c>
      <c r="D11" s="4" t="s">
        <v>12</v>
      </c>
      <c r="E11" s="4">
        <v>0</v>
      </c>
      <c r="F11" s="4">
        <v>4</v>
      </c>
      <c r="G11" s="4">
        <f t="shared" si="0"/>
        <v>4</v>
      </c>
      <c r="H11" s="17">
        <v>2713607</v>
      </c>
      <c r="I11" s="17">
        <f t="shared" si="5"/>
        <v>10854428</v>
      </c>
      <c r="J11" s="5">
        <v>2725960</v>
      </c>
      <c r="K11" s="5">
        <f t="shared" si="1"/>
        <v>10903840</v>
      </c>
      <c r="L11" s="5">
        <v>2719399</v>
      </c>
      <c r="M11" s="5">
        <f t="shared" si="2"/>
        <v>10877596</v>
      </c>
      <c r="N11" s="5"/>
      <c r="O11" s="5"/>
      <c r="P11" s="5"/>
      <c r="Q11" s="5"/>
      <c r="R11" s="5">
        <f t="shared" si="3"/>
        <v>0</v>
      </c>
      <c r="S11" s="14">
        <f t="shared" si="4"/>
        <v>0</v>
      </c>
    </row>
    <row r="12" spans="1:20" ht="137.25" customHeight="1" thickBot="1" x14ac:dyDescent="0.35">
      <c r="A12" s="37"/>
      <c r="B12" s="4">
        <v>6</v>
      </c>
      <c r="C12" s="4" t="s">
        <v>15</v>
      </c>
      <c r="D12" s="4" t="s">
        <v>12</v>
      </c>
      <c r="E12" s="4">
        <v>0</v>
      </c>
      <c r="F12" s="4">
        <v>4</v>
      </c>
      <c r="G12" s="4">
        <f t="shared" si="0"/>
        <v>4</v>
      </c>
      <c r="H12" s="17">
        <v>414985</v>
      </c>
      <c r="I12" s="17">
        <f t="shared" si="5"/>
        <v>1659940</v>
      </c>
      <c r="J12" s="5">
        <v>418359</v>
      </c>
      <c r="K12" s="5">
        <f t="shared" si="1"/>
        <v>1673436</v>
      </c>
      <c r="L12" s="5">
        <v>417007</v>
      </c>
      <c r="M12" s="5">
        <f t="shared" si="2"/>
        <v>1668028</v>
      </c>
      <c r="N12" s="5"/>
      <c r="O12" s="5"/>
      <c r="P12" s="5"/>
      <c r="Q12" s="5"/>
      <c r="R12" s="5">
        <f t="shared" si="3"/>
        <v>0</v>
      </c>
      <c r="S12" s="14">
        <f t="shared" si="4"/>
        <v>0</v>
      </c>
    </row>
    <row r="13" spans="1:20" ht="162.75" customHeight="1" thickBot="1" x14ac:dyDescent="0.35">
      <c r="A13" s="18"/>
      <c r="B13" s="18">
        <v>7</v>
      </c>
      <c r="C13" s="18" t="s">
        <v>16</v>
      </c>
      <c r="D13" s="18" t="s">
        <v>12</v>
      </c>
      <c r="E13" s="18">
        <v>1</v>
      </c>
      <c r="F13" s="18">
        <v>0</v>
      </c>
      <c r="G13" s="18">
        <f t="shared" si="0"/>
        <v>1</v>
      </c>
      <c r="H13" s="19">
        <v>2484855</v>
      </c>
      <c r="I13" s="17">
        <f t="shared" si="5"/>
        <v>2484855</v>
      </c>
      <c r="J13" s="20">
        <v>2519923</v>
      </c>
      <c r="K13" s="5">
        <f t="shared" si="1"/>
        <v>2519923</v>
      </c>
      <c r="L13" s="20">
        <v>2502557</v>
      </c>
      <c r="M13" s="5">
        <f t="shared" si="2"/>
        <v>2502557</v>
      </c>
      <c r="N13" s="6"/>
      <c r="O13" s="20"/>
      <c r="P13" s="20"/>
      <c r="Q13" s="20"/>
      <c r="R13" s="5">
        <f t="shared" si="3"/>
        <v>2484855</v>
      </c>
      <c r="S13" s="14">
        <f t="shared" si="4"/>
        <v>1987884</v>
      </c>
    </row>
    <row r="14" spans="1:20" ht="30.75" customHeight="1" thickBot="1" x14ac:dyDescent="0.35">
      <c r="I14" s="21">
        <f>SUM(I7:I13)</f>
        <v>34601284.950000003</v>
      </c>
      <c r="K14" s="21">
        <f>SUM(K7:K13)</f>
        <v>34975262</v>
      </c>
      <c r="M14" s="21">
        <f>SUM(M7:M13)</f>
        <v>34780279</v>
      </c>
      <c r="N14" s="31"/>
      <c r="R14" s="22">
        <f>SUM(R7:R13)</f>
        <v>9018875.6500000004</v>
      </c>
      <c r="S14" s="23">
        <f>SUM(S7:S13)</f>
        <v>7215100.5200000005</v>
      </c>
    </row>
    <row r="15" spans="1:20" ht="21" x14ac:dyDescent="0.4">
      <c r="H15" t="s">
        <v>42</v>
      </c>
      <c r="I15" s="32">
        <f>I14-0.2*I14</f>
        <v>27681027.960000001</v>
      </c>
      <c r="S15" s="7"/>
    </row>
    <row r="16" spans="1:20" ht="21" x14ac:dyDescent="0.4">
      <c r="I16" s="32">
        <f>I15-S13</f>
        <v>25693143.960000001</v>
      </c>
      <c r="S16" s="7"/>
    </row>
    <row r="17" spans="1:19" ht="21" x14ac:dyDescent="0.4">
      <c r="C17" s="33" t="s">
        <v>38</v>
      </c>
      <c r="D17" s="32">
        <f>I16</f>
        <v>25693143.960000001</v>
      </c>
      <c r="I17" s="32"/>
      <c r="S17" s="7"/>
    </row>
    <row r="18" spans="1:19" ht="21" x14ac:dyDescent="0.4">
      <c r="C18" s="33" t="s">
        <v>46</v>
      </c>
      <c r="D18" s="32">
        <f>S13</f>
        <v>1987884</v>
      </c>
      <c r="I18" s="32"/>
      <c r="S18" s="7"/>
    </row>
    <row r="19" spans="1:19" ht="21" x14ac:dyDescent="0.4">
      <c r="C19" s="33" t="s">
        <v>5</v>
      </c>
      <c r="D19" s="32">
        <f>SUM(D17:D18)</f>
        <v>27681027.960000001</v>
      </c>
      <c r="I19" s="32"/>
      <c r="S19" s="7"/>
    </row>
    <row r="20" spans="1:19" ht="21" x14ac:dyDescent="0.4">
      <c r="C20" s="33"/>
      <c r="D20" s="32"/>
      <c r="I20" s="32"/>
      <c r="S20" s="7"/>
    </row>
    <row r="21" spans="1:19" x14ac:dyDescent="0.3">
      <c r="A21" s="13" t="s">
        <v>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9" s="35" customFormat="1" x14ac:dyDescent="0.3">
      <c r="A22" s="13" t="s">
        <v>32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9" s="35" customForma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9" s="35" customFormat="1" x14ac:dyDescent="0.3">
      <c r="A24" s="13" t="s">
        <v>45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9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8" spans="1:19" x14ac:dyDescent="0.3">
      <c r="A28" s="24" t="s">
        <v>22</v>
      </c>
    </row>
    <row r="29" spans="1:19" x14ac:dyDescent="0.3">
      <c r="A29" s="25" t="s">
        <v>23</v>
      </c>
    </row>
    <row r="30" spans="1:19" x14ac:dyDescent="0.3">
      <c r="A30" s="25" t="s">
        <v>24</v>
      </c>
    </row>
    <row r="31" spans="1:19" x14ac:dyDescent="0.3">
      <c r="A31" s="25" t="s">
        <v>25</v>
      </c>
    </row>
    <row r="32" spans="1:19" x14ac:dyDescent="0.3">
      <c r="A32" s="25" t="s">
        <v>26</v>
      </c>
    </row>
    <row r="33" spans="1:1" x14ac:dyDescent="0.3">
      <c r="A33" s="25" t="s">
        <v>27</v>
      </c>
    </row>
    <row r="34" spans="1:1" x14ac:dyDescent="0.3">
      <c r="A34" s="26" t="s">
        <v>28</v>
      </c>
    </row>
    <row r="38" spans="1:1" x14ac:dyDescent="0.3">
      <c r="A38" s="27" t="s">
        <v>29</v>
      </c>
    </row>
    <row r="39" spans="1:1" x14ac:dyDescent="0.3">
      <c r="A39" s="29" t="s">
        <v>30</v>
      </c>
    </row>
    <row r="40" spans="1:1" x14ac:dyDescent="0.3">
      <c r="A40" s="28" t="s">
        <v>39</v>
      </c>
    </row>
    <row r="41" spans="1:1" x14ac:dyDescent="0.3">
      <c r="A41" s="28" t="s">
        <v>31</v>
      </c>
    </row>
    <row r="42" spans="1:1" x14ac:dyDescent="0.3">
      <c r="A42" s="28" t="s">
        <v>40</v>
      </c>
    </row>
  </sheetData>
  <mergeCells count="8">
    <mergeCell ref="A7:A12"/>
    <mergeCell ref="L5:M5"/>
    <mergeCell ref="H5:I5"/>
    <mergeCell ref="J5:K5"/>
    <mergeCell ref="A5:A6"/>
    <mergeCell ref="B5:B6"/>
    <mergeCell ref="C5:C6"/>
    <mergeCell ref="D5:D6"/>
  </mergeCells>
  <hyperlinks>
    <hyperlink ref="A34" r:id="rId1" display="http://comprasnet.gov.br/livre/pregao/ata2.asp?co_no_uasg=943001&amp;numprp=002662022&amp;codigoModalidade=5&amp;f_lstSrp=T&amp;f_Uf=&amp;f_numPrp=0&amp;f_coduasg=943001&amp;f_codMod=5&amp;f_tpPregao=E&amp;f_lstICMS=T&amp;f_dtAberturaIni=&amp;f_dtAberturaFim=" xr:uid="{4CB67B8B-2F5F-40BC-A3E7-BB17E35578B7}"/>
    <hyperlink ref="A39" r:id="rId2" display="http://comprasnet.gov.br/livre/pregao/ata2.asp?co_no_uasg=100001&amp;numprp=000022023&amp;codigoModalidade=5&amp;f_lstSrp=T&amp;f_Uf=&amp;f_numPrp=0&amp;f_coduasg=100001&amp;f_codMod=5&amp;f_tpPregao=E&amp;f_lstICMS=T&amp;f_dtAberturaIni=&amp;f_dtAberturaFim=" xr:uid="{A27CCD7A-9705-4C0F-8C7E-0FA2C7A49BBC}"/>
  </hyperlinks>
  <pageMargins left="0.511811024" right="0.511811024" top="0.78740157499999996" bottom="0.78740157499999996" header="0.31496062000000002" footer="0.31496062000000002"/>
  <pageSetup paperSize="9"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6196FB06B3D45A16595B9CA80BD4D" ma:contentTypeVersion="13" ma:contentTypeDescription="Crie um novo documento." ma:contentTypeScope="" ma:versionID="ad2b5610b7036faa76198ed597e8eec3">
  <xsd:schema xmlns:xsd="http://www.w3.org/2001/XMLSchema" xmlns:xs="http://www.w3.org/2001/XMLSchema" xmlns:p="http://schemas.microsoft.com/office/2006/metadata/properties" xmlns:ns2="f8a52ac8-3a59-43b6-b450-e7fb5d57783f" xmlns:ns3="3aaa97a3-23a3-4084-a5a5-3f85679f70c3" targetNamespace="http://schemas.microsoft.com/office/2006/metadata/properties" ma:root="true" ma:fieldsID="dec5a02f80ca8a449032e5bc4f5000bf" ns2:_="" ns3:_="">
    <xsd:import namespace="f8a52ac8-3a59-43b6-b450-e7fb5d57783f"/>
    <xsd:import namespace="3aaa97a3-23a3-4084-a5a5-3f85679f7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52ac8-3a59-43b6-b450-e7fb5d577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a97a3-23a3-4084-a5a5-3f85679f70c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1e48d1-924f-428d-bdcc-67e8628d3c06}" ma:internalName="TaxCatchAll" ma:showField="CatchAllData" ma:web="3aaa97a3-23a3-4084-a5a5-3f85679f70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aa97a3-23a3-4084-a5a5-3f85679f70c3" xsi:nil="true"/>
    <lcf76f155ced4ddcb4097134ff3c332f xmlns="f8a52ac8-3a59-43b6-b450-e7fb5d5778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B254E-03FB-4AA3-BB39-41C49C6EC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a52ac8-3a59-43b6-b450-e7fb5d57783f"/>
    <ds:schemaRef ds:uri="3aaa97a3-23a3-4084-a5a5-3f85679f7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57B53-2253-4641-BC26-5193F5BCE780}">
  <ds:schemaRefs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aaa97a3-23a3-4084-a5a5-3f85679f70c3"/>
    <ds:schemaRef ds:uri="f8a52ac8-3a59-43b6-b450-e7fb5d57783f"/>
  </ds:schemaRefs>
</ds:datastoreItem>
</file>

<file path=customXml/itemProps3.xml><?xml version="1.0" encoding="utf-8"?>
<ds:datastoreItem xmlns:ds="http://schemas.openxmlformats.org/officeDocument/2006/customXml" ds:itemID="{D6A31F67-006D-4D53-93E0-85CC1C8831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Henrique Felix de Melo</dc:creator>
  <cp:keywords/>
  <dc:description/>
  <cp:lastModifiedBy>Jéssica Silva Damásio</cp:lastModifiedBy>
  <cp:revision/>
  <dcterms:created xsi:type="dcterms:W3CDTF">2021-07-27T17:34:37Z</dcterms:created>
  <dcterms:modified xsi:type="dcterms:W3CDTF">2023-12-07T17:06:21Z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0x010100A4F6196FB06B3D45A16595B9CA80BD4D</vt:lpwstr>
  </property>
  <property fmtid="{D5CDD505-2E9C-101B-9397-08002B2CF9AE}" pid="3" name="MediaServiceImageTags">
    <vt:lpwstr/>
  </property>
</Properties>
</file>