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lhojf.sharepoint.com/sites/2023-ContrataesdeSoluesdeTI/Documentos Compartilhados/Gerenciador de Repositório de Software-GitLab/Pesquisa de preços/"/>
    </mc:Choice>
  </mc:AlternateContent>
  <xr:revisionPtr revIDLastSave="1056" documentId="11_CD01A03D901D18429FB4D3F681DEE92EE29BF1B2" xr6:coauthVersionLast="47" xr6:coauthVersionMax="47" xr10:uidLastSave="{AA2DE766-A4A4-40E5-AD9D-C5BAC90BBF58}"/>
  <bookViews>
    <workbookView xWindow="-120" yWindow="-120" windowWidth="29040" windowHeight="15840" xr2:uid="{00000000-000D-0000-FFFF-FFFF00000000}"/>
  </bookViews>
  <sheets>
    <sheet name="Mapa comparativo de Preç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 s="1"/>
  <c r="D12" i="1" s="1"/>
  <c r="D13" i="1" s="1"/>
  <c r="G5" i="1"/>
  <c r="G4" i="1"/>
  <c r="H3" i="1"/>
  <c r="G3" i="1" s="1"/>
  <c r="H2" i="1"/>
  <c r="G2" i="1" s="1"/>
  <c r="D28" i="1" l="1"/>
  <c r="D29" i="1" s="1"/>
  <c r="F12" i="1"/>
  <c r="D18" i="1"/>
  <c r="F18" i="1" s="1"/>
  <c r="F29" i="1" l="1"/>
  <c r="E29" i="1"/>
  <c r="F28" i="1"/>
  <c r="E28" i="1"/>
  <c r="E12" i="1"/>
  <c r="E18" i="1"/>
  <c r="D22" i="1"/>
  <c r="F22" i="1" s="1"/>
  <c r="D19" i="1"/>
  <c r="F13" i="1" l="1"/>
  <c r="E13" i="1"/>
  <c r="E19" i="1"/>
  <c r="F19" i="1"/>
  <c r="D23" i="1"/>
  <c r="E22" i="1"/>
  <c r="E23" i="1" l="1"/>
  <c r="F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tc={04F93F88-23E4-4779-A869-B90F5CE06F07}</author>
  </authors>
  <commentList>
    <comment ref="C12" authorId="0" shapeId="0" xr:uid="{04F93F88-23E4-4779-A869-B90F5CE06F0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@Paulo Henrique Felix de Melo foi usada a MÉDIA ou o menor valor?</t>
      </text>
    </comment>
  </commentList>
</comments>
</file>

<file path=xl/sharedStrings.xml><?xml version="1.0" encoding="utf-8"?>
<sst xmlns="http://schemas.openxmlformats.org/spreadsheetml/2006/main" count="63" uniqueCount="46">
  <si>
    <t>Órgão</t>
  </si>
  <si>
    <t>Objeto</t>
  </si>
  <si>
    <t>Quantidade</t>
  </si>
  <si>
    <t>Modalidade</t>
  </si>
  <si>
    <t>Período em Meses</t>
  </si>
  <si>
    <t>Data</t>
  </si>
  <si>
    <t>Custo Mensal por licença</t>
  </si>
  <si>
    <t>Custo Total por licença</t>
  </si>
  <si>
    <t>Empresa</t>
  </si>
  <si>
    <t>LINK</t>
  </si>
  <si>
    <t>MPE-RO</t>
  </si>
  <si>
    <t xml:space="preserve"> Licenças Gitlab Ultimate Edition (período de 12 meses). OBS: Informações complementares e especificações técnicas sobre o objeto no item “3.2. Descrição detalhada e quantitativo do objeto” do Termo de Referência.</t>
  </si>
  <si>
    <t>Pregão</t>
  </si>
  <si>
    <t xml:space="preserve"> TECNETWORKING SERVICOS E SOLUCOES EM TECNOLOGIA DA INFORMACAO LTDA</t>
  </si>
  <si>
    <t>ComprasNet</t>
  </si>
  <si>
    <t>CJF</t>
  </si>
  <si>
    <t>Subscrição por usuário de Ferramenta de Gerenciamento de Ciclo de Vida de Software GitLab, versão ultimate, por 12 (doze) meses. (Os requisitos técnicos são apresentados no Anexo I do Termo de Referência - Módulo I do Edital)</t>
  </si>
  <si>
    <t>Proposta O3S</t>
  </si>
  <si>
    <t xml:space="preserve">Subscrição por usuário de Ferramenta de Gerenciamento de Ciclo de Vida de Software GitLab, versão ultimate, por 12 (doze) meses. </t>
  </si>
  <si>
    <t>Proposta</t>
  </si>
  <si>
    <t>O3S</t>
  </si>
  <si>
    <t>Proposta enviada</t>
  </si>
  <si>
    <t>Proposta BKTech</t>
  </si>
  <si>
    <t>BKtech</t>
  </si>
  <si>
    <t>Proposta Enviada</t>
  </si>
  <si>
    <t>Site oficial - GitLab</t>
  </si>
  <si>
    <t>Licença Ultimate publicada no site oficial da empresa GitLab (Fabricante da ferramenta)</t>
  </si>
  <si>
    <t>-</t>
  </si>
  <si>
    <t>Site Oficial do fabricante</t>
  </si>
  <si>
    <t>Consulta ao site oficial do fabricante feita em 08/03/2023 às 16:10h. Custo anual de $ 1.188,00 USD, o que ao ser convertido para o real pela cotação na mesma data resulta em um valor de R$ 6.104,06 anuais por licença Ultimate. A esse valor foi acrescido a tributação máxima para soluções dessa natureza de 60%, chegando a um valor de R$ 9.766,50, valor esse considerado na estimativa de preços.</t>
  </si>
  <si>
    <t>https://about.gitlab.com/pricing/</t>
  </si>
  <si>
    <t>Cotação do dólar em 08/03/2023</t>
  </si>
  <si>
    <t>Coluna1</t>
  </si>
  <si>
    <t>Custo mensal</t>
  </si>
  <si>
    <t>Custo 12 meses</t>
  </si>
  <si>
    <t>Custo 60 meses</t>
  </si>
  <si>
    <t>Média por licença</t>
  </si>
  <si>
    <r>
      <rPr>
        <b/>
        <sz val="12"/>
        <color rgb="FF000000"/>
        <rFont val="Calibri"/>
        <family val="2"/>
      </rPr>
      <t xml:space="preserve">Média para 
</t>
    </r>
    <r>
      <rPr>
        <b/>
        <sz val="12"/>
        <color rgb="FFFF0000"/>
        <rFont val="Calibri"/>
        <family val="2"/>
      </rPr>
      <t>55</t>
    </r>
    <r>
      <rPr>
        <b/>
        <sz val="12"/>
        <color rgb="FF000000"/>
        <rFont val="Calibri"/>
        <family val="2"/>
      </rPr>
      <t xml:space="preserve"> licenças</t>
    </r>
  </si>
  <si>
    <r>
      <rPr>
        <b/>
        <sz val="12"/>
        <color rgb="FF000000"/>
        <rFont val="Calibri"/>
        <family val="2"/>
      </rPr>
      <t xml:space="preserve">Custo médio máximo para </t>
    </r>
    <r>
      <rPr>
        <b/>
        <sz val="12"/>
        <color rgb="FFFF0000"/>
        <rFont val="Calibri"/>
        <family val="2"/>
      </rPr>
      <t>90</t>
    </r>
    <r>
      <rPr>
        <b/>
        <sz val="12"/>
        <color rgb="FF000000"/>
        <rFont val="Calibri"/>
        <family val="2"/>
      </rPr>
      <t xml:space="preserve"> licenças</t>
    </r>
  </si>
  <si>
    <r>
      <rPr>
        <b/>
        <sz val="12"/>
        <color rgb="FF000000"/>
        <rFont val="Calibri"/>
        <family val="2"/>
      </rPr>
      <t xml:space="preserve">Custo médio máximo para 
</t>
    </r>
    <r>
      <rPr>
        <b/>
        <sz val="12"/>
        <color rgb="FFFF0000"/>
        <rFont val="Calibri"/>
        <family val="2"/>
      </rPr>
      <t>35</t>
    </r>
    <r>
      <rPr>
        <b/>
        <sz val="12"/>
        <color rgb="FF000000"/>
        <rFont val="Calibri"/>
        <family val="2"/>
      </rPr>
      <t xml:space="preserve"> licenças</t>
    </r>
  </si>
  <si>
    <t>Custo considerando somente o site oficial do fabricante</t>
  </si>
  <si>
    <t>Média para 
90 licenças</t>
  </si>
  <si>
    <t>CONSIDERAÇÕES</t>
  </si>
  <si>
    <t>15 licenças no total foram contratadas a um custo total de R$ 88.490,00 para o período de 12 meses. Licenças GitLab Ultimate Edition
Aplicabilidade Decreto 7174: Não
Aplicabilidade Margem de Preferência: Não
Em diligência, o contrato não foi assinado devido a recusa pelo fabricante de atender o preço proposto pela revenda, PORTANTO NÃO FOI LEVADO EM CONSIDERAÇÃO NA ESTIMATIVA DE PREÇO.</t>
  </si>
  <si>
    <t>41 licenças no total foram contratadas a um custo total de R$ 264.787,84 para o período de 12 meses. Licenças GitLab Ultimate Edition
Aplicabilidade Decreto 7174: Não
Aplicabilidade Margem de Preferência: Não
Empresa foi descredenciada por falta de pagamento pelo fabricante, PORTANTO NÃO FOI LEVADO EM CONSIDERAÇÃO NA ESTIMATIVA DE PREÇO.</t>
  </si>
  <si>
    <t>PARA FINS DE ESTIMATIVA DE PREÇO, NÃO FORAM LEVADOS EM CONSIDERAÇÃO OS VALORES DO PREGÃO DO CJF E DO MPE, CONFORME JUSTIFICADO. BASEADO NOS VALORES DAS PROPOSTAS COMERCIAIS E NO VALOR DO SITE DO FABRICANTE, FOI UTILIZADO COMO REFERÊNCIA O MENOR VALOR.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</si>
</sst>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_-[$R$-416]\ * #,##0.0000_-;\-[$R$-416]\ * #,##0.0000_-;_-[$R$-416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E7E6E6"/>
      <name val="Calibri"/>
      <family val="2"/>
      <scheme val="minor"/>
    </font>
    <font>
      <b/>
      <sz val="12"/>
      <color rgb="FFE7E6E6"/>
      <name val="Calibri"/>
      <family val="2"/>
    </font>
    <font>
      <sz val="12"/>
      <color rgb="FFE7E6E6"/>
      <name val="Calibri"/>
      <family val="2"/>
      <scheme val="minor"/>
    </font>
    <font>
      <b/>
      <sz val="18"/>
      <color rgb="FFE7E6E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CE4D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6" borderId="0" xfId="1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7" fontId="0" fillId="2" borderId="2" xfId="0" applyNumberForma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0" fontId="3" fillId="2" borderId="2" xfId="3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7" fontId="0" fillId="2" borderId="4" xfId="0" applyNumberFormat="1" applyFill="1" applyBorder="1" applyAlignment="1">
      <alignment horizontal="center" vertical="center"/>
    </xf>
    <xf numFmtId="44" fontId="0" fillId="2" borderId="4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3" fillId="2" borderId="4" xfId="3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17" fontId="5" fillId="4" borderId="3" xfId="0" applyNumberFormat="1" applyFont="1" applyFill="1" applyBorder="1" applyAlignment="1">
      <alignment horizontal="center" vertical="center"/>
    </xf>
    <xf numFmtId="0" fontId="3" fillId="4" borderId="3" xfId="2" applyFill="1" applyBorder="1" applyAlignment="1">
      <alignment vertical="center"/>
    </xf>
    <xf numFmtId="44" fontId="0" fillId="7" borderId="3" xfId="0" applyNumberFormat="1" applyFill="1" applyBorder="1" applyAlignment="1">
      <alignment horizontal="center" wrapText="1"/>
    </xf>
    <xf numFmtId="44" fontId="6" fillId="5" borderId="3" xfId="0" applyNumberFormat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/>
    </xf>
    <xf numFmtId="44" fontId="7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7" fontId="0" fillId="0" borderId="0" xfId="0" applyNumberFormat="1"/>
    <xf numFmtId="0" fontId="0" fillId="0" borderId="0" xfId="0" applyAlignment="1">
      <alignment vertical="center" wrapText="1"/>
    </xf>
    <xf numFmtId="44" fontId="0" fillId="0" borderId="0" xfId="0" applyNumberFormat="1"/>
    <xf numFmtId="44" fontId="0" fillId="0" borderId="0" xfId="1" applyFont="1" applyFill="1" applyBorder="1"/>
    <xf numFmtId="44" fontId="0" fillId="2" borderId="1" xfId="1" applyFont="1" applyFill="1" applyBorder="1" applyAlignment="1">
      <alignment horizontal="center" vertical="center"/>
    </xf>
    <xf numFmtId="17" fontId="5" fillId="4" borderId="5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4" fontId="0" fillId="4" borderId="4" xfId="1" applyFont="1" applyFill="1" applyBorder="1" applyAlignment="1">
      <alignment horizontal="center" vertical="center"/>
    </xf>
    <xf numFmtId="0" fontId="0" fillId="8" borderId="0" xfId="0" applyFill="1"/>
    <xf numFmtId="0" fontId="2" fillId="8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/>
    </xf>
    <xf numFmtId="0" fontId="0" fillId="8" borderId="3" xfId="0" applyFill="1" applyBorder="1" applyAlignment="1">
      <alignment horizontal="center"/>
    </xf>
    <xf numFmtId="44" fontId="0" fillId="8" borderId="3" xfId="0" applyNumberForma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vertical="center" wrapText="1"/>
    </xf>
    <xf numFmtId="44" fontId="6" fillId="8" borderId="3" xfId="0" applyNumberFormat="1" applyFont="1" applyFill="1" applyBorder="1" applyAlignment="1">
      <alignment horizontal="center" vertical="center" wrapText="1"/>
    </xf>
    <xf numFmtId="44" fontId="7" fillId="8" borderId="3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2" fillId="0" borderId="0" xfId="0" applyFont="1"/>
    <xf numFmtId="44" fontId="0" fillId="5" borderId="0" xfId="0" applyNumberFormat="1" applyFill="1"/>
    <xf numFmtId="165" fontId="11" fillId="0" borderId="0" xfId="0" applyNumberFormat="1" applyFont="1"/>
    <xf numFmtId="0" fontId="11" fillId="0" borderId="0" xfId="0" applyFont="1" applyAlignment="1">
      <alignment horizontal="right"/>
    </xf>
    <xf numFmtId="44" fontId="0" fillId="10" borderId="3" xfId="0" applyNumberFormat="1" applyFill="1" applyBorder="1" applyAlignment="1">
      <alignment horizontal="center" wrapText="1"/>
    </xf>
    <xf numFmtId="0" fontId="0" fillId="0" borderId="10" xfId="0" applyBorder="1"/>
    <xf numFmtId="0" fontId="0" fillId="10" borderId="11" xfId="0" applyFill="1" applyBorder="1" applyAlignment="1">
      <alignment horizontal="center"/>
    </xf>
    <xf numFmtId="0" fontId="13" fillId="9" borderId="12" xfId="0" applyFont="1" applyFill="1" applyBorder="1" applyAlignment="1">
      <alignment horizontal="center" vertical="center" wrapText="1"/>
    </xf>
    <xf numFmtId="44" fontId="14" fillId="9" borderId="13" xfId="0" applyNumberFormat="1" applyFont="1" applyFill="1" applyBorder="1" applyAlignment="1">
      <alignment horizontal="center" vertical="center" wrapText="1"/>
    </xf>
    <xf numFmtId="44" fontId="15" fillId="9" borderId="13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17" fontId="5" fillId="10" borderId="5" xfId="0" applyNumberFormat="1" applyFont="1" applyFill="1" applyBorder="1" applyAlignment="1">
      <alignment horizontal="center" vertical="center"/>
    </xf>
    <xf numFmtId="44" fontId="0" fillId="10" borderId="1" xfId="1" applyFont="1" applyFill="1" applyBorder="1" applyAlignment="1">
      <alignment horizontal="center" vertical="center"/>
    </xf>
    <xf numFmtId="164" fontId="11" fillId="10" borderId="1" xfId="1" applyNumberFormat="1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3" fillId="10" borderId="3" xfId="2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 vertical="center" wrapText="1"/>
    </xf>
    <xf numFmtId="0" fontId="11" fillId="0" borderId="0" xfId="0" applyFont="1"/>
  </cellXfs>
  <cellStyles count="4">
    <cellStyle name="Hiperlink" xfId="3" builtinId="8"/>
    <cellStyle name="Hyperlink" xfId="2" xr:uid="{00000000-000B-0000-0000-000008000000}"/>
    <cellStyle name="Moeda" xfId="1" builtinId="4"/>
    <cellStyle name="Normal" xfId="0" builtinId="0"/>
  </cellStyles>
  <dxfs count="3"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ulo Henrique Felix de Melo" id="{C6ED72B8-494B-45C9-BBB2-F1F534784F54}" userId="paulo.melo@cjf.jus.br" providerId="PeoplePicker"/>
  <person displayName="Célia Regina César Silva" id="{08498CCD-0D69-47AC-9FE9-61FA57704FC0}" userId="S::celia.silva@cjf.jus.br::a96093e7-2258-4c4b-a799-136395bb3faf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16DE68-0BD7-4D97-AA8E-A01E73FE6C22}" name="Tabela2" displayName="Tabela2" ref="C11:F14" totalsRowCount="1">
  <autoFilter ref="C11:F13" xr:uid="{B216DE68-0BD7-4D97-AA8E-A01E73FE6C22}"/>
  <tableColumns count="4">
    <tableColumn id="1" xr3:uid="{62C5DE97-DDBF-4151-97DD-7DC421F9C668}" name="Coluna1"/>
    <tableColumn id="2" xr3:uid="{3B9F75B2-9CD3-4B95-80E1-0E842C2C25E8}" name="Custo mensal" dataDxfId="2">
      <calculatedColumnFormula>G6</calculatedColumnFormula>
    </tableColumn>
    <tableColumn id="3" xr3:uid="{816DAC65-D8BD-4776-9F7C-5A36393E4169}" name="Custo 12 meses">
      <calculatedColumnFormula>D12*12</calculatedColumnFormula>
    </tableColumn>
    <tableColumn id="4" xr3:uid="{78BB82A3-30F2-405E-89A7-A976650A19A4}" name="Custo 60 meses" dataDxfId="1" totalsRowDxfId="0">
      <calculatedColumnFormula>D12*60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2" dT="2023-03-10T18:59:23.06" personId="{08498CCD-0D69-47AC-9FE9-61FA57704FC0}" id="{04F93F88-23E4-4779-A869-B90F5CE06F07}">
    <text>@Paulo Henrique Felix de Melo foi usada a MÉDIA ou o menor valor?</text>
    <mentions>
      <mention mentionpersonId="{C6ED72B8-494B-45C9-BBB2-F1F534784F54}" mentionId="{78F49852-AB32-47B2-B819-D319BF73ACD4}" startIndex="0" length="29"/>
    </mentions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hyperlink" Target="https://about.gitlab.com/pricing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comprasnet.gov.br/livre/pregao/termohom.asp?prgcod=1024415&amp;co_no_uasg=90026&amp;numprp=102022" TargetMode="External"/><Relationship Id="rId1" Type="http://schemas.openxmlformats.org/officeDocument/2006/relationships/hyperlink" Target="http://comprasnet.gov.br/livre/pregao/termohom.asp?prgcod=1045677&amp;co_no_uasg=925040&amp;numprp=172022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90" zoomScaleNormal="90" workbookViewId="0">
      <selection activeCell="B8" sqref="B8"/>
    </sheetView>
  </sheetViews>
  <sheetFormatPr defaultRowHeight="15" x14ac:dyDescent="0.25"/>
  <cols>
    <col min="1" max="1" width="33.140625" customWidth="1"/>
    <col min="2" max="2" width="61.42578125" customWidth="1"/>
    <col min="3" max="3" width="24.85546875" customWidth="1"/>
    <col min="4" max="4" width="19.28515625" style="3" customWidth="1"/>
    <col min="5" max="6" width="28.5703125" customWidth="1"/>
    <col min="7" max="7" width="24.85546875" style="7" customWidth="1"/>
    <col min="8" max="8" width="25" style="2" customWidth="1"/>
    <col min="9" max="9" width="29.7109375" customWidth="1"/>
    <col min="10" max="10" width="38" customWidth="1"/>
    <col min="11" max="11" width="30.5703125" customWidth="1"/>
  </cols>
  <sheetData>
    <row r="1" spans="1:11" s="1" customFormat="1" x14ac:dyDescent="0.25">
      <c r="A1" s="4" t="s">
        <v>0</v>
      </c>
      <c r="B1" s="4" t="s">
        <v>1</v>
      </c>
      <c r="C1" s="4" t="s">
        <v>2</v>
      </c>
      <c r="D1" s="6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4" t="s">
        <v>42</v>
      </c>
      <c r="K1" s="4" t="s">
        <v>9</v>
      </c>
    </row>
    <row r="2" spans="1:11" s="1" customFormat="1" ht="195" x14ac:dyDescent="0.25">
      <c r="A2" s="10" t="s">
        <v>10</v>
      </c>
      <c r="B2" s="11" t="s">
        <v>11</v>
      </c>
      <c r="C2" s="12">
        <v>15</v>
      </c>
      <c r="D2" s="11" t="s">
        <v>12</v>
      </c>
      <c r="E2" s="12">
        <v>12</v>
      </c>
      <c r="F2" s="13">
        <v>44713</v>
      </c>
      <c r="G2" s="14">
        <f>H2/E2</f>
        <v>491.61111111111109</v>
      </c>
      <c r="H2" s="14">
        <f>88490/C2</f>
        <v>5899.333333333333</v>
      </c>
      <c r="I2" s="11" t="s">
        <v>13</v>
      </c>
      <c r="J2" s="16" t="s">
        <v>43</v>
      </c>
      <c r="K2" s="15" t="s">
        <v>14</v>
      </c>
    </row>
    <row r="3" spans="1:11" s="1" customFormat="1" ht="165" x14ac:dyDescent="0.25">
      <c r="A3" s="17" t="s">
        <v>15</v>
      </c>
      <c r="B3" s="18" t="s">
        <v>16</v>
      </c>
      <c r="C3" s="19">
        <v>41</v>
      </c>
      <c r="D3" s="18" t="s">
        <v>12</v>
      </c>
      <c r="E3" s="19">
        <v>12</v>
      </c>
      <c r="F3" s="20">
        <v>44652</v>
      </c>
      <c r="G3" s="14">
        <f>H3/E3</f>
        <v>538.18056910569112</v>
      </c>
      <c r="H3" s="21">
        <f>264784.84/C3</f>
        <v>6458.1668292682934</v>
      </c>
      <c r="I3" s="11" t="s">
        <v>13</v>
      </c>
      <c r="J3" s="22" t="s">
        <v>44</v>
      </c>
      <c r="K3" s="23" t="s">
        <v>14</v>
      </c>
    </row>
    <row r="4" spans="1:11" s="1" customFormat="1" ht="25.5" x14ac:dyDescent="0.25">
      <c r="A4" s="24" t="s">
        <v>17</v>
      </c>
      <c r="B4" s="25" t="s">
        <v>18</v>
      </c>
      <c r="C4" s="26">
        <v>60</v>
      </c>
      <c r="D4" s="27" t="s">
        <v>19</v>
      </c>
      <c r="E4" s="26">
        <v>12</v>
      </c>
      <c r="F4" s="28">
        <v>44927</v>
      </c>
      <c r="G4" s="14">
        <f>H4/E4</f>
        <v>1575.3033333333333</v>
      </c>
      <c r="H4" s="42">
        <v>18903.64</v>
      </c>
      <c r="I4" s="27" t="s">
        <v>20</v>
      </c>
      <c r="J4" s="27" t="s">
        <v>21</v>
      </c>
      <c r="K4" s="29"/>
    </row>
    <row r="5" spans="1:11" ht="21.75" customHeight="1" x14ac:dyDescent="0.25">
      <c r="A5" s="24" t="s">
        <v>22</v>
      </c>
      <c r="B5" s="26" t="s">
        <v>18</v>
      </c>
      <c r="C5" s="26">
        <v>150</v>
      </c>
      <c r="D5" s="26" t="s">
        <v>19</v>
      </c>
      <c r="E5" s="26">
        <v>12</v>
      </c>
      <c r="F5" s="40">
        <v>45261</v>
      </c>
      <c r="G5" s="39">
        <f>H5/E5</f>
        <v>1250</v>
      </c>
      <c r="H5" s="39">
        <v>15000</v>
      </c>
      <c r="I5" s="41" t="s">
        <v>23</v>
      </c>
      <c r="J5" s="26" t="s">
        <v>24</v>
      </c>
      <c r="K5" s="26"/>
    </row>
    <row r="6" spans="1:11" ht="165" x14ac:dyDescent="0.25">
      <c r="A6" s="62" t="s">
        <v>25</v>
      </c>
      <c r="B6" s="63" t="s">
        <v>26</v>
      </c>
      <c r="C6" s="63">
        <v>1</v>
      </c>
      <c r="D6" s="63" t="s">
        <v>27</v>
      </c>
      <c r="E6" s="63">
        <v>12</v>
      </c>
      <c r="F6" s="64">
        <v>44986</v>
      </c>
      <c r="G6" s="65">
        <f>H6/E6</f>
        <v>813.87504000000001</v>
      </c>
      <c r="H6" s="66">
        <f xml:space="preserve"> (1188 * B10) * 1.6</f>
        <v>9766.5004800000006</v>
      </c>
      <c r="I6" s="67" t="s">
        <v>28</v>
      </c>
      <c r="J6" s="72" t="s">
        <v>29</v>
      </c>
      <c r="K6" s="68" t="s">
        <v>30</v>
      </c>
    </row>
    <row r="7" spans="1:11" x14ac:dyDescent="0.25">
      <c r="F7" s="35"/>
      <c r="G7"/>
    </row>
    <row r="8" spans="1:11" x14ac:dyDescent="0.25">
      <c r="A8" s="73" t="s">
        <v>45</v>
      </c>
      <c r="F8" s="35"/>
      <c r="G8"/>
    </row>
    <row r="9" spans="1:11" x14ac:dyDescent="0.25">
      <c r="F9" s="35"/>
      <c r="G9"/>
    </row>
    <row r="10" spans="1:11" x14ac:dyDescent="0.25">
      <c r="A10" s="55" t="s">
        <v>31</v>
      </c>
      <c r="B10" s="54">
        <v>5.1380999999999997</v>
      </c>
      <c r="F10" s="35"/>
      <c r="G10"/>
    </row>
    <row r="11" spans="1:11" x14ac:dyDescent="0.25">
      <c r="C11" t="s">
        <v>32</v>
      </c>
      <c r="D11" s="8" t="s">
        <v>33</v>
      </c>
      <c r="E11" s="9" t="s">
        <v>34</v>
      </c>
      <c r="F11" t="s">
        <v>35</v>
      </c>
      <c r="G11"/>
    </row>
    <row r="12" spans="1:11" ht="15" customHeight="1" x14ac:dyDescent="0.25">
      <c r="C12" s="32" t="s">
        <v>36</v>
      </c>
      <c r="D12" s="30">
        <f t="shared" ref="D12" si="0">G6</f>
        <v>813.87504000000001</v>
      </c>
      <c r="E12" s="30">
        <f>D12*12</f>
        <v>9766.5004800000006</v>
      </c>
      <c r="F12" s="37">
        <f>D12*60</f>
        <v>48832.502399999998</v>
      </c>
      <c r="G12"/>
      <c r="H12"/>
    </row>
    <row r="13" spans="1:11" ht="45" customHeight="1" x14ac:dyDescent="0.25">
      <c r="C13" s="34" t="s">
        <v>37</v>
      </c>
      <c r="D13" s="31">
        <f>D12*55</f>
        <v>44763.127200000003</v>
      </c>
      <c r="E13" s="33">
        <f>D13*12</f>
        <v>537157.52640000009</v>
      </c>
      <c r="F13" s="37">
        <f>D13*60</f>
        <v>2685787.6320000002</v>
      </c>
      <c r="G13"/>
      <c r="H13"/>
    </row>
    <row r="14" spans="1:11" x14ac:dyDescent="0.25">
      <c r="F14" s="37"/>
      <c r="G14" s="37"/>
      <c r="H14"/>
    </row>
    <row r="15" spans="1:11" x14ac:dyDescent="0.25">
      <c r="A15" s="36"/>
      <c r="B15" s="36"/>
      <c r="C15" s="36"/>
      <c r="D15" s="36"/>
      <c r="G15"/>
      <c r="H15"/>
    </row>
    <row r="16" spans="1:11" x14ac:dyDescent="0.25">
      <c r="A16" s="36"/>
      <c r="B16" s="36"/>
      <c r="C16" s="36"/>
      <c r="D16" s="36"/>
      <c r="G16"/>
      <c r="H16"/>
    </row>
    <row r="17" spans="1:8" x14ac:dyDescent="0.25">
      <c r="A17" s="36"/>
      <c r="B17" s="36"/>
      <c r="C17" s="43"/>
      <c r="D17" s="44" t="s">
        <v>33</v>
      </c>
      <c r="E17" s="45" t="s">
        <v>34</v>
      </c>
      <c r="F17" s="52" t="s">
        <v>35</v>
      </c>
      <c r="G17"/>
      <c r="H17"/>
    </row>
    <row r="18" spans="1:8" x14ac:dyDescent="0.25">
      <c r="A18" s="36"/>
      <c r="C18" s="46" t="s">
        <v>36</v>
      </c>
      <c r="D18" s="47">
        <f>D12</f>
        <v>813.87504000000001</v>
      </c>
      <c r="E18" s="47">
        <f>D18*12</f>
        <v>9766.5004800000006</v>
      </c>
      <c r="F18" s="37">
        <f>D18*60</f>
        <v>48832.502399999998</v>
      </c>
      <c r="G18"/>
      <c r="H18"/>
    </row>
    <row r="19" spans="1:8" ht="31.5" x14ac:dyDescent="0.25">
      <c r="C19" s="48" t="s">
        <v>38</v>
      </c>
      <c r="D19" s="49">
        <f>D18*90</f>
        <v>73248.753599999996</v>
      </c>
      <c r="E19" s="50">
        <f>D19*12</f>
        <v>878985.04319999996</v>
      </c>
      <c r="F19" s="53">
        <f>D19*60</f>
        <v>4394925.216</v>
      </c>
      <c r="G19"/>
      <c r="H19"/>
    </row>
    <row r="20" spans="1:8" x14ac:dyDescent="0.25">
      <c r="C20" s="43"/>
      <c r="D20" s="51"/>
      <c r="E20" s="43"/>
      <c r="F20" s="37"/>
      <c r="G20"/>
      <c r="H20"/>
    </row>
    <row r="21" spans="1:8" x14ac:dyDescent="0.25">
      <c r="C21" s="43"/>
      <c r="D21" s="44" t="s">
        <v>33</v>
      </c>
      <c r="E21" s="45" t="s">
        <v>34</v>
      </c>
      <c r="F21" s="52" t="s">
        <v>35</v>
      </c>
      <c r="G21" s="38"/>
    </row>
    <row r="22" spans="1:8" x14ac:dyDescent="0.25">
      <c r="C22" s="46" t="s">
        <v>36</v>
      </c>
      <c r="D22" s="47">
        <f>D18</f>
        <v>813.87504000000001</v>
      </c>
      <c r="E22" s="47">
        <f>D22*12</f>
        <v>9766.5004800000006</v>
      </c>
      <c r="F22" s="37">
        <f>D22*60</f>
        <v>48832.502399999998</v>
      </c>
      <c r="G22" s="38"/>
    </row>
    <row r="23" spans="1:8" ht="47.25" x14ac:dyDescent="0.25">
      <c r="C23" s="48" t="s">
        <v>39</v>
      </c>
      <c r="D23" s="49">
        <f>D22*35</f>
        <v>28485.626400000001</v>
      </c>
      <c r="E23" s="50">
        <f>D23*12</f>
        <v>341827.51679999998</v>
      </c>
      <c r="F23" s="53">
        <f>D23*60</f>
        <v>1709137.584</v>
      </c>
      <c r="G23" s="38"/>
    </row>
    <row r="24" spans="1:8" x14ac:dyDescent="0.25">
      <c r="G24" s="38"/>
    </row>
    <row r="25" spans="1:8" x14ac:dyDescent="0.25">
      <c r="E25" s="37"/>
      <c r="F25" s="37"/>
      <c r="G25" s="38"/>
    </row>
    <row r="26" spans="1:8" x14ac:dyDescent="0.25">
      <c r="C26" s="69" t="s">
        <v>40</v>
      </c>
      <c r="D26" s="70"/>
      <c r="E26" s="70"/>
      <c r="F26" s="71"/>
      <c r="G26" s="38"/>
    </row>
    <row r="27" spans="1:8" x14ac:dyDescent="0.25">
      <c r="C27" s="57"/>
      <c r="D27" s="8" t="s">
        <v>33</v>
      </c>
      <c r="E27" s="9" t="s">
        <v>34</v>
      </c>
      <c r="F27" s="9" t="s">
        <v>35</v>
      </c>
      <c r="G27" s="38"/>
    </row>
    <row r="28" spans="1:8" x14ac:dyDescent="0.25">
      <c r="C28" s="58" t="s">
        <v>36</v>
      </c>
      <c r="D28" s="56">
        <f>G6</f>
        <v>813.87504000000001</v>
      </c>
      <c r="E28" s="56">
        <f>D28*12</f>
        <v>9766.5004800000006</v>
      </c>
      <c r="F28" s="56">
        <f>D28*5</f>
        <v>4069.3751999999999</v>
      </c>
      <c r="G28" s="38"/>
    </row>
    <row r="29" spans="1:8" ht="31.5" x14ac:dyDescent="0.25">
      <c r="C29" s="59" t="s">
        <v>41</v>
      </c>
      <c r="D29" s="60">
        <f>D28*90</f>
        <v>73248.753599999996</v>
      </c>
      <c r="E29" s="61">
        <f>D29*12</f>
        <v>878985.04319999996</v>
      </c>
      <c r="F29" s="61">
        <f>D29*60</f>
        <v>4394925.216</v>
      </c>
      <c r="G29" s="38"/>
    </row>
    <row r="30" spans="1:8" x14ac:dyDescent="0.25">
      <c r="G30" s="38"/>
    </row>
  </sheetData>
  <mergeCells count="1">
    <mergeCell ref="C26:F26"/>
  </mergeCells>
  <hyperlinks>
    <hyperlink ref="K2" r:id="rId1" xr:uid="{DBF6A5EE-6D37-4574-A5B6-450234EFF7B0}"/>
    <hyperlink ref="K3" r:id="rId2" xr:uid="{836AD6AD-362F-4690-BB66-B51734BAA891}"/>
    <hyperlink ref="K6" r:id="rId3" xr:uid="{35BEB0AC-82E8-4E70-AA90-E8DE16E4A0FE}"/>
  </hyperlinks>
  <pageMargins left="0.511811024" right="0.511811024" top="0.78740157499999996" bottom="0.78740157499999996" header="0.31496062000000002" footer="0.31496062000000002"/>
  <pageSetup paperSize="9" orientation="portrait" r:id="rId4"/>
  <legacy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aa97a3-23a3-4084-a5a5-3f85679f70c3" xsi:nil="true"/>
    <lcf76f155ced4ddcb4097134ff3c332f xmlns="f8a52ac8-3a59-43b6-b450-e7fb5d57783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6196FB06B3D45A16595B9CA80BD4D" ma:contentTypeVersion="10" ma:contentTypeDescription="Crie um novo documento." ma:contentTypeScope="" ma:versionID="dfc5a6758799b3f28ba49f130199c15a">
  <xsd:schema xmlns:xsd="http://www.w3.org/2001/XMLSchema" xmlns:xs="http://www.w3.org/2001/XMLSchema" xmlns:p="http://schemas.microsoft.com/office/2006/metadata/properties" xmlns:ns2="f8a52ac8-3a59-43b6-b450-e7fb5d57783f" xmlns:ns3="3aaa97a3-23a3-4084-a5a5-3f85679f70c3" targetNamespace="http://schemas.microsoft.com/office/2006/metadata/properties" ma:root="true" ma:fieldsID="d18a34cee4d07338f193fed28332ef7d" ns2:_="" ns3:_="">
    <xsd:import namespace="f8a52ac8-3a59-43b6-b450-e7fb5d57783f"/>
    <xsd:import namespace="3aaa97a3-23a3-4084-a5a5-3f85679f70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52ac8-3a59-43b6-b450-e7fb5d577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a97a3-23a3-4084-a5a5-3f85679f70c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1e48d1-924f-428d-bdcc-67e8628d3c06}" ma:internalName="TaxCatchAll" ma:showField="CatchAllData" ma:web="3aaa97a3-23a3-4084-a5a5-3f85679f70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B57B53-2253-4641-BC26-5193F5BCE78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3aaa97a3-23a3-4084-a5a5-3f85679f70c3"/>
    <ds:schemaRef ds:uri="http://purl.org/dc/elements/1.1/"/>
    <ds:schemaRef ds:uri="http://purl.org/dc/dcmitype/"/>
    <ds:schemaRef ds:uri="http://schemas.openxmlformats.org/package/2006/metadata/core-properties"/>
    <ds:schemaRef ds:uri="f8a52ac8-3a59-43b6-b450-e7fb5d57783f"/>
  </ds:schemaRefs>
</ds:datastoreItem>
</file>

<file path=customXml/itemProps2.xml><?xml version="1.0" encoding="utf-8"?>
<ds:datastoreItem xmlns:ds="http://schemas.openxmlformats.org/officeDocument/2006/customXml" ds:itemID="{D6A31F67-006D-4D53-93E0-85CC1C8831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BFD07E-C448-4AAD-BA03-CC02E48E3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a52ac8-3a59-43b6-b450-e7fb5d57783f"/>
    <ds:schemaRef ds:uri="3aaa97a3-23a3-4084-a5a5-3f85679f70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comparativo de Preços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Henrique Felix de Melo</dc:creator>
  <cp:keywords/>
  <dc:description/>
  <cp:lastModifiedBy>Andre Ricardo Lapetina Chiaratto</cp:lastModifiedBy>
  <cp:revision/>
  <dcterms:created xsi:type="dcterms:W3CDTF">2021-07-27T17:34:37Z</dcterms:created>
  <dcterms:modified xsi:type="dcterms:W3CDTF">2023-03-14T20:33:55Z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0x010100A4F6196FB06B3D45A16595B9CA80BD4D</vt:lpwstr>
  </property>
  <property fmtid="{D5CDD505-2E9C-101B-9397-08002B2CF9AE}" pid="3" name="MediaServiceImageTags">
    <vt:lpwstr/>
  </property>
</Properties>
</file>