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EstaPastaDeTrabalho"/>
  <mc:AlternateContent xmlns:mc="http://schemas.openxmlformats.org/markup-compatibility/2006">
    <mc:Choice Requires="x15">
      <x15ac:absPath xmlns:x15ac="http://schemas.microsoft.com/office/spreadsheetml/2010/11/ac" url="W:\SUCOP\SELITA\CPL 2023\03. Licitações\PE 08.2023 - Apoio técnico especializado para GRÁFICA - 0002913-11.2022.4.90.8000\2. Edital\"/>
    </mc:Choice>
  </mc:AlternateContent>
  <xr:revisionPtr revIDLastSave="0" documentId="8_{EEF30227-3F6E-4FD0-B0AD-3A5A3057AF11}" xr6:coauthVersionLast="47" xr6:coauthVersionMax="47" xr10:uidLastSave="{00000000-0000-0000-0000-000000000000}"/>
  <bookViews>
    <workbookView xWindow="-28920" yWindow="-120" windowWidth="29040" windowHeight="15840" firstSheet="3" activeTab="3" xr2:uid="{4F2FAB50-3099-4929-9F99-DD4B28A58B46}"/>
  </bookViews>
  <sheets>
    <sheet name="CBO" sheetId="2" state="hidden" r:id="rId1"/>
    <sheet name="DETALHES" sheetId="3" state="hidden" r:id="rId2"/>
    <sheet name="Resumo - Apoio adm_SAD" sheetId="1" state="hidden" r:id="rId3"/>
    <sheet name="Mapa comparativo - salários" sheetId="11" r:id="rId4"/>
  </sheets>
  <externalReferences>
    <externalReference r:id="rId5"/>
  </externalReferences>
  <definedNames>
    <definedName name="_xlnm._FilterDatabase" localSheetId="3" hidden="1">'Mapa comparativo - salários'!#REF!</definedName>
    <definedName name="_Hlk104967284" localSheetId="2">'Resumo - Apoio adm_SAD'!$J$7</definedName>
    <definedName name="_Hlk104967386" localSheetId="2">'Resumo - Apoio adm_SAD'!$J$8</definedName>
    <definedName name="_Hlk16782509" localSheetId="3">'Mapa comparativo - salários'!$K$6</definedName>
    <definedName name="_P1">#REF!</definedName>
    <definedName name="_P2">#REF!</definedName>
    <definedName name="A">#REF!</definedName>
    <definedName name="BuiltIn_Print_Area">#REF!</definedName>
    <definedName name="BuiltIn_Print_Area___0">#REF!</definedName>
    <definedName name="DNPM">#REF!</definedName>
    <definedName name="Markup">[1]MARKUP!$C$7</definedName>
    <definedName name="OK">#REF!</definedName>
    <definedName name="Pal_Workbook_GUID" hidden="1">"ZJCEKNZZ6MSABE3E4DMF6R63"</definedName>
    <definedName name="Po">#REF!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ssss">#REF!</definedName>
    <definedName name="To">#REF!</definedName>
    <definedName name="vvvv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11" l="1"/>
  <c r="L22" i="11" s="1"/>
  <c r="K22" i="11" l="1"/>
  <c r="M23" i="11" l="1"/>
  <c r="M24" i="11"/>
  <c r="M25" i="11"/>
  <c r="M22" i="11"/>
  <c r="J30" i="11"/>
  <c r="L30" i="11" s="1"/>
  <c r="J34" i="11"/>
  <c r="J26" i="11"/>
  <c r="L34" i="11" l="1"/>
  <c r="N34" i="11" s="1"/>
  <c r="K34" i="11"/>
  <c r="K30" i="11"/>
  <c r="L26" i="11"/>
  <c r="K26" i="11"/>
  <c r="M27" i="11" l="1"/>
  <c r="M28" i="11"/>
  <c r="M29" i="11"/>
  <c r="M26" i="11"/>
  <c r="M31" i="11"/>
  <c r="M33" i="11"/>
  <c r="M30" i="11"/>
  <c r="M32" i="11"/>
  <c r="M36" i="11"/>
  <c r="M34" i="11"/>
  <c r="O34" i="11" s="1"/>
  <c r="Q34" i="11" s="1"/>
  <c r="M35" i="11"/>
  <c r="M37" i="11"/>
  <c r="P34" i="11" l="1"/>
  <c r="F51" i="1"/>
  <c r="G27" i="1" l="1"/>
</calcChain>
</file>

<file path=xl/sharedStrings.xml><?xml version="1.0" encoding="utf-8"?>
<sst xmlns="http://schemas.openxmlformats.org/spreadsheetml/2006/main" count="268" uniqueCount="175">
  <si>
    <t>Consulta CBO</t>
  </si>
  <si>
    <t>http://www.mtecbo.gov.br/cbosite/pages/home.jsf</t>
  </si>
  <si>
    <t>DNIT</t>
  </si>
  <si>
    <t>TRT10 - mapa de preços</t>
  </si>
  <si>
    <t>https://www.trt10.jus.br/transparencia/contas_publicas/licitacoes/</t>
  </si>
  <si>
    <t>INSTITUTO CHICO MENDES</t>
  </si>
  <si>
    <t>Ano Acordo, Convenção ou Sentença Normativa em Dissídio Coletivo</t>
  </si>
  <si>
    <t>ANTT</t>
  </si>
  <si>
    <t>Registro na Secretaria Especial da Previdência e do Trabalho</t>
  </si>
  <si>
    <t>DF000015/2022</t>
  </si>
  <si>
    <t>Tipo de Serviço (mesmo serviço com características distintas)</t>
  </si>
  <si>
    <t>Assistente Administrativo</t>
  </si>
  <si>
    <t>Classificação Brasileira de Ocupações (CBO)</t>
  </si>
  <si>
    <t>4110-10</t>
  </si>
  <si>
    <t>Salário Normativo da Categoria Profissional</t>
  </si>
  <si>
    <t>Categoria Profissional (vinculada à execução contratual)</t>
  </si>
  <si>
    <t>SINDISERVIÇOS/DF
SEAC/DF</t>
  </si>
  <si>
    <t>http://sindiservico.org.br/convencoes/
https://seac-df.com.br/wp-content/uploads/2022/01/CCT-2022_SEAC-x-SINDISERVICOS.pdf</t>
  </si>
  <si>
    <t>Data-Base da Categoria (dia/mês/ano)</t>
  </si>
  <si>
    <t>IPEA</t>
  </si>
  <si>
    <t>4ºTA</t>
  </si>
  <si>
    <t>EDITAL</t>
  </si>
  <si>
    <t>0003428-38.2022.4.90.8000</t>
  </si>
  <si>
    <t>CONTRATAÇÃO DE APOIO ADMINISTRATIVO - DA/ASSAD</t>
  </si>
  <si>
    <t>Posto de Trabalho</t>
  </si>
  <si>
    <t>Jornada semanal</t>
  </si>
  <si>
    <t>Quantidade de Profissionais</t>
  </si>
  <si>
    <t>Média salarial do posto</t>
  </si>
  <si>
    <t>Total mensal 
(15 profissionais)</t>
  </si>
  <si>
    <t>Salário-Base/ profissional</t>
  </si>
  <si>
    <t>Assistente Adm</t>
  </si>
  <si>
    <t>CCT</t>
  </si>
  <si>
    <t>4110-10 - CBO</t>
  </si>
  <si>
    <t xml:space="preserve"> SINDISERVIÇOS e o SEAC/DF.</t>
  </si>
  <si>
    <t>TRT-10</t>
  </si>
  <si>
    <t>Pesquisa de Preço</t>
  </si>
  <si>
    <t>Contrato</t>
  </si>
  <si>
    <t>Vigência</t>
  </si>
  <si>
    <t>Contratato</t>
  </si>
  <si>
    <t>Cargo</t>
  </si>
  <si>
    <t>Valor do Salário-BASE</t>
  </si>
  <si>
    <r>
      <t xml:space="preserve">Valor unitário do </t>
    </r>
    <r>
      <rPr>
        <b/>
        <sz val="12"/>
        <color rgb="FFFF0000"/>
        <rFont val="Calibri"/>
        <family val="2"/>
        <scheme val="minor"/>
      </rPr>
      <t>Posto</t>
    </r>
  </si>
  <si>
    <t>Quantidade de Postos</t>
  </si>
  <si>
    <t>CBO</t>
  </si>
  <si>
    <t>IBAMA/MMA - 12 meses</t>
  </si>
  <si>
    <t>CTR 43/2021 - Pregão</t>
  </si>
  <si>
    <t>17/12/2021 a 17/12/2022</t>
  </si>
  <si>
    <r>
      <t>T&amp;S LOCAÇÃO</t>
    </r>
    <r>
      <rPr>
        <sz val="11"/>
        <color rgb="FF0070C0"/>
        <rFont val="Arial"/>
        <family val="2"/>
      </rPr>
      <t> DE MÃO DE OBRA EM GERAL EIRELI</t>
    </r>
  </si>
  <si>
    <t>Assistente I</t>
  </si>
  <si>
    <t>http://www.comprasnet.gov.br/acesso.asp?url=/edital-193118-5-00005-2022</t>
  </si>
  <si>
    <t>Pregão</t>
  </si>
  <si>
    <t>Assistente II</t>
  </si>
  <si>
    <t>Assistente III</t>
  </si>
  <si>
    <t>Assistente Técnico Administrativo de Nível Superior Junior (2 anos de experiência)</t>
  </si>
  <si>
    <t>DNIT (40h/s) - 24 meses</t>
  </si>
  <si>
    <t>CTR 340/2020 - Pregão</t>
  </si>
  <si>
    <t>27/05/2020 a 26/05/2022</t>
  </si>
  <si>
    <t>DEFENDER CONSERVAÇÃO ELIMPEZA EIRELI .</t>
  </si>
  <si>
    <t>Assistente Técnico Administrativo de Nível Superior Pleno (5 anos de experiência)</t>
  </si>
  <si>
    <t>2º TA</t>
  </si>
  <si>
    <t>27/05/2022 a 27/08/2024</t>
  </si>
  <si>
    <t>Assistente Técnico Administrativo de Nível Superior Sênior (8 anos de experiência)</t>
  </si>
  <si>
    <t>Pede pós graduação</t>
  </si>
  <si>
    <t>TRT-10 (44 h/s) - 30 meses</t>
  </si>
  <si>
    <t>PGE 52/2022 - 06/12/2022 -</t>
  </si>
  <si>
    <t>G4F SOLUÇÕES CORPORATIVAS</t>
  </si>
  <si>
    <t>Assistente de fiscalização de contratos - nível II</t>
  </si>
  <si>
    <t>4110-05 (similar)</t>
  </si>
  <si>
    <t>IPHAN (40 h/s) - 12 meses</t>
  </si>
  <si>
    <t>PGE 01/2022 - Aguardando Homologação</t>
  </si>
  <si>
    <t>Assistente Administrativo / Auxiliar de escritório</t>
  </si>
  <si>
    <t>Valores do TR</t>
  </si>
  <si>
    <t>Auxiliar Administrativo</t>
  </si>
  <si>
    <t>1º TA</t>
  </si>
  <si>
    <t>Instituto Chico Mendes (ICMBio) - 12 meses</t>
  </si>
  <si>
    <t>CTR 34/2021</t>
  </si>
  <si>
    <t>30/09/2021 a 29/09/2022</t>
  </si>
  <si>
    <t>30/09/2022 a 29/09/2023</t>
  </si>
  <si>
    <t>Assistente IV</t>
  </si>
  <si>
    <t>Assistente Jurídico</t>
  </si>
  <si>
    <t>2410-05 - Jurídico</t>
  </si>
  <si>
    <t>Contador</t>
  </si>
  <si>
    <t>2522-10 - Contador - SINDICOTA/DF</t>
  </si>
  <si>
    <t>PGE 08/2019 - CTR 08/2019</t>
  </si>
  <si>
    <t>G&amp;E SERVIÇOS TERCEIRIZADOS LTDA</t>
  </si>
  <si>
    <t>Apoio técnico Administrativo - nível I</t>
  </si>
  <si>
    <t>Planilha custos</t>
  </si>
  <si>
    <t>4º TA</t>
  </si>
  <si>
    <t>15/05/2022 A 15/05/2023</t>
  </si>
  <si>
    <t>SINDISERVIÇOS</t>
  </si>
  <si>
    <t>ANTT - 30 meses</t>
  </si>
  <si>
    <t>PGE 32/2022</t>
  </si>
  <si>
    <t>G4F SOLUCOES CORPORATIVAS</t>
  </si>
  <si>
    <t>Assistente adm Senior</t>
  </si>
  <si>
    <t>FONTE DE PREÇOS</t>
  </si>
  <si>
    <t>Assistente Adm Junior</t>
  </si>
  <si>
    <t>Auxiliar Adm</t>
  </si>
  <si>
    <t>MÉDIA</t>
  </si>
  <si>
    <t>Seção  de Compras - SECOMP /SUCOP / SAD</t>
  </si>
  <si>
    <t>Servidor Responsável: Leumaise Aparecida dos Santos</t>
  </si>
  <si>
    <t>MAPA COMPARATIVO DE PREÇOS</t>
  </si>
  <si>
    <t>Critérios Estatísticos por item</t>
  </si>
  <si>
    <t>LEVANTAMENTO/GERENCIAMENTO DE RISCOS:</t>
  </si>
  <si>
    <t>Critérios Estatísticos gerais</t>
  </si>
  <si>
    <t>https://www3.comprasnet.gov.br/sicaf-web/index.jsf</t>
  </si>
  <si>
    <t>OBSERVAÇÕES IMPORTANTES PARA LEVANTAMENTO DE RISCOS:</t>
  </si>
  <si>
    <t>RESPOSTA:</t>
  </si>
  <si>
    <t xml:space="preserve">1. </t>
  </si>
  <si>
    <t>Prazo de entrega diferenciado?</t>
  </si>
  <si>
    <t>NÃO</t>
  </si>
  <si>
    <t>2.</t>
  </si>
  <si>
    <t>Garantia adicional fora a do produto?</t>
  </si>
  <si>
    <t>3.</t>
  </si>
  <si>
    <t>Há serviços de instalação incluído?</t>
  </si>
  <si>
    <t>4.</t>
  </si>
  <si>
    <t>O serviço comercializado em dólar?</t>
  </si>
  <si>
    <t>5.</t>
  </si>
  <si>
    <t xml:space="preserve">O valor estimado sugere contratação exclusiva para ME e EPP? </t>
  </si>
  <si>
    <t>6.</t>
  </si>
  <si>
    <t xml:space="preserve">Há, pelo menos, 3 empresas ME e EPP participando da cotação? </t>
  </si>
  <si>
    <t>7.</t>
  </si>
  <si>
    <t>Há flagrante diferença de preços entre ME/EPP e ampla concorrência?</t>
  </si>
  <si>
    <t>8.</t>
  </si>
  <si>
    <t>Há indício de monopólio ?</t>
  </si>
  <si>
    <t>ITEM</t>
  </si>
  <si>
    <t>ESPECIFICAÇÃO / FORMATO</t>
  </si>
  <si>
    <t>UND</t>
  </si>
  <si>
    <t>QTD.</t>
  </si>
  <si>
    <t>COTAÇÕES</t>
  </si>
  <si>
    <t>FONTE</t>
  </si>
  <si>
    <t>EMPRESAS</t>
  </si>
  <si>
    <t>PORTE</t>
  </si>
  <si>
    <t>VALOR
UNIT.</t>
  </si>
  <si>
    <t>25% acima média</t>
  </si>
  <si>
    <t>&lt;
75% da média</t>
  </si>
  <si>
    <t>AVALIÇÃO</t>
  </si>
  <si>
    <t>OBSERVAÇÕES/
AVALIAÇÃO</t>
  </si>
  <si>
    <r>
      <t>MÉDIAS/</t>
    </r>
    <r>
      <rPr>
        <b/>
        <sz val="10"/>
        <color theme="0"/>
        <rFont val="Calibri"/>
        <family val="2"/>
        <scheme val="minor"/>
      </rPr>
      <t>MEDIANA</t>
    </r>
  </si>
  <si>
    <t>9.</t>
  </si>
  <si>
    <t>Valor unit.</t>
  </si>
  <si>
    <t>Valor total</t>
  </si>
  <si>
    <t>10.</t>
  </si>
  <si>
    <t>Há notícias mercadológicas que indiquema ausência de matéria prima no mercado e/ou aumento expressivo de preços em mídias oficiais?</t>
  </si>
  <si>
    <t>N/A</t>
  </si>
  <si>
    <t xml:space="preserve">11. </t>
  </si>
  <si>
    <t>Observar se os preços de internet não estão abarcando promoções temporais e/ou quantitativas que possam influcienciar no preço.</t>
  </si>
  <si>
    <t>Compras.gov / demais</t>
  </si>
  <si>
    <t>GERENCIAMENTO DOS RISCOS:</t>
  </si>
  <si>
    <r>
      <rPr>
        <b/>
        <sz val="11"/>
        <color rgb="FFC0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Os potenciais riscos devem ser explicitados na informação da unidade.</t>
    </r>
  </si>
  <si>
    <r>
      <rPr>
        <b/>
        <sz val="11"/>
        <color rgb="FFC0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Os riscos que influenciam diretemente na seleção do fornecedor devem ser encaminhados à Seção de Licitações.</t>
    </r>
  </si>
  <si>
    <t>DEMAIS</t>
  </si>
  <si>
    <t>Salário</t>
  </si>
  <si>
    <t>MÉDIA
simples</t>
  </si>
  <si>
    <t>Cortador Gráfico</t>
  </si>
  <si>
    <t>Bloquista / Acabador Gráfico</t>
  </si>
  <si>
    <t>Editor / Diagramador</t>
  </si>
  <si>
    <t>Processo SEI n.0002913-11.2022.4.90.8000</t>
  </si>
  <si>
    <r>
      <t xml:space="preserve">Tribunal de Justiça do Distrito Federal e Territórios (TJDFT)
</t>
    </r>
    <r>
      <rPr>
        <b/>
        <sz val="10"/>
        <rFont val="Calibri"/>
        <family val="2"/>
        <scheme val="minor"/>
      </rPr>
      <t>Contrato 146/2022
29/06/2022 a 29/06/2023</t>
    </r>
    <r>
      <rPr>
        <sz val="10"/>
        <rFont val="Calibri"/>
        <family val="2"/>
        <scheme val="minor"/>
      </rPr>
      <t xml:space="preserve">
</t>
    </r>
  </si>
  <si>
    <t>Brasfort Adminsitração e Serviços Ltda
CNPJ: 36.770.857/0001-38</t>
  </si>
  <si>
    <r>
      <t xml:space="preserve">Tribunal de Justiça do Distrito Federal e Territórios (TJDFT)
</t>
    </r>
    <r>
      <rPr>
        <b/>
        <sz val="10"/>
        <rFont val="Calibri"/>
        <family val="2"/>
        <scheme val="minor"/>
      </rPr>
      <t>Contrato 146/2022
19/12/2022 a 18/12/2023</t>
    </r>
    <r>
      <rPr>
        <sz val="10"/>
        <rFont val="Calibri"/>
        <family val="2"/>
        <scheme val="minor"/>
      </rPr>
      <t xml:space="preserve">
</t>
    </r>
  </si>
  <si>
    <t xml:space="preserve">Plansul Planejamento e Consultoria Ltda
CNPJ: 78.533.312/0001-58 </t>
  </si>
  <si>
    <r>
      <t xml:space="preserve">Câmara dos Deputados
</t>
    </r>
    <r>
      <rPr>
        <b/>
        <sz val="10"/>
        <rFont val="Calibri"/>
        <family val="2"/>
        <scheme val="minor"/>
      </rPr>
      <t>P. E n. 108/2021 (1º T.A)
Vigência</t>
    </r>
    <r>
      <rPr>
        <sz val="10"/>
        <rFont val="Calibri"/>
        <family val="2"/>
        <scheme val="minor"/>
      </rPr>
      <t>: 10/08/2022 a 09/08/2023</t>
    </r>
  </si>
  <si>
    <r>
      <t xml:space="preserve">Senado Federal
</t>
    </r>
    <r>
      <rPr>
        <b/>
        <sz val="10"/>
        <rFont val="Calibri"/>
        <family val="2"/>
        <scheme val="minor"/>
      </rPr>
      <t>Contrato n. 092/2022</t>
    </r>
  </si>
  <si>
    <r>
      <t xml:space="preserve">Conselho da Justiça Federal 
</t>
    </r>
    <r>
      <rPr>
        <b/>
        <sz val="10"/>
        <rFont val="Calibri"/>
        <family val="2"/>
        <scheme val="minor"/>
      </rPr>
      <t>Contrato n. 018/2028
(VIII T.A)</t>
    </r>
  </si>
  <si>
    <t xml:space="preserve">Gráfica e Editora Ideal Eireli
CNPJ: 00.433.623/0001-58 </t>
  </si>
  <si>
    <t>Impressor Off-set</t>
  </si>
  <si>
    <r>
      <t xml:space="preserve">Conselho da Justiça Federal 
</t>
    </r>
    <r>
      <rPr>
        <b/>
        <sz val="10"/>
        <rFont val="Calibri"/>
        <family val="2"/>
        <scheme val="minor"/>
      </rPr>
      <t>Contrato n. 09/2021
(III T.A)</t>
    </r>
  </si>
  <si>
    <t xml:space="preserve">G4F Soluções Corporativaas Ltda
CNPJ: 00.433.623/0001-58 </t>
  </si>
  <si>
    <r>
      <rPr>
        <b/>
        <sz val="12"/>
        <color theme="1"/>
        <rFont val="Calibri"/>
        <family val="2"/>
        <scheme val="minor"/>
      </rPr>
      <t xml:space="preserve">Observações:      </t>
    </r>
    <r>
      <rPr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. A pesquisa de preços diz respeito aos valores de salários, visto que o valor indicado é acima do valor previsto na Convenção Coletiva de Trabalho.
</t>
    </r>
    <r>
      <rPr>
        <b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. Os valores da Coluna I se refere ao valor de salário da categoria.
</t>
    </r>
    <r>
      <rPr>
        <b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. O parâmetro utilizado na pesquisa foi com base nos salários praticados em contratações similares de órgãos/entidades da Administração Pública, conforme os incisos I e II do art. 5º da IN n. 65/2021, do Ministério da Economia.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</si>
  <si>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t>Preços execessivamene elevados: superior a 25% da média do rol de preços coletados</t>
  </si>
  <si>
    <t>Inexequível: inferior a 75% da média do rol de preços coletados</t>
  </si>
  <si>
    <t>Objeto: contratação de empresa especializada para a cessão de mão de obra para operacionalização de serviços gráficos, com a disponibilização de postos de trabalho, conforme condições, quantidades e exigências estabelecidas no termo de referência e seus anexos.</t>
  </si>
  <si>
    <t>Data: 25/05/2023</t>
  </si>
  <si>
    <t>SIM</t>
  </si>
  <si>
    <t>Há flagrante diferença de preços entre o mapa e o valor inicialmente orçado nos estudos tecnicos preliminares? R: A diferença foi devido a atualização de alguns percentuais para o valor máximo permitido nos normativos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</si>
</sst>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(&quot;R$ &quot;* #,##0.00_);_(&quot;R$ &quot;* \(#,##0.00\);_(&quot;R$ &quot;* &quot;-&quot;??_);_(@_)"/>
    <numFmt numFmtId="166" formatCode="_-&quot;R$&quot;* #,##0.00_-;\-&quot;R$&quot;* #,##0.00_-;_-&quot;R$&quot;* &quot;-&quot;??_-;_-@_-"/>
    <numFmt numFmtId="167" formatCode="_(&quot;$&quot;* #,##0.00_);_(&quot;$&quot;* \(#,##0.00\);_(&quot;$&quot;* &quot;-&quot;??_);_(@_)"/>
    <numFmt numFmtId="168" formatCode="_(&quot;R$ &quot;* #,##0.00_);_(&quot;R$ &quot;* \(#,##0.00\);_(&quot;R$ &quot;* \-??_);_(@_)"/>
    <numFmt numFmtId="169" formatCode="_-&quot;R$&quot;* #,##0.00_-;&quot;-R$&quot;* #,##0.00_-;_-&quot;R$&quot;* \-??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b/>
      <sz val="14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Arial"/>
      <family val="2"/>
    </font>
    <font>
      <b/>
      <sz val="12"/>
      <color rgb="FF0070C0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0"/>
      <color rgb="FFFF0000"/>
      <name val="Arial"/>
      <family val="2"/>
    </font>
    <font>
      <b/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0"/>
      <color theme="2" tint="-0.499984740745262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  <charset val="1"/>
    </font>
    <font>
      <u/>
      <sz val="10"/>
      <color theme="10"/>
      <name val="Arial"/>
      <family val="2"/>
      <charset val="1"/>
    </font>
    <font>
      <b/>
      <sz val="10"/>
      <name val="Calibri"/>
      <family val="2"/>
    </font>
    <font>
      <sz val="11"/>
      <color rgb="FF000000"/>
      <name val="Calibri"/>
      <family val="2"/>
      <charset val="1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theme="4"/>
      </top>
      <bottom/>
      <diagonal/>
    </border>
    <border>
      <left/>
      <right/>
      <top/>
      <bottom style="medium">
        <color theme="5" tint="-0.249977111117893"/>
      </bottom>
      <diagonal/>
    </border>
  </borders>
  <cellStyleXfs count="5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8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8" fillId="0" borderId="0"/>
    <xf numFmtId="0" fontId="22" fillId="0" borderId="0"/>
    <xf numFmtId="9" fontId="1" fillId="0" borderId="0" applyFont="0" applyFill="0" applyBorder="0" applyAlignment="0" applyProtection="0"/>
    <xf numFmtId="9" fontId="18" fillId="0" borderId="0" applyFill="0" applyBorder="0" applyAlignment="0" applyProtection="0"/>
    <xf numFmtId="9" fontId="2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23" fillId="0" borderId="27" applyNumberFormat="0" applyFill="0" applyAlignment="0" applyProtection="0"/>
    <xf numFmtId="0" fontId="24" fillId="0" borderId="28" applyNumberFormat="0" applyFill="0" applyAlignment="0" applyProtection="0"/>
    <xf numFmtId="0" fontId="25" fillId="0" borderId="29" applyNumberFormat="0" applyFill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30" applyNumberFormat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4" fillId="0" borderId="0"/>
    <xf numFmtId="43" fontId="44" fillId="0" borderId="0" applyFont="0" applyFill="0" applyBorder="0" applyAlignment="0" applyProtection="0"/>
    <xf numFmtId="9" fontId="44" fillId="0" borderId="0" applyBorder="0" applyProtection="0"/>
    <xf numFmtId="168" fontId="44" fillId="0" borderId="0" applyBorder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7" fillId="0" borderId="0"/>
    <xf numFmtId="169" fontId="47" fillId="0" borderId="0" applyBorder="0" applyProtection="0"/>
    <xf numFmtId="9" fontId="47" fillId="0" borderId="0" applyBorder="0" applyProtection="0"/>
  </cellStyleXfs>
  <cellXfs count="17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2" borderId="1" xfId="2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5" borderId="6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" fontId="2" fillId="4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8" xfId="0" applyFont="1" applyBorder="1" applyAlignment="1">
      <alignment vertical="center" wrapText="1"/>
    </xf>
    <xf numFmtId="43" fontId="0" fillId="0" borderId="0" xfId="0" applyNumberFormat="1" applyAlignment="1">
      <alignment vertical="center"/>
    </xf>
    <xf numFmtId="43" fontId="4" fillId="0" borderId="0" xfId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43" fontId="0" fillId="0" borderId="18" xfId="1" applyFont="1" applyBorder="1" applyAlignment="1">
      <alignment vertical="center"/>
    </xf>
    <xf numFmtId="43" fontId="0" fillId="0" borderId="19" xfId="1" applyFont="1" applyBorder="1" applyAlignment="1">
      <alignment vertical="center"/>
    </xf>
    <xf numFmtId="0" fontId="7" fillId="2" borderId="0" xfId="0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/>
    </xf>
    <xf numFmtId="164" fontId="5" fillId="3" borderId="20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7" fillId="2" borderId="6" xfId="0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64" fontId="14" fillId="3" borderId="2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4" fontId="0" fillId="0" borderId="0" xfId="0" applyNumberFormat="1" applyAlignment="1">
      <alignment vertical="center"/>
    </xf>
    <xf numFmtId="0" fontId="15" fillId="2" borderId="12" xfId="0" applyFont="1" applyFill="1" applyBorder="1" applyAlignment="1">
      <alignment horizontal="center" vertical="center"/>
    </xf>
    <xf numFmtId="43" fontId="2" fillId="0" borderId="0" xfId="1" applyFont="1" applyBorder="1" applyAlignment="1">
      <alignment vertical="center"/>
    </xf>
    <xf numFmtId="43" fontId="2" fillId="0" borderId="0" xfId="1" applyFont="1" applyAlignment="1">
      <alignment vertical="center" wrapText="1"/>
    </xf>
    <xf numFmtId="43" fontId="2" fillId="0" borderId="8" xfId="1" applyFont="1" applyBorder="1" applyAlignment="1">
      <alignment vertical="center" wrapText="1"/>
    </xf>
    <xf numFmtId="43" fontId="2" fillId="0" borderId="0" xfId="1" applyFont="1" applyBorder="1" applyAlignment="1">
      <alignment vertical="center" wrapText="1"/>
    </xf>
    <xf numFmtId="0" fontId="16" fillId="0" borderId="0" xfId="3"/>
    <xf numFmtId="43" fontId="4" fillId="0" borderId="8" xfId="1" applyFont="1" applyBorder="1" applyAlignment="1">
      <alignment vertical="center" wrapText="1"/>
    </xf>
    <xf numFmtId="43" fontId="17" fillId="6" borderId="0" xfId="1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4" fillId="7" borderId="6" xfId="0" applyFont="1" applyFill="1" applyBorder="1" applyAlignment="1">
      <alignment vertical="center" wrapText="1"/>
    </xf>
    <xf numFmtId="0" fontId="16" fillId="0" borderId="2" xfId="3" applyBorder="1" applyAlignment="1">
      <alignment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4" fillId="0" borderId="28" xfId="32" applyFill="1" applyAlignment="1">
      <alignment horizontal="left" vertical="center"/>
    </xf>
    <xf numFmtId="0" fontId="24" fillId="0" borderId="28" xfId="32" applyFill="1"/>
    <xf numFmtId="0" fontId="24" fillId="0" borderId="28" xfId="32" applyFill="1" applyAlignment="1">
      <alignment horizontal="center" vertical="center"/>
    </xf>
    <xf numFmtId="0" fontId="3" fillId="16" borderId="31" xfId="40" applyFont="1" applyBorder="1" applyAlignment="1">
      <alignment horizontal="left" vertical="center"/>
    </xf>
    <xf numFmtId="44" fontId="1" fillId="16" borderId="31" xfId="40" applyNumberFormat="1" applyBorder="1" applyAlignment="1">
      <alignment horizontal="center" vertical="center"/>
    </xf>
    <xf numFmtId="0" fontId="1" fillId="16" borderId="31" xfId="40" applyBorder="1"/>
    <xf numFmtId="9" fontId="28" fillId="12" borderId="0" xfId="36" applyNumberFormat="1" applyAlignment="1">
      <alignment horizontal="center" vertical="center"/>
    </xf>
    <xf numFmtId="44" fontId="1" fillId="16" borderId="32" xfId="40" applyNumberFormat="1" applyBorder="1" applyAlignment="1">
      <alignment horizontal="left" vertical="top" wrapText="1"/>
    </xf>
    <xf numFmtId="0" fontId="32" fillId="0" borderId="0" xfId="0" applyFont="1"/>
    <xf numFmtId="9" fontId="26" fillId="10" borderId="0" xfId="34" applyNumberFormat="1" applyAlignment="1">
      <alignment horizontal="center" vertical="center"/>
    </xf>
    <xf numFmtId="44" fontId="1" fillId="16" borderId="0" xfId="40" quotePrefix="1" applyNumberFormat="1" applyAlignment="1">
      <alignment horizontal="left" vertical="center"/>
    </xf>
    <xf numFmtId="44" fontId="1" fillId="16" borderId="0" xfId="40" applyNumberFormat="1" applyBorder="1" applyAlignment="1">
      <alignment horizontal="center" vertical="top" wrapText="1"/>
    </xf>
    <xf numFmtId="44" fontId="32" fillId="0" borderId="0" xfId="0" applyNumberFormat="1" applyFont="1" applyAlignment="1">
      <alignment horizontal="center" vertical="center"/>
    </xf>
    <xf numFmtId="9" fontId="1" fillId="0" borderId="0" xfId="39" applyNumberFormat="1" applyFill="1" applyAlignment="1">
      <alignment horizontal="center" vertical="center"/>
    </xf>
    <xf numFmtId="44" fontId="1" fillId="0" borderId="0" xfId="39" quotePrefix="1" applyNumberFormat="1" applyFill="1" applyAlignment="1">
      <alignment horizontal="left" vertical="center"/>
    </xf>
    <xf numFmtId="44" fontId="32" fillId="0" borderId="0" xfId="0" quotePrefix="1" applyNumberFormat="1" applyFont="1" applyAlignment="1">
      <alignment horizontal="left" vertical="center"/>
    </xf>
    <xf numFmtId="0" fontId="32" fillId="0" borderId="0" xfId="41" applyFont="1" applyFill="1" applyAlignment="1">
      <alignment horizontal="center" vertical="center"/>
    </xf>
    <xf numFmtId="44" fontId="32" fillId="0" borderId="0" xfId="41" applyNumberFormat="1" applyFont="1" applyFill="1" applyAlignment="1">
      <alignment horizontal="center" vertical="center"/>
    </xf>
    <xf numFmtId="0" fontId="39" fillId="0" borderId="2" xfId="0" applyFont="1" applyBorder="1" applyAlignment="1">
      <alignment horizontal="center" vertical="center" wrapText="1"/>
    </xf>
    <xf numFmtId="44" fontId="39" fillId="3" borderId="2" xfId="0" applyNumberFormat="1" applyFont="1" applyFill="1" applyBorder="1" applyAlignment="1">
      <alignment horizontal="center" vertical="center"/>
    </xf>
    <xf numFmtId="0" fontId="39" fillId="0" borderId="25" xfId="0" applyFont="1" applyBorder="1" applyAlignment="1">
      <alignment horizontal="center" vertical="center" wrapText="1"/>
    </xf>
    <xf numFmtId="44" fontId="0" fillId="0" borderId="2" xfId="0" applyNumberFormat="1" applyBorder="1" applyAlignment="1">
      <alignment vertical="center"/>
    </xf>
    <xf numFmtId="44" fontId="0" fillId="0" borderId="0" xfId="0" applyNumberFormat="1"/>
    <xf numFmtId="0" fontId="39" fillId="0" borderId="2" xfId="0" applyFont="1" applyBorder="1" applyAlignment="1">
      <alignment horizontal="center" vertical="center" textRotation="90" wrapText="1"/>
    </xf>
    <xf numFmtId="44" fontId="41" fillId="19" borderId="2" xfId="0" applyNumberFormat="1" applyFont="1" applyFill="1" applyBorder="1" applyAlignment="1">
      <alignment horizontal="center" vertical="center"/>
    </xf>
    <xf numFmtId="9" fontId="32" fillId="8" borderId="2" xfId="4" applyFont="1" applyFill="1" applyBorder="1" applyAlignment="1">
      <alignment horizontal="center" vertical="center"/>
    </xf>
    <xf numFmtId="44" fontId="34" fillId="8" borderId="2" xfId="0" applyNumberFormat="1" applyFont="1" applyFill="1" applyBorder="1" applyAlignment="1">
      <alignment horizontal="center" vertical="center" wrapText="1"/>
    </xf>
    <xf numFmtId="9" fontId="41" fillId="8" borderId="2" xfId="4" applyFont="1" applyFill="1" applyBorder="1" applyAlignment="1">
      <alignment horizontal="center" vertical="center"/>
    </xf>
    <xf numFmtId="44" fontId="43" fillId="8" borderId="2" xfId="0" applyNumberFormat="1" applyFont="1" applyFill="1" applyBorder="1" applyAlignment="1">
      <alignment horizontal="center" vertical="center"/>
    </xf>
    <xf numFmtId="3" fontId="39" fillId="3" borderId="25" xfId="0" applyNumberFormat="1" applyFont="1" applyFill="1" applyBorder="1" applyAlignment="1">
      <alignment horizontal="center" vertical="top" wrapText="1"/>
    </xf>
    <xf numFmtId="0" fontId="39" fillId="0" borderId="25" xfId="0" applyFont="1" applyBorder="1" applyAlignment="1">
      <alignment horizontal="center" vertical="center" textRotation="90" wrapText="1"/>
    </xf>
    <xf numFmtId="44" fontId="39" fillId="3" borderId="25" xfId="0" applyNumberFormat="1" applyFont="1" applyFill="1" applyBorder="1" applyAlignment="1">
      <alignment horizontal="center" vertical="center"/>
    </xf>
    <xf numFmtId="0" fontId="37" fillId="20" borderId="0" xfId="38" applyFont="1" applyFill="1" applyBorder="1" applyAlignment="1">
      <alignment horizontal="center" wrapText="1"/>
    </xf>
    <xf numFmtId="9" fontId="37" fillId="20" borderId="0" xfId="38" applyNumberFormat="1" applyFont="1" applyFill="1" applyBorder="1" applyAlignment="1">
      <alignment horizontal="center" vertical="top" wrapText="1"/>
    </xf>
    <xf numFmtId="0" fontId="37" fillId="20" borderId="0" xfId="38" applyFont="1" applyFill="1" applyBorder="1" applyAlignment="1">
      <alignment horizontal="center" vertical="top" wrapText="1"/>
    </xf>
    <xf numFmtId="44" fontId="37" fillId="20" borderId="23" xfId="38" applyNumberFormat="1" applyFont="1" applyFill="1" applyBorder="1" applyAlignment="1">
      <alignment horizontal="center" vertical="center" wrapText="1"/>
    </xf>
    <xf numFmtId="44" fontId="37" fillId="20" borderId="24" xfId="38" applyNumberFormat="1" applyFont="1" applyFill="1" applyBorder="1" applyAlignment="1">
      <alignment horizontal="center" vertical="center" wrapText="1"/>
    </xf>
    <xf numFmtId="9" fontId="37" fillId="20" borderId="26" xfId="38" applyNumberFormat="1" applyFont="1" applyFill="1" applyBorder="1" applyAlignment="1">
      <alignment horizontal="center" wrapText="1"/>
    </xf>
    <xf numFmtId="9" fontId="37" fillId="20" borderId="25" xfId="38" applyNumberFormat="1" applyFont="1" applyFill="1" applyBorder="1" applyAlignment="1">
      <alignment horizontal="center" vertical="top" wrapText="1"/>
    </xf>
    <xf numFmtId="0" fontId="37" fillId="20" borderId="26" xfId="38" applyFont="1" applyFill="1" applyBorder="1" applyAlignment="1">
      <alignment horizontal="center"/>
    </xf>
    <xf numFmtId="0" fontId="37" fillId="20" borderId="25" xfId="38" applyFont="1" applyFill="1" applyBorder="1" applyAlignment="1">
      <alignment horizontal="center" vertical="top"/>
    </xf>
    <xf numFmtId="0" fontId="37" fillId="20" borderId="26" xfId="38" applyFont="1" applyFill="1" applyBorder="1" applyAlignment="1">
      <alignment horizontal="center" wrapText="1"/>
    </xf>
    <xf numFmtId="0" fontId="37" fillId="20" borderId="25" xfId="38" applyFont="1" applyFill="1" applyBorder="1" applyAlignment="1">
      <alignment horizontal="center" vertical="top" wrapText="1"/>
    </xf>
    <xf numFmtId="44" fontId="37" fillId="20" borderId="26" xfId="38" applyNumberFormat="1" applyFont="1" applyFill="1" applyBorder="1" applyAlignment="1">
      <alignment horizontal="center" wrapText="1"/>
    </xf>
    <xf numFmtId="44" fontId="37" fillId="20" borderId="25" xfId="38" applyNumberFormat="1" applyFont="1" applyFill="1" applyBorder="1" applyAlignment="1">
      <alignment horizontal="center" vertical="top" wrapText="1"/>
    </xf>
    <xf numFmtId="9" fontId="37" fillId="20" borderId="26" xfId="38" applyNumberFormat="1" applyFont="1" applyFill="1" applyBorder="1" applyAlignment="1">
      <alignment horizontal="center" vertical="top" wrapText="1"/>
    </xf>
    <xf numFmtId="0" fontId="27" fillId="0" borderId="0" xfId="35" applyFill="1" applyAlignment="1">
      <alignment horizontal="left"/>
    </xf>
    <xf numFmtId="44" fontId="25" fillId="0" borderId="0" xfId="33" applyNumberFormat="1" applyFill="1" applyBorder="1" applyAlignment="1">
      <alignment horizontal="center" vertical="center"/>
    </xf>
    <xf numFmtId="0" fontId="35" fillId="0" borderId="0" xfId="33" applyFont="1" applyBorder="1" applyAlignment="1"/>
    <xf numFmtId="0" fontId="25" fillId="0" borderId="0" xfId="33" applyBorder="1" applyAlignment="1"/>
    <xf numFmtId="0" fontId="34" fillId="8" borderId="0" xfId="0" applyFont="1" applyFill="1" applyAlignment="1">
      <alignment horizontal="center" vertical="top"/>
    </xf>
    <xf numFmtId="0" fontId="34" fillId="8" borderId="0" xfId="0" applyFont="1" applyFill="1" applyAlignment="1">
      <alignment vertical="top"/>
    </xf>
    <xf numFmtId="0" fontId="1" fillId="8" borderId="0" xfId="0" applyFont="1" applyFill="1" applyAlignment="1">
      <alignment horizontal="center" vertical="top"/>
    </xf>
    <xf numFmtId="0" fontId="1" fillId="8" borderId="0" xfId="0" applyFont="1" applyFill="1" applyAlignment="1">
      <alignment vertical="top"/>
    </xf>
    <xf numFmtId="0" fontId="3" fillId="8" borderId="0" xfId="0" applyFont="1" applyFill="1" applyAlignment="1">
      <alignment vertical="top"/>
    </xf>
    <xf numFmtId="0" fontId="3" fillId="8" borderId="0" xfId="0" applyFont="1" applyFill="1" applyAlignment="1">
      <alignment horizontal="left" vertical="top"/>
    </xf>
    <xf numFmtId="0" fontId="3" fillId="8" borderId="0" xfId="0" applyFont="1" applyFill="1" applyAlignment="1">
      <alignment horizontal="center" vertical="top"/>
    </xf>
    <xf numFmtId="0" fontId="1" fillId="8" borderId="0" xfId="0" applyFont="1" applyFill="1" applyAlignment="1">
      <alignment horizontal="left" vertical="top"/>
    </xf>
    <xf numFmtId="0" fontId="0" fillId="8" borderId="0" xfId="0" applyFill="1" applyAlignment="1">
      <alignment horizontal="left" vertical="top"/>
    </xf>
    <xf numFmtId="0" fontId="34" fillId="8" borderId="0" xfId="0" applyFont="1" applyFill="1" applyAlignment="1">
      <alignment horizontal="left" vertical="top"/>
    </xf>
    <xf numFmtId="0" fontId="25" fillId="8" borderId="0" xfId="31" applyFont="1" applyFill="1" applyBorder="1" applyAlignment="1">
      <alignment vertical="top"/>
    </xf>
    <xf numFmtId="0" fontId="33" fillId="8" borderId="33" xfId="31" applyFont="1" applyFill="1" applyBorder="1" applyAlignment="1">
      <alignment vertical="top"/>
    </xf>
    <xf numFmtId="0" fontId="34" fillId="8" borderId="33" xfId="0" applyFont="1" applyFill="1" applyBorder="1" applyAlignment="1">
      <alignment horizontal="center" vertical="top"/>
    </xf>
    <xf numFmtId="0" fontId="34" fillId="8" borderId="33" xfId="0" applyFont="1" applyFill="1" applyBorder="1" applyAlignment="1">
      <alignment vertical="top"/>
    </xf>
    <xf numFmtId="44" fontId="24" fillId="0" borderId="0" xfId="32" applyNumberFormat="1" applyFill="1" applyBorder="1" applyAlignment="1">
      <alignment horizontal="center" vertical="center"/>
    </xf>
    <xf numFmtId="44" fontId="0" fillId="16" borderId="0" xfId="40" quotePrefix="1" applyNumberFormat="1" applyFont="1" applyAlignment="1">
      <alignment horizontal="left" vertical="center"/>
    </xf>
    <xf numFmtId="9" fontId="32" fillId="8" borderId="0" xfId="4" applyFont="1" applyFill="1" applyBorder="1" applyAlignment="1">
      <alignment horizontal="center" vertical="center"/>
    </xf>
    <xf numFmtId="44" fontId="34" fillId="8" borderId="0" xfId="0" applyNumberFormat="1" applyFont="1" applyFill="1" applyAlignment="1">
      <alignment horizontal="center" vertical="center" wrapText="1"/>
    </xf>
    <xf numFmtId="44" fontId="41" fillId="21" borderId="0" xfId="0" applyNumberFormat="1" applyFont="1" applyFill="1" applyAlignment="1">
      <alignment horizontal="center" vertical="center"/>
    </xf>
    <xf numFmtId="44" fontId="1" fillId="0" borderId="0" xfId="40" applyNumberFormat="1" applyFill="1" applyAlignment="1">
      <alignment horizontal="center" vertical="center"/>
    </xf>
    <xf numFmtId="44" fontId="32" fillId="0" borderId="0" xfId="0" applyNumberFormat="1" applyFont="1" applyAlignment="1">
      <alignment vertical="center"/>
    </xf>
    <xf numFmtId="44" fontId="3" fillId="0" borderId="0" xfId="40" applyNumberFormat="1" applyFont="1" applyFill="1" applyAlignment="1">
      <alignment horizontal="left" vertical="top"/>
    </xf>
    <xf numFmtId="44" fontId="1" fillId="0" borderId="0" xfId="40" applyNumberFormat="1" applyFill="1" applyAlignment="1">
      <alignment horizontal="left" vertical="center"/>
    </xf>
    <xf numFmtId="9" fontId="29" fillId="0" borderId="0" xfId="37" applyNumberFormat="1" applyFill="1" applyBorder="1" applyAlignment="1">
      <alignment horizontal="center" vertical="center"/>
    </xf>
    <xf numFmtId="0" fontId="36" fillId="0" borderId="0" xfId="41" applyFont="1" applyFill="1" applyBorder="1" applyAlignment="1">
      <alignment horizontal="left" vertical="center"/>
    </xf>
    <xf numFmtId="0" fontId="32" fillId="0" borderId="0" xfId="41" applyFont="1" applyFill="1" applyBorder="1"/>
    <xf numFmtId="0" fontId="32" fillId="0" borderId="0" xfId="41" applyFont="1" applyFill="1" applyBorder="1" applyAlignment="1">
      <alignment horizontal="center" vertical="center"/>
    </xf>
    <xf numFmtId="164" fontId="32" fillId="0" borderId="0" xfId="0" applyNumberFormat="1" applyFont="1" applyAlignment="1">
      <alignment horizontal="left"/>
    </xf>
    <xf numFmtId="0" fontId="3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" fontId="41" fillId="19" borderId="25" xfId="0" applyNumberFormat="1" applyFont="1" applyFill="1" applyBorder="1" applyAlignment="1">
      <alignment horizontal="center" vertical="center"/>
    </xf>
    <xf numFmtId="4" fontId="41" fillId="19" borderId="2" xfId="0" applyNumberFormat="1" applyFont="1" applyFill="1" applyBorder="1" applyAlignment="1">
      <alignment horizontal="center" vertical="center"/>
    </xf>
    <xf numFmtId="0" fontId="41" fillId="3" borderId="25" xfId="0" applyFont="1" applyFill="1" applyBorder="1" applyAlignment="1">
      <alignment horizontal="center" vertical="center"/>
    </xf>
    <xf numFmtId="0" fontId="41" fillId="3" borderId="2" xfId="0" applyFont="1" applyFill="1" applyBorder="1" applyAlignment="1">
      <alignment horizontal="center" vertical="center"/>
    </xf>
    <xf numFmtId="0" fontId="46" fillId="18" borderId="25" xfId="0" applyFont="1" applyFill="1" applyBorder="1" applyAlignment="1">
      <alignment horizontal="center" vertical="center" wrapText="1"/>
    </xf>
    <xf numFmtId="0" fontId="46" fillId="18" borderId="2" xfId="0" applyFont="1" applyFill="1" applyBorder="1" applyAlignment="1">
      <alignment horizontal="center" vertical="center" wrapText="1"/>
    </xf>
    <xf numFmtId="0" fontId="41" fillId="3" borderId="25" xfId="0" applyFont="1" applyFill="1" applyBorder="1" applyAlignment="1">
      <alignment horizontal="center" vertical="center" wrapText="1"/>
    </xf>
    <xf numFmtId="0" fontId="41" fillId="3" borderId="2" xfId="0" applyFont="1" applyFill="1" applyBorder="1" applyAlignment="1">
      <alignment horizontal="center" vertical="center" wrapText="1"/>
    </xf>
    <xf numFmtId="3" fontId="41" fillId="3" borderId="25" xfId="0" applyNumberFormat="1" applyFont="1" applyFill="1" applyBorder="1" applyAlignment="1">
      <alignment horizontal="center" vertical="center"/>
    </xf>
    <xf numFmtId="3" fontId="41" fillId="3" borderId="2" xfId="0" applyNumberFormat="1" applyFont="1" applyFill="1" applyBorder="1" applyAlignment="1">
      <alignment horizontal="center" vertical="center"/>
    </xf>
    <xf numFmtId="44" fontId="40" fillId="3" borderId="25" xfId="0" applyNumberFormat="1" applyFont="1" applyFill="1" applyBorder="1" applyAlignment="1">
      <alignment horizontal="center" vertical="center"/>
    </xf>
    <xf numFmtId="44" fontId="40" fillId="3" borderId="2" xfId="0" applyNumberFormat="1" applyFont="1" applyFill="1" applyBorder="1" applyAlignment="1">
      <alignment horizontal="center" vertical="center"/>
    </xf>
    <xf numFmtId="44" fontId="41" fillId="21" borderId="2" xfId="0" applyNumberFormat="1" applyFont="1" applyFill="1" applyBorder="1" applyAlignment="1">
      <alignment horizontal="center" vertical="center"/>
    </xf>
    <xf numFmtId="0" fontId="1" fillId="8" borderId="0" xfId="0" applyFont="1" applyFill="1" applyAlignment="1">
      <alignment horizontal="left" vertical="top" wrapText="1"/>
    </xf>
    <xf numFmtId="0" fontId="19" fillId="9" borderId="0" xfId="0" applyFont="1" applyFill="1" applyAlignment="1">
      <alignment horizontal="left" vertical="top" wrapText="1"/>
    </xf>
    <xf numFmtId="44" fontId="0" fillId="16" borderId="32" xfId="4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1" fillId="0" borderId="27" xfId="31" applyFont="1" applyAlignment="1">
      <alignment horizontal="center"/>
    </xf>
    <xf numFmtId="9" fontId="37" fillId="20" borderId="0" xfId="38" applyNumberFormat="1" applyFont="1" applyFill="1" applyBorder="1" applyAlignment="1">
      <alignment horizontal="center" vertical="top" wrapText="1"/>
    </xf>
    <xf numFmtId="44" fontId="37" fillId="20" borderId="21" xfId="38" applyNumberFormat="1" applyFont="1" applyFill="1" applyBorder="1" applyAlignment="1">
      <alignment horizontal="center" vertical="center" wrapText="1"/>
    </xf>
    <xf numFmtId="44" fontId="37" fillId="20" borderId="22" xfId="38" applyNumberFormat="1" applyFont="1" applyFill="1" applyBorder="1" applyAlignment="1">
      <alignment horizontal="center" vertical="center" wrapText="1"/>
    </xf>
  </cellXfs>
  <cellStyles count="54">
    <cellStyle name="20% - Ênfase2" xfId="39" builtinId="34"/>
    <cellStyle name="20% - Ênfase4" xfId="40" builtinId="42"/>
    <cellStyle name="40% - Ênfase4" xfId="41" builtinId="43"/>
    <cellStyle name="Bom" xfId="34" builtinId="26"/>
    <cellStyle name="Ênfase2" xfId="38" builtinId="33"/>
    <cellStyle name="Entrada" xfId="37" builtinId="20"/>
    <cellStyle name="Excel Built-in Normal" xfId="22" xr:uid="{3E2C64EE-88B3-4C31-9C99-D5B94F04CDC1}"/>
    <cellStyle name="Hiperlink" xfId="3" builtinId="8"/>
    <cellStyle name="Hiperlink 2" xfId="46" xr:uid="{942493AF-A6CA-4329-9CC3-E0CE38AC93D1}"/>
    <cellStyle name="Moeda" xfId="2" builtinId="4"/>
    <cellStyle name="Moeda 10" xfId="52" xr:uid="{6B54A019-CA07-4C1C-BFEE-5B78F29FE483}"/>
    <cellStyle name="Moeda 2" xfId="5" xr:uid="{A8391329-0BF2-4BC5-B46A-470B334CC542}"/>
    <cellStyle name="Moeda 2 2" xfId="29" xr:uid="{1426A355-7B6D-4DDF-8449-2481F06C4190}"/>
    <cellStyle name="Moeda 2 2 2" xfId="47" xr:uid="{9A808315-E54C-454B-847C-CB1829FF2F45}"/>
    <cellStyle name="Moeda 2 3" xfId="27" xr:uid="{50A0C043-13F7-42DF-992C-039C93FEC446}"/>
    <cellStyle name="Moeda 2 4" xfId="7" xr:uid="{7C2790DE-D92A-4042-9272-F976F7DFC421}"/>
    <cellStyle name="Moeda 3" xfId="8" xr:uid="{315A4298-0AA3-44FA-9A9D-38E63FDD8671}"/>
    <cellStyle name="Moeda 3 2" xfId="30" xr:uid="{EAA3FDD2-B2EB-466C-B019-BD88F944668E}"/>
    <cellStyle name="Moeda 4" xfId="9" xr:uid="{6B6D9BD6-4057-4AC0-BD77-CF7A5EF8F79D}"/>
    <cellStyle name="Moeda 5" xfId="10" xr:uid="{558259E1-453E-4384-8297-CBC965B2D5B6}"/>
    <cellStyle name="Moeda 6" xfId="23" xr:uid="{FBB86D1F-74D6-4296-A4AD-93E2174CBBAF}"/>
    <cellStyle name="Moeda 7" xfId="6" xr:uid="{9211916E-C17F-4B9B-A2A9-6551B93B38A3}"/>
    <cellStyle name="Moeda 8" xfId="45" xr:uid="{90F48513-8D9D-4225-9A5E-563F51E52375}"/>
    <cellStyle name="Moeda 9" xfId="49" xr:uid="{4B65D8C4-5B82-4993-9444-7736A0E96382}"/>
    <cellStyle name="Neutro" xfId="36" builtinId="28"/>
    <cellStyle name="Normal" xfId="0" builtinId="0"/>
    <cellStyle name="Normal 2" xfId="11" xr:uid="{CAE8BF87-C1BB-4353-A88A-3E5A30CA5E94}"/>
    <cellStyle name="Normal 2 2" xfId="12" xr:uid="{779F73A3-E1DA-47E5-BAE1-5C08A55134B9}"/>
    <cellStyle name="Normal 3" xfId="13" xr:uid="{A92558D2-DB36-42EC-BE7B-EE88C782F931}"/>
    <cellStyle name="Normal 3 2" xfId="28" xr:uid="{63385F32-A5CE-4C01-93D4-7EECFA1ADC19}"/>
    <cellStyle name="Normal 4" xfId="42" xr:uid="{C568EAB4-2E74-4BAC-AA0C-92F4F9E0B46D}"/>
    <cellStyle name="Normal 5" xfId="51" xr:uid="{CFF1E607-76A5-4CA6-A0C9-DEBA5A9334E4}"/>
    <cellStyle name="Porcentagem" xfId="4" builtinId="5"/>
    <cellStyle name="Porcentagem 2" xfId="14" xr:uid="{B60A1C43-591C-49A4-B597-0EB0AFD53948}"/>
    <cellStyle name="Porcentagem 3" xfId="15" xr:uid="{D2A025F9-BEBA-49D6-B2C4-D8EB1E7A7F15}"/>
    <cellStyle name="Porcentagem 3 2" xfId="16" xr:uid="{B586E4D9-5A4B-4791-91B7-C042131AF7F8}"/>
    <cellStyle name="Porcentagem 3 3" xfId="26" xr:uid="{44B91CCB-80B1-4324-8355-BE53003BF5EF}"/>
    <cellStyle name="Porcentagem 4" xfId="44" xr:uid="{6BC97817-EE68-47FA-A4ED-8D809D91A149}"/>
    <cellStyle name="Porcentagem 5" xfId="48" xr:uid="{22F8A714-52C1-41B9-9D93-75DE1B9FE76B}"/>
    <cellStyle name="Porcentagem 6" xfId="53" xr:uid="{430F9412-3584-456A-B26C-9F749E0E492C}"/>
    <cellStyle name="Ruim" xfId="35" builtinId="27"/>
    <cellStyle name="Título 1" xfId="31" builtinId="16"/>
    <cellStyle name="Título 2" xfId="32" builtinId="17"/>
    <cellStyle name="Título 3" xfId="33" builtinId="18"/>
    <cellStyle name="Vírgula" xfId="1" builtinId="3"/>
    <cellStyle name="Vírgula 2" xfId="17" xr:uid="{D5421CC1-E60B-42A6-944D-B5C56C87FFFD}"/>
    <cellStyle name="Vírgula 2 2" xfId="18" xr:uid="{8E0B7065-14EE-421C-8D30-F0D804F43298}"/>
    <cellStyle name="Vírgula 2 3" xfId="24" xr:uid="{45C3B5D8-CFBA-407E-8AEA-AF3FB1F10EB9}"/>
    <cellStyle name="Vírgula 3" xfId="19" xr:uid="{69FEDD8E-2938-4653-B51C-1F96205AEF55}"/>
    <cellStyle name="Vírgula 3 2" xfId="25" xr:uid="{0DAB5803-F571-4724-9063-F380CB526A6B}"/>
    <cellStyle name="Vírgula 4" xfId="20" xr:uid="{207CC4D8-F3FC-4AAE-A74B-E93ADD5D24D5}"/>
    <cellStyle name="Vírgula 5" xfId="21" xr:uid="{817D65CC-315F-4EC4-9652-3E9C671EF241}"/>
    <cellStyle name="Vírgula 6" xfId="43" xr:uid="{0886EB44-0ED0-446E-B055-D1FF7050B785}"/>
    <cellStyle name="Vírgula 7" xfId="50" xr:uid="{44F3E7C6-A401-488A-A9EA-331B1D052E7E}"/>
  </cellStyles>
  <dxfs count="28">
    <dxf>
      <font>
        <color rgb="FFFF0000"/>
      </font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9C0006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5066667" cy="2990436"/>
    <xdr:pic>
      <xdr:nvPicPr>
        <xdr:cNvPr id="2" name="Imagem 1">
          <a:extLst>
            <a:ext uri="{FF2B5EF4-FFF2-40B4-BE49-F238E27FC236}">
              <a16:creationId xmlns:a16="http://schemas.microsoft.com/office/drawing/2014/main" id="{33E71B85-D9E3-48C2-8F4A-6A844D357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476500"/>
          <a:ext cx="5066667" cy="2990436"/>
        </a:xfrm>
        <a:prstGeom prst="rect">
          <a:avLst/>
        </a:prstGeom>
      </xdr:spPr>
    </xdr:pic>
    <xdr:clientData/>
  </xdr:oneCellAnchor>
  <xdr:oneCellAnchor>
    <xdr:from>
      <xdr:col>10</xdr:col>
      <xdr:colOff>247650</xdr:colOff>
      <xdr:row>6</xdr:row>
      <xdr:rowOff>57150</xdr:rowOff>
    </xdr:from>
    <xdr:ext cx="4971429" cy="2961864"/>
    <xdr:pic>
      <xdr:nvPicPr>
        <xdr:cNvPr id="3" name="Imagem 2">
          <a:extLst>
            <a:ext uri="{FF2B5EF4-FFF2-40B4-BE49-F238E27FC236}">
              <a16:creationId xmlns:a16="http://schemas.microsoft.com/office/drawing/2014/main" id="{B16EA7F9-8D01-4E54-9D27-A3E23C1760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43650" y="2533650"/>
          <a:ext cx="4971429" cy="2961864"/>
        </a:xfrm>
        <a:prstGeom prst="rect">
          <a:avLst/>
        </a:prstGeom>
      </xdr:spPr>
    </xdr:pic>
    <xdr:clientData/>
  </xdr:oneCellAnchor>
  <xdr:oneCellAnchor>
    <xdr:from>
      <xdr:col>1</xdr:col>
      <xdr:colOff>57150</xdr:colOff>
      <xdr:row>22</xdr:row>
      <xdr:rowOff>47625</xdr:rowOff>
    </xdr:from>
    <xdr:ext cx="4733333" cy="2523809"/>
    <xdr:pic>
      <xdr:nvPicPr>
        <xdr:cNvPr id="4" name="Imagem 3">
          <a:extLst>
            <a:ext uri="{FF2B5EF4-FFF2-40B4-BE49-F238E27FC236}">
              <a16:creationId xmlns:a16="http://schemas.microsoft.com/office/drawing/2014/main" id="{E08F342E-9C55-4137-8E0E-B5CDC2F2E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50" y="5572125"/>
          <a:ext cx="4733333" cy="2523809"/>
        </a:xfrm>
        <a:prstGeom prst="rect">
          <a:avLst/>
        </a:prstGeom>
      </xdr:spPr>
    </xdr:pic>
    <xdr:clientData/>
  </xdr:oneCellAnchor>
  <xdr:oneCellAnchor>
    <xdr:from>
      <xdr:col>10</xdr:col>
      <xdr:colOff>171450</xdr:colOff>
      <xdr:row>22</xdr:row>
      <xdr:rowOff>114300</xdr:rowOff>
    </xdr:from>
    <xdr:ext cx="4638095" cy="533333"/>
    <xdr:pic>
      <xdr:nvPicPr>
        <xdr:cNvPr id="5" name="Imagem 4">
          <a:extLst>
            <a:ext uri="{FF2B5EF4-FFF2-40B4-BE49-F238E27FC236}">
              <a16:creationId xmlns:a16="http://schemas.microsoft.com/office/drawing/2014/main" id="{61C9FA4F-0E0A-4BC9-A2A6-D12EC2617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67450" y="5638800"/>
          <a:ext cx="4638095" cy="533333"/>
        </a:xfrm>
        <a:prstGeom prst="rect">
          <a:avLst/>
        </a:prstGeom>
      </xdr:spPr>
    </xdr:pic>
    <xdr:clientData/>
  </xdr:oneCellAnchor>
  <xdr:oneCellAnchor>
    <xdr:from>
      <xdr:col>10</xdr:col>
      <xdr:colOff>209550</xdr:colOff>
      <xdr:row>27</xdr:row>
      <xdr:rowOff>47625</xdr:rowOff>
    </xdr:from>
    <xdr:ext cx="4838095" cy="5257143"/>
    <xdr:pic>
      <xdr:nvPicPr>
        <xdr:cNvPr id="6" name="Imagem 5">
          <a:extLst>
            <a:ext uri="{FF2B5EF4-FFF2-40B4-BE49-F238E27FC236}">
              <a16:creationId xmlns:a16="http://schemas.microsoft.com/office/drawing/2014/main" id="{881D40B5-0996-4F2F-8B94-97C1DE1A48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305550" y="6524625"/>
          <a:ext cx="4838095" cy="525714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2</xdr:row>
      <xdr:rowOff>133350</xdr:rowOff>
    </xdr:from>
    <xdr:ext cx="6838095" cy="4485714"/>
    <xdr:pic>
      <xdr:nvPicPr>
        <xdr:cNvPr id="2" name="Imagem 1">
          <a:extLst>
            <a:ext uri="{FF2B5EF4-FFF2-40B4-BE49-F238E27FC236}">
              <a16:creationId xmlns:a16="http://schemas.microsoft.com/office/drawing/2014/main" id="{562FD596-A39C-4386-91B6-3715E5D08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14350"/>
          <a:ext cx="6838095" cy="4485714"/>
        </a:xfrm>
        <a:prstGeom prst="rect">
          <a:avLst/>
        </a:prstGeom>
      </xdr:spPr>
    </xdr:pic>
    <xdr:clientData/>
  </xdr:oneCellAnchor>
  <xdr:twoCellAnchor editAs="oneCell">
    <xdr:from>
      <xdr:col>6</xdr:col>
      <xdr:colOff>419100</xdr:colOff>
      <xdr:row>3</xdr:row>
      <xdr:rowOff>76200</xdr:rowOff>
    </xdr:from>
    <xdr:to>
      <xdr:col>18</xdr:col>
      <xdr:colOff>361950</xdr:colOff>
      <xdr:row>29</xdr:row>
      <xdr:rowOff>1400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9DBE28D-5289-2585-6500-B2B09B34D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34400" y="695325"/>
          <a:ext cx="7258050" cy="4878200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48</xdr:row>
      <xdr:rowOff>180975</xdr:rowOff>
    </xdr:from>
    <xdr:to>
      <xdr:col>8</xdr:col>
      <xdr:colOff>494139</xdr:colOff>
      <xdr:row>90</xdr:row>
      <xdr:rowOff>18070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57BC22A-73FF-8605-AB82-58071449C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2925" y="10429875"/>
          <a:ext cx="9285714" cy="7838095"/>
        </a:xfrm>
        <a:prstGeom prst="rect">
          <a:avLst/>
        </a:prstGeom>
      </xdr:spPr>
    </xdr:pic>
    <xdr:clientData/>
  </xdr:twoCellAnchor>
  <xdr:twoCellAnchor editAs="oneCell">
    <xdr:from>
      <xdr:col>9</xdr:col>
      <xdr:colOff>114300</xdr:colOff>
      <xdr:row>48</xdr:row>
      <xdr:rowOff>171450</xdr:rowOff>
    </xdr:from>
    <xdr:to>
      <xdr:col>28</xdr:col>
      <xdr:colOff>484281</xdr:colOff>
      <xdr:row>66</xdr:row>
      <xdr:rowOff>161498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4CE85C0-3335-AF25-BD12-C7CB91605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058400" y="10467975"/>
          <a:ext cx="11952381" cy="3419048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97</xdr:row>
      <xdr:rowOff>85725</xdr:rowOff>
    </xdr:from>
    <xdr:to>
      <xdr:col>4</xdr:col>
      <xdr:colOff>227864</xdr:colOff>
      <xdr:row>111</xdr:row>
      <xdr:rowOff>28249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EE47E2E4-CA08-8A66-78DD-87453DE29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6675" y="19716750"/>
          <a:ext cx="5885714" cy="2609524"/>
        </a:xfrm>
        <a:prstGeom prst="rect">
          <a:avLst/>
        </a:prstGeom>
      </xdr:spPr>
    </xdr:pic>
    <xdr:clientData/>
  </xdr:twoCellAnchor>
  <xdr:twoCellAnchor editAs="oneCell">
    <xdr:from>
      <xdr:col>4</xdr:col>
      <xdr:colOff>628650</xdr:colOff>
      <xdr:row>98</xdr:row>
      <xdr:rowOff>161925</xdr:rowOff>
    </xdr:from>
    <xdr:to>
      <xdr:col>17</xdr:col>
      <xdr:colOff>360846</xdr:colOff>
      <xdr:row>113</xdr:row>
      <xdr:rowOff>142520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5C568BF7-6A6A-414B-BE0B-CADF91067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353175" y="19983450"/>
          <a:ext cx="8828571" cy="28380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99391</xdr:colOff>
      <xdr:row>0</xdr:row>
      <xdr:rowOff>132524</xdr:rowOff>
    </xdr:from>
    <xdr:to>
      <xdr:col>2</xdr:col>
      <xdr:colOff>170422</xdr:colOff>
      <xdr:row>4</xdr:row>
      <xdr:rowOff>171451</xdr:rowOff>
    </xdr:to>
    <xdr:pic>
      <xdr:nvPicPr>
        <xdr:cNvPr id="2" name="Imagem 1" descr="Jurisprudência">
          <a:extLst>
            <a:ext uri="{FF2B5EF4-FFF2-40B4-BE49-F238E27FC236}">
              <a16:creationId xmlns:a16="http://schemas.microsoft.com/office/drawing/2014/main" id="{2070EF8A-4868-4D5F-8527-6C1EFE7DB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81" y="136334"/>
          <a:ext cx="2086521" cy="768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GoogleDrive\Drives%20compartilhados\09.Dir.Financeira\8.Precificacao\2017%20-%20Planilha%20Precificacao%20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U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Azul Quente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mtecbo.gov.br/cbosite/pages/home.js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t10.jus.br/transparencia/contas_publicas/licitacoe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65BC8-513C-4B35-91F8-65914EFBE7B7}">
  <sheetPr codeName="Planilha1"/>
  <dimension ref="B3:F3"/>
  <sheetViews>
    <sheetView topLeftCell="C3" workbookViewId="0">
      <selection activeCell="C3" sqref="C3"/>
    </sheetView>
  </sheetViews>
  <sheetFormatPr defaultRowHeight="15" x14ac:dyDescent="0.25"/>
  <cols>
    <col min="2" max="2" width="16.7109375" bestFit="1" customWidth="1"/>
  </cols>
  <sheetData>
    <row r="3" spans="2:6" ht="18.75" x14ac:dyDescent="0.25">
      <c r="B3" s="7" t="s">
        <v>0</v>
      </c>
      <c r="C3" s="72" t="s">
        <v>1</v>
      </c>
      <c r="D3" s="6"/>
      <c r="E3" s="6"/>
      <c r="F3" s="6"/>
    </row>
  </sheetData>
  <hyperlinks>
    <hyperlink ref="C3" r:id="rId1" xr:uid="{122B184F-C760-49A4-A1F0-186AC68FEA20}"/>
  </hyperlinks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BF42B-43F2-444F-A545-3EC6972913D0}">
  <sheetPr codeName="Planilha2"/>
  <dimension ref="B2:M96"/>
  <sheetViews>
    <sheetView topLeftCell="A25" workbookViewId="0">
      <selection activeCell="C3" sqref="C3"/>
    </sheetView>
  </sheetViews>
  <sheetFormatPr defaultRowHeight="15" x14ac:dyDescent="0.25"/>
  <cols>
    <col min="2" max="2" width="35.140625" customWidth="1"/>
    <col min="3" max="3" width="14.85546875" customWidth="1"/>
    <col min="4" max="5" width="26.7109375" customWidth="1"/>
  </cols>
  <sheetData>
    <row r="2" spans="2:13" ht="18.75" x14ac:dyDescent="0.3">
      <c r="B2" s="36" t="s">
        <v>2</v>
      </c>
      <c r="H2" s="36" t="s">
        <v>3</v>
      </c>
      <c r="M2" s="67" t="s">
        <v>4</v>
      </c>
    </row>
    <row r="30" spans="2:2" ht="18.75" x14ac:dyDescent="0.3">
      <c r="B30" s="36" t="s">
        <v>5</v>
      </c>
    </row>
    <row r="34" spans="2:11" ht="25.5" x14ac:dyDescent="0.25">
      <c r="B34" s="3" t="s">
        <v>6</v>
      </c>
      <c r="C34" s="37">
        <v>2022</v>
      </c>
      <c r="D34" s="12"/>
      <c r="E34" s="12"/>
      <c r="J34" t="s">
        <v>7</v>
      </c>
    </row>
    <row r="35" spans="2:11" ht="25.5" x14ac:dyDescent="0.25">
      <c r="B35" s="3" t="s">
        <v>8</v>
      </c>
      <c r="C35" s="38" t="s">
        <v>9</v>
      </c>
      <c r="D35" s="12"/>
      <c r="E35" s="12"/>
    </row>
    <row r="36" spans="2:11" ht="25.5" x14ac:dyDescent="0.25">
      <c r="B36" s="3" t="s">
        <v>10</v>
      </c>
      <c r="C36" s="4" t="s">
        <v>11</v>
      </c>
      <c r="D36" s="39">
        <v>2091.6799999999998</v>
      </c>
      <c r="E36" s="12"/>
    </row>
    <row r="37" spans="2:11" ht="25.5" x14ac:dyDescent="0.25">
      <c r="B37" s="3" t="s">
        <v>12</v>
      </c>
      <c r="C37" s="4" t="s">
        <v>13</v>
      </c>
      <c r="D37" s="12"/>
      <c r="E37" s="12"/>
    </row>
    <row r="38" spans="2:11" ht="25.5" x14ac:dyDescent="0.25">
      <c r="B38" s="3" t="s">
        <v>14</v>
      </c>
      <c r="C38" s="5"/>
      <c r="D38" s="12"/>
      <c r="E38" s="12"/>
    </row>
    <row r="39" spans="2:11" ht="38.25" x14ac:dyDescent="0.25">
      <c r="B39" s="3" t="s">
        <v>15</v>
      </c>
      <c r="C39" s="4" t="s">
        <v>16</v>
      </c>
      <c r="D39" s="155" t="s">
        <v>17</v>
      </c>
      <c r="E39" s="155"/>
    </row>
    <row r="40" spans="2:11" x14ac:dyDescent="0.25">
      <c r="B40" s="3" t="s">
        <v>18</v>
      </c>
      <c r="C40" s="40">
        <v>44573</v>
      </c>
      <c r="D40" s="12"/>
      <c r="E40" s="12"/>
    </row>
    <row r="46" spans="2:11" ht="18.75" x14ac:dyDescent="0.3">
      <c r="B46" s="36" t="s">
        <v>19</v>
      </c>
    </row>
    <row r="48" spans="2:11" ht="18.75" x14ac:dyDescent="0.3">
      <c r="B48" s="36" t="s">
        <v>20</v>
      </c>
      <c r="K48" s="36" t="s">
        <v>21</v>
      </c>
    </row>
    <row r="96" spans="2:2" ht="18.75" x14ac:dyDescent="0.3">
      <c r="B96" s="36" t="s">
        <v>7</v>
      </c>
    </row>
  </sheetData>
  <mergeCells count="1">
    <mergeCell ref="D39:E39"/>
  </mergeCells>
  <hyperlinks>
    <hyperlink ref="M2" r:id="rId1" xr:uid="{E87DD6FB-CCB0-490D-B24F-178290067521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8D7F7-8D40-4992-98C1-EA28D1A837BC}">
  <sheetPr codeName="Planilha3">
    <tabColor rgb="FFFFC000"/>
  </sheetPr>
  <dimension ref="A3:T51"/>
  <sheetViews>
    <sheetView workbookViewId="0">
      <selection activeCell="A8" sqref="A8"/>
    </sheetView>
  </sheetViews>
  <sheetFormatPr defaultColWidth="9.140625" defaultRowHeight="15" x14ac:dyDescent="0.25"/>
  <cols>
    <col min="1" max="1" width="25.28515625" style="1" customWidth="1"/>
    <col min="2" max="2" width="27.85546875" style="1" customWidth="1"/>
    <col min="3" max="4" width="23.85546875" style="1" customWidth="1"/>
    <col min="5" max="6" width="35.42578125" style="1" customWidth="1"/>
    <col min="7" max="7" width="27.140625" style="1" customWidth="1"/>
    <col min="8" max="8" width="19.42578125" style="1" customWidth="1"/>
    <col min="9" max="9" width="17.28515625" style="1" customWidth="1"/>
    <col min="10" max="10" width="18.85546875" style="1" bestFit="1" customWidth="1"/>
    <col min="11" max="11" width="17.7109375" style="1" bestFit="1" customWidth="1"/>
    <col min="12" max="12" width="16.28515625" style="1" customWidth="1"/>
    <col min="13" max="13" width="32.5703125" style="1" bestFit="1" customWidth="1"/>
    <col min="14" max="14" width="9.140625" style="1"/>
    <col min="15" max="15" width="14" style="1" bestFit="1" customWidth="1"/>
    <col min="16" max="16384" width="9.140625" style="1"/>
  </cols>
  <sheetData>
    <row r="3" spans="1:20" x14ac:dyDescent="0.25">
      <c r="A3" s="34" t="s">
        <v>22</v>
      </c>
    </row>
    <row r="4" spans="1:20" ht="24.75" customHeight="1" x14ac:dyDescent="0.25">
      <c r="B4" s="33" t="s">
        <v>23</v>
      </c>
    </row>
    <row r="5" spans="1:20" ht="15.75" thickBot="1" x14ac:dyDescent="0.3"/>
    <row r="6" spans="1:20" ht="30" x14ac:dyDescent="0.25">
      <c r="A6" s="41" t="s">
        <v>24</v>
      </c>
      <c r="B6" s="42" t="s">
        <v>25</v>
      </c>
      <c r="C6" s="42" t="s">
        <v>26</v>
      </c>
      <c r="D6" s="42"/>
      <c r="E6" s="42" t="s">
        <v>27</v>
      </c>
      <c r="F6" s="42"/>
      <c r="G6" s="42" t="s">
        <v>28</v>
      </c>
      <c r="H6" s="43" t="s">
        <v>29</v>
      </c>
    </row>
    <row r="7" spans="1:20" ht="15.75" thickBot="1" x14ac:dyDescent="0.3">
      <c r="A7" s="44" t="s">
        <v>30</v>
      </c>
      <c r="B7" s="45">
        <v>44</v>
      </c>
      <c r="C7" s="45">
        <v>15</v>
      </c>
      <c r="D7" s="45"/>
      <c r="E7" s="46"/>
      <c r="F7" s="46"/>
      <c r="G7" s="46"/>
      <c r="H7" s="47">
        <v>6000</v>
      </c>
    </row>
    <row r="9" spans="1:20" ht="15.75" x14ac:dyDescent="0.25">
      <c r="A9" s="32" t="s">
        <v>31</v>
      </c>
      <c r="B9" s="32" t="s">
        <v>30</v>
      </c>
      <c r="C9" s="1" t="s">
        <v>32</v>
      </c>
    </row>
    <row r="10" spans="1:20" x14ac:dyDescent="0.25">
      <c r="A10" s="1" t="s">
        <v>2</v>
      </c>
      <c r="B10" s="1" t="s">
        <v>33</v>
      </c>
    </row>
    <row r="11" spans="1:20" x14ac:dyDescent="0.25">
      <c r="A11" s="1" t="s">
        <v>34</v>
      </c>
      <c r="B11" s="1" t="s">
        <v>33</v>
      </c>
    </row>
    <row r="12" spans="1:20" ht="15.75" thickBot="1" x14ac:dyDescent="0.3"/>
    <row r="13" spans="1:20" ht="44.25" customHeight="1" thickBot="1" x14ac:dyDescent="0.3">
      <c r="A13" s="31" t="s">
        <v>35</v>
      </c>
      <c r="B13" s="30" t="s">
        <v>36</v>
      </c>
      <c r="C13" s="30" t="s">
        <v>37</v>
      </c>
      <c r="D13" s="30" t="s">
        <v>38</v>
      </c>
      <c r="E13" s="30" t="s">
        <v>39</v>
      </c>
      <c r="F13" s="62" t="s">
        <v>40</v>
      </c>
      <c r="G13" s="30" t="s">
        <v>41</v>
      </c>
      <c r="H13" s="50" t="s">
        <v>42</v>
      </c>
      <c r="I13" s="29" t="s">
        <v>43</v>
      </c>
      <c r="T13" s="35"/>
    </row>
    <row r="14" spans="1:20" ht="21" customHeight="1" x14ac:dyDescent="0.25">
      <c r="A14" s="28"/>
      <c r="B14" s="27"/>
      <c r="C14" s="27"/>
      <c r="D14" s="27"/>
      <c r="E14" s="27"/>
      <c r="F14" s="27"/>
      <c r="G14" s="27"/>
      <c r="H14" s="27"/>
      <c r="I14" s="26"/>
    </row>
    <row r="15" spans="1:20" ht="43.5" x14ac:dyDescent="0.25">
      <c r="A15" s="18" t="s">
        <v>44</v>
      </c>
      <c r="B15" s="2" t="s">
        <v>45</v>
      </c>
      <c r="C15" s="2" t="s">
        <v>46</v>
      </c>
      <c r="D15" s="12" t="s">
        <v>47</v>
      </c>
      <c r="E15" s="2" t="s">
        <v>48</v>
      </c>
      <c r="F15" s="25">
        <v>2256</v>
      </c>
      <c r="G15" s="25">
        <v>5184.1899999999996</v>
      </c>
      <c r="H15" s="2">
        <v>96</v>
      </c>
      <c r="I15" s="16" t="s">
        <v>13</v>
      </c>
      <c r="J15" s="1" t="s">
        <v>49</v>
      </c>
    </row>
    <row r="16" spans="1:20" x14ac:dyDescent="0.25">
      <c r="A16" s="11"/>
      <c r="B16" s="2" t="s">
        <v>50</v>
      </c>
      <c r="C16" s="2"/>
      <c r="D16" s="2"/>
      <c r="E16" s="2" t="s">
        <v>51</v>
      </c>
      <c r="F16" s="2"/>
      <c r="G16" s="25">
        <v>8074.79</v>
      </c>
      <c r="H16" s="2">
        <v>107</v>
      </c>
      <c r="I16" s="16" t="s">
        <v>13</v>
      </c>
    </row>
    <row r="17" spans="1:17" x14ac:dyDescent="0.25">
      <c r="A17" s="11"/>
      <c r="B17" s="2"/>
      <c r="C17" s="2"/>
      <c r="D17" s="2"/>
      <c r="E17" s="2" t="s">
        <v>52</v>
      </c>
      <c r="F17" s="2"/>
      <c r="G17" s="25">
        <v>12494.47</v>
      </c>
      <c r="H17" s="2">
        <v>12</v>
      </c>
      <c r="I17" s="16" t="s">
        <v>13</v>
      </c>
    </row>
    <row r="18" spans="1:17" ht="15.75" thickBot="1" x14ac:dyDescent="0.3">
      <c r="A18" s="11"/>
      <c r="B18" s="2"/>
      <c r="C18" s="2"/>
      <c r="D18" s="2"/>
      <c r="E18" s="2"/>
      <c r="F18" s="2"/>
      <c r="G18" s="2"/>
      <c r="H18" s="2"/>
      <c r="I18" s="16"/>
      <c r="Q18" s="24"/>
    </row>
    <row r="19" spans="1:17" ht="45" x14ac:dyDescent="0.25">
      <c r="A19" s="15"/>
      <c r="B19" s="14"/>
      <c r="C19" s="14"/>
      <c r="D19" s="14"/>
      <c r="E19" s="23" t="s">
        <v>53</v>
      </c>
      <c r="F19" s="65">
        <v>4341.37</v>
      </c>
      <c r="G19" s="68">
        <v>9026.41</v>
      </c>
      <c r="H19" s="14">
        <v>60</v>
      </c>
      <c r="I19" s="13" t="s">
        <v>13</v>
      </c>
      <c r="M19" s="60"/>
    </row>
    <row r="20" spans="1:17" ht="45" x14ac:dyDescent="0.25">
      <c r="A20" s="71" t="s">
        <v>54</v>
      </c>
      <c r="B20" s="2" t="s">
        <v>55</v>
      </c>
      <c r="C20" s="2" t="s">
        <v>56</v>
      </c>
      <c r="D20" s="12" t="s">
        <v>57</v>
      </c>
      <c r="E20" s="12" t="s">
        <v>58</v>
      </c>
      <c r="F20" s="69">
        <v>5870.1</v>
      </c>
      <c r="G20" s="53">
        <v>11650.58</v>
      </c>
      <c r="H20" s="2">
        <v>57</v>
      </c>
      <c r="I20" s="16" t="s">
        <v>13</v>
      </c>
    </row>
    <row r="21" spans="1:17" ht="45" x14ac:dyDescent="0.25">
      <c r="A21" s="11"/>
      <c r="B21" s="2" t="s">
        <v>59</v>
      </c>
      <c r="C21" s="2" t="s">
        <v>60</v>
      </c>
      <c r="D21" s="2"/>
      <c r="E21" s="12" t="s">
        <v>61</v>
      </c>
      <c r="F21" s="66">
        <v>8836.94</v>
      </c>
      <c r="G21" s="53">
        <v>17512.599999999999</v>
      </c>
      <c r="H21" s="2">
        <v>56</v>
      </c>
      <c r="I21" s="16" t="s">
        <v>13</v>
      </c>
      <c r="J21" s="22" t="s">
        <v>62</v>
      </c>
    </row>
    <row r="22" spans="1:17" ht="15.75" thickBot="1" x14ac:dyDescent="0.3">
      <c r="A22" s="10"/>
      <c r="B22" s="9"/>
      <c r="C22" s="9"/>
      <c r="D22" s="9"/>
      <c r="E22" s="9"/>
      <c r="F22" s="9"/>
      <c r="G22" s="9"/>
      <c r="H22" s="9"/>
      <c r="I22" s="8"/>
    </row>
    <row r="23" spans="1:17" x14ac:dyDescent="0.25">
      <c r="A23" s="11"/>
      <c r="B23" s="2"/>
      <c r="C23" s="2"/>
      <c r="D23" s="2"/>
      <c r="E23" s="2"/>
      <c r="F23" s="2"/>
      <c r="G23" s="2"/>
      <c r="H23" s="2"/>
      <c r="I23" s="16"/>
    </row>
    <row r="24" spans="1:17" ht="30" x14ac:dyDescent="0.25">
      <c r="A24" s="18" t="s">
        <v>63</v>
      </c>
      <c r="B24" s="49"/>
      <c r="C24" s="2" t="s">
        <v>64</v>
      </c>
      <c r="D24" s="12" t="s">
        <v>65</v>
      </c>
      <c r="E24" s="12" t="s">
        <v>66</v>
      </c>
      <c r="F24" s="61">
        <v>2677.77</v>
      </c>
      <c r="G24" s="21">
        <v>7011.08</v>
      </c>
      <c r="H24" s="2"/>
      <c r="I24" s="59" t="s">
        <v>67</v>
      </c>
      <c r="J24" s="61"/>
    </row>
    <row r="25" spans="1:17" ht="15.75" thickBot="1" x14ac:dyDescent="0.3">
      <c r="A25" s="20"/>
      <c r="B25" s="9"/>
      <c r="C25" s="9"/>
      <c r="D25" s="9"/>
      <c r="E25" s="9"/>
      <c r="F25" s="9"/>
      <c r="G25" s="9"/>
      <c r="H25" s="9"/>
      <c r="I25" s="8"/>
    </row>
    <row r="26" spans="1:17" x14ac:dyDescent="0.25">
      <c r="A26" s="15"/>
      <c r="B26" s="14"/>
      <c r="C26" s="14"/>
      <c r="D26" s="14"/>
      <c r="E26" s="14"/>
      <c r="F26" s="14"/>
      <c r="G26" s="19"/>
      <c r="H26" s="14"/>
      <c r="I26" s="13"/>
    </row>
    <row r="27" spans="1:17" ht="45" x14ac:dyDescent="0.25">
      <c r="A27" s="54" t="s">
        <v>68</v>
      </c>
      <c r="B27" s="17"/>
      <c r="C27" s="48" t="s">
        <v>69</v>
      </c>
      <c r="D27" s="2"/>
      <c r="E27" s="60" t="s">
        <v>70</v>
      </c>
      <c r="F27" s="64">
        <v>5500</v>
      </c>
      <c r="G27" s="55">
        <f>(390204.77/5)/12</f>
        <v>6503.4128333333329</v>
      </c>
      <c r="H27" s="2">
        <v>5</v>
      </c>
      <c r="I27" s="59" t="s">
        <v>67</v>
      </c>
    </row>
    <row r="28" spans="1:17" x14ac:dyDescent="0.25">
      <c r="A28" s="18"/>
      <c r="B28" s="17" t="s">
        <v>71</v>
      </c>
      <c r="C28" s="2"/>
      <c r="D28" s="2"/>
      <c r="E28" s="2" t="s">
        <v>48</v>
      </c>
      <c r="F28" s="2"/>
      <c r="G28" s="55">
        <v>14039.37</v>
      </c>
      <c r="H28" s="2"/>
      <c r="I28" s="16"/>
    </row>
    <row r="29" spans="1:17" x14ac:dyDescent="0.25">
      <c r="A29" s="11"/>
      <c r="B29" s="2"/>
      <c r="C29" s="2"/>
      <c r="D29" s="2"/>
      <c r="E29" s="2" t="s">
        <v>51</v>
      </c>
      <c r="F29" s="2"/>
      <c r="G29" s="55">
        <v>9819.33</v>
      </c>
      <c r="H29" s="2"/>
      <c r="I29" s="16"/>
    </row>
    <row r="30" spans="1:17" x14ac:dyDescent="0.25">
      <c r="B30" s="2"/>
      <c r="C30" s="2"/>
      <c r="D30" s="2"/>
      <c r="E30" s="2" t="s">
        <v>72</v>
      </c>
      <c r="F30" s="2"/>
      <c r="G30" s="21">
        <v>5742.09</v>
      </c>
      <c r="H30" s="2"/>
      <c r="I30" s="16"/>
    </row>
    <row r="31" spans="1:17" ht="15.75" thickBot="1" x14ac:dyDescent="0.3">
      <c r="A31" s="10"/>
      <c r="B31" s="9"/>
      <c r="C31" s="9"/>
      <c r="D31" s="9"/>
      <c r="E31" s="9"/>
      <c r="F31" s="9"/>
      <c r="G31" s="9"/>
      <c r="H31" s="9"/>
      <c r="I31" s="8"/>
    </row>
    <row r="32" spans="1:17" x14ac:dyDescent="0.25">
      <c r="A32" s="15"/>
      <c r="B32" s="14"/>
      <c r="C32" s="14"/>
      <c r="D32" s="14"/>
      <c r="E32" s="14"/>
      <c r="F32" s="14"/>
      <c r="G32" s="14" t="s">
        <v>73</v>
      </c>
      <c r="H32" s="14"/>
      <c r="I32" s="13"/>
      <c r="J32" s="1" t="s">
        <v>31</v>
      </c>
    </row>
    <row r="33" spans="1:10" ht="45" x14ac:dyDescent="0.25">
      <c r="A33" s="71" t="s">
        <v>74</v>
      </c>
      <c r="B33" s="2" t="s">
        <v>75</v>
      </c>
      <c r="C33" s="2" t="s">
        <v>76</v>
      </c>
      <c r="D33" s="12" t="s">
        <v>57</v>
      </c>
      <c r="E33" s="2" t="s">
        <v>48</v>
      </c>
      <c r="F33" s="53">
        <v>2310.7600000000002</v>
      </c>
      <c r="G33" s="53">
        <v>5093.0200000000004</v>
      </c>
      <c r="H33" s="2">
        <v>55</v>
      </c>
      <c r="I33" s="16" t="s">
        <v>13</v>
      </c>
      <c r="J33" s="51">
        <v>2310.7600000000002</v>
      </c>
    </row>
    <row r="34" spans="1:10" x14ac:dyDescent="0.25">
      <c r="A34" s="11"/>
      <c r="B34" s="2" t="s">
        <v>73</v>
      </c>
      <c r="C34" s="2" t="s">
        <v>77</v>
      </c>
      <c r="D34" s="2"/>
      <c r="E34" s="2" t="s">
        <v>51</v>
      </c>
      <c r="F34" s="53">
        <v>3920.66</v>
      </c>
      <c r="G34" s="53">
        <v>7872.46</v>
      </c>
      <c r="H34" s="2">
        <v>140</v>
      </c>
      <c r="I34" s="16" t="s">
        <v>13</v>
      </c>
      <c r="J34" s="52">
        <v>3920.66</v>
      </c>
    </row>
    <row r="35" spans="1:10" x14ac:dyDescent="0.25">
      <c r="A35" s="11"/>
      <c r="B35" s="2" t="s">
        <v>50</v>
      </c>
      <c r="C35" s="2"/>
      <c r="D35" s="2"/>
      <c r="E35" s="2" t="s">
        <v>52</v>
      </c>
      <c r="F35" s="53">
        <v>4614.93</v>
      </c>
      <c r="G35" s="53">
        <v>9113.5</v>
      </c>
      <c r="H35" s="2">
        <v>55</v>
      </c>
      <c r="I35" s="16" t="s">
        <v>13</v>
      </c>
      <c r="J35" s="52">
        <v>4614.93</v>
      </c>
    </row>
    <row r="36" spans="1:10" x14ac:dyDescent="0.25">
      <c r="A36" s="11"/>
      <c r="B36" s="2"/>
      <c r="C36" s="2"/>
      <c r="D36" s="2"/>
      <c r="E36" s="2" t="s">
        <v>78</v>
      </c>
      <c r="F36" s="69">
        <v>6579.84</v>
      </c>
      <c r="G36" s="53">
        <v>12625.85</v>
      </c>
      <c r="H36" s="2">
        <v>12</v>
      </c>
      <c r="I36" s="69" t="s">
        <v>13</v>
      </c>
      <c r="J36" s="52">
        <v>6579.84</v>
      </c>
    </row>
    <row r="37" spans="1:10" x14ac:dyDescent="0.25">
      <c r="A37" s="11"/>
      <c r="B37" s="2"/>
      <c r="C37" s="2"/>
      <c r="D37" s="2"/>
      <c r="E37" s="17" t="s">
        <v>79</v>
      </c>
      <c r="F37" s="55">
        <v>5498.88</v>
      </c>
      <c r="G37" s="55">
        <v>10693.59</v>
      </c>
      <c r="H37" s="17"/>
      <c r="I37" s="56" t="s">
        <v>80</v>
      </c>
      <c r="J37" s="58">
        <v>5498.88</v>
      </c>
    </row>
    <row r="38" spans="1:10" ht="45" x14ac:dyDescent="0.25">
      <c r="A38" s="11"/>
      <c r="B38" s="2"/>
      <c r="C38" s="2"/>
      <c r="D38" s="2"/>
      <c r="E38" s="17" t="s">
        <v>81</v>
      </c>
      <c r="F38" s="63">
        <v>6053.74</v>
      </c>
      <c r="G38" s="55">
        <v>11382.59</v>
      </c>
      <c r="H38" s="17"/>
      <c r="I38" s="57" t="s">
        <v>82</v>
      </c>
      <c r="J38" s="58">
        <v>6053.74</v>
      </c>
    </row>
    <row r="39" spans="1:10" ht="15.75" thickBot="1" x14ac:dyDescent="0.3">
      <c r="A39" s="10"/>
      <c r="B39" s="9"/>
      <c r="C39" s="9"/>
      <c r="D39" s="9"/>
      <c r="E39" s="9"/>
      <c r="F39" s="9"/>
      <c r="G39" s="9"/>
      <c r="H39" s="9"/>
      <c r="I39" s="8"/>
    </row>
    <row r="40" spans="1:10" x14ac:dyDescent="0.25">
      <c r="A40" s="11"/>
      <c r="B40" s="2"/>
      <c r="C40" s="2"/>
      <c r="D40" s="2"/>
      <c r="E40" s="2"/>
      <c r="F40" s="2"/>
      <c r="G40" s="2"/>
      <c r="H40" s="2"/>
      <c r="I40" s="16"/>
    </row>
    <row r="41" spans="1:10" ht="30" x14ac:dyDescent="0.25">
      <c r="A41" s="71" t="s">
        <v>19</v>
      </c>
      <c r="B41" s="2" t="s">
        <v>83</v>
      </c>
      <c r="C41" s="2"/>
      <c r="D41" s="12" t="s">
        <v>84</v>
      </c>
      <c r="E41" s="12" t="s">
        <v>85</v>
      </c>
      <c r="F41" s="69">
        <v>5388.59</v>
      </c>
      <c r="G41" s="53"/>
      <c r="H41" s="2" t="s">
        <v>86</v>
      </c>
      <c r="I41" s="16" t="s">
        <v>13</v>
      </c>
      <c r="J41" s="61" t="s">
        <v>9</v>
      </c>
    </row>
    <row r="42" spans="1:10" x14ac:dyDescent="0.25">
      <c r="A42" s="11"/>
      <c r="B42" s="2" t="s">
        <v>87</v>
      </c>
      <c r="C42" s="2" t="s">
        <v>88</v>
      </c>
      <c r="D42" s="12"/>
      <c r="E42" s="12"/>
      <c r="F42" s="53">
        <v>12097.37</v>
      </c>
      <c r="G42" s="53"/>
      <c r="H42" s="2" t="s">
        <v>87</v>
      </c>
      <c r="I42" s="16"/>
      <c r="J42" s="61" t="s">
        <v>89</v>
      </c>
    </row>
    <row r="43" spans="1:10" ht="15.75" thickBot="1" x14ac:dyDescent="0.3">
      <c r="A43" s="20"/>
      <c r="B43" s="9"/>
      <c r="C43" s="9"/>
      <c r="D43" s="9"/>
      <c r="E43" s="9"/>
      <c r="F43" s="9"/>
      <c r="G43" s="9"/>
      <c r="H43" s="9"/>
      <c r="I43" s="8"/>
    </row>
    <row r="44" spans="1:10" x14ac:dyDescent="0.25">
      <c r="A44" s="11"/>
      <c r="B44" s="2"/>
      <c r="C44" s="2"/>
      <c r="D44" s="2"/>
      <c r="E44" s="2"/>
      <c r="F44" s="2"/>
      <c r="G44" s="2"/>
      <c r="H44" s="2"/>
      <c r="I44" s="16"/>
    </row>
    <row r="45" spans="1:10" ht="30" x14ac:dyDescent="0.25">
      <c r="A45" s="71" t="s">
        <v>90</v>
      </c>
      <c r="B45" s="2" t="s">
        <v>91</v>
      </c>
      <c r="C45" s="2"/>
      <c r="D45" s="12" t="s">
        <v>92</v>
      </c>
      <c r="E45" s="12" t="s">
        <v>93</v>
      </c>
      <c r="F45" s="53">
        <v>9332.94</v>
      </c>
      <c r="G45" s="53"/>
      <c r="H45" s="2" t="s">
        <v>21</v>
      </c>
      <c r="I45" s="16"/>
      <c r="J45" s="70" t="s">
        <v>94</v>
      </c>
    </row>
    <row r="46" spans="1:10" x14ac:dyDescent="0.25">
      <c r="A46" s="11"/>
      <c r="B46" s="2"/>
      <c r="C46" s="2"/>
      <c r="D46" s="12"/>
      <c r="E46" s="12" t="s">
        <v>95</v>
      </c>
      <c r="F46" s="69">
        <v>6441.1</v>
      </c>
      <c r="G46" s="53"/>
      <c r="H46" s="2"/>
      <c r="I46" s="69" t="s">
        <v>13</v>
      </c>
    </row>
    <row r="47" spans="1:10" x14ac:dyDescent="0.25">
      <c r="A47" s="11"/>
      <c r="B47" s="2"/>
      <c r="C47" s="2"/>
      <c r="D47" s="12"/>
      <c r="E47" s="12" t="s">
        <v>96</v>
      </c>
      <c r="F47" s="53">
        <v>5296.22</v>
      </c>
      <c r="G47" s="53"/>
      <c r="H47" s="2"/>
      <c r="I47" s="16"/>
    </row>
    <row r="48" spans="1:10" ht="15" customHeight="1" thickBot="1" x14ac:dyDescent="0.3">
      <c r="A48" s="20"/>
      <c r="B48" s="9"/>
      <c r="C48" s="9"/>
      <c r="D48" s="9"/>
      <c r="E48" s="9"/>
      <c r="F48" s="9"/>
      <c r="G48" s="9"/>
      <c r="H48" s="9"/>
      <c r="I48" s="8"/>
    </row>
    <row r="51" spans="5:6" x14ac:dyDescent="0.25">
      <c r="E51" s="1" t="s">
        <v>97</v>
      </c>
      <c r="F51" s="24">
        <f>AVERAGE(F46,F41,F36,F20)</f>
        <v>6069.9074999999993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F8A2D-C5BE-40FB-AC73-C0610D5ABAD4}">
  <sheetPr>
    <tabColor theme="4" tint="-0.249977111117893"/>
  </sheetPr>
  <dimension ref="A1:AI70"/>
  <sheetViews>
    <sheetView showGridLines="0" tabSelected="1" topLeftCell="C3" zoomScale="115" zoomScaleNormal="115" workbookViewId="0">
      <selection activeCell="I16" sqref="I16"/>
    </sheetView>
  </sheetViews>
  <sheetFormatPr defaultColWidth="9.140625" defaultRowHeight="15" x14ac:dyDescent="0.25"/>
  <cols>
    <col min="1" max="1" width="4.140625" style="35" customWidth="1"/>
    <col min="2" max="2" width="25.140625" customWidth="1"/>
    <col min="3" max="3" width="11" customWidth="1"/>
    <col min="4" max="4" width="5.42578125" style="35" hidden="1" customWidth="1"/>
    <col min="5" max="5" width="25.28515625" style="35" customWidth="1"/>
    <col min="6" max="6" width="14.140625" style="73" customWidth="1"/>
    <col min="7" max="7" width="23.5703125" style="73" customWidth="1"/>
    <col min="8" max="8" width="6.7109375" style="73" customWidth="1"/>
    <col min="9" max="9" width="13.7109375" style="73" customWidth="1"/>
    <col min="10" max="10" width="12" style="73" customWidth="1"/>
    <col min="11" max="11" width="8.85546875" customWidth="1"/>
    <col min="12" max="12" width="10.42578125" customWidth="1"/>
    <col min="13" max="13" width="13.7109375" customWidth="1"/>
    <col min="14" max="14" width="3.7109375" hidden="1" customWidth="1"/>
    <col min="15" max="15" width="16.7109375" hidden="1" customWidth="1"/>
    <col min="16" max="16" width="12.7109375" hidden="1" customWidth="1"/>
    <col min="17" max="17" width="13.7109375" hidden="1" customWidth="1"/>
    <col min="18" max="18" width="7.85546875" customWidth="1"/>
    <col min="19" max="19" width="12" bestFit="1" customWidth="1"/>
    <col min="20" max="20" width="5.85546875" customWidth="1"/>
    <col min="22" max="22" width="17" customWidth="1"/>
    <col min="23" max="23" width="11.5703125" bestFit="1" customWidth="1"/>
  </cols>
  <sheetData>
    <row r="1" spans="1:35" ht="15.75" thickBot="1" x14ac:dyDescent="0.3">
      <c r="T1" s="137" t="s">
        <v>102</v>
      </c>
      <c r="U1" s="137"/>
      <c r="V1" s="137"/>
      <c r="W1" s="137"/>
      <c r="X1" s="137"/>
      <c r="Y1" s="137"/>
      <c r="Z1" s="138"/>
      <c r="AA1" s="139"/>
      <c r="AB1" s="139"/>
      <c r="AC1" s="139"/>
      <c r="AD1" s="139"/>
      <c r="AE1" s="139"/>
      <c r="AF1" s="139"/>
      <c r="AG1" s="139"/>
      <c r="AH1" s="139"/>
      <c r="AI1" s="139"/>
    </row>
    <row r="2" spans="1:35" x14ac:dyDescent="0.25">
      <c r="T2" s="136"/>
      <c r="U2" s="136"/>
      <c r="V2" s="136"/>
      <c r="W2" s="136"/>
      <c r="X2" s="136"/>
      <c r="Y2" s="136"/>
      <c r="Z2" s="128"/>
      <c r="AA2" s="129"/>
      <c r="AB2" s="129"/>
      <c r="AC2" s="129"/>
      <c r="AD2" s="127"/>
      <c r="AE2" s="127"/>
      <c r="AF2" s="127"/>
      <c r="AG2" s="127"/>
      <c r="AH2" s="127"/>
      <c r="AI2" s="127"/>
    </row>
    <row r="3" spans="1:35" x14ac:dyDescent="0.25">
      <c r="F3"/>
      <c r="T3" s="129"/>
      <c r="U3" s="130"/>
      <c r="V3" s="129"/>
      <c r="W3" s="129"/>
      <c r="X3" s="129"/>
      <c r="Y3" s="129"/>
      <c r="Z3" s="128"/>
      <c r="AA3" s="129"/>
      <c r="AB3" s="129"/>
      <c r="AC3" s="129"/>
      <c r="AD3" s="127"/>
      <c r="AE3" s="127"/>
      <c r="AF3" s="127"/>
      <c r="AG3" s="127"/>
      <c r="AH3" s="127"/>
      <c r="AI3" s="127"/>
    </row>
    <row r="4" spans="1:35" x14ac:dyDescent="0.25">
      <c r="T4" s="131" t="s">
        <v>105</v>
      </c>
      <c r="U4" s="131"/>
      <c r="V4" s="131"/>
      <c r="W4" s="131"/>
      <c r="X4" s="131"/>
      <c r="Y4" s="131"/>
      <c r="Z4" s="132"/>
      <c r="AA4" s="131"/>
      <c r="AB4" s="129"/>
      <c r="AC4" s="130"/>
      <c r="AD4" s="127"/>
      <c r="AE4" s="127"/>
      <c r="AF4" s="127"/>
      <c r="AG4" s="127"/>
      <c r="AH4" s="127"/>
      <c r="AI4" s="126" t="s">
        <v>106</v>
      </c>
    </row>
    <row r="5" spans="1:35" x14ac:dyDescent="0.25">
      <c r="T5" s="129" t="s">
        <v>107</v>
      </c>
      <c r="U5" s="133" t="s">
        <v>108</v>
      </c>
      <c r="V5" s="133"/>
      <c r="W5" s="133"/>
      <c r="X5" s="133"/>
      <c r="Y5" s="133"/>
      <c r="Z5" s="128"/>
      <c r="AA5" s="133"/>
      <c r="AB5" s="129"/>
      <c r="AC5" s="129"/>
      <c r="AD5" s="127"/>
      <c r="AE5" s="127"/>
      <c r="AF5" s="127"/>
      <c r="AG5" s="127"/>
      <c r="AH5" s="127"/>
      <c r="AI5" s="127" t="s">
        <v>109</v>
      </c>
    </row>
    <row r="6" spans="1:35" x14ac:dyDescent="0.25">
      <c r="A6" s="74" t="s">
        <v>98</v>
      </c>
      <c r="T6" s="129" t="s">
        <v>110</v>
      </c>
      <c r="U6" s="133" t="s">
        <v>111</v>
      </c>
      <c r="V6" s="133"/>
      <c r="W6" s="133"/>
      <c r="X6" s="133"/>
      <c r="Y6" s="133"/>
      <c r="Z6" s="128"/>
      <c r="AA6" s="133"/>
      <c r="AB6" s="129"/>
      <c r="AC6" s="129"/>
      <c r="AD6" s="127"/>
      <c r="AE6" s="127"/>
      <c r="AF6" s="127"/>
      <c r="AG6" s="127"/>
      <c r="AH6" s="127"/>
      <c r="AI6" s="127" t="s">
        <v>109</v>
      </c>
    </row>
    <row r="7" spans="1:35" x14ac:dyDescent="0.25">
      <c r="A7" s="74" t="s">
        <v>156</v>
      </c>
      <c r="T7" s="129" t="s">
        <v>112</v>
      </c>
      <c r="U7" s="133" t="s">
        <v>113</v>
      </c>
      <c r="V7" s="133"/>
      <c r="W7" s="133"/>
      <c r="X7" s="133"/>
      <c r="Y7" s="133"/>
      <c r="Z7" s="128"/>
      <c r="AA7" s="133"/>
      <c r="AB7" s="129"/>
      <c r="AC7" s="129"/>
      <c r="AD7" s="127"/>
      <c r="AE7" s="127"/>
      <c r="AF7" s="127"/>
      <c r="AG7" s="127"/>
      <c r="AH7" s="127"/>
      <c r="AI7" s="127" t="s">
        <v>109</v>
      </c>
    </row>
    <row r="8" spans="1:35" ht="33" customHeight="1" x14ac:dyDescent="0.25">
      <c r="A8" s="172" t="s">
        <v>171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T8" s="129" t="s">
        <v>114</v>
      </c>
      <c r="U8" s="133" t="s">
        <v>115</v>
      </c>
      <c r="V8" s="133"/>
      <c r="W8" s="133"/>
      <c r="X8" s="133"/>
      <c r="Y8" s="133"/>
      <c r="Z8" s="128"/>
      <c r="AA8" s="133"/>
      <c r="AB8" s="129"/>
      <c r="AC8" s="129"/>
      <c r="AD8" s="127"/>
      <c r="AE8" s="127"/>
      <c r="AF8" s="127"/>
      <c r="AG8" s="127"/>
      <c r="AH8" s="127"/>
      <c r="AI8" s="127" t="s">
        <v>109</v>
      </c>
    </row>
    <row r="9" spans="1:35" x14ac:dyDescent="0.25">
      <c r="A9" s="74" t="s">
        <v>99</v>
      </c>
      <c r="T9" s="129" t="s">
        <v>116</v>
      </c>
      <c r="U9" s="133" t="s">
        <v>117</v>
      </c>
      <c r="V9" s="133"/>
      <c r="W9" s="133"/>
      <c r="X9" s="133"/>
      <c r="Y9" s="133"/>
      <c r="Z9" s="128"/>
      <c r="AA9" s="133"/>
      <c r="AB9" s="129"/>
      <c r="AC9" s="129"/>
      <c r="AD9" s="127"/>
      <c r="AE9" s="127"/>
      <c r="AF9" s="127"/>
      <c r="AG9" s="127"/>
      <c r="AH9" s="127"/>
      <c r="AI9" s="127" t="s">
        <v>109</v>
      </c>
    </row>
    <row r="10" spans="1:35" x14ac:dyDescent="0.25">
      <c r="A10" s="74" t="s">
        <v>172</v>
      </c>
      <c r="T10" s="129" t="s">
        <v>118</v>
      </c>
      <c r="U10" s="133" t="s">
        <v>119</v>
      </c>
      <c r="V10" s="133"/>
      <c r="W10" s="133"/>
      <c r="X10" s="133"/>
      <c r="Y10" s="133"/>
      <c r="Z10" s="128"/>
      <c r="AA10" s="133"/>
      <c r="AB10" s="129"/>
      <c r="AC10" s="129"/>
      <c r="AD10" s="127"/>
      <c r="AE10" s="127"/>
      <c r="AF10" s="127"/>
      <c r="AG10" s="127"/>
      <c r="AH10" s="127"/>
      <c r="AI10" s="127" t="s">
        <v>109</v>
      </c>
    </row>
    <row r="11" spans="1:35" ht="19.5" thickBot="1" x14ac:dyDescent="0.35">
      <c r="A11" s="173" t="s">
        <v>100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T11" s="129" t="s">
        <v>120</v>
      </c>
      <c r="U11" s="133" t="s">
        <v>121</v>
      </c>
      <c r="V11" s="133"/>
      <c r="W11" s="133"/>
      <c r="X11" s="133"/>
      <c r="Y11" s="133"/>
      <c r="Z11" s="128"/>
      <c r="AA11" s="133"/>
      <c r="AB11" s="129"/>
      <c r="AC11" s="129"/>
      <c r="AD11" s="127"/>
      <c r="AE11" s="127"/>
      <c r="AF11" s="127"/>
      <c r="AG11" s="127"/>
      <c r="AH11" s="127"/>
      <c r="AI11" s="127" t="s">
        <v>143</v>
      </c>
    </row>
    <row r="12" spans="1:35" ht="15.75" thickTop="1" x14ac:dyDescent="0.25">
      <c r="A12" s="75"/>
      <c r="T12" s="129" t="s">
        <v>122</v>
      </c>
      <c r="U12" s="133" t="s">
        <v>123</v>
      </c>
      <c r="V12" s="133"/>
      <c r="W12" s="133"/>
      <c r="X12" s="133"/>
      <c r="Y12" s="133"/>
      <c r="Z12" s="128"/>
      <c r="AA12" s="133"/>
      <c r="AB12" s="129"/>
      <c r="AC12" s="129"/>
      <c r="AD12" s="127"/>
      <c r="AE12" s="127"/>
      <c r="AF12" s="127"/>
      <c r="AG12" s="127"/>
      <c r="AH12" s="127"/>
      <c r="AI12" s="127" t="s">
        <v>109</v>
      </c>
    </row>
    <row r="13" spans="1:35" ht="27" customHeight="1" thickBot="1" x14ac:dyDescent="0.35">
      <c r="A13" s="76" t="s">
        <v>101</v>
      </c>
      <c r="B13" s="77"/>
      <c r="C13" s="77"/>
      <c r="D13" s="78"/>
      <c r="E13" s="78"/>
      <c r="F13" s="140"/>
      <c r="T13" s="129" t="s">
        <v>138</v>
      </c>
      <c r="U13" s="169" t="s">
        <v>174</v>
      </c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27" t="s">
        <v>173</v>
      </c>
    </row>
    <row r="14" spans="1:35" ht="16.5" thickTop="1" thickBot="1" x14ac:dyDescent="0.3">
      <c r="A14" s="74"/>
      <c r="G14" s="79" t="s">
        <v>103</v>
      </c>
      <c r="H14" s="80"/>
      <c r="I14" s="80"/>
      <c r="J14" s="81"/>
      <c r="K14" s="81"/>
      <c r="L14" s="81"/>
      <c r="M14" s="81"/>
      <c r="N14" s="81"/>
      <c r="O14" s="81"/>
      <c r="T14" s="129" t="s">
        <v>141</v>
      </c>
      <c r="U14" s="133" t="s">
        <v>142</v>
      </c>
      <c r="V14" s="133"/>
      <c r="W14" s="133"/>
      <c r="X14" s="133"/>
      <c r="Y14" s="133"/>
      <c r="Z14" s="128"/>
      <c r="AA14" s="133"/>
      <c r="AB14" s="129"/>
      <c r="AC14" s="129"/>
      <c r="AD14" s="127"/>
      <c r="AE14" s="127"/>
      <c r="AF14" s="127"/>
      <c r="AG14" s="127"/>
      <c r="AH14" s="127"/>
      <c r="AI14" s="127" t="s">
        <v>143</v>
      </c>
    </row>
    <row r="15" spans="1:35" ht="30.6" customHeight="1" thickTop="1" x14ac:dyDescent="0.25">
      <c r="A15" s="124"/>
      <c r="B15" s="125"/>
      <c r="C15" s="125"/>
      <c r="D15" s="125"/>
      <c r="E15" s="125"/>
      <c r="F15" s="123"/>
      <c r="G15" s="82">
        <v>0.25</v>
      </c>
      <c r="H15" s="171" t="s">
        <v>169</v>
      </c>
      <c r="I15" s="171"/>
      <c r="J15" s="171"/>
      <c r="K15" s="171"/>
      <c r="L15" s="171"/>
      <c r="M15" s="171"/>
      <c r="N15" s="83"/>
      <c r="O15" s="83"/>
      <c r="R15" s="84"/>
      <c r="T15" s="129" t="s">
        <v>144</v>
      </c>
      <c r="U15" s="129" t="s">
        <v>145</v>
      </c>
      <c r="V15" s="129"/>
      <c r="W15" s="129"/>
      <c r="X15" s="129"/>
      <c r="Y15" s="129"/>
      <c r="Z15" s="128"/>
      <c r="AA15" s="129"/>
      <c r="AB15" s="129"/>
      <c r="AC15" s="129"/>
      <c r="AD15" s="127"/>
      <c r="AE15" s="127"/>
      <c r="AF15" s="127"/>
      <c r="AG15" s="127"/>
      <c r="AH15" s="127"/>
      <c r="AI15" s="127" t="s">
        <v>143</v>
      </c>
    </row>
    <row r="16" spans="1:35" ht="18" customHeight="1" x14ac:dyDescent="0.25">
      <c r="A16" s="150"/>
      <c r="B16" s="151"/>
      <c r="C16" s="151"/>
      <c r="D16" s="152"/>
      <c r="E16" s="152"/>
      <c r="F16" s="93"/>
      <c r="G16" s="85">
        <v>0.75</v>
      </c>
      <c r="H16" s="141" t="s">
        <v>170</v>
      </c>
      <c r="I16" s="86"/>
      <c r="J16" s="86"/>
      <c r="K16" s="86"/>
      <c r="L16" s="86"/>
      <c r="M16" s="86"/>
      <c r="N16" s="86"/>
      <c r="O16" s="87" t="s">
        <v>104</v>
      </c>
      <c r="R16" s="84"/>
      <c r="T16" s="130" t="s">
        <v>147</v>
      </c>
      <c r="U16" s="129"/>
      <c r="V16" s="129"/>
      <c r="W16" s="129"/>
      <c r="X16" s="129"/>
      <c r="Y16" s="129"/>
      <c r="Z16" s="128"/>
      <c r="AA16" s="129"/>
      <c r="AB16" s="129"/>
      <c r="AC16" s="129"/>
      <c r="AD16" s="127"/>
      <c r="AE16" s="127"/>
      <c r="AF16" s="127"/>
      <c r="AG16" s="127"/>
      <c r="AH16" s="127"/>
      <c r="AI16" s="127"/>
    </row>
    <row r="17" spans="1:35" ht="21" customHeight="1" x14ac:dyDescent="0.25">
      <c r="A17" s="75"/>
      <c r="B17" s="84"/>
      <c r="C17" s="153"/>
      <c r="D17" s="154"/>
      <c r="E17" s="153"/>
      <c r="G17" s="88"/>
      <c r="H17" s="89"/>
      <c r="P17" s="90"/>
      <c r="Q17" s="90"/>
      <c r="R17" s="84"/>
      <c r="T17" s="133" t="s">
        <v>148</v>
      </c>
      <c r="U17" s="129"/>
      <c r="V17" s="129"/>
      <c r="W17" s="129"/>
      <c r="X17" s="129"/>
      <c r="Y17" s="129"/>
      <c r="Z17" s="128"/>
      <c r="AA17" s="129"/>
      <c r="AB17" s="129"/>
      <c r="AC17" s="129"/>
      <c r="AD17" s="127"/>
      <c r="AE17" s="127"/>
      <c r="AF17" s="127"/>
      <c r="AG17" s="127"/>
      <c r="AH17" s="127"/>
      <c r="AI17" s="127"/>
    </row>
    <row r="18" spans="1:35" ht="16.149999999999999" customHeight="1" x14ac:dyDescent="0.25">
      <c r="A18" s="75"/>
      <c r="B18" s="84"/>
      <c r="C18" s="153"/>
      <c r="D18" s="154"/>
      <c r="E18" s="153"/>
      <c r="F18" s="146"/>
      <c r="G18" s="147"/>
      <c r="H18" s="148"/>
      <c r="I18" s="145"/>
      <c r="K18" s="91"/>
      <c r="L18" s="91"/>
      <c r="M18" s="91"/>
      <c r="N18" s="91"/>
      <c r="O18" s="91"/>
      <c r="P18" s="91"/>
      <c r="Q18" s="91"/>
      <c r="R18" s="84"/>
      <c r="T18" s="134" t="s">
        <v>149</v>
      </c>
      <c r="U18" s="133"/>
      <c r="V18" s="133"/>
      <c r="W18" s="133"/>
      <c r="X18" s="133"/>
      <c r="Y18" s="133"/>
      <c r="Z18" s="128"/>
      <c r="AA18" s="133"/>
      <c r="AB18" s="133"/>
      <c r="AC18" s="133"/>
      <c r="AD18" s="135"/>
      <c r="AE18" s="127"/>
      <c r="AF18" s="127"/>
      <c r="AG18" s="127"/>
      <c r="AH18" s="127"/>
      <c r="AI18" s="127"/>
    </row>
    <row r="19" spans="1:35" ht="16.149999999999999" customHeight="1" x14ac:dyDescent="0.25">
      <c r="A19" s="75"/>
      <c r="B19" s="84"/>
      <c r="C19" s="122"/>
      <c r="D19" s="154"/>
      <c r="E19" s="122"/>
      <c r="F19" s="88"/>
      <c r="G19" s="149"/>
      <c r="H19" s="145"/>
      <c r="I19" s="145"/>
      <c r="K19" s="92"/>
      <c r="L19" s="93"/>
      <c r="M19" s="91"/>
      <c r="N19" s="91"/>
      <c r="O19" s="91"/>
      <c r="P19" s="91"/>
      <c r="Q19" s="91"/>
      <c r="R19" s="84"/>
    </row>
    <row r="20" spans="1:35" ht="28.9" customHeight="1" x14ac:dyDescent="0.25">
      <c r="A20" s="115" t="s">
        <v>124</v>
      </c>
      <c r="B20" s="117" t="s">
        <v>125</v>
      </c>
      <c r="C20" s="117" t="s">
        <v>126</v>
      </c>
      <c r="D20" s="108" t="s">
        <v>127</v>
      </c>
      <c r="E20" s="117" t="s">
        <v>128</v>
      </c>
      <c r="F20" s="117" t="s">
        <v>129</v>
      </c>
      <c r="G20" s="117" t="s">
        <v>130</v>
      </c>
      <c r="H20" s="117" t="s">
        <v>131</v>
      </c>
      <c r="I20" s="119" t="s">
        <v>132</v>
      </c>
      <c r="J20" s="119" t="s">
        <v>152</v>
      </c>
      <c r="K20" s="121" t="s">
        <v>133</v>
      </c>
      <c r="L20" s="121" t="s">
        <v>134</v>
      </c>
      <c r="M20" s="113" t="s">
        <v>135</v>
      </c>
      <c r="N20" s="174" t="s">
        <v>136</v>
      </c>
      <c r="O20" s="174"/>
      <c r="P20" s="175" t="s">
        <v>137</v>
      </c>
      <c r="Q20" s="176"/>
      <c r="R20" s="84"/>
    </row>
    <row r="21" spans="1:35" ht="13.9" customHeight="1" x14ac:dyDescent="0.25">
      <c r="A21" s="116"/>
      <c r="B21" s="118"/>
      <c r="C21" s="118"/>
      <c r="D21" s="110"/>
      <c r="E21" s="118"/>
      <c r="F21" s="118"/>
      <c r="G21" s="118"/>
      <c r="H21" s="118"/>
      <c r="I21" s="120"/>
      <c r="J21" s="120"/>
      <c r="K21" s="114"/>
      <c r="L21" s="114"/>
      <c r="M21" s="114"/>
      <c r="N21" s="109"/>
      <c r="O21" s="109"/>
      <c r="P21" s="111" t="s">
        <v>139</v>
      </c>
      <c r="Q21" s="112" t="s">
        <v>140</v>
      </c>
      <c r="R21" s="84"/>
    </row>
    <row r="22" spans="1:35" ht="59.45" customHeight="1" x14ac:dyDescent="0.25">
      <c r="A22" s="159"/>
      <c r="B22" s="161" t="s">
        <v>165</v>
      </c>
      <c r="C22" s="163" t="s">
        <v>151</v>
      </c>
      <c r="D22" s="165"/>
      <c r="E22" s="94" t="s">
        <v>161</v>
      </c>
      <c r="F22" s="94" t="s">
        <v>146</v>
      </c>
      <c r="G22" s="94" t="s">
        <v>160</v>
      </c>
      <c r="H22" s="99" t="s">
        <v>150</v>
      </c>
      <c r="I22" s="95">
        <v>4099.92</v>
      </c>
      <c r="J22" s="167">
        <f>AVERAGE(I22:I25)</f>
        <v>4732.8</v>
      </c>
      <c r="K22" s="157">
        <f>J22*1.25</f>
        <v>5916</v>
      </c>
      <c r="L22" s="157">
        <f>J22*0.75</f>
        <v>3549.6000000000004</v>
      </c>
      <c r="M22" s="100" t="str">
        <f>IF(I22&gt;K$22,"EXCESSIVAMENTE ELEVADO",IF(I22&lt;L$22,"INEXEQUÍVEL","VÁLIDO"))</f>
        <v>VÁLIDO</v>
      </c>
      <c r="N22" s="101"/>
      <c r="O22" s="102"/>
      <c r="P22" s="168"/>
      <c r="Q22" s="168"/>
      <c r="R22" s="84"/>
    </row>
    <row r="23" spans="1:35" ht="37.9" customHeight="1" x14ac:dyDescent="0.25">
      <c r="A23" s="159"/>
      <c r="B23" s="161"/>
      <c r="C23" s="163"/>
      <c r="D23" s="165"/>
      <c r="E23" s="94" t="s">
        <v>162</v>
      </c>
      <c r="F23" s="94" t="s">
        <v>36</v>
      </c>
      <c r="G23" s="94" t="s">
        <v>160</v>
      </c>
      <c r="H23" s="106" t="s">
        <v>150</v>
      </c>
      <c r="I23" s="107">
        <v>4114.5600000000004</v>
      </c>
      <c r="J23" s="167"/>
      <c r="K23" s="157"/>
      <c r="L23" s="157"/>
      <c r="M23" s="100" t="str">
        <f>IF(I23&gt;K$22,"EXCESSIVAMENTE ELEVADO",IF(I23&lt;L$22,"INEXEQUÍVEL","VÁLIDO"))</f>
        <v>VÁLIDO</v>
      </c>
      <c r="N23" s="101"/>
      <c r="O23" s="102"/>
      <c r="P23" s="168"/>
      <c r="Q23" s="168"/>
    </row>
    <row r="24" spans="1:35" ht="63" customHeight="1" x14ac:dyDescent="0.25">
      <c r="A24" s="159"/>
      <c r="B24" s="161"/>
      <c r="C24" s="163"/>
      <c r="D24" s="165"/>
      <c r="E24" s="105" t="s">
        <v>159</v>
      </c>
      <c r="F24" s="96" t="s">
        <v>36</v>
      </c>
      <c r="G24" s="96" t="s">
        <v>158</v>
      </c>
      <c r="H24" s="106" t="s">
        <v>150</v>
      </c>
      <c r="I24" s="107">
        <v>5325.95</v>
      </c>
      <c r="J24" s="167"/>
      <c r="K24" s="157"/>
      <c r="L24" s="157"/>
      <c r="M24" s="100" t="str">
        <f>IF(I24&gt;K$22,"EXCESSIVAMENTE ELEVADO",IF(I24&lt;L$22,"INEXEQUÍVEL","VÁLIDO"))</f>
        <v>VÁLIDO</v>
      </c>
      <c r="N24" s="103"/>
      <c r="O24" s="102"/>
      <c r="P24" s="168"/>
      <c r="Q24" s="168"/>
    </row>
    <row r="25" spans="1:35" ht="49.15" customHeight="1" x14ac:dyDescent="0.25">
      <c r="A25" s="159"/>
      <c r="B25" s="161"/>
      <c r="C25" s="163"/>
      <c r="D25" s="165"/>
      <c r="E25" s="94" t="s">
        <v>163</v>
      </c>
      <c r="F25" s="94" t="s">
        <v>36</v>
      </c>
      <c r="G25" s="94" t="s">
        <v>164</v>
      </c>
      <c r="H25" s="99" t="s">
        <v>150</v>
      </c>
      <c r="I25" s="95">
        <v>5390.77</v>
      </c>
      <c r="J25" s="167"/>
      <c r="K25" s="157"/>
      <c r="L25" s="157"/>
      <c r="M25" s="100" t="str">
        <f>IF(I25&gt;K$22,"EXCESSIVAMENTE ELEVADO",IF(I25&lt;L$22,"INEXEQUÍVEL","VÁLIDO"))</f>
        <v>VÁLIDO</v>
      </c>
      <c r="N25" s="103"/>
      <c r="O25" s="104"/>
      <c r="P25" s="168"/>
      <c r="Q25" s="168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</row>
    <row r="26" spans="1:35" ht="57.6" customHeight="1" x14ac:dyDescent="0.25">
      <c r="A26" s="158">
        <v>2</v>
      </c>
      <c r="B26" s="160" t="s">
        <v>153</v>
      </c>
      <c r="C26" s="162" t="s">
        <v>151</v>
      </c>
      <c r="D26" s="164">
        <v>20</v>
      </c>
      <c r="E26" s="94" t="s">
        <v>162</v>
      </c>
      <c r="F26" s="94" t="s">
        <v>36</v>
      </c>
      <c r="G26" s="94" t="s">
        <v>160</v>
      </c>
      <c r="H26" s="106" t="s">
        <v>150</v>
      </c>
      <c r="I26" s="107">
        <v>2694.07</v>
      </c>
      <c r="J26" s="166">
        <f>AVERAGE(I26:I29)</f>
        <v>3314.8874999999998</v>
      </c>
      <c r="K26" s="156">
        <f>J26*1.25</f>
        <v>4143.609375</v>
      </c>
      <c r="L26" s="156">
        <f>J26*0.75</f>
        <v>2486.1656249999996</v>
      </c>
      <c r="M26" s="100" t="str">
        <f>IF(I26&gt;K$26,"EXCESSIVAMENTE ELEVADO",IF(I26&lt;L$26,"INEXEQUÍVEL","VÁLIDO"))</f>
        <v>VÁLIDO</v>
      </c>
      <c r="N26" s="142"/>
      <c r="O26" s="143"/>
      <c r="P26" s="144"/>
      <c r="Q26" s="144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</row>
    <row r="27" spans="1:35" ht="54.6" customHeight="1" x14ac:dyDescent="0.25">
      <c r="A27" s="159"/>
      <c r="B27" s="161"/>
      <c r="C27" s="163"/>
      <c r="D27" s="165"/>
      <c r="E27" s="94" t="s">
        <v>163</v>
      </c>
      <c r="F27" s="94" t="s">
        <v>36</v>
      </c>
      <c r="G27" s="94" t="s">
        <v>164</v>
      </c>
      <c r="H27" s="99" t="s">
        <v>150</v>
      </c>
      <c r="I27" s="107">
        <v>3445.66</v>
      </c>
      <c r="J27" s="167"/>
      <c r="K27" s="157"/>
      <c r="L27" s="157"/>
      <c r="M27" s="100" t="str">
        <f>IF(I27&gt;K$26,"EXCESSIVAMENTE ELEVADO",IF(I27&lt;L$26,"INEXEQUÍVEL","VÁLIDO"))</f>
        <v>VÁLIDO</v>
      </c>
      <c r="N27" s="142"/>
      <c r="O27" s="143"/>
      <c r="P27" s="144"/>
      <c r="Q27" s="144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</row>
    <row r="28" spans="1:35" ht="59.45" customHeight="1" x14ac:dyDescent="0.25">
      <c r="A28" s="159"/>
      <c r="B28" s="161"/>
      <c r="C28" s="163"/>
      <c r="D28" s="165"/>
      <c r="E28" s="105" t="s">
        <v>159</v>
      </c>
      <c r="F28" s="96" t="s">
        <v>36</v>
      </c>
      <c r="G28" s="96" t="s">
        <v>158</v>
      </c>
      <c r="H28" s="106" t="s">
        <v>150</v>
      </c>
      <c r="I28" s="107">
        <v>3534.76</v>
      </c>
      <c r="J28" s="167"/>
      <c r="K28" s="157"/>
      <c r="L28" s="157"/>
      <c r="M28" s="100" t="str">
        <f>IF(I28&gt;K$26,"EXCESSIVAMENTE ELEVADO",IF(I28&lt;L$26,"INEXEQUÍVEL","VÁLIDO"))</f>
        <v>VÁLIDO</v>
      </c>
      <c r="N28" s="142"/>
      <c r="O28" s="143"/>
      <c r="P28" s="144"/>
      <c r="Q28" s="144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</row>
    <row r="29" spans="1:35" ht="72.599999999999994" customHeight="1" x14ac:dyDescent="0.25">
      <c r="A29" s="159"/>
      <c r="B29" s="161"/>
      <c r="C29" s="163"/>
      <c r="D29" s="165"/>
      <c r="E29" s="94" t="s">
        <v>161</v>
      </c>
      <c r="F29" s="94" t="s">
        <v>146</v>
      </c>
      <c r="G29" s="94" t="s">
        <v>160</v>
      </c>
      <c r="H29" s="99" t="s">
        <v>150</v>
      </c>
      <c r="I29" s="95">
        <v>3585.06</v>
      </c>
      <c r="J29" s="167"/>
      <c r="K29" s="157"/>
      <c r="L29" s="157"/>
      <c r="M29" s="100" t="str">
        <f>IF(I29&gt;K$26,"EXCESSIVAMENTE ELEVADO",IF(I29&lt;L$26,"INEXEQUÍVEL","VÁLIDO"))</f>
        <v>VÁLIDO</v>
      </c>
      <c r="N29" s="142"/>
      <c r="O29" s="143"/>
      <c r="P29" s="144"/>
      <c r="Q29" s="144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</row>
    <row r="30" spans="1:35" ht="50.45" customHeight="1" x14ac:dyDescent="0.25">
      <c r="A30" s="158">
        <v>3</v>
      </c>
      <c r="B30" s="160" t="s">
        <v>154</v>
      </c>
      <c r="C30" s="162" t="s">
        <v>151</v>
      </c>
      <c r="D30" s="164">
        <v>20</v>
      </c>
      <c r="E30" s="94" t="s">
        <v>163</v>
      </c>
      <c r="F30" s="94" t="s">
        <v>36</v>
      </c>
      <c r="G30" s="94" t="s">
        <v>164</v>
      </c>
      <c r="H30" s="99" t="s">
        <v>150</v>
      </c>
      <c r="I30" s="107">
        <v>2056.25</v>
      </c>
      <c r="J30" s="166">
        <f>AVERAGE(I30:I33)</f>
        <v>2932.0099999999998</v>
      </c>
      <c r="K30" s="156">
        <f>J30*1.25</f>
        <v>3665.0124999999998</v>
      </c>
      <c r="L30" s="156">
        <f>J30*0.75</f>
        <v>2199.0074999999997</v>
      </c>
      <c r="M30" s="100" t="str">
        <f>IF(I30&gt;K$30,"EXCESSIVAMENTE ELEVADO",IF(I30&lt;L$30,"INEXEQUÍVEL","VÁLIDO"))</f>
        <v>INEXEQUÍVEL</v>
      </c>
      <c r="N30" s="142"/>
      <c r="O30" s="143"/>
      <c r="P30" s="144"/>
      <c r="Q30" s="144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</row>
    <row r="31" spans="1:35" ht="44.45" customHeight="1" x14ac:dyDescent="0.25">
      <c r="A31" s="159"/>
      <c r="B31" s="161"/>
      <c r="C31" s="163"/>
      <c r="D31" s="165"/>
      <c r="E31" s="94" t="s">
        <v>162</v>
      </c>
      <c r="F31" s="94" t="s">
        <v>36</v>
      </c>
      <c r="G31" s="94" t="s">
        <v>160</v>
      </c>
      <c r="H31" s="106" t="s">
        <v>150</v>
      </c>
      <c r="I31" s="107">
        <v>2694.07</v>
      </c>
      <c r="J31" s="167"/>
      <c r="K31" s="157"/>
      <c r="L31" s="157"/>
      <c r="M31" s="100" t="str">
        <f>IF(I31&gt;K$30,"EXCESSIVAMENTE ELEVADO",IF(I31&lt;L$30,"INEXEQUÍVEL","VÁLIDO"))</f>
        <v>VÁLIDO</v>
      </c>
      <c r="N31" s="142"/>
      <c r="O31" s="143"/>
      <c r="P31" s="144"/>
      <c r="Q31" s="144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</row>
    <row r="32" spans="1:35" ht="57.6" customHeight="1" x14ac:dyDescent="0.25">
      <c r="A32" s="159"/>
      <c r="B32" s="161"/>
      <c r="C32" s="163"/>
      <c r="D32" s="165"/>
      <c r="E32" s="105" t="s">
        <v>159</v>
      </c>
      <c r="F32" s="96" t="s">
        <v>36</v>
      </c>
      <c r="G32" s="96" t="s">
        <v>158</v>
      </c>
      <c r="H32" s="106" t="s">
        <v>150</v>
      </c>
      <c r="I32" s="107">
        <v>3392.66</v>
      </c>
      <c r="J32" s="167"/>
      <c r="K32" s="157"/>
      <c r="L32" s="157"/>
      <c r="M32" s="100" t="str">
        <f>IF(I32&gt;K$30,"EXCESSIVAMENTE ELEVADO",IF(I32&lt;L$30,"INEXEQUÍVEL","VÁLIDO"))</f>
        <v>VÁLIDO</v>
      </c>
      <c r="N32" s="142"/>
      <c r="O32" s="143"/>
      <c r="P32" s="144"/>
      <c r="Q32" s="144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</row>
    <row r="33" spans="1:35" ht="64.900000000000006" customHeight="1" x14ac:dyDescent="0.25">
      <c r="A33" s="159"/>
      <c r="B33" s="161"/>
      <c r="C33" s="163"/>
      <c r="D33" s="165"/>
      <c r="E33" s="94" t="s">
        <v>161</v>
      </c>
      <c r="F33" s="94" t="s">
        <v>146</v>
      </c>
      <c r="G33" s="94" t="s">
        <v>160</v>
      </c>
      <c r="H33" s="99" t="s">
        <v>150</v>
      </c>
      <c r="I33" s="95">
        <v>3585.06</v>
      </c>
      <c r="J33" s="167"/>
      <c r="K33" s="157"/>
      <c r="L33" s="157"/>
      <c r="M33" s="100" t="str">
        <f>IF(I33&gt;K$30,"EXCESSIVAMENTE ELEVADO",IF(I33&lt;L$30,"INEXEQUÍVEL","VÁLIDO"))</f>
        <v>VÁLIDO</v>
      </c>
      <c r="N33" s="142"/>
      <c r="O33" s="143"/>
      <c r="P33" s="144"/>
      <c r="Q33" s="144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</row>
    <row r="34" spans="1:35" ht="57.6" customHeight="1" x14ac:dyDescent="0.25">
      <c r="A34" s="158">
        <v>4</v>
      </c>
      <c r="B34" s="160" t="s">
        <v>155</v>
      </c>
      <c r="C34" s="162" t="s">
        <v>151</v>
      </c>
      <c r="D34" s="164">
        <v>20</v>
      </c>
      <c r="E34" s="94" t="s">
        <v>161</v>
      </c>
      <c r="F34" s="94" t="s">
        <v>146</v>
      </c>
      <c r="G34" s="94" t="s">
        <v>160</v>
      </c>
      <c r="H34" s="99" t="s">
        <v>150</v>
      </c>
      <c r="I34" s="107">
        <v>4516.16</v>
      </c>
      <c r="J34" s="166">
        <f>AVERAGE(I34:I37)</f>
        <v>5159.7825000000003</v>
      </c>
      <c r="K34" s="156">
        <f>J34*1.25</f>
        <v>6449.7281250000005</v>
      </c>
      <c r="L34" s="156">
        <f>J34*0.75</f>
        <v>3869.836875</v>
      </c>
      <c r="M34" s="100" t="str">
        <f>IF(I34&gt;K$34,"EXCESSIVAMENTE ELEVADO",IF(I34&lt;L$34,"INEXEQUÍVEL","VÁLIDO"))</f>
        <v>VÁLIDO</v>
      </c>
      <c r="N34" s="100" t="str">
        <f t="shared" ref="N34:Q34" si="0">IF(J34&gt;L$34,"EXCESSIVAMENTE ELEVADO",IF(J34&lt;M$34,"INEXEQUÍVEL","VÁLIDO"))</f>
        <v>EXCESSIVAMENTE ELEVADO</v>
      </c>
      <c r="O34" s="100" t="str">
        <f t="shared" si="0"/>
        <v>INEXEQUÍVEL</v>
      </c>
      <c r="P34" s="100" t="str">
        <f t="shared" si="0"/>
        <v>INEXEQUÍVEL</v>
      </c>
      <c r="Q34" s="100" t="str">
        <f t="shared" si="0"/>
        <v>EXCESSIVAMENTE ELEVADO</v>
      </c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</row>
    <row r="35" spans="1:35" ht="52.9" customHeight="1" x14ac:dyDescent="0.25">
      <c r="A35" s="159"/>
      <c r="B35" s="161"/>
      <c r="C35" s="163"/>
      <c r="D35" s="165"/>
      <c r="E35" s="94" t="s">
        <v>163</v>
      </c>
      <c r="F35" s="94" t="s">
        <v>36</v>
      </c>
      <c r="G35" s="94" t="s">
        <v>164</v>
      </c>
      <c r="H35" s="99" t="s">
        <v>150</v>
      </c>
      <c r="I35" s="107">
        <v>4518.3500000000004</v>
      </c>
      <c r="J35" s="167"/>
      <c r="K35" s="157"/>
      <c r="L35" s="157"/>
      <c r="M35" s="100" t="str">
        <f t="shared" ref="M35:M37" si="1">IF(I35&gt;K$34,"EXCESSIVAMENTE ELEVADO",IF(I35&lt;L$34,"INEXEQUÍVEL","VÁLIDO"))</f>
        <v>VÁLIDO</v>
      </c>
      <c r="N35" s="142"/>
      <c r="O35" s="143"/>
      <c r="P35" s="144"/>
      <c r="Q35" s="144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</row>
    <row r="36" spans="1:35" ht="59.45" customHeight="1" x14ac:dyDescent="0.25">
      <c r="A36" s="159"/>
      <c r="B36" s="161"/>
      <c r="C36" s="163"/>
      <c r="D36" s="165"/>
      <c r="E36" s="105" t="s">
        <v>157</v>
      </c>
      <c r="F36" s="96" t="s">
        <v>36</v>
      </c>
      <c r="G36" s="96" t="s">
        <v>158</v>
      </c>
      <c r="H36" s="106" t="s">
        <v>150</v>
      </c>
      <c r="I36" s="107">
        <v>5654.21</v>
      </c>
      <c r="J36" s="167"/>
      <c r="K36" s="157"/>
      <c r="L36" s="157"/>
      <c r="M36" s="100" t="str">
        <f t="shared" si="1"/>
        <v>VÁLIDO</v>
      </c>
      <c r="N36" s="142"/>
      <c r="O36" s="143"/>
      <c r="P36" s="144"/>
      <c r="Q36" s="144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</row>
    <row r="37" spans="1:35" ht="45.6" customHeight="1" x14ac:dyDescent="0.25">
      <c r="A37" s="159"/>
      <c r="B37" s="161"/>
      <c r="C37" s="163"/>
      <c r="D37" s="165"/>
      <c r="E37" s="94" t="s">
        <v>166</v>
      </c>
      <c r="F37" s="94" t="s">
        <v>36</v>
      </c>
      <c r="G37" s="94" t="s">
        <v>167</v>
      </c>
      <c r="H37" s="99" t="s">
        <v>150</v>
      </c>
      <c r="I37" s="97">
        <v>5950.41</v>
      </c>
      <c r="J37" s="167"/>
      <c r="K37" s="157"/>
      <c r="L37" s="157"/>
      <c r="M37" s="100" t="str">
        <f t="shared" si="1"/>
        <v>VÁLIDO</v>
      </c>
      <c r="N37" s="142"/>
      <c r="O37" s="143"/>
      <c r="P37" s="144"/>
      <c r="Q37" s="144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</row>
    <row r="38" spans="1:35" s="35" customFormat="1" ht="28.9" customHeight="1" x14ac:dyDescent="0.25"/>
    <row r="39" spans="1:35" s="35" customFormat="1" ht="87.6" customHeight="1" x14ac:dyDescent="0.25">
      <c r="A39" s="170" t="s">
        <v>168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</row>
    <row r="40" spans="1:35" s="35" customFormat="1" x14ac:dyDescent="0.25"/>
    <row r="41" spans="1:35" s="35" customFormat="1" ht="21.75" customHeight="1" x14ac:dyDescent="0.25"/>
    <row r="42" spans="1:35" s="35" customFormat="1" ht="21.75" customHeight="1" x14ac:dyDescent="0.25"/>
    <row r="43" spans="1:35" ht="114.75" customHeight="1" x14ac:dyDescent="0.25"/>
    <row r="44" spans="1:35" x14ac:dyDescent="0.25">
      <c r="A44" s="74"/>
      <c r="Q44" s="98"/>
    </row>
    <row r="45" spans="1:35" x14ac:dyDescent="0.25">
      <c r="A45" s="74"/>
      <c r="Q45" s="98"/>
    </row>
    <row r="46" spans="1:35" x14ac:dyDescent="0.25">
      <c r="A46" s="74"/>
      <c r="Q46" s="98"/>
    </row>
    <row r="47" spans="1:35" x14ac:dyDescent="0.25">
      <c r="A47" s="74"/>
      <c r="Q47" s="98"/>
    </row>
    <row r="48" spans="1:35" x14ac:dyDescent="0.25">
      <c r="Q48" s="98"/>
    </row>
    <row r="49" spans="17:23" x14ac:dyDescent="0.25">
      <c r="Q49" s="98"/>
    </row>
    <row r="50" spans="17:23" x14ac:dyDescent="0.25">
      <c r="Q50" s="98"/>
    </row>
    <row r="51" spans="17:23" x14ac:dyDescent="0.25">
      <c r="Q51" s="98"/>
    </row>
    <row r="52" spans="17:23" x14ac:dyDescent="0.25">
      <c r="Q52" s="98"/>
    </row>
    <row r="53" spans="17:23" x14ac:dyDescent="0.25">
      <c r="Q53" s="98"/>
    </row>
    <row r="54" spans="17:23" x14ac:dyDescent="0.25">
      <c r="Q54" s="98"/>
    </row>
    <row r="55" spans="17:23" x14ac:dyDescent="0.25">
      <c r="Q55" s="98"/>
    </row>
    <row r="56" spans="17:23" x14ac:dyDescent="0.25">
      <c r="Q56" s="98"/>
    </row>
    <row r="57" spans="17:23" x14ac:dyDescent="0.25">
      <c r="Q57" s="98"/>
    </row>
    <row r="58" spans="17:23" x14ac:dyDescent="0.25">
      <c r="Q58" s="98"/>
    </row>
    <row r="59" spans="17:23" x14ac:dyDescent="0.25">
      <c r="W59" s="98"/>
    </row>
    <row r="70" ht="58.15" customHeight="1" x14ac:dyDescent="0.25"/>
  </sheetData>
  <mergeCells count="37">
    <mergeCell ref="B30:B33"/>
    <mergeCell ref="U13:AH13"/>
    <mergeCell ref="A39:Q39"/>
    <mergeCell ref="A22:A25"/>
    <mergeCell ref="H15:M15"/>
    <mergeCell ref="A8:P8"/>
    <mergeCell ref="A11:Q11"/>
    <mergeCell ref="N20:O20"/>
    <mergeCell ref="P20:Q20"/>
    <mergeCell ref="A26:A29"/>
    <mergeCell ref="B26:B29"/>
    <mergeCell ref="C26:C29"/>
    <mergeCell ref="D26:D29"/>
    <mergeCell ref="J26:J29"/>
    <mergeCell ref="K26:K29"/>
    <mergeCell ref="L26:L29"/>
    <mergeCell ref="A30:A33"/>
    <mergeCell ref="L22:L25"/>
    <mergeCell ref="P22:P25"/>
    <mergeCell ref="Q22:Q25"/>
    <mergeCell ref="B22:B25"/>
    <mergeCell ref="C22:C25"/>
    <mergeCell ref="D22:D25"/>
    <mergeCell ref="J22:J25"/>
    <mergeCell ref="K22:K25"/>
    <mergeCell ref="C30:C33"/>
    <mergeCell ref="D30:D33"/>
    <mergeCell ref="J30:J33"/>
    <mergeCell ref="K30:K33"/>
    <mergeCell ref="L30:L33"/>
    <mergeCell ref="K34:K37"/>
    <mergeCell ref="L34:L37"/>
    <mergeCell ref="A34:A37"/>
    <mergeCell ref="B34:B37"/>
    <mergeCell ref="C34:C37"/>
    <mergeCell ref="D34:D37"/>
    <mergeCell ref="J34:J37"/>
  </mergeCells>
  <conditionalFormatting sqref="M22:M37 N34:Q34 O25">
    <cfRule type="containsText" dxfId="27" priority="30" operator="containsText" text="Válido">
      <formula>NOT(ISERROR(SEARCH("Válido",M22)))</formula>
    </cfRule>
  </conditionalFormatting>
  <conditionalFormatting sqref="M22:M37 O25 N34:Q34">
    <cfRule type="containsText" dxfId="26" priority="31" operator="containsText" text="Inexequível">
      <formula>NOT(ISERROR(SEARCH("Inexequível",M22)))</formula>
    </cfRule>
  </conditionalFormatting>
  <conditionalFormatting sqref="M22:N33 M34:Q34 M35:N37">
    <cfRule type="cellIs" dxfId="25" priority="29" operator="greaterThan">
      <formula>"J$25"</formula>
    </cfRule>
  </conditionalFormatting>
  <conditionalFormatting sqref="M22:N33 M34:Q34">
    <cfRule type="containsText" priority="20" operator="containsText" text="Excessivamente elevado">
      <formula>NOT(ISERROR(SEARCH("Excessivamente elevado",M22)))</formula>
    </cfRule>
    <cfRule type="cellIs" dxfId="24" priority="28" operator="greaterThan">
      <formula>"J&amp;25"</formula>
    </cfRule>
  </conditionalFormatting>
  <conditionalFormatting sqref="M22:N33 O25:O33 M35:O37 M6:O7 M9:O10 M12:O13 L14:N14 M20:M21 M34:Q34 M44:O44 N45:O70 M71:O1048576">
    <cfRule type="containsText" dxfId="23" priority="26" operator="containsText" text="Excessivamente elevado">
      <formula>NOT(ISERROR(SEARCH("Excessivamente elevado",L6)))</formula>
    </cfRule>
  </conditionalFormatting>
  <conditionalFormatting sqref="M22:N33 O25:O33 M34:Q34 M35:O37">
    <cfRule type="cellIs" dxfId="22" priority="27" operator="lessThan">
      <formula>"K$25"</formula>
    </cfRule>
  </conditionalFormatting>
  <conditionalFormatting sqref="N20">
    <cfRule type="containsText" dxfId="21" priority="25" operator="containsText" text="Excessivamente elevado">
      <formula>NOT(ISERROR(SEARCH("Excessivamente elevado",N20)))</formula>
    </cfRule>
  </conditionalFormatting>
  <conditionalFormatting sqref="N22:N25">
    <cfRule type="containsText" dxfId="20" priority="328" operator="containsText" text="Válido">
      <formula>NOT(ISERROR(SEARCH("Válido",N22)))</formula>
    </cfRule>
    <cfRule type="containsText" dxfId="19" priority="329" operator="containsText" text="Inexequível">
      <formula>NOT(ISERROR(SEARCH("Inexequível",N22)))</formula>
    </cfRule>
    <cfRule type="aboveAverage" dxfId="18" priority="330" aboveAverage="0"/>
  </conditionalFormatting>
  <conditionalFormatting sqref="N26:N33 N35:N37">
    <cfRule type="cellIs" dxfId="17" priority="448" operator="greaterThan">
      <formula>"J&amp;25"</formula>
    </cfRule>
    <cfRule type="cellIs" dxfId="16" priority="449" operator="greaterThan">
      <formula>"J$25"</formula>
    </cfRule>
    <cfRule type="aboveAverage" dxfId="15" priority="450" aboveAverage="0"/>
  </conditionalFormatting>
  <conditionalFormatting sqref="N26:O33 N35:O37">
    <cfRule type="cellIs" dxfId="14" priority="11" operator="lessThan">
      <formula>"K$25"</formula>
    </cfRule>
    <cfRule type="containsText" dxfId="13" priority="81" operator="containsText" text="Excessivamente elevado">
      <formula>NOT(ISERROR(SEARCH("Excessivamente elevado",N26)))</formula>
    </cfRule>
    <cfRule type="containsText" dxfId="12" priority="82" operator="containsText" text="Válido">
      <formula>NOT(ISERROR(SEARCH("Válido",N26)))</formula>
    </cfRule>
    <cfRule type="containsText" dxfId="11" priority="83" operator="containsText" text="Inexequível">
      <formula>NOT(ISERROR(SEARCH("Inexequível",N26)))</formula>
    </cfRule>
  </conditionalFormatting>
  <conditionalFormatting sqref="O22:O23">
    <cfRule type="containsText" dxfId="10" priority="319" operator="containsText" text="Excessivamente elevado">
      <formula>NOT(ISERROR(SEARCH("Excessivamente elevado",O22)))</formula>
    </cfRule>
    <cfRule type="cellIs" dxfId="9" priority="320" operator="lessThan">
      <formula>"K$25"</formula>
    </cfRule>
    <cfRule type="cellIs" dxfId="8" priority="321" operator="greaterThan">
      <formula>"J&amp;25"</formula>
    </cfRule>
    <cfRule type="containsText" priority="322" operator="containsText" text="Excessivamente elevado">
      <formula>NOT(ISERROR(SEARCH("Excessivamente elevado",O22)))</formula>
    </cfRule>
    <cfRule type="containsText" dxfId="7" priority="323" operator="containsText" text="Válido">
      <formula>NOT(ISERROR(SEARCH("Válido",O22)))</formula>
    </cfRule>
    <cfRule type="containsText" dxfId="6" priority="324" operator="containsText" text="Inexequível">
      <formula>NOT(ISERROR(SEARCH("Inexequível",O22)))</formula>
    </cfRule>
    <cfRule type="aboveAverage" dxfId="5" priority="325" aboveAverage="0"/>
    <cfRule type="containsText" dxfId="4" priority="326" operator="containsText" text="Excessivamente elevado">
      <formula>NOT(ISERROR(SEARCH("Excessivamente elevado",O22)))</formula>
    </cfRule>
    <cfRule type="cellIs" dxfId="3" priority="327" operator="lessThan">
      <formula>"K$25"</formula>
    </cfRule>
  </conditionalFormatting>
  <conditionalFormatting sqref="O25 N34:Q34 M22:M37">
    <cfRule type="aboveAverage" dxfId="2" priority="456" aboveAverage="0"/>
  </conditionalFormatting>
  <conditionalFormatting sqref="O25:O33 M35:O37">
    <cfRule type="cellIs" dxfId="1" priority="12" operator="greaterThan">
      <formula>"J&amp;25"</formula>
    </cfRule>
    <cfRule type="containsText" priority="13" operator="containsText" text="Excessivamente elevado">
      <formula>NOT(ISERROR(SEARCH("Excessivamente elevado",M25)))</formula>
    </cfRule>
  </conditionalFormatting>
  <conditionalFormatting sqref="O26:O33 O35:O37">
    <cfRule type="aboveAverage" dxfId="0" priority="454" aboveAverage="0"/>
  </conditionalFormatting>
  <pageMargins left="0.7" right="0.7" top="0.75" bottom="0.75" header="0.3" footer="0.3"/>
  <pageSetup paperSize="9" scale="6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CE6D1391A6CFB40ADCCA654173A0EDC" ma:contentTypeVersion="4" ma:contentTypeDescription="Crie um novo documento." ma:contentTypeScope="" ma:versionID="7dc215c3ba6abfaf4030a06bc2c31683">
  <xsd:schema xmlns:xsd="http://www.w3.org/2001/XMLSchema" xmlns:xs="http://www.w3.org/2001/XMLSchema" xmlns:p="http://schemas.microsoft.com/office/2006/metadata/properties" xmlns:ns2="6537efbd-8a6e-4f96-b9ed-97ee512a4820" xmlns:ns3="6bfba3a4-b854-438c-bb0d-6f6ab87a3aa5" targetNamespace="http://schemas.microsoft.com/office/2006/metadata/properties" ma:root="true" ma:fieldsID="eeed5392070dbff714243955028e5559" ns2:_="" ns3:_="">
    <xsd:import namespace="6537efbd-8a6e-4f96-b9ed-97ee512a4820"/>
    <xsd:import namespace="6bfba3a4-b854-438c-bb0d-6f6ab87a3a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37efbd-8a6e-4f96-b9ed-97ee512a48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fba3a4-b854-438c-bb0d-6f6ab87a3a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F75A5E-446C-408D-9700-90EF7A81F9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15E7ED-E693-4494-AC8C-05BEB365C9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37efbd-8a6e-4f96-b9ed-97ee512a4820"/>
    <ds:schemaRef ds:uri="6bfba3a4-b854-438c-bb0d-6f6ab87a3a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0B0127-262B-4C5D-9824-D5AD6B79C59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CBO</vt:lpstr>
      <vt:lpstr>DETALHES</vt:lpstr>
      <vt:lpstr>Resumo - Apoio adm_SAD</vt:lpstr>
      <vt:lpstr>Mapa comparativo - salários</vt:lpstr>
      <vt:lpstr>'Resumo - Apoio adm_SAD'!_Hlk104967284</vt:lpstr>
      <vt:lpstr>'Resumo - Apoio adm_SAD'!_Hlk104967386</vt:lpstr>
      <vt:lpstr>'Mapa comparativo - salários'!_Hlk16782509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Celia Regina cesar silva</dc:creator>
  <cp:keywords/>
  <dc:description/>
  <cp:lastModifiedBy>Walter Rodrigues Ferreira</cp:lastModifiedBy>
  <cp:revision/>
  <dcterms:created xsi:type="dcterms:W3CDTF">2022-11-21T12:58:12Z</dcterms:created>
  <dcterms:modified xsi:type="dcterms:W3CDTF">2023-06-30T17:36:39Z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0x0101008CE6D1391A6CFB40ADCCA654173A0EDC</vt:lpwstr>
  </property>
</Properties>
</file>