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225"/>
  <workbookPr defaultThemeVersion="124226"/>
  <mc:AlternateContent xmlns:mc="http://schemas.openxmlformats.org/markup-compatibility/2006">
    <mc:Choice Requires="x15">
      <x15ac:absPath xmlns:x15ac="http://schemas.microsoft.com/office/spreadsheetml/2010/11/ac" url="W:\SUMAG\SEMANP\MARIANO JÚNIOR\TERMO DE REFERÊNCIA\Gerador\Planilhas\"/>
    </mc:Choice>
  </mc:AlternateContent>
  <xr:revisionPtr revIDLastSave="0" documentId="8_{6B4676B0-4A31-4600-AEFD-F8AEAFD65841}" xr6:coauthVersionLast="47" xr6:coauthVersionMax="47" xr10:uidLastSave="{00000000-0000-0000-0000-000000000000}"/>
  <bookViews>
    <workbookView xWindow="28680" yWindow="-7080" windowWidth="16440" windowHeight="28440" xr2:uid="{00000000-000D-0000-FFFF-FFFF00000000}"/>
  </bookViews>
  <sheets>
    <sheet name="Orçamento" sheetId="2" r:id="rId1"/>
    <sheet name="Planilha BDI" sheetId="3" r:id="rId2"/>
  </sheets>
  <definedNames>
    <definedName name="_xlnm.Print_Area" localSheetId="0">Orçamento!$A$10:$J$82</definedName>
    <definedName name="_xlnm.Print_Area" localSheetId="1">'Planilha BDI'!$A$1:$C$36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70" i="2" l="1"/>
  <c r="J70" i="2" s="1"/>
  <c r="I64" i="2"/>
  <c r="I63" i="2"/>
  <c r="I61" i="2"/>
  <c r="J61" i="2" s="1"/>
  <c r="I56" i="2"/>
  <c r="J56" i="2" s="1"/>
  <c r="I57" i="2"/>
  <c r="J57" i="2" s="1"/>
  <c r="I58" i="2"/>
  <c r="J58" i="2" s="1"/>
  <c r="I59" i="2"/>
  <c r="J59" i="2" s="1"/>
  <c r="I60" i="2"/>
  <c r="J60" i="2" s="1"/>
  <c r="I55" i="2"/>
  <c r="J55" i="2" s="1"/>
  <c r="I54" i="2"/>
  <c r="J54" i="2" s="1"/>
  <c r="I50" i="2"/>
  <c r="J50" i="2" s="1"/>
  <c r="I29" i="2"/>
  <c r="J29" i="2" s="1"/>
  <c r="I30" i="2"/>
  <c r="J30" i="2" s="1"/>
  <c r="I31" i="2"/>
  <c r="J31" i="2" s="1"/>
  <c r="I32" i="2"/>
  <c r="J32" i="2" s="1"/>
  <c r="I33" i="2"/>
  <c r="J33" i="2" s="1"/>
  <c r="I34" i="2"/>
  <c r="J34" i="2" s="1"/>
  <c r="I35" i="2"/>
  <c r="J35" i="2" s="1"/>
  <c r="I36" i="2"/>
  <c r="J36" i="2" s="1"/>
  <c r="I37" i="2"/>
  <c r="J37" i="2" s="1"/>
  <c r="I38" i="2"/>
  <c r="J38" i="2" s="1"/>
  <c r="I39" i="2"/>
  <c r="J39" i="2" s="1"/>
  <c r="I40" i="2"/>
  <c r="J40" i="2" s="1"/>
  <c r="I41" i="2"/>
  <c r="J41" i="2" s="1"/>
  <c r="I42" i="2"/>
  <c r="J42" i="2" s="1"/>
  <c r="I43" i="2"/>
  <c r="J43" i="2" s="1"/>
  <c r="I44" i="2"/>
  <c r="J44" i="2" s="1"/>
  <c r="I45" i="2"/>
  <c r="J45" i="2" s="1"/>
  <c r="I46" i="2"/>
  <c r="J46" i="2" s="1"/>
  <c r="I47" i="2"/>
  <c r="J47" i="2" s="1"/>
  <c r="I48" i="2"/>
  <c r="J48" i="2" s="1"/>
  <c r="I49" i="2"/>
  <c r="J49" i="2" s="1"/>
  <c r="I20" i="2"/>
  <c r="J20" i="2" l="1"/>
  <c r="Q20" i="2" s="1"/>
  <c r="J62" i="2"/>
  <c r="J28" i="2"/>
  <c r="I74" i="2"/>
  <c r="J74" i="2" s="1"/>
  <c r="J73" i="2" s="1"/>
  <c r="I72" i="2"/>
  <c r="J72" i="2" s="1"/>
  <c r="I71" i="2"/>
  <c r="J71" i="2" s="1"/>
  <c r="I66" i="2"/>
  <c r="I67" i="2"/>
  <c r="I68" i="2"/>
  <c r="I65" i="2"/>
  <c r="I53" i="2"/>
  <c r="J53" i="2" s="1"/>
  <c r="I52" i="2"/>
  <c r="J52" i="2" s="1"/>
  <c r="I27" i="2"/>
  <c r="J27" i="2" s="1"/>
  <c r="I25" i="2"/>
  <c r="J25" i="2" s="1"/>
  <c r="Q25" i="2" s="1"/>
  <c r="I22" i="2"/>
  <c r="J22" i="2" s="1"/>
  <c r="Q22" i="2" s="1"/>
  <c r="I23" i="2"/>
  <c r="J23" i="2" s="1"/>
  <c r="Q23" i="2" s="1"/>
  <c r="I24" i="2"/>
  <c r="J24" i="2" s="1"/>
  <c r="Q24" i="2" s="1"/>
  <c r="I21" i="2"/>
  <c r="J21" i="2" s="1"/>
  <c r="Q21" i="2" s="1"/>
  <c r="I17" i="2"/>
  <c r="J17" i="2" s="1"/>
  <c r="Q17" i="2" s="1"/>
  <c r="I18" i="2"/>
  <c r="J18" i="2" s="1"/>
  <c r="Q18" i="2" s="1"/>
  <c r="I16" i="2"/>
  <c r="J16" i="2" s="1"/>
  <c r="Q16" i="2" s="1"/>
  <c r="J26" i="2" l="1"/>
  <c r="J19" i="2"/>
  <c r="Q19" i="2" s="1"/>
  <c r="J69" i="2"/>
  <c r="J51" i="2"/>
  <c r="J15" i="2"/>
  <c r="L51" i="2" l="1"/>
  <c r="F14" i="2"/>
  <c r="O14" i="2" s="1"/>
  <c r="L19" i="2" l="1"/>
  <c r="L26" i="2"/>
  <c r="L62" i="2"/>
  <c r="L73" i="2"/>
  <c r="L28" i="2"/>
  <c r="L69" i="2"/>
  <c r="L15" i="2"/>
  <c r="O62" i="2"/>
  <c r="O15" i="2"/>
  <c r="O69" i="2"/>
  <c r="O28" i="2"/>
  <c r="O73" i="2"/>
  <c r="O51" i="2"/>
  <c r="O26" i="2"/>
  <c r="M14" i="2"/>
  <c r="M66" i="2" s="1"/>
  <c r="N14" i="2"/>
  <c r="N46" i="2" s="1"/>
  <c r="O27" i="2"/>
  <c r="O50" i="2"/>
  <c r="O68" i="2"/>
  <c r="O65" i="2"/>
  <c r="O63" i="2"/>
  <c r="O59" i="2"/>
  <c r="O47" i="2"/>
  <c r="O53" i="2"/>
  <c r="O41" i="2"/>
  <c r="O31" i="2"/>
  <c r="O45" i="2"/>
  <c r="O57" i="2"/>
  <c r="O58" i="2"/>
  <c r="O37" i="2"/>
  <c r="O35" i="2"/>
  <c r="O29" i="2"/>
  <c r="O70" i="2"/>
  <c r="O56" i="2"/>
  <c r="O54" i="2"/>
  <c r="O34" i="2"/>
  <c r="O32" i="2"/>
  <c r="O46" i="2"/>
  <c r="O61" i="2"/>
  <c r="O33" i="2"/>
  <c r="O38" i="2"/>
  <c r="O67" i="2"/>
  <c r="O72" i="2"/>
  <c r="O30" i="2"/>
  <c r="O60" i="2"/>
  <c r="O49" i="2"/>
  <c r="O39" i="2"/>
  <c r="O64" i="2"/>
  <c r="O52" i="2"/>
  <c r="O44" i="2"/>
  <c r="O43" i="2"/>
  <c r="O42" i="2"/>
  <c r="O48" i="2"/>
  <c r="O55" i="2"/>
  <c r="O66" i="2"/>
  <c r="O40" i="2"/>
  <c r="O71" i="2"/>
  <c r="O36" i="2"/>
  <c r="M54" i="2" l="1"/>
  <c r="M33" i="2"/>
  <c r="M38" i="2"/>
  <c r="M45" i="2"/>
  <c r="M56" i="2"/>
  <c r="M47" i="2"/>
  <c r="M32" i="2"/>
  <c r="M67" i="2"/>
  <c r="M29" i="2"/>
  <c r="M52" i="2"/>
  <c r="M31" i="2"/>
  <c r="M70" i="2"/>
  <c r="M41" i="2"/>
  <c r="M30" i="2"/>
  <c r="M42" i="2"/>
  <c r="M55" i="2"/>
  <c r="M64" i="2"/>
  <c r="M49" i="2"/>
  <c r="M61" i="2"/>
  <c r="M71" i="2"/>
  <c r="M27" i="2"/>
  <c r="M59" i="2"/>
  <c r="Q59" i="2" s="1"/>
  <c r="M60" i="2"/>
  <c r="Q14" i="2"/>
  <c r="M50" i="2"/>
  <c r="M28" i="2"/>
  <c r="M15" i="2"/>
  <c r="M65" i="2"/>
  <c r="M68" i="2"/>
  <c r="M73" i="2"/>
  <c r="M63" i="2"/>
  <c r="M69" i="2"/>
  <c r="M57" i="2"/>
  <c r="N59" i="2"/>
  <c r="M72" i="2"/>
  <c r="M62" i="2"/>
  <c r="M37" i="2"/>
  <c r="M58" i="2"/>
  <c r="M35" i="2"/>
  <c r="M53" i="2"/>
  <c r="M40" i="2"/>
  <c r="M36" i="2"/>
  <c r="M43" i="2"/>
  <c r="M51" i="2"/>
  <c r="M34" i="2"/>
  <c r="M48" i="2"/>
  <c r="M26" i="2"/>
  <c r="M39" i="2"/>
  <c r="M46" i="2"/>
  <c r="Q46" i="2" s="1"/>
  <c r="M44" i="2"/>
  <c r="N44" i="2"/>
  <c r="N58" i="2"/>
  <c r="N69" i="2"/>
  <c r="N47" i="2"/>
  <c r="Q47" i="2" s="1"/>
  <c r="N32" i="2"/>
  <c r="N31" i="2"/>
  <c r="N43" i="2"/>
  <c r="N57" i="2"/>
  <c r="N70" i="2"/>
  <c r="N55" i="2"/>
  <c r="N54" i="2"/>
  <c r="N63" i="2"/>
  <c r="N67" i="2"/>
  <c r="N48" i="2"/>
  <c r="N71" i="2"/>
  <c r="N68" i="2"/>
  <c r="N62" i="2"/>
  <c r="N30" i="2"/>
  <c r="N29" i="2"/>
  <c r="N50" i="2"/>
  <c r="N66" i="2"/>
  <c r="Q66" i="2" s="1"/>
  <c r="N56" i="2"/>
  <c r="N60" i="2"/>
  <c r="N28" i="2"/>
  <c r="Q28" i="2" s="1"/>
  <c r="N64" i="2"/>
  <c r="N35" i="2"/>
  <c r="N73" i="2"/>
  <c r="N72" i="2"/>
  <c r="N45" i="2"/>
  <c r="N27" i="2"/>
  <c r="N41" i="2"/>
  <c r="N53" i="2"/>
  <c r="N38" i="2"/>
  <c r="Q38" i="2" s="1"/>
  <c r="N34" i="2"/>
  <c r="N33" i="2"/>
  <c r="N65" i="2"/>
  <c r="N42" i="2"/>
  <c r="N51" i="2"/>
  <c r="N37" i="2"/>
  <c r="N40" i="2"/>
  <c r="N36" i="2"/>
  <c r="N26" i="2"/>
  <c r="N15" i="2"/>
  <c r="N52" i="2"/>
  <c r="N49" i="2"/>
  <c r="N39" i="2"/>
  <c r="Q39" i="2" s="1"/>
  <c r="N61" i="2"/>
  <c r="Q42" i="2" l="1"/>
  <c r="Q33" i="2"/>
  <c r="Q45" i="2"/>
  <c r="Q49" i="2"/>
  <c r="Q52" i="2"/>
  <c r="Q54" i="2"/>
  <c r="Q50" i="2"/>
  <c r="Q32" i="2"/>
  <c r="Q61" i="2"/>
  <c r="Q71" i="2"/>
  <c r="Q27" i="2"/>
  <c r="Q56" i="2"/>
  <c r="Q31" i="2"/>
  <c r="Q41" i="2"/>
  <c r="Q67" i="2"/>
  <c r="Q70" i="2"/>
  <c r="Q60" i="2"/>
  <c r="Q30" i="2"/>
  <c r="Q29" i="2"/>
  <c r="Q55" i="2"/>
  <c r="Q64" i="2"/>
  <c r="Q72" i="2"/>
  <c r="Q51" i="2"/>
  <c r="Q43" i="2"/>
  <c r="Q65" i="2"/>
  <c r="Q48" i="2"/>
  <c r="Q15" i="2"/>
  <c r="Q73" i="2"/>
  <c r="Q40" i="2"/>
  <c r="Q57" i="2"/>
  <c r="Q63" i="2"/>
  <c r="Q62" i="2"/>
  <c r="Q69" i="2"/>
  <c r="Q68" i="2"/>
  <c r="Q34" i="2"/>
  <c r="Q36" i="2"/>
  <c r="Q44" i="2"/>
  <c r="Q58" i="2"/>
  <c r="Q53" i="2"/>
  <c r="Q26" i="2"/>
  <c r="Q35" i="2"/>
  <c r="Q37" i="2"/>
</calcChain>
</file>

<file path=xl/sharedStrings.xml><?xml version="1.0" encoding="utf-8"?>
<sst xmlns="http://schemas.openxmlformats.org/spreadsheetml/2006/main" count="402" uniqueCount="231">
  <si>
    <t>CAMINHÃO MUNCK 12 TON. (MÍNIMO 4H/DIA)</t>
  </si>
  <si>
    <r>
      <rPr>
        <b/>
        <sz val="10"/>
        <rFont val="Arial"/>
        <family val="2"/>
      </rPr>
      <t xml:space="preserve">NOME DO EMPREENDIMENTO / DESCRIÇÃO DO LOTE
</t>
    </r>
    <r>
      <rPr>
        <sz val="9"/>
        <rFont val="Arial MT"/>
        <family val="2"/>
      </rPr>
      <t>GERAÇÃO REDUNDANTE 500KVA +500KVA / GERAÇÃO REDUNDANTE 500KVA +500KVA</t>
    </r>
  </si>
  <si>
    <r>
      <rPr>
        <sz val="9"/>
        <rFont val="Arial MT"/>
        <family val="2"/>
      </rPr>
      <t>Conforme legislação tributária municipal, definir estimativa de percentual da base de cálculo para o ISS:</t>
    </r>
  </si>
  <si>
    <r>
      <rPr>
        <sz val="9"/>
        <rFont val="Arial MT"/>
        <family val="2"/>
      </rPr>
      <t>Sobre a base de cálculo, definir a respectiva alíquota do ISS (entre 2% e 5%):</t>
    </r>
  </si>
  <si>
    <r>
      <rPr>
        <b/>
        <sz val="12"/>
        <rFont val="Arial"/>
        <family val="2"/>
      </rPr>
      <t>BDI 1</t>
    </r>
  </si>
  <si>
    <r>
      <rPr>
        <b/>
        <sz val="10"/>
        <rFont val="Arial"/>
        <family val="2"/>
      </rPr>
      <t>TIPO DE OBRA</t>
    </r>
  </si>
  <si>
    <t>Construções Elétricas</t>
  </si>
  <si>
    <r>
      <rPr>
        <b/>
        <sz val="11"/>
        <rFont val="Arial"/>
        <family val="2"/>
      </rPr>
      <t>Itens</t>
    </r>
  </si>
  <si>
    <r>
      <rPr>
        <b/>
        <sz val="11"/>
        <rFont val="Arial"/>
        <family val="2"/>
      </rPr>
      <t>Siglas</t>
    </r>
  </si>
  <si>
    <r>
      <rPr>
        <b/>
        <sz val="11"/>
        <rFont val="Arial"/>
        <family val="2"/>
      </rPr>
      <t xml:space="preserve">%
</t>
    </r>
    <r>
      <rPr>
        <b/>
        <sz val="11"/>
        <rFont val="Arial"/>
        <family val="2"/>
      </rPr>
      <t>Adotado</t>
    </r>
  </si>
  <si>
    <r>
      <rPr>
        <sz val="10"/>
        <rFont val="Arial MT"/>
        <family val="2"/>
      </rPr>
      <t>Administração Central</t>
    </r>
  </si>
  <si>
    <r>
      <rPr>
        <sz val="11"/>
        <rFont val="Arial MT"/>
        <family val="2"/>
      </rPr>
      <t>AC</t>
    </r>
  </si>
  <si>
    <r>
      <rPr>
        <sz val="10"/>
        <rFont val="Arial MT"/>
        <family val="2"/>
      </rPr>
      <t>Seguro e Garantia</t>
    </r>
  </si>
  <si>
    <r>
      <rPr>
        <sz val="11"/>
        <rFont val="Arial MT"/>
        <family val="2"/>
      </rPr>
      <t>SG</t>
    </r>
  </si>
  <si>
    <r>
      <rPr>
        <sz val="10"/>
        <rFont val="Arial MT"/>
        <family val="2"/>
      </rPr>
      <t>Risco</t>
    </r>
  </si>
  <si>
    <r>
      <rPr>
        <sz val="11"/>
        <rFont val="Arial MT"/>
        <family val="2"/>
      </rPr>
      <t>R</t>
    </r>
  </si>
  <si>
    <r>
      <rPr>
        <sz val="10"/>
        <rFont val="Arial MT"/>
        <family val="2"/>
      </rPr>
      <t>Despesas Financeiras</t>
    </r>
  </si>
  <si>
    <r>
      <rPr>
        <sz val="11"/>
        <rFont val="Arial MT"/>
        <family val="2"/>
      </rPr>
      <t>DF</t>
    </r>
  </si>
  <si>
    <r>
      <rPr>
        <sz val="10"/>
        <rFont val="Arial MT"/>
        <family val="2"/>
      </rPr>
      <t>Lucro</t>
    </r>
  </si>
  <si>
    <r>
      <rPr>
        <sz val="11"/>
        <rFont val="Arial MT"/>
        <family val="2"/>
      </rPr>
      <t>L</t>
    </r>
  </si>
  <si>
    <t>Tributos (impostos COFINS 6,08%, e  PIS 1,32%)</t>
  </si>
  <si>
    <r>
      <rPr>
        <sz val="11"/>
        <rFont val="Arial MT"/>
        <family val="2"/>
      </rPr>
      <t>CP</t>
    </r>
  </si>
  <si>
    <r>
      <rPr>
        <sz val="10"/>
        <rFont val="Arial MT"/>
        <family val="2"/>
      </rPr>
      <t>Tributos (ISS, variável de acordo com o município)</t>
    </r>
  </si>
  <si>
    <r>
      <rPr>
        <sz val="11"/>
        <rFont val="Arial MT"/>
        <family val="2"/>
      </rPr>
      <t>ISS</t>
    </r>
  </si>
  <si>
    <r>
      <rPr>
        <sz val="10"/>
        <rFont val="Arial MT"/>
        <family val="2"/>
      </rPr>
      <t>Tributos (Contribuição Previdenciária sobre a Receita Bruta - 0% ou 4,5% - Desoneração)</t>
    </r>
  </si>
  <si>
    <r>
      <rPr>
        <sz val="11"/>
        <rFont val="Arial MT"/>
        <family val="2"/>
      </rPr>
      <t>CPRB</t>
    </r>
  </si>
  <si>
    <r>
      <rPr>
        <sz val="10"/>
        <rFont val="Arial MT"/>
        <family val="2"/>
      </rPr>
      <t>BDI SEM desoneração (Fórmula Acórdão TCU)</t>
    </r>
  </si>
  <si>
    <r>
      <rPr>
        <sz val="11"/>
        <rFont val="Arial MT"/>
        <family val="2"/>
      </rPr>
      <t>BDI PAD</t>
    </r>
  </si>
  <si>
    <t>BDI 2</t>
  </si>
  <si>
    <t>Fornecimento de Equipamentos e de Materiais</t>
  </si>
  <si>
    <r>
      <rPr>
        <sz val="10"/>
        <rFont val="Arial MT"/>
        <family val="2"/>
      </rPr>
      <t xml:space="preserve">Os valores de BDI foram calculados com o emprego da fórmula:
</t>
    </r>
    <r>
      <rPr>
        <i/>
        <vertAlign val="subscript"/>
        <sz val="12"/>
        <rFont val="Calibri"/>
        <family val="1"/>
      </rPr>
      <t xml:space="preserve">BDI =       </t>
    </r>
    <r>
      <rPr>
        <i/>
        <u/>
        <sz val="12"/>
        <rFont val="Calibri"/>
        <family val="1"/>
      </rPr>
      <t>(1+AC + S + R + G)*(1 + DF)*(1+L)</t>
    </r>
    <r>
      <rPr>
        <i/>
        <sz val="12"/>
        <rFont val="Calibri"/>
        <family val="1"/>
      </rPr>
      <t xml:space="preserve">       </t>
    </r>
    <r>
      <rPr>
        <i/>
        <vertAlign val="subscript"/>
        <sz val="12"/>
        <rFont val="Calibri"/>
        <family val="1"/>
      </rPr>
      <t xml:space="preserve">- 1
</t>
    </r>
    <r>
      <rPr>
        <i/>
        <sz val="12"/>
        <rFont val="Calibri"/>
        <family val="1"/>
      </rPr>
      <t>(1-CP-ISS-CRPB)</t>
    </r>
  </si>
  <si>
    <t>%</t>
  </si>
  <si>
    <t>Pregão 94/2021
CESAMA
315kVA</t>
  </si>
  <si>
    <t>GERAÇÃO REDUNDANTE 500KVA +500KVA</t>
  </si>
  <si>
    <t>Mediana</t>
  </si>
  <si>
    <t>PAINEL DE TRANSFERENCIA AUTOMÁTICA - FORNECIMENTO, MONTAGEM E INSTALAÇÃO</t>
  </si>
  <si>
    <t>PE08/2022
IEC
500kVA</t>
  </si>
  <si>
    <t>PE32/2022
PGJ TO
430kVA</t>
  </si>
  <si>
    <t xml:space="preserve">Brasília,  de  de </t>
  </si>
  <si>
    <t>1.1.</t>
  </si>
  <si>
    <t>ADMIMISTRAÇÃO LOCAL</t>
  </si>
  <si>
    <t>-</t>
  </si>
  <si>
    <t>1.1.1.</t>
  </si>
  <si>
    <t>SINAPI</t>
  </si>
  <si>
    <t>ENGENHEIRO CIVIL DE OBRA PLENO COM ENCARGOS</t>
  </si>
  <si>
    <t>H</t>
  </si>
  <si>
    <t>BDI 1</t>
  </si>
  <si>
    <t>1.1.2.</t>
  </si>
  <si>
    <t>ENGENHEIRO ELETRICISTA COM ENCARGOS COMPLEMENTARES</t>
  </si>
  <si>
    <t>1.1.3.</t>
  </si>
  <si>
    <t>MESTRE DE OBRAS COM ENCARGOS COMPLEMENTARES</t>
  </si>
  <si>
    <t>1.2.</t>
  </si>
  <si>
    <t>GRUPO MOTOR GERADOR - FORNECIMENTO E INSTALAÇÃO</t>
  </si>
  <si>
    <t>1.2.1.</t>
  </si>
  <si>
    <t>Cotação</t>
  </si>
  <si>
    <t>COT026</t>
  </si>
  <si>
    <t>UND</t>
  </si>
  <si>
    <t>1.2.2.</t>
  </si>
  <si>
    <t>AGETOP</t>
  </si>
  <si>
    <t>1.2.3.</t>
  </si>
  <si>
    <t>DEMOLIÇÃO DE ALVENARIA DE BLOCO FURADO, DE FORMA MANUAL,</t>
  </si>
  <si>
    <t>M3</t>
  </si>
  <si>
    <t>1.2.4.</t>
  </si>
  <si>
    <t>M2</t>
  </si>
  <si>
    <t>1.2.5.</t>
  </si>
  <si>
    <t>1.2.6.</t>
  </si>
  <si>
    <t>PINTURA EPOXI INCLUSO EMASSAMENTO E FUNDO PREPARADOR</t>
  </si>
  <si>
    <t>1.3.</t>
  </si>
  <si>
    <t>INSTALAÇÃO DE ESCAPAMENTO</t>
  </si>
  <si>
    <t>1.3.1.</t>
  </si>
  <si>
    <t>KG</t>
  </si>
  <si>
    <t>1.4.</t>
  </si>
  <si>
    <t>1.4.1.</t>
  </si>
  <si>
    <t>COT001</t>
  </si>
  <si>
    <t>1.4.2.</t>
  </si>
  <si>
    <t>COT002</t>
  </si>
  <si>
    <t>1.4.3.</t>
  </si>
  <si>
    <t>COT003</t>
  </si>
  <si>
    <t>CONTATOR TRIPOLAR DE FORÇA 1000A, 220VAC</t>
  </si>
  <si>
    <t>PÇ</t>
  </si>
  <si>
    <t>1.4.4.</t>
  </si>
  <si>
    <t>COT004</t>
  </si>
  <si>
    <t>BLOCO DE CONTATO LATERAL P/ CONTATOR TRIPOLAR 1000A</t>
  </si>
  <si>
    <t>1.4.5.</t>
  </si>
  <si>
    <t>COT005</t>
  </si>
  <si>
    <t>INTERTRAVAMENTO MECÂNICO PARA CONTATOR TRIPOLAR 1000A</t>
  </si>
  <si>
    <t>1.4.6.</t>
  </si>
  <si>
    <t>COT007</t>
  </si>
  <si>
    <t>TRANSFORMADOR DE CORRENTE PARA PROTEÇÃO, 800:5A, 5VA C0,5</t>
  </si>
  <si>
    <t>1.4.7.</t>
  </si>
  <si>
    <t>COT010</t>
  </si>
  <si>
    <t>POLICARBONATO CRISTAL 5MM</t>
  </si>
  <si>
    <t>1.4.8.</t>
  </si>
  <si>
    <t>COT011</t>
  </si>
  <si>
    <t>ISOLADOR PARALELO 30X60 C/ ROSCA 1/4"</t>
  </si>
  <si>
    <t>1.4.9.</t>
  </si>
  <si>
    <t>COT012</t>
  </si>
  <si>
    <t>TRILHO DIN 35/7,5</t>
  </si>
  <si>
    <t>BR</t>
  </si>
  <si>
    <t>1.4.10.</t>
  </si>
  <si>
    <t>COT013</t>
  </si>
  <si>
    <t>BARRA DE COBRE 3/8"x2.1/2" CANTOS VIVOS</t>
  </si>
  <si>
    <t>1.4.11.</t>
  </si>
  <si>
    <t>COT014</t>
  </si>
  <si>
    <t>CANALETA PVC PERFURADA 40X40, COR AZUL PETRÓLEO</t>
  </si>
  <si>
    <t>1.4.12.</t>
  </si>
  <si>
    <t>COT015</t>
  </si>
  <si>
    <t>CABO FLEX #1,0MM2, ISOLAÇÃO 450/750V, NA COR PRETA</t>
  </si>
  <si>
    <t>MT</t>
  </si>
  <si>
    <t>1.4.13.</t>
  </si>
  <si>
    <t>COT016</t>
  </si>
  <si>
    <t>CABO FLEX #1,5MM2, ISOLAÇÃO 450/750V, NA COR PRETA</t>
  </si>
  <si>
    <t>1.4.14.</t>
  </si>
  <si>
    <t>COT017</t>
  </si>
  <si>
    <t>CABO FLEX #1,5MM2, ISOLAÇÃO 450/750V, NA COR AZUL</t>
  </si>
  <si>
    <t>1.4.15.</t>
  </si>
  <si>
    <t>COT018</t>
  </si>
  <si>
    <t>CABO FLEX #2,5MM2, ISOLAÇÃO 450/750V, NA COR PRETA</t>
  </si>
  <si>
    <t>1.4.16.</t>
  </si>
  <si>
    <t>COT019</t>
  </si>
  <si>
    <t>CABO FLEX #2,5MM2, ISOLAÇÃO 450/750V, NA COR AZUL</t>
  </si>
  <si>
    <t>1.4.17.</t>
  </si>
  <si>
    <t>COT020</t>
  </si>
  <si>
    <t>CABO FLEX #2,5MM2, ISOLAÇÃO 450/750V, NA COR VERDE</t>
  </si>
  <si>
    <t>1.4.18.</t>
  </si>
  <si>
    <t>COT021</t>
  </si>
  <si>
    <t>GARRA FINAL PARA BORNE SAK</t>
  </si>
  <si>
    <t>1.4.19.</t>
  </si>
  <si>
    <t>COT022</t>
  </si>
  <si>
    <t>CONECTOR SAK #2,5MM2</t>
  </si>
  <si>
    <t>1.4.20.</t>
  </si>
  <si>
    <t>COT023</t>
  </si>
  <si>
    <t>CONECTOR SAK #2,5MM2 NA COR AZUL</t>
  </si>
  <si>
    <t>1.4.21.</t>
  </si>
  <si>
    <t>COT024</t>
  </si>
  <si>
    <t>CONECTOR SAK #2,5MM2 TERRA</t>
  </si>
  <si>
    <t>1.4.22.</t>
  </si>
  <si>
    <t>ELETRICISTA COM ENCARGOS COMPLEMENTARES</t>
  </si>
  <si>
    <t>1.5.</t>
  </si>
  <si>
    <t>SUPRAESTRUTURA ELÉTRICA</t>
  </si>
  <si>
    <t>1.5.1.</t>
  </si>
  <si>
    <t>M</t>
  </si>
  <si>
    <t>1.5.2.</t>
  </si>
  <si>
    <t>73782/4</t>
  </si>
  <si>
    <t>TERMINAL A PRESSAO REFORCADO PARA CONEXAO DE CABO DE COBRE A BARRA, CABO 150 E 185MM2 - FORNECIMENTO E INSTALACAO</t>
  </si>
  <si>
    <t>UN</t>
  </si>
  <si>
    <t>1.5.3.</t>
  </si>
  <si>
    <t>CABO DE COBRE FLEXÍVEL ISOLADO, 185 MM², ANTI-CHAMA 0,6/1,0 KV, PARA DISTRIBUIÇÃO - FORNECIMENTO E INSTALAÇÃO. AF_12/2015</t>
  </si>
  <si>
    <t>1.5.4.</t>
  </si>
  <si>
    <t>1.5.5.</t>
  </si>
  <si>
    <t>COT027</t>
  </si>
  <si>
    <t>CURVA VERTICAL EXTERNA 100X50</t>
  </si>
  <si>
    <t>1.5.6.</t>
  </si>
  <si>
    <t>COT028</t>
  </si>
  <si>
    <t>CURVA HORIZONTAL 100X50</t>
  </si>
  <si>
    <t>1.5.7.</t>
  </si>
  <si>
    <t>COT029</t>
  </si>
  <si>
    <t>EMENDA PARA ELETROCALHA 100X50</t>
  </si>
  <si>
    <t>1.5.8.</t>
  </si>
  <si>
    <t>COT030</t>
  </si>
  <si>
    <t>ELETROCALHA PERFURADA 100X50</t>
  </si>
  <si>
    <t>1.5.9.</t>
  </si>
  <si>
    <t>COT031</t>
  </si>
  <si>
    <t>TERMINAL PARA ELETROCALHA 100X50</t>
  </si>
  <si>
    <t>1.5.10.</t>
  </si>
  <si>
    <t>1.6.</t>
  </si>
  <si>
    <t>SISTEMA DE EXAUSTÃO DE AR QUENTE</t>
  </si>
  <si>
    <t>1.6.1.</t>
  </si>
  <si>
    <t>m2</t>
  </si>
  <si>
    <t>1.6.2.</t>
  </si>
  <si>
    <t>CALHA DE CHAPA GALVANIZADA</t>
  </si>
  <si>
    <t>1.6.3.</t>
  </si>
  <si>
    <t>SERRALHEIRO COM ENCARGOS COMPLEMENTARES</t>
  </si>
  <si>
    <t>1.6.4.</t>
  </si>
  <si>
    <t>1.6.5.</t>
  </si>
  <si>
    <t>1.6.6.</t>
  </si>
  <si>
    <t>1.7.</t>
  </si>
  <si>
    <t>TUBULAÇÃO DE DIESEL</t>
  </si>
  <si>
    <t>1.7.1.</t>
  </si>
  <si>
    <t>SINAPI-I</t>
  </si>
  <si>
    <t>VALVULA DE ESFERA BRUTA EM BRONZE, BITOLA 2 " (REF 1552-B)</t>
  </si>
  <si>
    <t>1.7.2.</t>
  </si>
  <si>
    <t>1.7.3.</t>
  </si>
  <si>
    <t>1.8.</t>
  </si>
  <si>
    <t>FINALIZAÇÃO</t>
  </si>
  <si>
    <t>1.8.1.</t>
  </si>
  <si>
    <t>LIMPEZA DE SUPERFÍCIE COM JATO DE ALTA PRESSÃO. AF_04/2019</t>
  </si>
  <si>
    <t xml:space="preserve">BDI 1
</t>
  </si>
  <si>
    <t xml:space="preserve">BDI 3
</t>
  </si>
  <si>
    <t>Item</t>
  </si>
  <si>
    <t>Fonte</t>
  </si>
  <si>
    <t>Código</t>
  </si>
  <si>
    <t>Descrição</t>
  </si>
  <si>
    <t>Unidade</t>
  </si>
  <si>
    <t>Quantidade</t>
  </si>
  <si>
    <t>Custo Unitário (sem BDI) (R$)</t>
  </si>
  <si>
    <t>BDI (%)</t>
  </si>
  <si>
    <t>Preço Unitário (com BDI) (R$)</t>
  </si>
  <si>
    <t>Preço Total (R$)</t>
  </si>
  <si>
    <r>
      <rPr>
        <b/>
        <sz val="12"/>
        <rFont val="Arial"/>
        <family val="2"/>
      </rPr>
      <t xml:space="preserve">LOCALIDADE SINAPI
</t>
    </r>
    <r>
      <rPr>
        <sz val="12"/>
        <rFont val="Arial"/>
        <family val="2"/>
      </rPr>
      <t>BRASILIA</t>
    </r>
  </si>
  <si>
    <r>
      <rPr>
        <b/>
        <sz val="12"/>
        <rFont val="Arial"/>
        <family val="2"/>
      </rPr>
      <t xml:space="preserve">DATA BASE
</t>
    </r>
    <r>
      <rPr>
        <sz val="12"/>
        <rFont val="Arial MT"/>
        <family val="2"/>
      </rPr>
      <t>06-19 (N DES.)</t>
    </r>
  </si>
  <si>
    <r>
      <rPr>
        <b/>
        <sz val="12"/>
        <rFont val="Arial"/>
        <family val="2"/>
      </rPr>
      <t xml:space="preserve">DESCRIÇÃO DO LOTE
</t>
    </r>
    <r>
      <rPr>
        <sz val="12"/>
        <rFont val="Arial MT"/>
        <family val="2"/>
      </rPr>
      <t>GERAÇÃO REDUNDANTE 500KVA +500KVA</t>
    </r>
  </si>
  <si>
    <r>
      <rPr>
        <b/>
        <sz val="12"/>
        <rFont val="Arial"/>
        <family val="2"/>
      </rPr>
      <t xml:space="preserve">MUNICÍPIO / UF
</t>
    </r>
    <r>
      <rPr>
        <sz val="12"/>
        <rFont val="Arial MT"/>
        <family val="2"/>
      </rPr>
      <t>BRASÍLIA-DF</t>
    </r>
  </si>
  <si>
    <r>
      <rPr>
        <b/>
        <sz val="12"/>
        <rFont val="Arial"/>
        <family val="2"/>
      </rPr>
      <t xml:space="preserve">BDI 2
</t>
    </r>
    <r>
      <rPr>
        <sz val="6.5"/>
        <rFont val="Arial"/>
        <family val="2"/>
      </rPr>
      <t/>
    </r>
  </si>
  <si>
    <r>
      <rPr>
        <sz val="12"/>
        <rFont val="Times New Roman"/>
        <family val="1"/>
      </rPr>
      <t>ALVENARIA ESTRUTURAL DE BLOCOS CERÂMICOS 14X19X39, (ESPESSURA DE 14 CM), PARA PAREDES COM ÁREA LÍQUIDA MENOR QUE 6M², COM VÃOS, UTILIZANDO PALHETA E ARGAMASSA DE
ASSENTAMENTO COM PREPARO MANUAL. AF_12/2014</t>
    </r>
  </si>
  <si>
    <r>
      <rPr>
        <sz val="12"/>
        <rFont val="Times New Roman"/>
        <family val="1"/>
      </rPr>
      <t>EMBOÇO OU MASSA ÚNICA EM ARGAMASSA TRAÇO 1:2:8, PREPARO
MANUAL, APLICADA MANUALMENTE EM PANOS DE FACHADA COM PRESENÇA DE VÃOS, ESPESSURA DE 25 MM. AF_06/2014</t>
    </r>
  </si>
  <si>
    <r>
      <rPr>
        <sz val="12"/>
        <rFont val="Times New Roman"/>
        <family val="1"/>
      </rPr>
      <t>ASSENTAMENTO DE PECAS, CONEXOES, APARELHOS E ACESSORIOS DE FERRO FUNDIDO DUCTIL, JUNTA ELASTICA, MECANICA OU
FLANGEADA, COM DIAMETROS DE 50 A 300 MM.</t>
    </r>
  </si>
  <si>
    <r>
      <rPr>
        <sz val="12"/>
        <rFont val="Times New Roman"/>
        <family val="1"/>
      </rPr>
      <t>PAINEL COM SOLEIRA, 1800X600X600, COM PORTA PROJETOS E ALÇAS
PARA IÇAMENTO</t>
    </r>
  </si>
  <si>
    <r>
      <rPr>
        <sz val="12"/>
        <rFont val="Times New Roman"/>
        <family val="1"/>
      </rPr>
      <t>DISJUNTOR TRIPOLAR TIPO CAIXA MOLDADA 800A, 55KA, SEM
DISPARADOR</t>
    </r>
  </si>
  <si>
    <r>
      <rPr>
        <sz val="12"/>
        <rFont val="Times New Roman"/>
        <family val="1"/>
      </rPr>
      <t>FIXAÇÃO DE TUBOS HORIZONTAIS DE PVC, CPVC OU COBRE DIÂMETROS MENORES OU IGUAIS A 40 MM OU ELETROCALHAS ATÉ 150MM DE LARGURA, COM ABRAÇADEIRA METÁLICA RÍGIDA TIPO D 1/2, 
FIXADA EM PERFILADO EM LAJE. AF_05/2015</t>
    </r>
  </si>
  <si>
    <r>
      <rPr>
        <sz val="12"/>
        <rFont val="Times New Roman"/>
        <family val="1"/>
      </rPr>
      <t>PERFILADO DE SEÇÃO 38X76 MM PARA SUPORTE DE ELETROCALHA LISA OU PERFURADA EM AÇO GALVANIZADO, LARGURA 200 OU 400 MM
E ALTURA 50 MM. AF_07/2017</t>
    </r>
  </si>
  <si>
    <r>
      <rPr>
        <sz val="12"/>
        <rFont val="Times New Roman"/>
        <family val="1"/>
      </rPr>
      <t>ESQUADRIA EM CHAPA METÁLICA TIPO VENEZIANA FIXA COM
VENTILAÇÃO  J-20</t>
    </r>
  </si>
  <si>
    <r>
      <rPr>
        <sz val="12"/>
        <rFont val="Times New Roman"/>
        <family val="1"/>
      </rPr>
      <t>DEMOLIÇÃO DE ALVENARIA DE BLOCO FURADO, DE FORMA MANUAL,
SEM REAPROVEITAMENTO. AF_12/2017</t>
    </r>
  </si>
  <si>
    <r>
      <rPr>
        <sz val="12"/>
        <rFont val="Times New Roman"/>
        <family val="1"/>
      </rPr>
      <t>FIXAÇÃO (ENCUNHAMENTO) DE ALVENARIA DE VEDAÇÃO COM TIJOLO
MACIÇO. AF_03/2016</t>
    </r>
  </si>
  <si>
    <r>
      <rPr>
        <sz val="12"/>
        <rFont val="Times New Roman"/>
        <family val="1"/>
      </rPr>
      <t>FIXAÇÃO (ENCUNHAMENTO) DE ALVENARIA DE VEDAÇÃO COM ESPUMA
DE POLIURETANO EXPANSIVA. AF_03/2016</t>
    </r>
  </si>
  <si>
    <r>
      <rPr>
        <sz val="12"/>
        <rFont val="Times New Roman"/>
        <family val="1"/>
      </rPr>
      <t>SOLDA DE TOPO EM CHAPA/PERFIL/TUBO DE AÇO CHANFRADO,
ESPESSURA=1/4''. AF_06/2018</t>
    </r>
  </si>
  <si>
    <r>
      <rPr>
        <sz val="12"/>
        <rFont val="Times New Roman"/>
        <family val="1"/>
      </rPr>
      <t>TUBO DE AÇO GALVANIZADO COM COSTURA, CLASSE MÉDIA, CONEXÃO
RANHURADA, DN 65 (2 1/2"), INSTALADO EM PRUMADAS - FORNECIMENTO E INSTALAÇÃO. AF_12/2015</t>
    </r>
  </si>
  <si>
    <t>1.</t>
  </si>
  <si>
    <t>PROPONENTE:</t>
  </si>
  <si>
    <t>1) Fornecer preço à vista com tributos, insumos e demais encargos da contratação.
2) Pagamento exclusivamente por ordem bancária.</t>
  </si>
  <si>
    <t>Validade da proposta: 90 (noventa) dias</t>
  </si>
  <si>
    <t>Nome legível</t>
  </si>
  <si>
    <t>Assinatura do responsável</t>
  </si>
  <si>
    <t>BAIRRO:                                                                   CIDADE:                               UF:</t>
  </si>
  <si>
    <t>CEP:                                                                             CNPJ:</t>
  </si>
  <si>
    <t>TELEFONES:                                                                         E-MAIL:</t>
  </si>
  <si>
    <t>MÓDULO II - FORMULÁRIO DE PREÇOS</t>
  </si>
  <si>
    <t>BANCO:                                                      AGÊNCIA:                               PRAÇA DE PAGAMENTO:                                        CONTA CORRENTE:</t>
  </si>
  <si>
    <t>ENDEREÇO:                                                                                                         N.</t>
  </si>
  <si>
    <t>Observações:
a) os percentuais de PIS e COFINS adotados referem-se a pessoas jurídicas sujeitas a o regime de incidência-não cumulativa. Assim, eventuais ajustes devem ser realizados pelas licitantes, de acordo com sua situação real tributária.
b) as empresas sujeitas ao regime de tributação de incidência não cumulativa de PIS e COFINS devem apresentar demonstrativo de apuração de contribuições sociais comprovando que os percentuais dos referidos tributos adotados na taxa de BDI correspondem à média dos percentuais efetivos recolhidos em virtude do direito de compensação dos créditos previstos no art. 3º das Leis 10.637/2002 e 10.833/2003, de forma a garantir que os preços contratados pela administração pública reflitam os benefícios tributários concedidos pela legislação tributária.
c) o percentual de ISS definido pela alínea "g" do Inciso I do Art. 38 do Decreto nº 25.508/2005 e Subitem 7.03 de seu Anexo I, pode abater da base de cálculo o valor gasto com materiais (art. 45).
d) foi considerada a mão de obra onerada na cotação dos serviços. Caso as licitantes trabalhem no regime de desoneração da folha, deverá incluir, na composição do BDI, o percentual referente à CPRB.</t>
  </si>
  <si>
    <t>"GRUPO GERADOR CUMMINS, LINHA DIESEL, MONTADO sobre longarinas, com potência de 500 kVA - 400 kWe, trifásico, com fator de potência 0,8, na tensão de 380 / 220 Vca em 60 Hz, composto de:
MOTOR
- Motor CUMMINS, modelo C400-D6.
- Características: Injeção direta, 4 tempos e refrigerado a água por radiador.
- Aspiração: Turboalimentado.
- Sistema elétrico: alternador para carga de bateria e motor de partida em 24 Vcc.
- Regulagem de velocidade: eletrônica.
- Sensor para detecção da redução do nível d'água do radiador do motor. GERADOR
- Características: síncrono, sem escovas (Brushless), trifásico, classe de isolação H, com impregnação a vácuo, ligação estrela com neutro acessível, 4 pólos, de mancal único com acoplamento por discos flexíveis, enrolamento do estator com passo encurtado, com excitatriz rotativa alimentada por bobina auxiliar e regulador eletrônico de tensão instalado junto ao gerador.
- Tensão nominal: 380 Vca 60 Hz.
- Grau de proteção: IP21 BASE METÁLICA
- Características: de estrutura robusta e integralmente soldada, com fundo fechado, fabricada a partir de longarinas e travessas de aço carbono, possui reforços nos locais de apoio dos equipamentos, o que garante o alinhamento adequado e a estabilidade estrutural do conjunto. 
USCA
- Quadro de comando automático, dotado de microcontrolador INTELiLITE AMF25, montado em caixa metálica, isolado da máquina, dotado de porta devidamente reforçada, com compartimentos separados
para comando e força, conforme solicita a NR10, contendo visor de acrílico"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</si>
</sst>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
    <numFmt numFmtId="165" formatCode="&quot;R$&quot;\ #,##0.00"/>
  </numFmts>
  <fonts count="36">
    <font>
      <sz val="10"/>
      <color rgb="FF000000"/>
      <name val="Times New Roman"/>
      <charset val="204"/>
    </font>
    <font>
      <b/>
      <sz val="6.5"/>
      <name val="Arial"/>
      <family val="2"/>
    </font>
    <font>
      <sz val="6.5"/>
      <color rgb="FF000000"/>
      <name val="Arial"/>
      <family val="2"/>
    </font>
    <font>
      <sz val="6.5"/>
      <name val="Arial"/>
      <family val="2"/>
    </font>
    <font>
      <sz val="10"/>
      <name val="Times New Roman"/>
      <family val="1"/>
    </font>
    <font>
      <b/>
      <sz val="10"/>
      <name val="Arial"/>
      <family val="2"/>
    </font>
    <font>
      <sz val="9"/>
      <name val="Arial MT"/>
      <family val="2"/>
    </font>
    <font>
      <sz val="9"/>
      <name val="Arial MT"/>
    </font>
    <font>
      <sz val="9"/>
      <color rgb="FF000000"/>
      <name val="Arial MT"/>
      <family val="2"/>
    </font>
    <font>
      <b/>
      <sz val="12"/>
      <name val="Arial"/>
      <family val="2"/>
    </font>
    <font>
      <b/>
      <sz val="11"/>
      <name val="Arial"/>
      <family val="2"/>
    </font>
    <font>
      <sz val="10"/>
      <name val="Arial MT"/>
    </font>
    <font>
      <sz val="10"/>
      <name val="Arial MT"/>
      <family val="2"/>
    </font>
    <font>
      <sz val="11"/>
      <name val="Arial MT"/>
    </font>
    <font>
      <sz val="11"/>
      <name val="Arial MT"/>
      <family val="2"/>
    </font>
    <font>
      <sz val="10"/>
      <name val="Arial"/>
      <family val="2"/>
    </font>
    <font>
      <sz val="11"/>
      <name val="Arial"/>
      <family val="2"/>
    </font>
    <font>
      <sz val="11"/>
      <color rgb="FF000000"/>
      <name val="Arial MT"/>
      <family val="2"/>
    </font>
    <font>
      <b/>
      <sz val="11"/>
      <color rgb="FF000000"/>
      <name val="Arial"/>
      <family val="2"/>
    </font>
    <font>
      <i/>
      <vertAlign val="subscript"/>
      <sz val="12"/>
      <name val="Calibri"/>
      <family val="1"/>
    </font>
    <font>
      <i/>
      <u/>
      <sz val="12"/>
      <name val="Calibri"/>
      <family val="1"/>
    </font>
    <font>
      <i/>
      <sz val="12"/>
      <name val="Calibri"/>
      <family val="1"/>
    </font>
    <font>
      <i/>
      <sz val="12"/>
      <name val="Calibri"/>
      <family val="2"/>
    </font>
    <font>
      <i/>
      <u/>
      <sz val="12"/>
      <name val="Calibri"/>
      <family val="2"/>
    </font>
    <font>
      <sz val="10"/>
      <color rgb="FF000000"/>
      <name val="Times New Roman"/>
      <charset val="204"/>
    </font>
    <font>
      <b/>
      <sz val="8"/>
      <color rgb="FF000000"/>
      <name val="Arial"/>
      <family val="2"/>
    </font>
    <font>
      <sz val="8"/>
      <color rgb="FF000000"/>
      <name val="Times New Roman"/>
      <family val="1"/>
    </font>
    <font>
      <sz val="12"/>
      <name val="Arial"/>
      <family val="2"/>
    </font>
    <font>
      <sz val="12"/>
      <color rgb="FF000000"/>
      <name val="Times New Roman"/>
      <family val="1"/>
    </font>
    <font>
      <sz val="12"/>
      <name val="Arial MT"/>
      <family val="2"/>
    </font>
    <font>
      <b/>
      <sz val="12"/>
      <color rgb="FF000000"/>
      <name val="Arial"/>
      <family val="2"/>
    </font>
    <font>
      <b/>
      <sz val="12"/>
      <color rgb="FF000000"/>
      <name val="Times New Roman"/>
      <family val="1"/>
    </font>
    <font>
      <b/>
      <sz val="12"/>
      <name val="Times New Roman"/>
      <family val="1"/>
    </font>
    <font>
      <sz val="12"/>
      <color rgb="FF000000"/>
      <name val="Arial"/>
      <family val="2"/>
    </font>
    <font>
      <sz val="12"/>
      <name val="Times New Roman"/>
      <family val="1"/>
    </font>
    <font>
      <sz val="12"/>
      <color rgb="FF000000"/>
      <name val="Arial MT"/>
      <family val="2"/>
    </font>
  </fonts>
  <fills count="12">
    <fill>
      <patternFill patternType="none"/>
    </fill>
    <fill>
      <patternFill patternType="gray125"/>
    </fill>
    <fill>
      <patternFill patternType="solid">
        <fgColor rgb="FF808080"/>
      </patternFill>
    </fill>
    <fill>
      <patternFill patternType="solid">
        <fgColor rgb="FF959595"/>
      </patternFill>
    </fill>
    <fill>
      <patternFill patternType="solid">
        <fgColor rgb="FFBFBFBF"/>
      </patternFill>
    </fill>
    <fill>
      <patternFill patternType="solid">
        <fgColor rgb="FFCCCCFF"/>
      </patternFill>
    </fill>
    <fill>
      <patternFill patternType="solid">
        <fgColor rgb="FFFFFF99"/>
      </patternFill>
    </fill>
    <fill>
      <patternFill patternType="solid">
        <fgColor theme="0"/>
        <bgColor indexed="64"/>
      </patternFill>
    </fill>
    <fill>
      <patternFill patternType="solid">
        <fgColor indexed="43"/>
        <bgColor indexed="26"/>
      </patternFill>
    </fill>
    <fill>
      <patternFill patternType="solid">
        <fgColor theme="0" tint="-0.499984740745262"/>
        <bgColor indexed="64"/>
      </patternFill>
    </fill>
    <fill>
      <patternFill patternType="solid">
        <fgColor theme="0" tint="-0.34998626667073579"/>
        <bgColor indexed="64"/>
      </patternFill>
    </fill>
    <fill>
      <patternFill patternType="solid">
        <fgColor rgb="FFF7EF55"/>
        <bgColor indexed="64"/>
      </patternFill>
    </fill>
  </fills>
  <borders count="28">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bottom style="thin">
        <color rgb="FF000000"/>
      </bottom>
      <diagonal/>
    </border>
    <border>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style="thin">
        <color rgb="FF000000"/>
      </right>
      <top/>
      <bottom style="thin">
        <color rgb="FF000000"/>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rgb="FF000000"/>
      </left>
      <right style="thin">
        <color rgb="FF000000"/>
      </right>
      <top style="thin">
        <color indexed="64"/>
      </top>
      <bottom style="thin">
        <color rgb="FF000000"/>
      </bottom>
      <diagonal/>
    </border>
    <border>
      <left style="thin">
        <color rgb="FF000000"/>
      </left>
      <right style="thin">
        <color indexed="64"/>
      </right>
      <top style="thin">
        <color indexed="64"/>
      </top>
      <bottom style="thin">
        <color rgb="FF000000"/>
      </bottom>
      <diagonal/>
    </border>
    <border>
      <left style="thin">
        <color rgb="FF000000"/>
      </left>
      <right style="thin">
        <color indexed="64"/>
      </right>
      <top/>
      <bottom style="thin">
        <color rgb="FF000000"/>
      </bottom>
      <diagonal/>
    </border>
    <border>
      <left style="thin">
        <color rgb="FF000000"/>
      </left>
      <right style="thin">
        <color indexed="64"/>
      </right>
      <top style="thin">
        <color rgb="FF000000"/>
      </top>
      <bottom style="thin">
        <color rgb="FF000000"/>
      </bottom>
      <diagonal/>
    </border>
    <border>
      <left style="thin">
        <color rgb="FF000000"/>
      </left>
      <right style="thin">
        <color indexed="64"/>
      </right>
      <top style="thin">
        <color rgb="FF000000"/>
      </top>
      <bottom style="thin">
        <color indexed="64"/>
      </bottom>
      <diagonal/>
    </border>
    <border>
      <left/>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indexed="8"/>
      </left>
      <right style="thin">
        <color indexed="8"/>
      </right>
      <top style="thin">
        <color indexed="8"/>
      </top>
      <bottom style="thin">
        <color indexed="8"/>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5" fillId="0" borderId="0"/>
    <xf numFmtId="9" fontId="24" fillId="0" borderId="0" applyFont="0" applyFill="0" applyBorder="0" applyAlignment="0" applyProtection="0"/>
  </cellStyleXfs>
  <cellXfs count="128">
    <xf numFmtId="0" fontId="0" fillId="0" borderId="0" xfId="0" applyFill="1" applyBorder="1" applyAlignment="1">
      <alignment horizontal="left" vertical="top"/>
    </xf>
    <xf numFmtId="0" fontId="1" fillId="0" borderId="11" xfId="0" applyFont="1" applyFill="1" applyBorder="1" applyAlignment="1">
      <alignment horizontal="center" vertical="center" wrapText="1"/>
    </xf>
    <xf numFmtId="0" fontId="0" fillId="0" borderId="0" xfId="0" applyFill="1" applyBorder="1" applyAlignment="1">
      <alignment horizontal="left" vertical="top"/>
    </xf>
    <xf numFmtId="0" fontId="7" fillId="0" borderId="1" xfId="0" applyFont="1" applyFill="1" applyBorder="1" applyAlignment="1">
      <alignment horizontal="left" vertical="top" wrapText="1"/>
    </xf>
    <xf numFmtId="0" fontId="7" fillId="0" borderId="17" xfId="0" applyFont="1" applyFill="1" applyBorder="1" applyAlignment="1">
      <alignment horizontal="left" vertical="top" wrapText="1"/>
    </xf>
    <xf numFmtId="10" fontId="8" fillId="7" borderId="3" xfId="0" applyNumberFormat="1" applyFont="1" applyFill="1" applyBorder="1" applyAlignment="1">
      <alignment horizontal="center" vertical="top" shrinkToFit="1"/>
    </xf>
    <xf numFmtId="10" fontId="8" fillId="7" borderId="18" xfId="0" applyNumberFormat="1" applyFont="1" applyFill="1" applyBorder="1" applyAlignment="1">
      <alignment horizontal="center" vertical="top" shrinkToFit="1"/>
    </xf>
    <xf numFmtId="0" fontId="10" fillId="0" borderId="1" xfId="0" applyFont="1" applyFill="1" applyBorder="1" applyAlignment="1">
      <alignment horizontal="center" vertical="top" wrapText="1"/>
    </xf>
    <xf numFmtId="0" fontId="0" fillId="0" borderId="1" xfId="0" applyFill="1" applyBorder="1" applyAlignment="1">
      <alignment horizontal="center" vertical="top" wrapText="1"/>
    </xf>
    <xf numFmtId="0" fontId="11" fillId="0" borderId="1" xfId="0" applyFont="1" applyFill="1" applyBorder="1" applyAlignment="1">
      <alignment horizontal="center" vertical="top" wrapText="1"/>
    </xf>
    <xf numFmtId="0" fontId="13" fillId="0" borderId="1" xfId="0" applyFont="1" applyFill="1" applyBorder="1" applyAlignment="1">
      <alignment horizontal="center" vertical="top" wrapText="1"/>
    </xf>
    <xf numFmtId="10" fontId="16" fillId="8" borderId="21" xfId="1" applyNumberFormat="1" applyFont="1" applyFill="1" applyBorder="1" applyAlignment="1" applyProtection="1">
      <alignment horizontal="center" vertical="center"/>
      <protection locked="0"/>
    </xf>
    <xf numFmtId="0" fontId="12" fillId="0" borderId="1" xfId="0" applyFont="1" applyFill="1" applyBorder="1" applyAlignment="1">
      <alignment horizontal="center" vertical="top" wrapText="1"/>
    </xf>
    <xf numFmtId="10" fontId="17" fillId="0" borderId="1" xfId="0" applyNumberFormat="1" applyFont="1" applyFill="1" applyBorder="1" applyAlignment="1">
      <alignment horizontal="center" vertical="top" shrinkToFit="1"/>
    </xf>
    <xf numFmtId="10" fontId="18" fillId="0" borderId="1" xfId="0" applyNumberFormat="1" applyFont="1" applyFill="1" applyBorder="1" applyAlignment="1">
      <alignment horizontal="center" vertical="top" shrinkToFit="1"/>
    </xf>
    <xf numFmtId="0" fontId="0" fillId="0" borderId="0" xfId="1" applyFont="1" applyProtection="1"/>
    <xf numFmtId="0" fontId="0" fillId="0" borderId="0" xfId="1" applyFont="1" applyBorder="1" applyAlignment="1" applyProtection="1">
      <alignment horizontal="center" vertical="top"/>
    </xf>
    <xf numFmtId="0" fontId="22" fillId="0" borderId="0" xfId="0" applyFont="1" applyBorder="1" applyAlignment="1" applyProtection="1">
      <alignment horizontal="right" vertical="center"/>
    </xf>
    <xf numFmtId="0" fontId="22" fillId="0" borderId="0" xfId="0" applyFont="1" applyBorder="1" applyAlignment="1" applyProtection="1">
      <alignment horizontal="center" vertical="top"/>
    </xf>
    <xf numFmtId="0" fontId="22" fillId="0" borderId="0" xfId="0" applyFont="1" applyBorder="1" applyAlignment="1" applyProtection="1">
      <alignment horizontal="left" vertical="center"/>
    </xf>
    <xf numFmtId="0" fontId="0" fillId="0" borderId="0" xfId="0" applyFill="1" applyBorder="1" applyAlignment="1">
      <alignment horizontal="left" vertical="top"/>
    </xf>
    <xf numFmtId="0" fontId="0" fillId="0" borderId="0" xfId="0" applyFill="1" applyBorder="1" applyAlignment="1">
      <alignment horizontal="left" vertical="top"/>
    </xf>
    <xf numFmtId="2" fontId="0" fillId="9" borderId="4" xfId="0" applyNumberFormat="1" applyFill="1" applyBorder="1" applyAlignment="1">
      <alignment horizontal="left" vertical="top"/>
    </xf>
    <xf numFmtId="0" fontId="0" fillId="0" borderId="0" xfId="0" applyFill="1" applyBorder="1" applyAlignment="1">
      <alignment horizontal="left" vertical="center"/>
    </xf>
    <xf numFmtId="165" fontId="2" fillId="4" borderId="13" xfId="2" applyNumberFormat="1" applyFont="1" applyFill="1" applyBorder="1" applyAlignment="1">
      <alignment horizontal="right" vertical="center" shrinkToFit="1"/>
    </xf>
    <xf numFmtId="0" fontId="26" fillId="0" borderId="0" xfId="0" applyFont="1" applyFill="1" applyBorder="1" applyAlignment="1">
      <alignment horizontal="left" vertical="center"/>
    </xf>
    <xf numFmtId="165" fontId="25" fillId="11" borderId="14" xfId="2" applyNumberFormat="1" applyFont="1" applyFill="1" applyBorder="1" applyAlignment="1">
      <alignment horizontal="right" vertical="center" shrinkToFit="1"/>
    </xf>
    <xf numFmtId="0" fontId="0" fillId="0" borderId="0" xfId="0" applyFill="1" applyBorder="1" applyAlignment="1">
      <alignment horizontal="left" vertical="top"/>
    </xf>
    <xf numFmtId="0" fontId="0" fillId="0" borderId="0" xfId="0" applyFill="1" applyBorder="1" applyAlignment="1">
      <alignment horizontal="left" vertical="top"/>
    </xf>
    <xf numFmtId="165" fontId="26" fillId="0" borderId="0" xfId="0" applyNumberFormat="1" applyFont="1" applyFill="1" applyBorder="1" applyAlignment="1">
      <alignment horizontal="right" vertical="top"/>
    </xf>
    <xf numFmtId="0" fontId="0" fillId="0" borderId="10" xfId="0" applyFill="1" applyBorder="1" applyAlignment="1">
      <alignment horizontal="center" vertical="top"/>
    </xf>
    <xf numFmtId="0" fontId="0" fillId="0" borderId="0" xfId="0" applyFill="1" applyBorder="1" applyAlignment="1">
      <alignment horizontal="left" vertical="top"/>
    </xf>
    <xf numFmtId="0" fontId="0" fillId="0" borderId="0" xfId="0" applyFill="1" applyBorder="1" applyAlignment="1">
      <alignment horizontal="left" vertical="top"/>
    </xf>
    <xf numFmtId="0" fontId="28" fillId="0" borderId="4" xfId="0" applyFont="1" applyFill="1" applyBorder="1" applyAlignment="1">
      <alignment horizontal="left" vertical="center" wrapText="1"/>
    </xf>
    <xf numFmtId="0" fontId="9" fillId="0" borderId="4" xfId="0" applyFont="1" applyFill="1" applyBorder="1" applyAlignment="1">
      <alignment horizontal="center" vertical="center" wrapText="1"/>
    </xf>
    <xf numFmtId="0" fontId="27" fillId="0" borderId="4" xfId="0" applyFont="1" applyFill="1" applyBorder="1" applyAlignment="1">
      <alignment horizontal="center" vertical="center" wrapText="1"/>
    </xf>
    <xf numFmtId="0" fontId="28" fillId="0" borderId="0" xfId="0" applyFont="1" applyFill="1" applyBorder="1" applyAlignment="1">
      <alignment horizontal="left" vertical="top"/>
    </xf>
    <xf numFmtId="0" fontId="28" fillId="0" borderId="4" xfId="0" applyFont="1" applyFill="1" applyBorder="1" applyAlignment="1">
      <alignment horizontal="left" vertical="top"/>
    </xf>
    <xf numFmtId="0" fontId="9" fillId="0" borderId="12"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28" fillId="9" borderId="4" xfId="0" applyFont="1" applyFill="1" applyBorder="1" applyAlignment="1">
      <alignment horizontal="left" vertical="top"/>
    </xf>
    <xf numFmtId="2" fontId="28" fillId="9" borderId="4" xfId="0" applyNumberFormat="1" applyFont="1" applyFill="1" applyBorder="1" applyAlignment="1">
      <alignment horizontal="left" vertical="top"/>
    </xf>
    <xf numFmtId="0" fontId="28" fillId="0" borderId="0" xfId="0" applyFont="1" applyFill="1" applyBorder="1" applyAlignment="1">
      <alignment horizontal="left" vertical="center"/>
    </xf>
    <xf numFmtId="9" fontId="30" fillId="10" borderId="13" xfId="2" applyFont="1" applyFill="1" applyBorder="1" applyAlignment="1">
      <alignment horizontal="right" vertical="center" shrinkToFit="1"/>
    </xf>
    <xf numFmtId="165" fontId="30" fillId="10" borderId="14" xfId="2" applyNumberFormat="1" applyFont="1" applyFill="1" applyBorder="1" applyAlignment="1">
      <alignment horizontal="right" vertical="center" shrinkToFit="1"/>
    </xf>
    <xf numFmtId="0" fontId="32" fillId="4" borderId="4" xfId="0" applyFont="1" applyFill="1" applyBorder="1" applyAlignment="1">
      <alignment horizontal="left" vertical="center" wrapText="1"/>
    </xf>
    <xf numFmtId="0" fontId="28" fillId="4" borderId="4" xfId="0" applyFont="1" applyFill="1" applyBorder="1" applyAlignment="1">
      <alignment horizontal="left" vertical="center" wrapText="1"/>
    </xf>
    <xf numFmtId="0" fontId="32" fillId="4" borderId="4" xfId="0" applyFont="1" applyFill="1" applyBorder="1" applyAlignment="1">
      <alignment horizontal="right" vertical="center" wrapText="1"/>
    </xf>
    <xf numFmtId="4" fontId="31" fillId="4" borderId="4" xfId="0" applyNumberFormat="1" applyFont="1" applyFill="1" applyBorder="1" applyAlignment="1">
      <alignment horizontal="right" vertical="center" shrinkToFit="1"/>
    </xf>
    <xf numFmtId="10" fontId="30" fillId="4" borderId="13" xfId="2" applyNumberFormat="1" applyFont="1" applyFill="1" applyBorder="1" applyAlignment="1">
      <alignment horizontal="right" vertical="center" shrinkToFit="1"/>
    </xf>
    <xf numFmtId="165" fontId="33" fillId="4" borderId="13" xfId="2" applyNumberFormat="1" applyFont="1" applyFill="1" applyBorder="1" applyAlignment="1">
      <alignment horizontal="right" vertical="center" shrinkToFit="1"/>
    </xf>
    <xf numFmtId="0" fontId="34" fillId="7" borderId="4" xfId="0" applyFont="1" applyFill="1" applyBorder="1" applyAlignment="1">
      <alignment horizontal="left" vertical="center" wrapText="1"/>
    </xf>
    <xf numFmtId="1" fontId="28" fillId="7" borderId="4" xfId="0" applyNumberFormat="1" applyFont="1" applyFill="1" applyBorder="1" applyAlignment="1">
      <alignment horizontal="center" vertical="center" shrinkToFit="1"/>
    </xf>
    <xf numFmtId="0" fontId="34" fillId="7" borderId="4" xfId="0" applyFont="1" applyFill="1" applyBorder="1" applyAlignment="1">
      <alignment horizontal="center" vertical="center" wrapText="1"/>
    </xf>
    <xf numFmtId="2" fontId="28" fillId="7" borderId="4" xfId="0" applyNumberFormat="1" applyFont="1" applyFill="1" applyBorder="1" applyAlignment="1">
      <alignment horizontal="right" vertical="center" shrinkToFit="1"/>
    </xf>
    <xf numFmtId="4" fontId="28" fillId="7" borderId="4" xfId="0" applyNumberFormat="1" applyFont="1" applyFill="1" applyBorder="1" applyAlignment="1">
      <alignment horizontal="right" vertical="center" shrinkToFit="1"/>
    </xf>
    <xf numFmtId="9" fontId="35" fillId="0" borderId="14" xfId="2" applyFont="1" applyFill="1" applyBorder="1" applyAlignment="1">
      <alignment horizontal="right" vertical="center" shrinkToFit="1"/>
    </xf>
    <xf numFmtId="165" fontId="35" fillId="0" borderId="14" xfId="2" applyNumberFormat="1" applyFont="1" applyFill="1" applyBorder="1" applyAlignment="1">
      <alignment horizontal="right" vertical="center" shrinkToFit="1"/>
    </xf>
    <xf numFmtId="10" fontId="30" fillId="4" borderId="14" xfId="2" applyNumberFormat="1" applyFont="1" applyFill="1" applyBorder="1" applyAlignment="1">
      <alignment horizontal="right" vertical="center" shrinkToFit="1"/>
    </xf>
    <xf numFmtId="165" fontId="30" fillId="4" borderId="14" xfId="2" applyNumberFormat="1" applyFont="1" applyFill="1" applyBorder="1" applyAlignment="1">
      <alignment horizontal="right" vertical="center" shrinkToFit="1"/>
    </xf>
    <xf numFmtId="0" fontId="28" fillId="7" borderId="4" xfId="0" applyFont="1" applyFill="1" applyBorder="1" applyAlignment="1">
      <alignment horizontal="left" vertical="center" wrapText="1"/>
    </xf>
    <xf numFmtId="2" fontId="31" fillId="4" borderId="4" xfId="0" applyNumberFormat="1" applyFont="1" applyFill="1" applyBorder="1" applyAlignment="1">
      <alignment horizontal="right" vertical="center" shrinkToFit="1"/>
    </xf>
    <xf numFmtId="165" fontId="33" fillId="4" borderId="14" xfId="2" applyNumberFormat="1" applyFont="1" applyFill="1" applyBorder="1" applyAlignment="1">
      <alignment horizontal="right" vertical="center" shrinkToFit="1"/>
    </xf>
    <xf numFmtId="0" fontId="34" fillId="7" borderId="4" xfId="0" applyFont="1" applyFill="1" applyBorder="1" applyAlignment="1">
      <alignment horizontal="left" vertical="top" wrapText="1"/>
    </xf>
    <xf numFmtId="0" fontId="34" fillId="7" borderId="4" xfId="0" applyFont="1" applyFill="1" applyBorder="1" applyAlignment="1">
      <alignment horizontal="left" vertical="top" wrapText="1" indent="2"/>
    </xf>
    <xf numFmtId="1" fontId="28" fillId="7" borderId="4" xfId="0" applyNumberFormat="1" applyFont="1" applyFill="1" applyBorder="1" applyAlignment="1">
      <alignment horizontal="center" vertical="top" shrinkToFit="1"/>
    </xf>
    <xf numFmtId="0" fontId="34" fillId="7" borderId="4" xfId="0" applyFont="1" applyFill="1" applyBorder="1" applyAlignment="1">
      <alignment horizontal="center" vertical="top" wrapText="1"/>
    </xf>
    <xf numFmtId="2" fontId="28" fillId="7" borderId="4" xfId="0" applyNumberFormat="1" applyFont="1" applyFill="1" applyBorder="1" applyAlignment="1">
      <alignment horizontal="right" vertical="top" shrinkToFit="1"/>
    </xf>
    <xf numFmtId="9" fontId="35" fillId="0" borderId="0" xfId="2" applyFont="1" applyFill="1" applyBorder="1" applyAlignment="1">
      <alignment horizontal="right" vertical="top" shrinkToFit="1"/>
    </xf>
    <xf numFmtId="9" fontId="35" fillId="0" borderId="15" xfId="2" applyFont="1" applyFill="1" applyBorder="1" applyAlignment="1">
      <alignment horizontal="right" vertical="top" shrinkToFit="1"/>
    </xf>
    <xf numFmtId="0" fontId="34" fillId="7" borderId="4" xfId="0" applyFont="1" applyFill="1" applyBorder="1" applyAlignment="1" applyProtection="1">
      <alignment horizontal="left" vertical="center" wrapText="1"/>
      <protection locked="0"/>
    </xf>
    <xf numFmtId="0" fontId="28" fillId="0" borderId="6" xfId="0" applyFont="1" applyFill="1" applyBorder="1" applyAlignment="1">
      <alignment horizontal="left" vertical="top"/>
    </xf>
    <xf numFmtId="0" fontId="30" fillId="0" borderId="4" xfId="0" applyFont="1" applyFill="1" applyBorder="1" applyAlignment="1">
      <alignment horizontal="center" vertical="center"/>
    </xf>
    <xf numFmtId="0" fontId="27" fillId="0" borderId="4" xfId="0" applyFont="1" applyFill="1" applyBorder="1" applyAlignment="1">
      <alignment horizontal="center" vertical="center" wrapText="1"/>
    </xf>
    <xf numFmtId="0" fontId="28" fillId="0" borderId="4" xfId="0" applyFont="1" applyFill="1" applyBorder="1" applyAlignment="1">
      <alignment horizontal="center" vertical="center" wrapText="1"/>
    </xf>
    <xf numFmtId="0" fontId="0" fillId="0" borderId="0" xfId="0" applyFill="1" applyBorder="1" applyAlignment="1">
      <alignment horizontal="center" vertical="top"/>
    </xf>
    <xf numFmtId="0" fontId="28" fillId="0" borderId="22" xfId="0" applyFont="1" applyFill="1" applyBorder="1" applyAlignment="1">
      <alignment horizontal="left" vertical="top"/>
    </xf>
    <xf numFmtId="0" fontId="28" fillId="0" borderId="23" xfId="0" applyFont="1" applyFill="1" applyBorder="1" applyAlignment="1">
      <alignment horizontal="left" vertical="top"/>
    </xf>
    <xf numFmtId="0" fontId="28" fillId="0" borderId="24" xfId="0" applyFont="1" applyFill="1" applyBorder="1" applyAlignment="1">
      <alignment horizontal="left" vertical="top"/>
    </xf>
    <xf numFmtId="0" fontId="28" fillId="0" borderId="10" xfId="0" applyFont="1" applyFill="1" applyBorder="1" applyAlignment="1">
      <alignment horizontal="left" vertical="top"/>
    </xf>
    <xf numFmtId="0" fontId="28" fillId="0" borderId="0" xfId="0" applyFont="1" applyFill="1" applyBorder="1" applyAlignment="1">
      <alignment horizontal="left" vertical="top"/>
    </xf>
    <xf numFmtId="0" fontId="28" fillId="0" borderId="6" xfId="0" applyFont="1" applyFill="1" applyBorder="1" applyAlignment="1">
      <alignment horizontal="left" vertical="top"/>
    </xf>
    <xf numFmtId="0" fontId="28" fillId="0" borderId="10" xfId="0" applyFont="1" applyFill="1" applyBorder="1" applyAlignment="1">
      <alignment horizontal="center" vertical="top"/>
    </xf>
    <xf numFmtId="0" fontId="28" fillId="0" borderId="0" xfId="0" applyFont="1" applyFill="1" applyBorder="1" applyAlignment="1">
      <alignment horizontal="center" vertical="top"/>
    </xf>
    <xf numFmtId="0" fontId="28" fillId="0" borderId="6" xfId="0" applyFont="1" applyFill="1" applyBorder="1" applyAlignment="1">
      <alignment horizontal="center" vertical="top"/>
    </xf>
    <xf numFmtId="0" fontId="28" fillId="0" borderId="7" xfId="0" applyFont="1" applyFill="1" applyBorder="1" applyAlignment="1">
      <alignment horizontal="center" vertical="top"/>
    </xf>
    <xf numFmtId="0" fontId="28" fillId="0" borderId="8" xfId="0" applyFont="1" applyFill="1" applyBorder="1" applyAlignment="1">
      <alignment horizontal="center" vertical="top"/>
    </xf>
    <xf numFmtId="0" fontId="28" fillId="0" borderId="9" xfId="0" applyFont="1" applyFill="1" applyBorder="1" applyAlignment="1">
      <alignment horizontal="center" vertical="top"/>
    </xf>
    <xf numFmtId="0" fontId="9" fillId="2" borderId="4" xfId="0" applyFont="1" applyFill="1" applyBorder="1" applyAlignment="1">
      <alignment horizontal="left" vertical="top" wrapText="1"/>
    </xf>
    <xf numFmtId="164" fontId="31" fillId="3" borderId="4" xfId="0" applyNumberFormat="1" applyFont="1" applyFill="1" applyBorder="1" applyAlignment="1">
      <alignment horizontal="left" vertical="center" shrinkToFit="1"/>
    </xf>
    <xf numFmtId="0" fontId="32" fillId="3" borderId="4" xfId="0" applyFont="1" applyFill="1" applyBorder="1" applyAlignment="1">
      <alignment horizontal="left" vertical="center" wrapText="1"/>
    </xf>
    <xf numFmtId="4" fontId="31" fillId="3" borderId="4" xfId="0" applyNumberFormat="1" applyFont="1" applyFill="1" applyBorder="1" applyAlignment="1">
      <alignment horizontal="right" vertical="center" shrinkToFit="1"/>
    </xf>
    <xf numFmtId="0" fontId="28" fillId="0" borderId="25" xfId="0" applyFont="1" applyFill="1" applyBorder="1" applyAlignment="1">
      <alignment horizontal="left" vertical="center" wrapText="1"/>
    </xf>
    <xf numFmtId="0" fontId="28" fillId="0" borderId="26" xfId="0" applyFont="1" applyFill="1" applyBorder="1" applyAlignment="1">
      <alignment horizontal="left" vertical="center"/>
    </xf>
    <xf numFmtId="0" fontId="28" fillId="0" borderId="27" xfId="0" applyFont="1" applyFill="1" applyBorder="1" applyAlignment="1">
      <alignment horizontal="left" vertical="center"/>
    </xf>
    <xf numFmtId="0" fontId="28" fillId="0" borderId="25" xfId="0" applyFont="1" applyFill="1" applyBorder="1" applyAlignment="1">
      <alignment horizontal="center" vertical="center" wrapText="1"/>
    </xf>
    <xf numFmtId="0" fontId="28" fillId="0" borderId="26" xfId="0" applyFont="1" applyFill="1" applyBorder="1" applyAlignment="1">
      <alignment horizontal="center" vertical="center" wrapText="1"/>
    </xf>
    <xf numFmtId="0" fontId="28" fillId="0" borderId="27" xfId="0" applyFont="1" applyFill="1" applyBorder="1" applyAlignment="1">
      <alignment horizontal="center" vertical="center" wrapText="1"/>
    </xf>
    <xf numFmtId="0" fontId="28" fillId="0" borderId="7" xfId="0" applyFont="1" applyFill="1" applyBorder="1" applyAlignment="1">
      <alignment horizontal="left" vertical="top"/>
    </xf>
    <xf numFmtId="0" fontId="28" fillId="0" borderId="8" xfId="0" applyFont="1" applyFill="1" applyBorder="1" applyAlignment="1">
      <alignment horizontal="left" vertical="top"/>
    </xf>
    <xf numFmtId="0" fontId="28" fillId="0" borderId="9" xfId="0" applyFont="1" applyFill="1" applyBorder="1" applyAlignment="1">
      <alignment horizontal="left" vertical="top"/>
    </xf>
    <xf numFmtId="0" fontId="28" fillId="0" borderId="25" xfId="0" applyFont="1" applyFill="1" applyBorder="1" applyAlignment="1">
      <alignment horizontal="center" vertical="top"/>
    </xf>
    <xf numFmtId="0" fontId="28" fillId="0" borderId="26" xfId="0" applyFont="1" applyFill="1" applyBorder="1" applyAlignment="1">
      <alignment horizontal="center" vertical="top"/>
    </xf>
    <xf numFmtId="0" fontId="28" fillId="0" borderId="27" xfId="0" applyFont="1" applyFill="1" applyBorder="1" applyAlignment="1">
      <alignment horizontal="center" vertical="top"/>
    </xf>
    <xf numFmtId="0" fontId="28" fillId="0" borderId="7" xfId="0" applyFont="1" applyFill="1" applyBorder="1" applyAlignment="1">
      <alignment horizontal="left" vertical="center" wrapText="1"/>
    </xf>
    <xf numFmtId="0" fontId="28" fillId="0" borderId="8" xfId="0" applyFont="1" applyFill="1" applyBorder="1" applyAlignment="1">
      <alignment horizontal="left" vertical="center"/>
    </xf>
    <xf numFmtId="0" fontId="28" fillId="0" borderId="9" xfId="0" applyFont="1" applyFill="1" applyBorder="1" applyAlignment="1">
      <alignment horizontal="left" vertical="center"/>
    </xf>
    <xf numFmtId="0" fontId="0" fillId="0" borderId="0" xfId="1" applyFont="1" applyBorder="1" applyAlignment="1" applyProtection="1">
      <alignment horizontal="center" vertical="center"/>
    </xf>
    <xf numFmtId="0" fontId="22" fillId="0" borderId="0" xfId="0" applyFont="1" applyBorder="1" applyAlignment="1" applyProtection="1">
      <alignment horizontal="right" vertical="center"/>
    </xf>
    <xf numFmtId="0" fontId="23" fillId="0" borderId="0" xfId="0" applyFont="1" applyBorder="1" applyAlignment="1" applyProtection="1">
      <alignment horizontal="center"/>
    </xf>
    <xf numFmtId="0" fontId="22" fillId="0" borderId="0" xfId="0" applyFont="1" applyBorder="1" applyAlignment="1" applyProtection="1">
      <alignment horizontal="left" vertical="center"/>
    </xf>
    <xf numFmtId="0" fontId="22" fillId="0" borderId="0" xfId="0" applyFont="1" applyBorder="1" applyAlignment="1" applyProtection="1">
      <alignment horizontal="center" vertical="top"/>
    </xf>
    <xf numFmtId="0" fontId="7" fillId="0" borderId="4" xfId="0" applyFont="1" applyFill="1" applyBorder="1" applyAlignment="1">
      <alignment horizontal="left" vertical="top" wrapText="1"/>
    </xf>
    <xf numFmtId="0" fontId="4" fillId="0" borderId="2" xfId="0" applyFont="1" applyFill="1" applyBorder="1" applyAlignment="1">
      <alignment horizontal="left" vertical="top" wrapText="1"/>
    </xf>
    <xf numFmtId="0" fontId="0" fillId="0" borderId="16" xfId="0" applyFill="1" applyBorder="1" applyAlignment="1">
      <alignment horizontal="left" vertical="top" wrapText="1"/>
    </xf>
    <xf numFmtId="0" fontId="0" fillId="0" borderId="5" xfId="0" applyFill="1" applyBorder="1" applyAlignment="1">
      <alignment horizontal="left" vertical="top" wrapText="1"/>
    </xf>
    <xf numFmtId="10" fontId="8" fillId="6" borderId="17" xfId="0" applyNumberFormat="1" applyFont="1" applyFill="1" applyBorder="1" applyAlignment="1">
      <alignment horizontal="center" vertical="top" shrinkToFit="1"/>
    </xf>
    <xf numFmtId="10" fontId="8" fillId="6" borderId="18" xfId="0" applyNumberFormat="1" applyFont="1" applyFill="1" applyBorder="1" applyAlignment="1">
      <alignment horizontal="center" vertical="top" shrinkToFit="1"/>
    </xf>
    <xf numFmtId="0" fontId="9" fillId="0" borderId="17" xfId="0" applyFont="1" applyFill="1" applyBorder="1" applyAlignment="1">
      <alignment horizontal="center" vertical="top" wrapText="1"/>
    </xf>
    <xf numFmtId="0" fontId="9" fillId="0" borderId="3" xfId="0" applyFont="1" applyFill="1" applyBorder="1" applyAlignment="1">
      <alignment horizontal="center" vertical="top" wrapText="1"/>
    </xf>
    <xf numFmtId="0" fontId="9" fillId="0" borderId="18" xfId="0" applyFont="1" applyFill="1" applyBorder="1" applyAlignment="1">
      <alignment horizontal="center" vertical="top" wrapText="1"/>
    </xf>
    <xf numFmtId="0" fontId="5" fillId="0" borderId="19" xfId="0" applyFont="1" applyFill="1" applyBorder="1" applyAlignment="1">
      <alignment horizontal="left" vertical="top" wrapText="1"/>
    </xf>
    <xf numFmtId="0" fontId="5" fillId="0" borderId="0" xfId="0" applyFont="1" applyFill="1" applyBorder="1" applyAlignment="1">
      <alignment horizontal="left" vertical="top" wrapText="1"/>
    </xf>
    <xf numFmtId="0" fontId="5" fillId="0" borderId="20" xfId="0" applyFont="1" applyFill="1" applyBorder="1" applyAlignment="1">
      <alignment horizontal="left" vertical="top" wrapText="1"/>
    </xf>
    <xf numFmtId="0" fontId="6" fillId="5" borderId="2" xfId="0" applyFont="1" applyFill="1" applyBorder="1" applyAlignment="1">
      <alignment horizontal="left" vertical="top" wrapText="1"/>
    </xf>
    <xf numFmtId="0" fontId="7" fillId="5" borderId="16" xfId="0" applyFont="1" applyFill="1" applyBorder="1" applyAlignment="1">
      <alignment horizontal="left" vertical="top" wrapText="1"/>
    </xf>
    <xf numFmtId="0" fontId="7" fillId="5" borderId="5" xfId="0" applyFont="1" applyFill="1" applyBorder="1" applyAlignment="1">
      <alignment horizontal="left" vertical="top" wrapText="1"/>
    </xf>
    <xf numFmtId="0" fontId="0" fillId="0" borderId="4" xfId="0" applyFill="1" applyBorder="1" applyAlignment="1">
      <alignment horizontal="center" vertical="top" wrapText="1"/>
    </xf>
  </cellXfs>
  <cellStyles count="3">
    <cellStyle name="Normal" xfId="0" builtinId="0"/>
    <cellStyle name="Normal 2" xfId="1" xr:uid="{00000000-0005-0000-0000-000001000000}"/>
    <cellStyle name="Porcentagem" xfId="2" builtinId="5"/>
  </cellStyles>
  <dxfs count="0"/>
  <tableStyles count="0" defaultTableStyle="TableStyleMedium9" defaultPivotStyle="PivotStyleLight16"/>
  <colors>
    <mruColors>
      <color rgb="FFFFFF99"/>
      <color rgb="FFF7EF5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87"/>
  <sheetViews>
    <sheetView tabSelected="1" topLeftCell="A13" zoomScaleNormal="100" workbookViewId="0">
      <selection activeCell="D20" sqref="D20"/>
    </sheetView>
  </sheetViews>
  <sheetFormatPr defaultColWidth="9.33203125" defaultRowHeight="12.75"/>
  <cols>
    <col min="2" max="2" width="11.33203125" bestFit="1" customWidth="1"/>
    <col min="3" max="3" width="19.5" bestFit="1" customWidth="1"/>
    <col min="4" max="4" width="95.6640625" customWidth="1"/>
    <col min="5" max="5" width="12.5" customWidth="1"/>
    <col min="6" max="6" width="15.83203125" customWidth="1"/>
    <col min="7" max="7" width="20.1640625" bestFit="1" customWidth="1"/>
    <col min="8" max="8" width="7.83203125" bestFit="1" customWidth="1"/>
    <col min="9" max="9" width="20.1640625" bestFit="1" customWidth="1"/>
    <col min="10" max="10" width="13.83203125" bestFit="1" customWidth="1"/>
    <col min="11" max="11" width="9.33203125" style="21"/>
    <col min="12" max="12" width="0" style="27" hidden="1" customWidth="1"/>
    <col min="13" max="13" width="15.83203125" hidden="1" customWidth="1"/>
    <col min="14" max="15" width="15.83203125" style="20" hidden="1" customWidth="1"/>
    <col min="16" max="16" width="10.1640625" hidden="1" customWidth="1"/>
    <col min="17" max="17" width="16.1640625" hidden="1" customWidth="1"/>
  </cols>
  <sheetData>
    <row r="1" spans="1:17" s="32" customFormat="1" ht="20.25" customHeight="1">
      <c r="A1" s="101" t="s">
        <v>226</v>
      </c>
      <c r="B1" s="102"/>
      <c r="C1" s="102"/>
      <c r="D1" s="102"/>
      <c r="E1" s="102"/>
      <c r="F1" s="102"/>
      <c r="G1" s="102"/>
      <c r="H1" s="102"/>
      <c r="I1" s="102"/>
      <c r="J1" s="103"/>
    </row>
    <row r="2" spans="1:17" s="31" customFormat="1" ht="17.25" customHeight="1">
      <c r="A2" s="76" t="s">
        <v>218</v>
      </c>
      <c r="B2" s="77"/>
      <c r="C2" s="77"/>
      <c r="D2" s="77"/>
      <c r="E2" s="77"/>
      <c r="F2" s="77"/>
      <c r="G2" s="77"/>
      <c r="H2" s="77"/>
      <c r="I2" s="77"/>
      <c r="J2" s="78"/>
    </row>
    <row r="3" spans="1:17" s="32" customFormat="1" ht="17.25" customHeight="1">
      <c r="A3" s="79" t="s">
        <v>228</v>
      </c>
      <c r="B3" s="80"/>
      <c r="C3" s="80"/>
      <c r="D3" s="80"/>
      <c r="E3" s="80"/>
      <c r="F3" s="80"/>
      <c r="G3" s="80"/>
      <c r="H3" s="80"/>
      <c r="I3" s="80"/>
      <c r="J3" s="81"/>
    </row>
    <row r="4" spans="1:17" s="32" customFormat="1" ht="17.25" customHeight="1">
      <c r="A4" s="79" t="s">
        <v>223</v>
      </c>
      <c r="B4" s="80"/>
      <c r="C4" s="80"/>
      <c r="D4" s="80"/>
      <c r="E4" s="80"/>
      <c r="F4" s="80"/>
      <c r="G4" s="80"/>
      <c r="H4" s="80"/>
      <c r="I4" s="80"/>
      <c r="J4" s="81"/>
    </row>
    <row r="5" spans="1:17" s="32" customFormat="1" ht="17.25" customHeight="1">
      <c r="A5" s="79" t="s">
        <v>225</v>
      </c>
      <c r="B5" s="80"/>
      <c r="C5" s="80"/>
      <c r="D5" s="80"/>
      <c r="E5" s="80"/>
      <c r="F5" s="80"/>
      <c r="G5" s="80"/>
      <c r="H5" s="80"/>
      <c r="I5" s="80"/>
      <c r="J5" s="71"/>
    </row>
    <row r="6" spans="1:17" s="32" customFormat="1" ht="17.25" customHeight="1">
      <c r="A6" s="79" t="s">
        <v>224</v>
      </c>
      <c r="B6" s="80"/>
      <c r="C6" s="80"/>
      <c r="D6" s="80"/>
      <c r="E6" s="80"/>
      <c r="F6" s="80"/>
      <c r="G6" s="80"/>
      <c r="H6" s="80"/>
      <c r="I6" s="80"/>
      <c r="J6" s="81"/>
    </row>
    <row r="7" spans="1:17" s="32" customFormat="1" ht="17.25" customHeight="1">
      <c r="A7" s="98" t="s">
        <v>227</v>
      </c>
      <c r="B7" s="99"/>
      <c r="C7" s="99"/>
      <c r="D7" s="99"/>
      <c r="E7" s="99"/>
      <c r="F7" s="99"/>
      <c r="G7" s="99"/>
      <c r="H7" s="99"/>
      <c r="I7" s="99"/>
      <c r="J7" s="100"/>
    </row>
    <row r="8" spans="1:17" s="32" customFormat="1" ht="45" customHeight="1">
      <c r="A8" s="104" t="s">
        <v>219</v>
      </c>
      <c r="B8" s="105"/>
      <c r="C8" s="105"/>
      <c r="D8" s="105"/>
      <c r="E8" s="105"/>
      <c r="F8" s="105"/>
      <c r="G8" s="105"/>
      <c r="H8" s="105"/>
      <c r="I8" s="105"/>
      <c r="J8" s="106"/>
    </row>
    <row r="9" spans="1:17" s="31" customFormat="1" ht="15.75">
      <c r="A9" s="36"/>
      <c r="B9" s="36"/>
      <c r="C9" s="36"/>
      <c r="D9" s="36"/>
      <c r="E9" s="36"/>
      <c r="F9" s="36"/>
      <c r="G9" s="36"/>
      <c r="H9" s="36"/>
      <c r="I9" s="36"/>
      <c r="J9" s="36"/>
    </row>
    <row r="10" spans="1:17" ht="62.25" customHeight="1">
      <c r="A10" s="73" t="s">
        <v>199</v>
      </c>
      <c r="B10" s="74"/>
      <c r="C10" s="33" t="s">
        <v>200</v>
      </c>
      <c r="D10" s="33" t="s">
        <v>201</v>
      </c>
      <c r="E10" s="74" t="s">
        <v>202</v>
      </c>
      <c r="F10" s="74"/>
      <c r="G10" s="74"/>
      <c r="H10" s="34" t="s">
        <v>187</v>
      </c>
      <c r="I10" s="35" t="s">
        <v>203</v>
      </c>
      <c r="J10" s="34" t="s">
        <v>188</v>
      </c>
      <c r="K10" s="36"/>
      <c r="L10" s="36"/>
      <c r="M10" s="72"/>
      <c r="N10" s="72"/>
      <c r="O10" s="72"/>
      <c r="P10" s="30"/>
    </row>
    <row r="11" spans="1:17" ht="15.75">
      <c r="A11" s="37"/>
      <c r="B11" s="37"/>
      <c r="C11" s="37"/>
      <c r="D11" s="37"/>
      <c r="E11" s="37"/>
      <c r="F11" s="37"/>
      <c r="G11" s="37"/>
      <c r="H11" s="37"/>
      <c r="I11" s="37"/>
      <c r="J11" s="37"/>
      <c r="K11" s="36"/>
      <c r="L11" s="36"/>
      <c r="M11" s="36"/>
      <c r="N11" s="36"/>
      <c r="O11" s="36"/>
    </row>
    <row r="12" spans="1:17" ht="46.5" customHeight="1">
      <c r="A12" s="34" t="s">
        <v>189</v>
      </c>
      <c r="B12" s="34" t="s">
        <v>190</v>
      </c>
      <c r="C12" s="34" t="s">
        <v>191</v>
      </c>
      <c r="D12" s="34" t="s">
        <v>192</v>
      </c>
      <c r="E12" s="34" t="s">
        <v>193</v>
      </c>
      <c r="F12" s="34" t="s">
        <v>194</v>
      </c>
      <c r="G12" s="34" t="s">
        <v>195</v>
      </c>
      <c r="H12" s="34" t="s">
        <v>196</v>
      </c>
      <c r="I12" s="34" t="s">
        <v>197</v>
      </c>
      <c r="J12" s="34" t="s">
        <v>198</v>
      </c>
      <c r="K12" s="36"/>
      <c r="L12" s="38" t="s">
        <v>31</v>
      </c>
      <c r="M12" s="39" t="s">
        <v>36</v>
      </c>
      <c r="N12" s="39" t="s">
        <v>32</v>
      </c>
      <c r="O12" s="39" t="s">
        <v>37</v>
      </c>
      <c r="Q12" s="1" t="s">
        <v>34</v>
      </c>
    </row>
    <row r="13" spans="1:17" ht="15.75">
      <c r="A13" s="88" t="s">
        <v>33</v>
      </c>
      <c r="B13" s="88"/>
      <c r="C13" s="88"/>
      <c r="D13" s="88"/>
      <c r="E13" s="88"/>
      <c r="F13" s="88"/>
      <c r="G13" s="88"/>
      <c r="H13" s="88"/>
      <c r="I13" s="88"/>
      <c r="J13" s="88"/>
      <c r="K13" s="36"/>
      <c r="L13" s="40"/>
      <c r="M13" s="41"/>
      <c r="N13" s="41"/>
      <c r="O13" s="41"/>
      <c r="Q13" s="22"/>
    </row>
    <row r="14" spans="1:17" s="23" customFormat="1" ht="15.75">
      <c r="A14" s="89" t="s">
        <v>217</v>
      </c>
      <c r="B14" s="89"/>
      <c r="C14" s="90" t="s">
        <v>33</v>
      </c>
      <c r="D14" s="90"/>
      <c r="E14" s="90"/>
      <c r="F14" s="91">
        <f>J15+J19+J26+J28+J51+J62+J69+J73</f>
        <v>0</v>
      </c>
      <c r="G14" s="91"/>
      <c r="H14" s="91"/>
      <c r="I14" s="91"/>
      <c r="J14" s="91"/>
      <c r="K14" s="42"/>
      <c r="L14" s="43">
        <v>1</v>
      </c>
      <c r="M14" s="44" t="e">
        <f>M19/#REF!</f>
        <v>#REF!</v>
      </c>
      <c r="N14" s="44" t="e">
        <f>N19/#REF!</f>
        <v>#REF!</v>
      </c>
      <c r="O14" s="44" t="e">
        <f>O19/#REF!</f>
        <v>#REF!</v>
      </c>
      <c r="P14" s="25"/>
      <c r="Q14" s="26" t="e">
        <f>MEDIAN(F14,M14,N14,O14)</f>
        <v>#REF!</v>
      </c>
    </row>
    <row r="15" spans="1:17" s="23" customFormat="1" ht="16.5" customHeight="1">
      <c r="A15" s="45" t="s">
        <v>39</v>
      </c>
      <c r="B15" s="46"/>
      <c r="C15" s="46"/>
      <c r="D15" s="45" t="s">
        <v>40</v>
      </c>
      <c r="E15" s="46"/>
      <c r="F15" s="46"/>
      <c r="G15" s="46"/>
      <c r="H15" s="46"/>
      <c r="I15" s="47" t="s">
        <v>41</v>
      </c>
      <c r="J15" s="48">
        <f>SUM(J16:J18)</f>
        <v>0</v>
      </c>
      <c r="K15" s="42"/>
      <c r="L15" s="49" t="e">
        <f>#REF!/#REF!</f>
        <v>#REF!</v>
      </c>
      <c r="M15" s="50" t="e">
        <f>M14*#REF!</f>
        <v>#REF!</v>
      </c>
      <c r="N15" s="50" t="e">
        <f>N14*#REF!</f>
        <v>#REF!</v>
      </c>
      <c r="O15" s="50" t="e">
        <f>O14*#REF!</f>
        <v>#REF!</v>
      </c>
      <c r="Q15" s="24" t="e">
        <f t="shared" ref="Q15:Q46" si="0">MEDIAN(J15,M15,N15,O15)</f>
        <v>#REF!</v>
      </c>
    </row>
    <row r="16" spans="1:17" s="23" customFormat="1" ht="30" customHeight="1">
      <c r="A16" s="51" t="s">
        <v>42</v>
      </c>
      <c r="B16" s="51" t="s">
        <v>43</v>
      </c>
      <c r="C16" s="52">
        <v>90778</v>
      </c>
      <c r="D16" s="51" t="s">
        <v>44</v>
      </c>
      <c r="E16" s="53" t="s">
        <v>45</v>
      </c>
      <c r="F16" s="54">
        <v>22</v>
      </c>
      <c r="G16" s="54"/>
      <c r="H16" s="53" t="s">
        <v>46</v>
      </c>
      <c r="I16" s="54">
        <f>G16*1.259</f>
        <v>0</v>
      </c>
      <c r="J16" s="55">
        <f>F16*I16</f>
        <v>0</v>
      </c>
      <c r="K16" s="42"/>
      <c r="L16" s="56"/>
      <c r="M16" s="57"/>
      <c r="N16" s="57"/>
      <c r="O16" s="57"/>
      <c r="Q16" s="24">
        <f t="shared" si="0"/>
        <v>0</v>
      </c>
    </row>
    <row r="17" spans="1:17" s="23" customFormat="1" ht="30" customHeight="1">
      <c r="A17" s="51" t="s">
        <v>47</v>
      </c>
      <c r="B17" s="51" t="s">
        <v>43</v>
      </c>
      <c r="C17" s="52">
        <v>91677</v>
      </c>
      <c r="D17" s="51" t="s">
        <v>48</v>
      </c>
      <c r="E17" s="53" t="s">
        <v>45</v>
      </c>
      <c r="F17" s="54">
        <v>66</v>
      </c>
      <c r="G17" s="54"/>
      <c r="H17" s="53" t="s">
        <v>46</v>
      </c>
      <c r="I17" s="54">
        <f t="shared" ref="I17:I18" si="1">G17*1.259</f>
        <v>0</v>
      </c>
      <c r="J17" s="55">
        <f t="shared" ref="J17:J18" si="2">F17*I17</f>
        <v>0</v>
      </c>
      <c r="K17" s="42"/>
      <c r="L17" s="56"/>
      <c r="M17" s="57"/>
      <c r="N17" s="57"/>
      <c r="O17" s="57"/>
      <c r="Q17" s="24">
        <f t="shared" si="0"/>
        <v>0</v>
      </c>
    </row>
    <row r="18" spans="1:17" s="23" customFormat="1" ht="30" customHeight="1">
      <c r="A18" s="51" t="s">
        <v>49</v>
      </c>
      <c r="B18" s="51" t="s">
        <v>43</v>
      </c>
      <c r="C18" s="52">
        <v>90780</v>
      </c>
      <c r="D18" s="51" t="s">
        <v>50</v>
      </c>
      <c r="E18" s="53" t="s">
        <v>45</v>
      </c>
      <c r="F18" s="54">
        <v>88</v>
      </c>
      <c r="G18" s="54"/>
      <c r="H18" s="53" t="s">
        <v>46</v>
      </c>
      <c r="I18" s="54">
        <f t="shared" si="1"/>
        <v>0</v>
      </c>
      <c r="J18" s="55">
        <f t="shared" si="2"/>
        <v>0</v>
      </c>
      <c r="K18" s="42"/>
      <c r="L18" s="56"/>
      <c r="M18" s="57"/>
      <c r="N18" s="57"/>
      <c r="O18" s="57"/>
      <c r="Q18" s="24">
        <f t="shared" si="0"/>
        <v>0</v>
      </c>
    </row>
    <row r="19" spans="1:17" s="23" customFormat="1" ht="30" customHeight="1">
      <c r="A19" s="45" t="s">
        <v>51</v>
      </c>
      <c r="B19" s="46"/>
      <c r="C19" s="46"/>
      <c r="D19" s="45" t="s">
        <v>52</v>
      </c>
      <c r="E19" s="46"/>
      <c r="F19" s="46"/>
      <c r="G19" s="46"/>
      <c r="H19" s="46"/>
      <c r="I19" s="47" t="s">
        <v>41</v>
      </c>
      <c r="J19" s="48">
        <f>SUM(J20:J25)</f>
        <v>0</v>
      </c>
      <c r="K19" s="42"/>
      <c r="L19" s="58" t="e">
        <f>#REF!/#REF!</f>
        <v>#REF!</v>
      </c>
      <c r="M19" s="59">
        <v>350000</v>
      </c>
      <c r="N19" s="59">
        <v>319000</v>
      </c>
      <c r="O19" s="59">
        <v>510000</v>
      </c>
      <c r="Q19" s="24">
        <f t="shared" si="0"/>
        <v>334500</v>
      </c>
    </row>
    <row r="20" spans="1:17" s="23" customFormat="1" ht="409.5">
      <c r="A20" s="51" t="s">
        <v>53</v>
      </c>
      <c r="B20" s="51" t="s">
        <v>54</v>
      </c>
      <c r="C20" s="53" t="s">
        <v>55</v>
      </c>
      <c r="D20" s="70" t="s">
        <v>230</v>
      </c>
      <c r="E20" s="53" t="s">
        <v>56</v>
      </c>
      <c r="F20" s="54">
        <v>1</v>
      </c>
      <c r="G20" s="55"/>
      <c r="H20" s="53" t="s">
        <v>28</v>
      </c>
      <c r="I20" s="55">
        <f>G20*1.1995</f>
        <v>0</v>
      </c>
      <c r="J20" s="55">
        <f>F20*I20</f>
        <v>0</v>
      </c>
      <c r="K20" s="42"/>
      <c r="L20" s="56"/>
      <c r="M20" s="57"/>
      <c r="N20" s="57"/>
      <c r="O20" s="57"/>
      <c r="Q20" s="24">
        <f t="shared" si="0"/>
        <v>0</v>
      </c>
    </row>
    <row r="21" spans="1:17" s="23" customFormat="1" ht="30" customHeight="1">
      <c r="A21" s="51" t="s">
        <v>57</v>
      </c>
      <c r="B21" s="51" t="s">
        <v>58</v>
      </c>
      <c r="C21" s="52">
        <v>72080</v>
      </c>
      <c r="D21" s="51" t="s">
        <v>0</v>
      </c>
      <c r="E21" s="53" t="s">
        <v>45</v>
      </c>
      <c r="F21" s="54">
        <v>4</v>
      </c>
      <c r="G21" s="54"/>
      <c r="H21" s="53" t="s">
        <v>46</v>
      </c>
      <c r="I21" s="54">
        <f>G21*1.259</f>
        <v>0</v>
      </c>
      <c r="J21" s="54">
        <f>F21*I21</f>
        <v>0</v>
      </c>
      <c r="K21" s="42"/>
      <c r="L21" s="56"/>
      <c r="M21" s="57"/>
      <c r="N21" s="57"/>
      <c r="O21" s="57"/>
      <c r="Q21" s="24">
        <f t="shared" si="0"/>
        <v>0</v>
      </c>
    </row>
    <row r="22" spans="1:17" s="23" customFormat="1" ht="30" customHeight="1">
      <c r="A22" s="51" t="s">
        <v>59</v>
      </c>
      <c r="B22" s="51" t="s">
        <v>43</v>
      </c>
      <c r="C22" s="52">
        <v>97622</v>
      </c>
      <c r="D22" s="51" t="s">
        <v>60</v>
      </c>
      <c r="E22" s="53" t="s">
        <v>61</v>
      </c>
      <c r="F22" s="54">
        <v>0.54</v>
      </c>
      <c r="G22" s="54"/>
      <c r="H22" s="53" t="s">
        <v>46</v>
      </c>
      <c r="I22" s="54">
        <f t="shared" ref="I22:I27" si="3">G22*1.259</f>
        <v>0</v>
      </c>
      <c r="J22" s="54">
        <f t="shared" ref="J22:J25" si="4">F22*I22</f>
        <v>0</v>
      </c>
      <c r="K22" s="42"/>
      <c r="L22" s="56"/>
      <c r="M22" s="57"/>
      <c r="N22" s="57"/>
      <c r="O22" s="57"/>
      <c r="Q22" s="24">
        <f t="shared" si="0"/>
        <v>0</v>
      </c>
    </row>
    <row r="23" spans="1:17" s="23" customFormat="1" ht="63">
      <c r="A23" s="51" t="s">
        <v>62</v>
      </c>
      <c r="B23" s="51" t="s">
        <v>43</v>
      </c>
      <c r="C23" s="52">
        <v>89287</v>
      </c>
      <c r="D23" s="60" t="s">
        <v>204</v>
      </c>
      <c r="E23" s="53" t="s">
        <v>63</v>
      </c>
      <c r="F23" s="54">
        <v>3.6</v>
      </c>
      <c r="G23" s="54"/>
      <c r="H23" s="53" t="s">
        <v>46</v>
      </c>
      <c r="I23" s="54">
        <f t="shared" si="3"/>
        <v>0</v>
      </c>
      <c r="J23" s="54">
        <f t="shared" si="4"/>
        <v>0</v>
      </c>
      <c r="K23" s="42"/>
      <c r="L23" s="56"/>
      <c r="M23" s="57"/>
      <c r="N23" s="57"/>
      <c r="O23" s="57"/>
      <c r="Q23" s="24">
        <f t="shared" si="0"/>
        <v>0</v>
      </c>
    </row>
    <row r="24" spans="1:17" s="23" customFormat="1" ht="47.25">
      <c r="A24" s="51" t="s">
        <v>64</v>
      </c>
      <c r="B24" s="51" t="s">
        <v>43</v>
      </c>
      <c r="C24" s="52">
        <v>87777</v>
      </c>
      <c r="D24" s="60" t="s">
        <v>205</v>
      </c>
      <c r="E24" s="53" t="s">
        <v>63</v>
      </c>
      <c r="F24" s="54">
        <v>7.2</v>
      </c>
      <c r="G24" s="54"/>
      <c r="H24" s="53" t="s">
        <v>46</v>
      </c>
      <c r="I24" s="54">
        <f t="shared" si="3"/>
        <v>0</v>
      </c>
      <c r="J24" s="54">
        <f t="shared" si="4"/>
        <v>0</v>
      </c>
      <c r="K24" s="42"/>
      <c r="L24" s="56"/>
      <c r="M24" s="57"/>
      <c r="N24" s="57"/>
      <c r="O24" s="57"/>
      <c r="Q24" s="24">
        <f t="shared" si="0"/>
        <v>0</v>
      </c>
    </row>
    <row r="25" spans="1:17" s="23" customFormat="1" ht="30" customHeight="1">
      <c r="A25" s="51" t="s">
        <v>65</v>
      </c>
      <c r="B25" s="51" t="s">
        <v>43</v>
      </c>
      <c r="C25" s="52">
        <v>84647</v>
      </c>
      <c r="D25" s="51" t="s">
        <v>66</v>
      </c>
      <c r="E25" s="53" t="s">
        <v>63</v>
      </c>
      <c r="F25" s="54">
        <v>7.2</v>
      </c>
      <c r="G25" s="54"/>
      <c r="H25" s="53" t="s">
        <v>46</v>
      </c>
      <c r="I25" s="54">
        <f t="shared" si="3"/>
        <v>0</v>
      </c>
      <c r="J25" s="54">
        <f t="shared" si="4"/>
        <v>0</v>
      </c>
      <c r="K25" s="42"/>
      <c r="L25" s="56"/>
      <c r="M25" s="57"/>
      <c r="N25" s="57"/>
      <c r="O25" s="57"/>
      <c r="Q25" s="24">
        <f t="shared" si="0"/>
        <v>0</v>
      </c>
    </row>
    <row r="26" spans="1:17" s="23" customFormat="1" ht="30" customHeight="1">
      <c r="A26" s="45" t="s">
        <v>67</v>
      </c>
      <c r="B26" s="46"/>
      <c r="C26" s="46"/>
      <c r="D26" s="45" t="s">
        <v>68</v>
      </c>
      <c r="E26" s="46"/>
      <c r="F26" s="46"/>
      <c r="G26" s="46"/>
      <c r="H26" s="46"/>
      <c r="I26" s="47" t="s">
        <v>41</v>
      </c>
      <c r="J26" s="61">
        <f>J27</f>
        <v>0</v>
      </c>
      <c r="K26" s="42"/>
      <c r="L26" s="58" t="e">
        <f>#REF!/#REF!</f>
        <v>#REF!</v>
      </c>
      <c r="M26" s="62" t="e">
        <f>M$14*#REF!</f>
        <v>#REF!</v>
      </c>
      <c r="N26" s="62" t="e">
        <f>N$14*#REF!</f>
        <v>#REF!</v>
      </c>
      <c r="O26" s="62" t="e">
        <f>O$14*#REF!</f>
        <v>#REF!</v>
      </c>
      <c r="Q26" s="24" t="e">
        <f t="shared" si="0"/>
        <v>#REF!</v>
      </c>
    </row>
    <row r="27" spans="1:17" s="23" customFormat="1" ht="47.25">
      <c r="A27" s="51" t="s">
        <v>69</v>
      </c>
      <c r="B27" s="51" t="s">
        <v>43</v>
      </c>
      <c r="C27" s="52">
        <v>83724</v>
      </c>
      <c r="D27" s="60" t="s">
        <v>206</v>
      </c>
      <c r="E27" s="53" t="s">
        <v>70</v>
      </c>
      <c r="F27" s="54">
        <v>50</v>
      </c>
      <c r="G27" s="54"/>
      <c r="H27" s="53" t="s">
        <v>46</v>
      </c>
      <c r="I27" s="54">
        <f t="shared" si="3"/>
        <v>0</v>
      </c>
      <c r="J27" s="54">
        <f>F27*I27</f>
        <v>0</v>
      </c>
      <c r="K27" s="42"/>
      <c r="L27" s="56"/>
      <c r="M27" s="62" t="e">
        <f>M$14*#REF!</f>
        <v>#REF!</v>
      </c>
      <c r="N27" s="62" t="e">
        <f>N$14*#REF!</f>
        <v>#REF!</v>
      </c>
      <c r="O27" s="62" t="e">
        <f>O$14*#REF!</f>
        <v>#REF!</v>
      </c>
      <c r="Q27" s="24" t="e">
        <f t="shared" si="0"/>
        <v>#REF!</v>
      </c>
    </row>
    <row r="28" spans="1:17" s="23" customFormat="1" ht="30" customHeight="1">
      <c r="A28" s="45" t="s">
        <v>71</v>
      </c>
      <c r="B28" s="46"/>
      <c r="C28" s="46"/>
      <c r="D28" s="45" t="s">
        <v>35</v>
      </c>
      <c r="E28" s="46"/>
      <c r="F28" s="46"/>
      <c r="G28" s="46"/>
      <c r="H28" s="46"/>
      <c r="I28" s="47" t="s">
        <v>41</v>
      </c>
      <c r="J28" s="48">
        <f>SUM(J29:J50)</f>
        <v>0</v>
      </c>
      <c r="K28" s="42"/>
      <c r="L28" s="58" t="e">
        <f>#REF!/#REF!</f>
        <v>#REF!</v>
      </c>
      <c r="M28" s="62" t="e">
        <f>M$14*#REF!</f>
        <v>#REF!</v>
      </c>
      <c r="N28" s="62" t="e">
        <f>N$14*#REF!</f>
        <v>#REF!</v>
      </c>
      <c r="O28" s="62" t="e">
        <f>O$14*#REF!</f>
        <v>#REF!</v>
      </c>
      <c r="Q28" s="24" t="e">
        <f t="shared" si="0"/>
        <v>#REF!</v>
      </c>
    </row>
    <row r="29" spans="1:17" s="23" customFormat="1" ht="31.5">
      <c r="A29" s="51" t="s">
        <v>72</v>
      </c>
      <c r="B29" s="51" t="s">
        <v>54</v>
      </c>
      <c r="C29" s="53" t="s">
        <v>73</v>
      </c>
      <c r="D29" s="60" t="s">
        <v>207</v>
      </c>
      <c r="E29" s="53" t="s">
        <v>56</v>
      </c>
      <c r="F29" s="54">
        <v>2</v>
      </c>
      <c r="G29" s="55"/>
      <c r="H29" s="53" t="s">
        <v>28</v>
      </c>
      <c r="I29" s="55">
        <f>G29*1.1995</f>
        <v>0</v>
      </c>
      <c r="J29" s="55">
        <f>F29*I29</f>
        <v>0</v>
      </c>
      <c r="K29" s="42"/>
      <c r="L29" s="56"/>
      <c r="M29" s="62" t="e">
        <f>M$14*#REF!</f>
        <v>#REF!</v>
      </c>
      <c r="N29" s="62" t="e">
        <f>N$14*#REF!</f>
        <v>#REF!</v>
      </c>
      <c r="O29" s="62" t="e">
        <f>O$14*#REF!</f>
        <v>#REF!</v>
      </c>
      <c r="Q29" s="24" t="e">
        <f t="shared" si="0"/>
        <v>#REF!</v>
      </c>
    </row>
    <row r="30" spans="1:17" s="23" customFormat="1" ht="31.5">
      <c r="A30" s="51" t="s">
        <v>74</v>
      </c>
      <c r="B30" s="51" t="s">
        <v>54</v>
      </c>
      <c r="C30" s="53" t="s">
        <v>75</v>
      </c>
      <c r="D30" s="60" t="s">
        <v>208</v>
      </c>
      <c r="E30" s="53" t="s">
        <v>56</v>
      </c>
      <c r="F30" s="54">
        <v>4</v>
      </c>
      <c r="G30" s="55"/>
      <c r="H30" s="53" t="s">
        <v>28</v>
      </c>
      <c r="I30" s="55">
        <f t="shared" ref="I30:I49" si="5">G30*1.1995</f>
        <v>0</v>
      </c>
      <c r="J30" s="55">
        <f t="shared" ref="J30:J50" si="6">F30*I30</f>
        <v>0</v>
      </c>
      <c r="K30" s="42"/>
      <c r="L30" s="56"/>
      <c r="M30" s="62" t="e">
        <f>M$14*#REF!</f>
        <v>#REF!</v>
      </c>
      <c r="N30" s="62" t="e">
        <f>N$14*#REF!</f>
        <v>#REF!</v>
      </c>
      <c r="O30" s="62" t="e">
        <f>O$14*#REF!</f>
        <v>#REF!</v>
      </c>
      <c r="Q30" s="24" t="e">
        <f t="shared" si="0"/>
        <v>#REF!</v>
      </c>
    </row>
    <row r="31" spans="1:17" s="23" customFormat="1" ht="30" customHeight="1">
      <c r="A31" s="51" t="s">
        <v>76</v>
      </c>
      <c r="B31" s="51" t="s">
        <v>54</v>
      </c>
      <c r="C31" s="53" t="s">
        <v>77</v>
      </c>
      <c r="D31" s="51" t="s">
        <v>78</v>
      </c>
      <c r="E31" s="53" t="s">
        <v>79</v>
      </c>
      <c r="F31" s="54">
        <v>4</v>
      </c>
      <c r="G31" s="55"/>
      <c r="H31" s="53" t="s">
        <v>28</v>
      </c>
      <c r="I31" s="55">
        <f t="shared" si="5"/>
        <v>0</v>
      </c>
      <c r="J31" s="55">
        <f t="shared" si="6"/>
        <v>0</v>
      </c>
      <c r="K31" s="42"/>
      <c r="L31" s="56"/>
      <c r="M31" s="62" t="e">
        <f>M$14*#REF!</f>
        <v>#REF!</v>
      </c>
      <c r="N31" s="62" t="e">
        <f>N$14*#REF!</f>
        <v>#REF!</v>
      </c>
      <c r="O31" s="62" t="e">
        <f>O$14*#REF!</f>
        <v>#REF!</v>
      </c>
      <c r="Q31" s="24" t="e">
        <f t="shared" si="0"/>
        <v>#REF!</v>
      </c>
    </row>
    <row r="32" spans="1:17" s="23" customFormat="1" ht="30" customHeight="1">
      <c r="A32" s="51" t="s">
        <v>80</v>
      </c>
      <c r="B32" s="51" t="s">
        <v>54</v>
      </c>
      <c r="C32" s="53" t="s">
        <v>81</v>
      </c>
      <c r="D32" s="51" t="s">
        <v>82</v>
      </c>
      <c r="E32" s="53" t="s">
        <v>56</v>
      </c>
      <c r="F32" s="54">
        <v>4</v>
      </c>
      <c r="G32" s="54"/>
      <c r="H32" s="53" t="s">
        <v>28</v>
      </c>
      <c r="I32" s="55">
        <f t="shared" si="5"/>
        <v>0</v>
      </c>
      <c r="J32" s="55">
        <f t="shared" si="6"/>
        <v>0</v>
      </c>
      <c r="K32" s="42"/>
      <c r="L32" s="56"/>
      <c r="M32" s="62" t="e">
        <f>M$14*#REF!</f>
        <v>#REF!</v>
      </c>
      <c r="N32" s="62" t="e">
        <f>N$14*#REF!</f>
        <v>#REF!</v>
      </c>
      <c r="O32" s="62" t="e">
        <f>O$14*#REF!</f>
        <v>#REF!</v>
      </c>
      <c r="Q32" s="24" t="e">
        <f t="shared" si="0"/>
        <v>#REF!</v>
      </c>
    </row>
    <row r="33" spans="1:17" s="23" customFormat="1" ht="30" customHeight="1">
      <c r="A33" s="51" t="s">
        <v>83</v>
      </c>
      <c r="B33" s="51" t="s">
        <v>54</v>
      </c>
      <c r="C33" s="53" t="s">
        <v>84</v>
      </c>
      <c r="D33" s="51" t="s">
        <v>85</v>
      </c>
      <c r="E33" s="53" t="s">
        <v>56</v>
      </c>
      <c r="F33" s="54">
        <v>2</v>
      </c>
      <c r="G33" s="54"/>
      <c r="H33" s="53" t="s">
        <v>28</v>
      </c>
      <c r="I33" s="55">
        <f t="shared" si="5"/>
        <v>0</v>
      </c>
      <c r="J33" s="55">
        <f t="shared" si="6"/>
        <v>0</v>
      </c>
      <c r="K33" s="42"/>
      <c r="L33" s="56"/>
      <c r="M33" s="62" t="e">
        <f>M$14*#REF!</f>
        <v>#REF!</v>
      </c>
      <c r="N33" s="62" t="e">
        <f>N$14*#REF!</f>
        <v>#REF!</v>
      </c>
      <c r="O33" s="62" t="e">
        <f>O$14*#REF!</f>
        <v>#REF!</v>
      </c>
      <c r="Q33" s="24" t="e">
        <f t="shared" si="0"/>
        <v>#REF!</v>
      </c>
    </row>
    <row r="34" spans="1:17" s="23" customFormat="1" ht="30" customHeight="1">
      <c r="A34" s="51" t="s">
        <v>86</v>
      </c>
      <c r="B34" s="51" t="s">
        <v>54</v>
      </c>
      <c r="C34" s="53" t="s">
        <v>87</v>
      </c>
      <c r="D34" s="51" t="s">
        <v>88</v>
      </c>
      <c r="E34" s="53" t="s">
        <v>56</v>
      </c>
      <c r="F34" s="54">
        <v>12</v>
      </c>
      <c r="G34" s="54"/>
      <c r="H34" s="53" t="s">
        <v>28</v>
      </c>
      <c r="I34" s="55">
        <f t="shared" si="5"/>
        <v>0</v>
      </c>
      <c r="J34" s="55">
        <f t="shared" si="6"/>
        <v>0</v>
      </c>
      <c r="K34" s="42"/>
      <c r="L34" s="56"/>
      <c r="M34" s="62" t="e">
        <f>M$14*#REF!</f>
        <v>#REF!</v>
      </c>
      <c r="N34" s="62" t="e">
        <f>N$14*#REF!</f>
        <v>#REF!</v>
      </c>
      <c r="O34" s="62" t="e">
        <f>O$14*#REF!</f>
        <v>#REF!</v>
      </c>
      <c r="Q34" s="24" t="e">
        <f t="shared" si="0"/>
        <v>#REF!</v>
      </c>
    </row>
    <row r="35" spans="1:17" s="23" customFormat="1" ht="30" customHeight="1">
      <c r="A35" s="51" t="s">
        <v>89</v>
      </c>
      <c r="B35" s="51" t="s">
        <v>54</v>
      </c>
      <c r="C35" s="53" t="s">
        <v>90</v>
      </c>
      <c r="D35" s="51" t="s">
        <v>91</v>
      </c>
      <c r="E35" s="53" t="s">
        <v>63</v>
      </c>
      <c r="F35" s="54">
        <v>0.75</v>
      </c>
      <c r="G35" s="54"/>
      <c r="H35" s="53" t="s">
        <v>28</v>
      </c>
      <c r="I35" s="55">
        <f t="shared" si="5"/>
        <v>0</v>
      </c>
      <c r="J35" s="55">
        <f t="shared" si="6"/>
        <v>0</v>
      </c>
      <c r="K35" s="42"/>
      <c r="L35" s="56"/>
      <c r="M35" s="62" t="e">
        <f>M$14*#REF!</f>
        <v>#REF!</v>
      </c>
      <c r="N35" s="62" t="e">
        <f>N$14*#REF!</f>
        <v>#REF!</v>
      </c>
      <c r="O35" s="62" t="e">
        <f>O$14*#REF!</f>
        <v>#REF!</v>
      </c>
      <c r="Q35" s="24" t="e">
        <f t="shared" si="0"/>
        <v>#REF!</v>
      </c>
    </row>
    <row r="36" spans="1:17" s="23" customFormat="1" ht="30" customHeight="1">
      <c r="A36" s="51" t="s">
        <v>92</v>
      </c>
      <c r="B36" s="51" t="s">
        <v>54</v>
      </c>
      <c r="C36" s="53" t="s">
        <v>93</v>
      </c>
      <c r="D36" s="51" t="s">
        <v>94</v>
      </c>
      <c r="E36" s="53" t="s">
        <v>79</v>
      </c>
      <c r="F36" s="54">
        <v>36</v>
      </c>
      <c r="G36" s="54"/>
      <c r="H36" s="53" t="s">
        <v>28</v>
      </c>
      <c r="I36" s="55">
        <f t="shared" si="5"/>
        <v>0</v>
      </c>
      <c r="J36" s="55">
        <f t="shared" si="6"/>
        <v>0</v>
      </c>
      <c r="K36" s="42"/>
      <c r="L36" s="56"/>
      <c r="M36" s="62" t="e">
        <f>M$14*#REF!</f>
        <v>#REF!</v>
      </c>
      <c r="N36" s="62" t="e">
        <f>N$14*#REF!</f>
        <v>#REF!</v>
      </c>
      <c r="O36" s="62" t="e">
        <f>O$14*#REF!</f>
        <v>#REF!</v>
      </c>
      <c r="Q36" s="24" t="e">
        <f t="shared" si="0"/>
        <v>#REF!</v>
      </c>
    </row>
    <row r="37" spans="1:17" s="23" customFormat="1" ht="30" customHeight="1">
      <c r="A37" s="51" t="s">
        <v>95</v>
      </c>
      <c r="B37" s="51" t="s">
        <v>54</v>
      </c>
      <c r="C37" s="53" t="s">
        <v>96</v>
      </c>
      <c r="D37" s="51" t="s">
        <v>97</v>
      </c>
      <c r="E37" s="53" t="s">
        <v>98</v>
      </c>
      <c r="F37" s="54">
        <v>1</v>
      </c>
      <c r="G37" s="54"/>
      <c r="H37" s="53" t="s">
        <v>28</v>
      </c>
      <c r="I37" s="55">
        <f t="shared" si="5"/>
        <v>0</v>
      </c>
      <c r="J37" s="55">
        <f t="shared" si="6"/>
        <v>0</v>
      </c>
      <c r="K37" s="42"/>
      <c r="L37" s="56"/>
      <c r="M37" s="62" t="e">
        <f>M$14*#REF!</f>
        <v>#REF!</v>
      </c>
      <c r="N37" s="62" t="e">
        <f>N$14*#REF!</f>
        <v>#REF!</v>
      </c>
      <c r="O37" s="62" t="e">
        <f>O$14*#REF!</f>
        <v>#REF!</v>
      </c>
      <c r="Q37" s="24" t="e">
        <f t="shared" si="0"/>
        <v>#REF!</v>
      </c>
    </row>
    <row r="38" spans="1:17" s="23" customFormat="1" ht="30" customHeight="1">
      <c r="A38" s="51" t="s">
        <v>99</v>
      </c>
      <c r="B38" s="51" t="s">
        <v>54</v>
      </c>
      <c r="C38" s="53" t="s">
        <v>100</v>
      </c>
      <c r="D38" s="51" t="s">
        <v>101</v>
      </c>
      <c r="E38" s="53" t="s">
        <v>70</v>
      </c>
      <c r="F38" s="54">
        <v>68</v>
      </c>
      <c r="G38" s="54"/>
      <c r="H38" s="53" t="s">
        <v>28</v>
      </c>
      <c r="I38" s="55">
        <f t="shared" si="5"/>
        <v>0</v>
      </c>
      <c r="J38" s="55">
        <f t="shared" si="6"/>
        <v>0</v>
      </c>
      <c r="K38" s="42"/>
      <c r="L38" s="56"/>
      <c r="M38" s="62" t="e">
        <f>M$14*#REF!</f>
        <v>#REF!</v>
      </c>
      <c r="N38" s="62" t="e">
        <f>N$14*#REF!</f>
        <v>#REF!</v>
      </c>
      <c r="O38" s="62" t="e">
        <f>O$14*#REF!</f>
        <v>#REF!</v>
      </c>
      <c r="Q38" s="24" t="e">
        <f t="shared" si="0"/>
        <v>#REF!</v>
      </c>
    </row>
    <row r="39" spans="1:17" s="23" customFormat="1" ht="30" customHeight="1">
      <c r="A39" s="51" t="s">
        <v>102</v>
      </c>
      <c r="B39" s="51" t="s">
        <v>54</v>
      </c>
      <c r="C39" s="53" t="s">
        <v>103</v>
      </c>
      <c r="D39" s="51" t="s">
        <v>104</v>
      </c>
      <c r="E39" s="53" t="s">
        <v>98</v>
      </c>
      <c r="F39" s="54">
        <v>5</v>
      </c>
      <c r="G39" s="54"/>
      <c r="H39" s="53" t="s">
        <v>28</v>
      </c>
      <c r="I39" s="55">
        <f t="shared" si="5"/>
        <v>0</v>
      </c>
      <c r="J39" s="55">
        <f t="shared" si="6"/>
        <v>0</v>
      </c>
      <c r="K39" s="42"/>
      <c r="L39" s="56"/>
      <c r="M39" s="62" t="e">
        <f>M$14*#REF!</f>
        <v>#REF!</v>
      </c>
      <c r="N39" s="62" t="e">
        <f>N$14*#REF!</f>
        <v>#REF!</v>
      </c>
      <c r="O39" s="62" t="e">
        <f>O$14*#REF!</f>
        <v>#REF!</v>
      </c>
      <c r="Q39" s="24" t="e">
        <f t="shared" si="0"/>
        <v>#REF!</v>
      </c>
    </row>
    <row r="40" spans="1:17" s="23" customFormat="1" ht="30" customHeight="1">
      <c r="A40" s="51" t="s">
        <v>105</v>
      </c>
      <c r="B40" s="51" t="s">
        <v>54</v>
      </c>
      <c r="C40" s="53" t="s">
        <v>106</v>
      </c>
      <c r="D40" s="51" t="s">
        <v>107</v>
      </c>
      <c r="E40" s="53" t="s">
        <v>108</v>
      </c>
      <c r="F40" s="54">
        <v>100</v>
      </c>
      <c r="G40" s="54"/>
      <c r="H40" s="53" t="s">
        <v>28</v>
      </c>
      <c r="I40" s="55">
        <f t="shared" si="5"/>
        <v>0</v>
      </c>
      <c r="J40" s="55">
        <f t="shared" si="6"/>
        <v>0</v>
      </c>
      <c r="K40" s="42"/>
      <c r="L40" s="56"/>
      <c r="M40" s="62" t="e">
        <f>M$14*#REF!</f>
        <v>#REF!</v>
      </c>
      <c r="N40" s="62" t="e">
        <f>N$14*#REF!</f>
        <v>#REF!</v>
      </c>
      <c r="O40" s="62" t="e">
        <f>O$14*#REF!</f>
        <v>#REF!</v>
      </c>
      <c r="Q40" s="24" t="e">
        <f t="shared" si="0"/>
        <v>#REF!</v>
      </c>
    </row>
    <row r="41" spans="1:17" s="23" customFormat="1" ht="30" customHeight="1">
      <c r="A41" s="51" t="s">
        <v>109</v>
      </c>
      <c r="B41" s="51" t="s">
        <v>54</v>
      </c>
      <c r="C41" s="53" t="s">
        <v>110</v>
      </c>
      <c r="D41" s="51" t="s">
        <v>111</v>
      </c>
      <c r="E41" s="53" t="s">
        <v>108</v>
      </c>
      <c r="F41" s="54">
        <v>100</v>
      </c>
      <c r="G41" s="54"/>
      <c r="H41" s="53" t="s">
        <v>28</v>
      </c>
      <c r="I41" s="55">
        <f t="shared" si="5"/>
        <v>0</v>
      </c>
      <c r="J41" s="55">
        <f t="shared" si="6"/>
        <v>0</v>
      </c>
      <c r="K41" s="42"/>
      <c r="L41" s="56"/>
      <c r="M41" s="62" t="e">
        <f>M$14*#REF!</f>
        <v>#REF!</v>
      </c>
      <c r="N41" s="62" t="e">
        <f>N$14*#REF!</f>
        <v>#REF!</v>
      </c>
      <c r="O41" s="62" t="e">
        <f>O$14*#REF!</f>
        <v>#REF!</v>
      </c>
      <c r="Q41" s="24" t="e">
        <f t="shared" si="0"/>
        <v>#REF!</v>
      </c>
    </row>
    <row r="42" spans="1:17" s="23" customFormat="1" ht="30" customHeight="1">
      <c r="A42" s="51" t="s">
        <v>112</v>
      </c>
      <c r="B42" s="51" t="s">
        <v>54</v>
      </c>
      <c r="C42" s="53" t="s">
        <v>113</v>
      </c>
      <c r="D42" s="51" t="s">
        <v>114</v>
      </c>
      <c r="E42" s="53" t="s">
        <v>108</v>
      </c>
      <c r="F42" s="54">
        <v>150</v>
      </c>
      <c r="G42" s="54"/>
      <c r="H42" s="53" t="s">
        <v>28</v>
      </c>
      <c r="I42" s="55">
        <f t="shared" si="5"/>
        <v>0</v>
      </c>
      <c r="J42" s="55">
        <f t="shared" si="6"/>
        <v>0</v>
      </c>
      <c r="K42" s="42"/>
      <c r="L42" s="56"/>
      <c r="M42" s="62" t="e">
        <f>M$14*#REF!</f>
        <v>#REF!</v>
      </c>
      <c r="N42" s="62" t="e">
        <f>N$14*#REF!</f>
        <v>#REF!</v>
      </c>
      <c r="O42" s="62" t="e">
        <f>O$14*#REF!</f>
        <v>#REF!</v>
      </c>
      <c r="Q42" s="24" t="e">
        <f t="shared" si="0"/>
        <v>#REF!</v>
      </c>
    </row>
    <row r="43" spans="1:17" s="23" customFormat="1" ht="30" customHeight="1">
      <c r="A43" s="51" t="s">
        <v>115</v>
      </c>
      <c r="B43" s="51" t="s">
        <v>54</v>
      </c>
      <c r="C43" s="53" t="s">
        <v>116</v>
      </c>
      <c r="D43" s="51" t="s">
        <v>117</v>
      </c>
      <c r="E43" s="53" t="s">
        <v>108</v>
      </c>
      <c r="F43" s="54">
        <v>100</v>
      </c>
      <c r="G43" s="54"/>
      <c r="H43" s="53" t="s">
        <v>28</v>
      </c>
      <c r="I43" s="55">
        <f t="shared" si="5"/>
        <v>0</v>
      </c>
      <c r="J43" s="55">
        <f t="shared" si="6"/>
        <v>0</v>
      </c>
      <c r="K43" s="42"/>
      <c r="L43" s="56"/>
      <c r="M43" s="62" t="e">
        <f>M$14*#REF!</f>
        <v>#REF!</v>
      </c>
      <c r="N43" s="62" t="e">
        <f>N$14*#REF!</f>
        <v>#REF!</v>
      </c>
      <c r="O43" s="62" t="e">
        <f>O$14*#REF!</f>
        <v>#REF!</v>
      </c>
      <c r="Q43" s="24" t="e">
        <f t="shared" si="0"/>
        <v>#REF!</v>
      </c>
    </row>
    <row r="44" spans="1:17" s="23" customFormat="1" ht="30" customHeight="1">
      <c r="A44" s="51" t="s">
        <v>118</v>
      </c>
      <c r="B44" s="51" t="s">
        <v>54</v>
      </c>
      <c r="C44" s="53" t="s">
        <v>119</v>
      </c>
      <c r="D44" s="51" t="s">
        <v>120</v>
      </c>
      <c r="E44" s="53" t="s">
        <v>108</v>
      </c>
      <c r="F44" s="54">
        <v>100</v>
      </c>
      <c r="G44" s="54"/>
      <c r="H44" s="53" t="s">
        <v>28</v>
      </c>
      <c r="I44" s="55">
        <f t="shared" si="5"/>
        <v>0</v>
      </c>
      <c r="J44" s="55">
        <f t="shared" si="6"/>
        <v>0</v>
      </c>
      <c r="K44" s="42"/>
      <c r="L44" s="56"/>
      <c r="M44" s="62" t="e">
        <f>M$14*#REF!</f>
        <v>#REF!</v>
      </c>
      <c r="N44" s="62" t="e">
        <f>N$14*#REF!</f>
        <v>#REF!</v>
      </c>
      <c r="O44" s="62" t="e">
        <f>O$14*#REF!</f>
        <v>#REF!</v>
      </c>
      <c r="Q44" s="24" t="e">
        <f t="shared" si="0"/>
        <v>#REF!</v>
      </c>
    </row>
    <row r="45" spans="1:17" s="23" customFormat="1" ht="30" customHeight="1">
      <c r="A45" s="51" t="s">
        <v>121</v>
      </c>
      <c r="B45" s="51" t="s">
        <v>54</v>
      </c>
      <c r="C45" s="53" t="s">
        <v>122</v>
      </c>
      <c r="D45" s="51" t="s">
        <v>123</v>
      </c>
      <c r="E45" s="53" t="s">
        <v>108</v>
      </c>
      <c r="F45" s="54">
        <v>100</v>
      </c>
      <c r="G45" s="54"/>
      <c r="H45" s="53" t="s">
        <v>28</v>
      </c>
      <c r="I45" s="55">
        <f t="shared" si="5"/>
        <v>0</v>
      </c>
      <c r="J45" s="55">
        <f t="shared" si="6"/>
        <v>0</v>
      </c>
      <c r="K45" s="42"/>
      <c r="L45" s="56"/>
      <c r="M45" s="62" t="e">
        <f>M$14*#REF!</f>
        <v>#REF!</v>
      </c>
      <c r="N45" s="62" t="e">
        <f>N$14*#REF!</f>
        <v>#REF!</v>
      </c>
      <c r="O45" s="62" t="e">
        <f>O$14*#REF!</f>
        <v>#REF!</v>
      </c>
      <c r="Q45" s="24" t="e">
        <f t="shared" si="0"/>
        <v>#REF!</v>
      </c>
    </row>
    <row r="46" spans="1:17" s="23" customFormat="1" ht="30" customHeight="1">
      <c r="A46" s="51" t="s">
        <v>124</v>
      </c>
      <c r="B46" s="51" t="s">
        <v>54</v>
      </c>
      <c r="C46" s="53" t="s">
        <v>125</v>
      </c>
      <c r="D46" s="51" t="s">
        <v>126</v>
      </c>
      <c r="E46" s="53" t="s">
        <v>79</v>
      </c>
      <c r="F46" s="54">
        <v>8</v>
      </c>
      <c r="G46" s="54"/>
      <c r="H46" s="53" t="s">
        <v>28</v>
      </c>
      <c r="I46" s="55">
        <f t="shared" si="5"/>
        <v>0</v>
      </c>
      <c r="J46" s="55">
        <f t="shared" si="6"/>
        <v>0</v>
      </c>
      <c r="K46" s="42"/>
      <c r="L46" s="56"/>
      <c r="M46" s="62" t="e">
        <f>M$14*#REF!</f>
        <v>#REF!</v>
      </c>
      <c r="N46" s="62" t="e">
        <f>N$14*#REF!</f>
        <v>#REF!</v>
      </c>
      <c r="O46" s="62" t="e">
        <f>O$14*#REF!</f>
        <v>#REF!</v>
      </c>
      <c r="Q46" s="24" t="e">
        <f t="shared" si="0"/>
        <v>#REF!</v>
      </c>
    </row>
    <row r="47" spans="1:17" s="23" customFormat="1" ht="30" customHeight="1">
      <c r="A47" s="51" t="s">
        <v>127</v>
      </c>
      <c r="B47" s="51" t="s">
        <v>54</v>
      </c>
      <c r="C47" s="53" t="s">
        <v>128</v>
      </c>
      <c r="D47" s="51" t="s">
        <v>129</v>
      </c>
      <c r="E47" s="53" t="s">
        <v>79</v>
      </c>
      <c r="F47" s="54">
        <v>39</v>
      </c>
      <c r="G47" s="54"/>
      <c r="H47" s="53" t="s">
        <v>28</v>
      </c>
      <c r="I47" s="55">
        <f t="shared" si="5"/>
        <v>0</v>
      </c>
      <c r="J47" s="55">
        <f t="shared" si="6"/>
        <v>0</v>
      </c>
      <c r="K47" s="42"/>
      <c r="L47" s="56"/>
      <c r="M47" s="62" t="e">
        <f>M$14*#REF!</f>
        <v>#REF!</v>
      </c>
      <c r="N47" s="62" t="e">
        <f>N$14*#REF!</f>
        <v>#REF!</v>
      </c>
      <c r="O47" s="62" t="e">
        <f>O$14*#REF!</f>
        <v>#REF!</v>
      </c>
      <c r="Q47" s="24" t="e">
        <f t="shared" ref="Q47:Q73" si="7">MEDIAN(J47,M47,N47,O47)</f>
        <v>#REF!</v>
      </c>
    </row>
    <row r="48" spans="1:17" s="23" customFormat="1" ht="30" customHeight="1">
      <c r="A48" s="51" t="s">
        <v>130</v>
      </c>
      <c r="B48" s="51" t="s">
        <v>54</v>
      </c>
      <c r="C48" s="53" t="s">
        <v>131</v>
      </c>
      <c r="D48" s="51" t="s">
        <v>132</v>
      </c>
      <c r="E48" s="53" t="s">
        <v>79</v>
      </c>
      <c r="F48" s="54">
        <v>4</v>
      </c>
      <c r="G48" s="54"/>
      <c r="H48" s="53" t="s">
        <v>28</v>
      </c>
      <c r="I48" s="55">
        <f t="shared" si="5"/>
        <v>0</v>
      </c>
      <c r="J48" s="55">
        <f t="shared" si="6"/>
        <v>0</v>
      </c>
      <c r="K48" s="42"/>
      <c r="L48" s="56"/>
      <c r="M48" s="62" t="e">
        <f>M$14*#REF!</f>
        <v>#REF!</v>
      </c>
      <c r="N48" s="62" t="e">
        <f>N$14*#REF!</f>
        <v>#REF!</v>
      </c>
      <c r="O48" s="62" t="e">
        <f>O$14*#REF!</f>
        <v>#REF!</v>
      </c>
      <c r="Q48" s="24" t="e">
        <f t="shared" si="7"/>
        <v>#REF!</v>
      </c>
    </row>
    <row r="49" spans="1:17" s="23" customFormat="1" ht="30" customHeight="1">
      <c r="A49" s="51" t="s">
        <v>133</v>
      </c>
      <c r="B49" s="51" t="s">
        <v>54</v>
      </c>
      <c r="C49" s="53" t="s">
        <v>134</v>
      </c>
      <c r="D49" s="51" t="s">
        <v>135</v>
      </c>
      <c r="E49" s="53" t="s">
        <v>79</v>
      </c>
      <c r="F49" s="54">
        <v>2</v>
      </c>
      <c r="G49" s="54"/>
      <c r="H49" s="53" t="s">
        <v>28</v>
      </c>
      <c r="I49" s="55">
        <f t="shared" si="5"/>
        <v>0</v>
      </c>
      <c r="J49" s="55">
        <f t="shared" si="6"/>
        <v>0</v>
      </c>
      <c r="K49" s="42"/>
      <c r="L49" s="56"/>
      <c r="M49" s="62" t="e">
        <f>M$14*#REF!</f>
        <v>#REF!</v>
      </c>
      <c r="N49" s="62" t="e">
        <f>N$14*#REF!</f>
        <v>#REF!</v>
      </c>
      <c r="O49" s="62" t="e">
        <f>O$14*#REF!</f>
        <v>#REF!</v>
      </c>
      <c r="Q49" s="24" t="e">
        <f t="shared" si="7"/>
        <v>#REF!</v>
      </c>
    </row>
    <row r="50" spans="1:17" s="23" customFormat="1" ht="15.75">
      <c r="A50" s="51" t="s">
        <v>136</v>
      </c>
      <c r="B50" s="51" t="s">
        <v>43</v>
      </c>
      <c r="C50" s="52">
        <v>88264</v>
      </c>
      <c r="D50" s="51" t="s">
        <v>137</v>
      </c>
      <c r="E50" s="53" t="s">
        <v>45</v>
      </c>
      <c r="F50" s="54">
        <v>176</v>
      </c>
      <c r="G50" s="54"/>
      <c r="H50" s="53" t="s">
        <v>28</v>
      </c>
      <c r="I50" s="55">
        <f>G50*1.259</f>
        <v>0</v>
      </c>
      <c r="J50" s="55">
        <f t="shared" si="6"/>
        <v>0</v>
      </c>
      <c r="K50" s="42"/>
      <c r="L50" s="56"/>
      <c r="M50" s="62" t="e">
        <f>M$14*#REF!</f>
        <v>#REF!</v>
      </c>
      <c r="N50" s="62" t="e">
        <f>N$14*#REF!</f>
        <v>#REF!</v>
      </c>
      <c r="O50" s="62" t="e">
        <f>O$14*#REF!</f>
        <v>#REF!</v>
      </c>
      <c r="Q50" s="24" t="e">
        <f t="shared" si="7"/>
        <v>#REF!</v>
      </c>
    </row>
    <row r="51" spans="1:17" s="23" customFormat="1" ht="30" customHeight="1">
      <c r="A51" s="45" t="s">
        <v>138</v>
      </c>
      <c r="B51" s="46"/>
      <c r="C51" s="46"/>
      <c r="D51" s="45" t="s">
        <v>139</v>
      </c>
      <c r="E51" s="46"/>
      <c r="F51" s="46"/>
      <c r="G51" s="46"/>
      <c r="H51" s="46"/>
      <c r="I51" s="47" t="s">
        <v>41</v>
      </c>
      <c r="J51" s="48">
        <f>SUM(J52:J61)</f>
        <v>0</v>
      </c>
      <c r="K51" s="42"/>
      <c r="L51" s="58" t="e">
        <f>#REF!/#REF!</f>
        <v>#REF!</v>
      </c>
      <c r="M51" s="62" t="e">
        <f>M$14*#REF!</f>
        <v>#REF!</v>
      </c>
      <c r="N51" s="62" t="e">
        <f>N$14*#REF!</f>
        <v>#REF!</v>
      </c>
      <c r="O51" s="62" t="e">
        <f>O$14*#REF!</f>
        <v>#REF!</v>
      </c>
      <c r="Q51" s="24" t="e">
        <f t="shared" si="7"/>
        <v>#REF!</v>
      </c>
    </row>
    <row r="52" spans="1:17" s="23" customFormat="1" ht="63">
      <c r="A52" s="51" t="s">
        <v>140</v>
      </c>
      <c r="B52" s="51" t="s">
        <v>43</v>
      </c>
      <c r="C52" s="52">
        <v>91170</v>
      </c>
      <c r="D52" s="60" t="s">
        <v>209</v>
      </c>
      <c r="E52" s="53" t="s">
        <v>141</v>
      </c>
      <c r="F52" s="54">
        <v>10</v>
      </c>
      <c r="G52" s="54"/>
      <c r="H52" s="53" t="s">
        <v>46</v>
      </c>
      <c r="I52" s="54">
        <f>G52*1.259</f>
        <v>0</v>
      </c>
      <c r="J52" s="54">
        <f>F52*I52</f>
        <v>0</v>
      </c>
      <c r="K52" s="42"/>
      <c r="L52" s="56"/>
      <c r="M52" s="62" t="e">
        <f>M$14*#REF!</f>
        <v>#REF!</v>
      </c>
      <c r="N52" s="62" t="e">
        <f>N$14*#REF!</f>
        <v>#REF!</v>
      </c>
      <c r="O52" s="62" t="e">
        <f>O$14*#REF!</f>
        <v>#REF!</v>
      </c>
      <c r="Q52" s="24" t="e">
        <f t="shared" si="7"/>
        <v>#REF!</v>
      </c>
    </row>
    <row r="53" spans="1:17" s="23" customFormat="1" ht="31.5">
      <c r="A53" s="51" t="s">
        <v>142</v>
      </c>
      <c r="B53" s="51" t="s">
        <v>43</v>
      </c>
      <c r="C53" s="53" t="s">
        <v>143</v>
      </c>
      <c r="D53" s="51" t="s">
        <v>144</v>
      </c>
      <c r="E53" s="53" t="s">
        <v>145</v>
      </c>
      <c r="F53" s="54">
        <v>16</v>
      </c>
      <c r="G53" s="54"/>
      <c r="H53" s="53" t="s">
        <v>46</v>
      </c>
      <c r="I53" s="54">
        <f>G53*1.259</f>
        <v>0</v>
      </c>
      <c r="J53" s="54">
        <f t="shared" ref="J53:J61" si="8">F53*I53</f>
        <v>0</v>
      </c>
      <c r="K53" s="42"/>
      <c r="L53" s="56"/>
      <c r="M53" s="62" t="e">
        <f>M$14*#REF!</f>
        <v>#REF!</v>
      </c>
      <c r="N53" s="62" t="e">
        <f>N$14*#REF!</f>
        <v>#REF!</v>
      </c>
      <c r="O53" s="62" t="e">
        <f>O$14*#REF!</f>
        <v>#REF!</v>
      </c>
      <c r="Q53" s="24" t="e">
        <f t="shared" si="7"/>
        <v>#REF!</v>
      </c>
    </row>
    <row r="54" spans="1:17" s="23" customFormat="1" ht="31.5">
      <c r="A54" s="51" t="s">
        <v>146</v>
      </c>
      <c r="B54" s="51" t="s">
        <v>43</v>
      </c>
      <c r="C54" s="52">
        <v>92998</v>
      </c>
      <c r="D54" s="51" t="s">
        <v>147</v>
      </c>
      <c r="E54" s="53" t="s">
        <v>141</v>
      </c>
      <c r="F54" s="54">
        <v>125</v>
      </c>
      <c r="G54" s="54"/>
      <c r="H54" s="53" t="s">
        <v>28</v>
      </c>
      <c r="I54" s="54">
        <f>G54*1.1995</f>
        <v>0</v>
      </c>
      <c r="J54" s="54">
        <f t="shared" si="8"/>
        <v>0</v>
      </c>
      <c r="K54" s="42"/>
      <c r="L54" s="56"/>
      <c r="M54" s="62" t="e">
        <f>M$14*#REF!</f>
        <v>#REF!</v>
      </c>
      <c r="N54" s="62" t="e">
        <f>N$14*#REF!</f>
        <v>#REF!</v>
      </c>
      <c r="O54" s="62" t="e">
        <f>O$14*#REF!</f>
        <v>#REF!</v>
      </c>
      <c r="Q54" s="24" t="e">
        <f t="shared" si="7"/>
        <v>#REF!</v>
      </c>
    </row>
    <row r="55" spans="1:17" s="23" customFormat="1" ht="47.25">
      <c r="A55" s="51" t="s">
        <v>148</v>
      </c>
      <c r="B55" s="51" t="s">
        <v>43</v>
      </c>
      <c r="C55" s="52">
        <v>96562</v>
      </c>
      <c r="D55" s="60" t="s">
        <v>210</v>
      </c>
      <c r="E55" s="53" t="s">
        <v>141</v>
      </c>
      <c r="F55" s="54">
        <v>2</v>
      </c>
      <c r="G55" s="54"/>
      <c r="H55" s="53" t="s">
        <v>28</v>
      </c>
      <c r="I55" s="54">
        <f>G55*1.1995</f>
        <v>0</v>
      </c>
      <c r="J55" s="54">
        <f t="shared" si="8"/>
        <v>0</v>
      </c>
      <c r="K55" s="42"/>
      <c r="L55" s="56"/>
      <c r="M55" s="62" t="e">
        <f>M$14*#REF!</f>
        <v>#REF!</v>
      </c>
      <c r="N55" s="62" t="e">
        <f>N$14*#REF!</f>
        <v>#REF!</v>
      </c>
      <c r="O55" s="62" t="e">
        <f>O$14*#REF!</f>
        <v>#REF!</v>
      </c>
      <c r="Q55" s="24" t="e">
        <f t="shared" si="7"/>
        <v>#REF!</v>
      </c>
    </row>
    <row r="56" spans="1:17" s="23" customFormat="1" ht="30" customHeight="1">
      <c r="A56" s="51" t="s">
        <v>149</v>
      </c>
      <c r="B56" s="51" t="s">
        <v>54</v>
      </c>
      <c r="C56" s="53" t="s">
        <v>150</v>
      </c>
      <c r="D56" s="51" t="s">
        <v>151</v>
      </c>
      <c r="E56" s="53" t="s">
        <v>79</v>
      </c>
      <c r="F56" s="54">
        <v>2</v>
      </c>
      <c r="G56" s="54"/>
      <c r="H56" s="53" t="s">
        <v>28</v>
      </c>
      <c r="I56" s="54">
        <f t="shared" ref="I56:I60" si="9">G56*1.1995</f>
        <v>0</v>
      </c>
      <c r="J56" s="54">
        <f t="shared" si="8"/>
        <v>0</v>
      </c>
      <c r="K56" s="42"/>
      <c r="L56" s="56"/>
      <c r="M56" s="62" t="e">
        <f>M$14*#REF!</f>
        <v>#REF!</v>
      </c>
      <c r="N56" s="62" t="e">
        <f>N$14*#REF!</f>
        <v>#REF!</v>
      </c>
      <c r="O56" s="62" t="e">
        <f>O$14*#REF!</f>
        <v>#REF!</v>
      </c>
      <c r="Q56" s="24" t="e">
        <f t="shared" si="7"/>
        <v>#REF!</v>
      </c>
    </row>
    <row r="57" spans="1:17" s="23" customFormat="1" ht="30" customHeight="1">
      <c r="A57" s="51" t="s">
        <v>152</v>
      </c>
      <c r="B57" s="51" t="s">
        <v>54</v>
      </c>
      <c r="C57" s="53" t="s">
        <v>153</v>
      </c>
      <c r="D57" s="51" t="s">
        <v>154</v>
      </c>
      <c r="E57" s="53" t="s">
        <v>79</v>
      </c>
      <c r="F57" s="54">
        <v>1</v>
      </c>
      <c r="G57" s="54"/>
      <c r="H57" s="53" t="s">
        <v>28</v>
      </c>
      <c r="I57" s="54">
        <f t="shared" si="9"/>
        <v>0</v>
      </c>
      <c r="J57" s="54">
        <f t="shared" si="8"/>
        <v>0</v>
      </c>
      <c r="K57" s="42"/>
      <c r="L57" s="56"/>
      <c r="M57" s="62" t="e">
        <f>M$14*#REF!</f>
        <v>#REF!</v>
      </c>
      <c r="N57" s="62" t="e">
        <f>N$14*#REF!</f>
        <v>#REF!</v>
      </c>
      <c r="O57" s="62" t="e">
        <f>O$14*#REF!</f>
        <v>#REF!</v>
      </c>
      <c r="Q57" s="24" t="e">
        <f t="shared" si="7"/>
        <v>#REF!</v>
      </c>
    </row>
    <row r="58" spans="1:17" s="23" customFormat="1" ht="30" customHeight="1">
      <c r="A58" s="51" t="s">
        <v>155</v>
      </c>
      <c r="B58" s="51" t="s">
        <v>54</v>
      </c>
      <c r="C58" s="53" t="s">
        <v>156</v>
      </c>
      <c r="D58" s="51" t="s">
        <v>157</v>
      </c>
      <c r="E58" s="53" t="s">
        <v>98</v>
      </c>
      <c r="F58" s="54">
        <v>1</v>
      </c>
      <c r="G58" s="54"/>
      <c r="H58" s="53" t="s">
        <v>28</v>
      </c>
      <c r="I58" s="54">
        <f t="shared" si="9"/>
        <v>0</v>
      </c>
      <c r="J58" s="54">
        <f t="shared" si="8"/>
        <v>0</v>
      </c>
      <c r="K58" s="42"/>
      <c r="L58" s="56"/>
      <c r="M58" s="62" t="e">
        <f>M$14*#REF!</f>
        <v>#REF!</v>
      </c>
      <c r="N58" s="62" t="e">
        <f>N$14*#REF!</f>
        <v>#REF!</v>
      </c>
      <c r="O58" s="62" t="e">
        <f>O$14*#REF!</f>
        <v>#REF!</v>
      </c>
      <c r="Q58" s="24" t="e">
        <f t="shared" si="7"/>
        <v>#REF!</v>
      </c>
    </row>
    <row r="59" spans="1:17" s="23" customFormat="1" ht="30" customHeight="1">
      <c r="A59" s="51" t="s">
        <v>158</v>
      </c>
      <c r="B59" s="51" t="s">
        <v>54</v>
      </c>
      <c r="C59" s="53" t="s">
        <v>159</v>
      </c>
      <c r="D59" s="51" t="s">
        <v>160</v>
      </c>
      <c r="E59" s="53" t="s">
        <v>79</v>
      </c>
      <c r="F59" s="54">
        <v>3</v>
      </c>
      <c r="G59" s="54"/>
      <c r="H59" s="53" t="s">
        <v>28</v>
      </c>
      <c r="I59" s="54">
        <f t="shared" si="9"/>
        <v>0</v>
      </c>
      <c r="J59" s="54">
        <f t="shared" si="8"/>
        <v>0</v>
      </c>
      <c r="K59" s="42"/>
      <c r="L59" s="56"/>
      <c r="M59" s="62" t="e">
        <f>M$14*#REF!</f>
        <v>#REF!</v>
      </c>
      <c r="N59" s="62" t="e">
        <f>N$14*#REF!</f>
        <v>#REF!</v>
      </c>
      <c r="O59" s="62" t="e">
        <f>O$14*#REF!</f>
        <v>#REF!</v>
      </c>
      <c r="Q59" s="24" t="e">
        <f t="shared" si="7"/>
        <v>#REF!</v>
      </c>
    </row>
    <row r="60" spans="1:17" s="23" customFormat="1" ht="30" customHeight="1">
      <c r="A60" s="51" t="s">
        <v>161</v>
      </c>
      <c r="B60" s="51" t="s">
        <v>54</v>
      </c>
      <c r="C60" s="53" t="s">
        <v>162</v>
      </c>
      <c r="D60" s="51" t="s">
        <v>163</v>
      </c>
      <c r="E60" s="53" t="s">
        <v>79</v>
      </c>
      <c r="F60" s="54">
        <v>2</v>
      </c>
      <c r="G60" s="54"/>
      <c r="H60" s="53" t="s">
        <v>28</v>
      </c>
      <c r="I60" s="54">
        <f t="shared" si="9"/>
        <v>0</v>
      </c>
      <c r="J60" s="54">
        <f t="shared" si="8"/>
        <v>0</v>
      </c>
      <c r="K60" s="42"/>
      <c r="L60" s="56"/>
      <c r="M60" s="62" t="e">
        <f>M$14*#REF!</f>
        <v>#REF!</v>
      </c>
      <c r="N60" s="62" t="e">
        <f>N$14*#REF!</f>
        <v>#REF!</v>
      </c>
      <c r="O60" s="62" t="e">
        <f>O$14*#REF!</f>
        <v>#REF!</v>
      </c>
      <c r="Q60" s="24" t="e">
        <f t="shared" si="7"/>
        <v>#REF!</v>
      </c>
    </row>
    <row r="61" spans="1:17" s="23" customFormat="1" ht="15.75">
      <c r="A61" s="51" t="s">
        <v>164</v>
      </c>
      <c r="B61" s="51" t="s">
        <v>43</v>
      </c>
      <c r="C61" s="52">
        <v>88264</v>
      </c>
      <c r="D61" s="51" t="s">
        <v>137</v>
      </c>
      <c r="E61" s="53" t="s">
        <v>45</v>
      </c>
      <c r="F61" s="54">
        <v>176</v>
      </c>
      <c r="G61" s="54"/>
      <c r="H61" s="53" t="s">
        <v>46</v>
      </c>
      <c r="I61" s="54">
        <f>G61*1.259</f>
        <v>0</v>
      </c>
      <c r="J61" s="54">
        <f t="shared" si="8"/>
        <v>0</v>
      </c>
      <c r="K61" s="42"/>
      <c r="L61" s="56"/>
      <c r="M61" s="62" t="e">
        <f>M$14*#REF!</f>
        <v>#REF!</v>
      </c>
      <c r="N61" s="62" t="e">
        <f>N$14*#REF!</f>
        <v>#REF!</v>
      </c>
      <c r="O61" s="62" t="e">
        <f>O$14*#REF!</f>
        <v>#REF!</v>
      </c>
      <c r="Q61" s="24" t="e">
        <f t="shared" si="7"/>
        <v>#REF!</v>
      </c>
    </row>
    <row r="62" spans="1:17" s="23" customFormat="1" ht="30" customHeight="1">
      <c r="A62" s="45" t="s">
        <v>165</v>
      </c>
      <c r="B62" s="46"/>
      <c r="C62" s="46"/>
      <c r="D62" s="45" t="s">
        <v>166</v>
      </c>
      <c r="E62" s="46"/>
      <c r="F62" s="46"/>
      <c r="G62" s="46"/>
      <c r="H62" s="46"/>
      <c r="I62" s="47" t="s">
        <v>41</v>
      </c>
      <c r="J62" s="48">
        <f>SUM(J63:J68)</f>
        <v>0</v>
      </c>
      <c r="K62" s="42"/>
      <c r="L62" s="58" t="e">
        <f>#REF!/#REF!</f>
        <v>#REF!</v>
      </c>
      <c r="M62" s="62" t="e">
        <f>M$14*#REF!</f>
        <v>#REF!</v>
      </c>
      <c r="N62" s="62" t="e">
        <f>N$14*#REF!</f>
        <v>#REF!</v>
      </c>
      <c r="O62" s="62" t="e">
        <f>O$14*#REF!</f>
        <v>#REF!</v>
      </c>
      <c r="Q62" s="24" t="e">
        <f t="shared" si="7"/>
        <v>#REF!</v>
      </c>
    </row>
    <row r="63" spans="1:17" s="23" customFormat="1" ht="31.5">
      <c r="A63" s="51" t="s">
        <v>167</v>
      </c>
      <c r="B63" s="51" t="s">
        <v>58</v>
      </c>
      <c r="C63" s="52">
        <v>180406</v>
      </c>
      <c r="D63" s="60" t="s">
        <v>211</v>
      </c>
      <c r="E63" s="53" t="s">
        <v>168</v>
      </c>
      <c r="F63" s="54">
        <v>1.8</v>
      </c>
      <c r="G63" s="54"/>
      <c r="H63" s="53" t="s">
        <v>28</v>
      </c>
      <c r="I63" s="54">
        <f>G63*1.1995</f>
        <v>0</v>
      </c>
      <c r="J63" s="54"/>
      <c r="K63" s="42"/>
      <c r="L63" s="56"/>
      <c r="M63" s="62" t="e">
        <f>M$14*#REF!</f>
        <v>#REF!</v>
      </c>
      <c r="N63" s="62" t="e">
        <f>N$14*#REF!</f>
        <v>#REF!</v>
      </c>
      <c r="O63" s="62" t="e">
        <f>O$14*#REF!</f>
        <v>#REF!</v>
      </c>
      <c r="Q63" s="24" t="e">
        <f t="shared" si="7"/>
        <v>#REF!</v>
      </c>
    </row>
    <row r="64" spans="1:17" s="23" customFormat="1" ht="30" customHeight="1">
      <c r="A64" s="51" t="s">
        <v>169</v>
      </c>
      <c r="B64" s="51" t="s">
        <v>58</v>
      </c>
      <c r="C64" s="52">
        <v>160600</v>
      </c>
      <c r="D64" s="51" t="s">
        <v>170</v>
      </c>
      <c r="E64" s="53" t="s">
        <v>168</v>
      </c>
      <c r="F64" s="54">
        <v>6.48</v>
      </c>
      <c r="G64" s="54"/>
      <c r="H64" s="53" t="s">
        <v>28</v>
      </c>
      <c r="I64" s="54">
        <f>G64*1.1995</f>
        <v>0</v>
      </c>
      <c r="J64" s="54"/>
      <c r="K64" s="42"/>
      <c r="L64" s="56"/>
      <c r="M64" s="62" t="e">
        <f>M$14*#REF!</f>
        <v>#REF!</v>
      </c>
      <c r="N64" s="62" t="e">
        <f>N$14*#REF!</f>
        <v>#REF!</v>
      </c>
      <c r="O64" s="62" t="e">
        <f>O$14*#REF!</f>
        <v>#REF!</v>
      </c>
      <c r="Q64" s="24" t="e">
        <f t="shared" si="7"/>
        <v>#REF!</v>
      </c>
    </row>
    <row r="65" spans="1:17" s="23" customFormat="1" ht="15.75">
      <c r="A65" s="51" t="s">
        <v>171</v>
      </c>
      <c r="B65" s="51" t="s">
        <v>43</v>
      </c>
      <c r="C65" s="52">
        <v>88315</v>
      </c>
      <c r="D65" s="51" t="s">
        <v>172</v>
      </c>
      <c r="E65" s="53" t="s">
        <v>45</v>
      </c>
      <c r="F65" s="54">
        <v>16</v>
      </c>
      <c r="G65" s="54"/>
      <c r="H65" s="53" t="s">
        <v>46</v>
      </c>
      <c r="I65" s="54">
        <f>G65*1.259</f>
        <v>0</v>
      </c>
      <c r="J65" s="54"/>
      <c r="K65" s="42"/>
      <c r="L65" s="56"/>
      <c r="M65" s="62" t="e">
        <f>M$14*#REF!</f>
        <v>#REF!</v>
      </c>
      <c r="N65" s="62" t="e">
        <f>N$14*#REF!</f>
        <v>#REF!</v>
      </c>
      <c r="O65" s="62" t="e">
        <f>O$14*#REF!</f>
        <v>#REF!</v>
      </c>
      <c r="Q65" s="24" t="e">
        <f t="shared" si="7"/>
        <v>#REF!</v>
      </c>
    </row>
    <row r="66" spans="1:17" s="23" customFormat="1" ht="31.5">
      <c r="A66" s="51" t="s">
        <v>173</v>
      </c>
      <c r="B66" s="51" t="s">
        <v>43</v>
      </c>
      <c r="C66" s="52">
        <v>97622</v>
      </c>
      <c r="D66" s="60" t="s">
        <v>212</v>
      </c>
      <c r="E66" s="53" t="s">
        <v>61</v>
      </c>
      <c r="F66" s="54">
        <v>0.31</v>
      </c>
      <c r="G66" s="54"/>
      <c r="H66" s="53" t="s">
        <v>46</v>
      </c>
      <c r="I66" s="54">
        <f t="shared" ref="I66:I68" si="10">G66*1.259</f>
        <v>0</v>
      </c>
      <c r="J66" s="54"/>
      <c r="K66" s="42"/>
      <c r="L66" s="56"/>
      <c r="M66" s="62" t="e">
        <f>M$14*#REF!</f>
        <v>#REF!</v>
      </c>
      <c r="N66" s="62" t="e">
        <f>N$14*#REF!</f>
        <v>#REF!</v>
      </c>
      <c r="O66" s="62" t="e">
        <f>O$14*#REF!</f>
        <v>#REF!</v>
      </c>
      <c r="Q66" s="24" t="e">
        <f t="shared" si="7"/>
        <v>#REF!</v>
      </c>
    </row>
    <row r="67" spans="1:17" s="23" customFormat="1" ht="31.5">
      <c r="A67" s="51" t="s">
        <v>174</v>
      </c>
      <c r="B67" s="51" t="s">
        <v>43</v>
      </c>
      <c r="C67" s="52">
        <v>93202</v>
      </c>
      <c r="D67" s="60" t="s">
        <v>213</v>
      </c>
      <c r="E67" s="53" t="s">
        <v>141</v>
      </c>
      <c r="F67" s="54">
        <v>5.4</v>
      </c>
      <c r="G67" s="54"/>
      <c r="H67" s="53" t="s">
        <v>46</v>
      </c>
      <c r="I67" s="54">
        <f t="shared" si="10"/>
        <v>0</v>
      </c>
      <c r="J67" s="54"/>
      <c r="K67" s="42"/>
      <c r="L67" s="56"/>
      <c r="M67" s="62" t="e">
        <f>M$14*#REF!</f>
        <v>#REF!</v>
      </c>
      <c r="N67" s="62" t="e">
        <f>N$14*#REF!</f>
        <v>#REF!</v>
      </c>
      <c r="O67" s="62" t="e">
        <f>O$14*#REF!</f>
        <v>#REF!</v>
      </c>
      <c r="Q67" s="24" t="e">
        <f t="shared" si="7"/>
        <v>#REF!</v>
      </c>
    </row>
    <row r="68" spans="1:17" s="23" customFormat="1" ht="31.5">
      <c r="A68" s="51" t="s">
        <v>175</v>
      </c>
      <c r="B68" s="51" t="s">
        <v>43</v>
      </c>
      <c r="C68" s="52">
        <v>93203</v>
      </c>
      <c r="D68" s="60" t="s">
        <v>214</v>
      </c>
      <c r="E68" s="53" t="s">
        <v>141</v>
      </c>
      <c r="F68" s="54">
        <v>5.4</v>
      </c>
      <c r="G68" s="54"/>
      <c r="H68" s="53" t="s">
        <v>46</v>
      </c>
      <c r="I68" s="54">
        <f t="shared" si="10"/>
        <v>0</v>
      </c>
      <c r="J68" s="54"/>
      <c r="K68" s="42"/>
      <c r="L68" s="56"/>
      <c r="M68" s="62" t="e">
        <f>M$14*#REF!</f>
        <v>#REF!</v>
      </c>
      <c r="N68" s="62" t="e">
        <f>N$14*#REF!</f>
        <v>#REF!</v>
      </c>
      <c r="O68" s="62" t="e">
        <f>O$14*#REF!</f>
        <v>#REF!</v>
      </c>
      <c r="Q68" s="24" t="e">
        <f t="shared" si="7"/>
        <v>#REF!</v>
      </c>
    </row>
    <row r="69" spans="1:17" s="23" customFormat="1" ht="15.75">
      <c r="A69" s="45" t="s">
        <v>176</v>
      </c>
      <c r="B69" s="46"/>
      <c r="C69" s="46"/>
      <c r="D69" s="45" t="s">
        <v>177</v>
      </c>
      <c r="E69" s="46"/>
      <c r="F69" s="46"/>
      <c r="G69" s="46"/>
      <c r="H69" s="46"/>
      <c r="I69" s="47" t="s">
        <v>41</v>
      </c>
      <c r="J69" s="61">
        <f>SUM(J70:J72)</f>
        <v>0</v>
      </c>
      <c r="K69" s="42"/>
      <c r="L69" s="58" t="e">
        <f>#REF!/#REF!</f>
        <v>#REF!</v>
      </c>
      <c r="M69" s="62" t="e">
        <f>M$14*#REF!</f>
        <v>#REF!</v>
      </c>
      <c r="N69" s="62" t="e">
        <f>N$14*#REF!</f>
        <v>#REF!</v>
      </c>
      <c r="O69" s="62" t="e">
        <f>O$14*#REF!</f>
        <v>#REF!</v>
      </c>
      <c r="Q69" s="24" t="e">
        <f t="shared" si="7"/>
        <v>#REF!</v>
      </c>
    </row>
    <row r="70" spans="1:17" s="23" customFormat="1" ht="31.5">
      <c r="A70" s="51" t="s">
        <v>178</v>
      </c>
      <c r="B70" s="51" t="s">
        <v>179</v>
      </c>
      <c r="C70" s="52">
        <v>11747</v>
      </c>
      <c r="D70" s="51" t="s">
        <v>180</v>
      </c>
      <c r="E70" s="53" t="s">
        <v>145</v>
      </c>
      <c r="F70" s="54">
        <v>1</v>
      </c>
      <c r="G70" s="54"/>
      <c r="H70" s="53" t="s">
        <v>28</v>
      </c>
      <c r="I70" s="54">
        <f>G70*1.1995</f>
        <v>0</v>
      </c>
      <c r="J70" s="54">
        <f>F70*I70</f>
        <v>0</v>
      </c>
      <c r="K70" s="42"/>
      <c r="L70" s="56"/>
      <c r="M70" s="62" t="e">
        <f>M$14*#REF!</f>
        <v>#REF!</v>
      </c>
      <c r="N70" s="62" t="e">
        <f>N$14*#REF!</f>
        <v>#REF!</v>
      </c>
      <c r="O70" s="62" t="e">
        <f>O$14*#REF!</f>
        <v>#REF!</v>
      </c>
      <c r="Q70" s="24" t="e">
        <f t="shared" si="7"/>
        <v>#REF!</v>
      </c>
    </row>
    <row r="71" spans="1:17" s="23" customFormat="1" ht="31.5">
      <c r="A71" s="51" t="s">
        <v>181</v>
      </c>
      <c r="B71" s="51" t="s">
        <v>43</v>
      </c>
      <c r="C71" s="52">
        <v>98746</v>
      </c>
      <c r="D71" s="60" t="s">
        <v>215</v>
      </c>
      <c r="E71" s="53" t="s">
        <v>141</v>
      </c>
      <c r="F71" s="54">
        <v>0.32</v>
      </c>
      <c r="G71" s="54"/>
      <c r="H71" s="53" t="s">
        <v>46</v>
      </c>
      <c r="I71" s="54">
        <f>G71*1.259</f>
        <v>0</v>
      </c>
      <c r="J71" s="54">
        <f t="shared" ref="J71:J72" si="11">F71*I71</f>
        <v>0</v>
      </c>
      <c r="K71" s="42"/>
      <c r="L71" s="56"/>
      <c r="M71" s="62" t="e">
        <f>M$14*#REF!</f>
        <v>#REF!</v>
      </c>
      <c r="N71" s="62" t="e">
        <f>N$14*#REF!</f>
        <v>#REF!</v>
      </c>
      <c r="O71" s="62" t="e">
        <f>O$14*#REF!</f>
        <v>#REF!</v>
      </c>
      <c r="Q71" s="24" t="e">
        <f t="shared" si="7"/>
        <v>#REF!</v>
      </c>
    </row>
    <row r="72" spans="1:17" s="23" customFormat="1" ht="47.25">
      <c r="A72" s="51" t="s">
        <v>182</v>
      </c>
      <c r="B72" s="51" t="s">
        <v>43</v>
      </c>
      <c r="C72" s="52">
        <v>92336</v>
      </c>
      <c r="D72" s="60" t="s">
        <v>216</v>
      </c>
      <c r="E72" s="53" t="s">
        <v>141</v>
      </c>
      <c r="F72" s="54">
        <v>5.7</v>
      </c>
      <c r="G72" s="54"/>
      <c r="H72" s="53" t="s">
        <v>46</v>
      </c>
      <c r="I72" s="54">
        <f>G72*1.259</f>
        <v>0</v>
      </c>
      <c r="J72" s="54">
        <f t="shared" si="11"/>
        <v>0</v>
      </c>
      <c r="K72" s="42"/>
      <c r="L72" s="56"/>
      <c r="M72" s="62" t="e">
        <f>M$14*#REF!</f>
        <v>#REF!</v>
      </c>
      <c r="N72" s="62" t="e">
        <f>N$14*#REF!</f>
        <v>#REF!</v>
      </c>
      <c r="O72" s="62" t="e">
        <f>O$14*#REF!</f>
        <v>#REF!</v>
      </c>
      <c r="Q72" s="24" t="e">
        <f t="shared" si="7"/>
        <v>#REF!</v>
      </c>
    </row>
    <row r="73" spans="1:17" s="23" customFormat="1" ht="15.75">
      <c r="A73" s="45" t="s">
        <v>183</v>
      </c>
      <c r="B73" s="46"/>
      <c r="C73" s="46"/>
      <c r="D73" s="45" t="s">
        <v>184</v>
      </c>
      <c r="E73" s="46"/>
      <c r="F73" s="46"/>
      <c r="G73" s="46"/>
      <c r="H73" s="46"/>
      <c r="I73" s="47" t="s">
        <v>41</v>
      </c>
      <c r="J73" s="61">
        <f>J74</f>
        <v>0</v>
      </c>
      <c r="K73" s="42"/>
      <c r="L73" s="58" t="e">
        <f>#REF!/#REF!</f>
        <v>#REF!</v>
      </c>
      <c r="M73" s="62" t="e">
        <f>M$14*#REF!</f>
        <v>#REF!</v>
      </c>
      <c r="N73" s="62" t="e">
        <f>N$14*#REF!</f>
        <v>#REF!</v>
      </c>
      <c r="O73" s="62" t="e">
        <f>O$14*#REF!</f>
        <v>#REF!</v>
      </c>
      <c r="Q73" s="24" t="e">
        <f t="shared" si="7"/>
        <v>#REF!</v>
      </c>
    </row>
    <row r="74" spans="1:17" ht="31.5">
      <c r="A74" s="63" t="s">
        <v>185</v>
      </c>
      <c r="B74" s="64" t="s">
        <v>43</v>
      </c>
      <c r="C74" s="65">
        <v>99814</v>
      </c>
      <c r="D74" s="63" t="s">
        <v>186</v>
      </c>
      <c r="E74" s="66" t="s">
        <v>63</v>
      </c>
      <c r="F74" s="67">
        <v>25.56</v>
      </c>
      <c r="G74" s="67"/>
      <c r="H74" s="66" t="s">
        <v>46</v>
      </c>
      <c r="I74" s="67">
        <f>G74*1.259</f>
        <v>0</v>
      </c>
      <c r="J74" s="67">
        <f>F74*I74</f>
        <v>0</v>
      </c>
      <c r="K74" s="68"/>
      <c r="L74" s="69"/>
      <c r="M74" s="36"/>
      <c r="N74" s="36"/>
      <c r="O74" s="36"/>
    </row>
    <row r="76" spans="1:17" s="32" customFormat="1" ht="179.25" customHeight="1">
      <c r="A76" s="92" t="s">
        <v>229</v>
      </c>
      <c r="B76" s="93"/>
      <c r="C76" s="93"/>
      <c r="D76" s="93"/>
      <c r="E76" s="93"/>
      <c r="F76" s="93"/>
      <c r="G76" s="93"/>
      <c r="H76" s="93"/>
      <c r="I76" s="93"/>
      <c r="J76" s="94"/>
    </row>
    <row r="77" spans="1:17" s="32" customFormat="1" ht="13.5" customHeight="1">
      <c r="A77" s="95"/>
      <c r="B77" s="96"/>
      <c r="C77" s="96"/>
      <c r="D77" s="96"/>
      <c r="E77" s="96"/>
      <c r="F77" s="96"/>
      <c r="G77" s="96"/>
      <c r="H77" s="96"/>
      <c r="I77" s="96"/>
      <c r="J77" s="97"/>
    </row>
    <row r="78" spans="1:17" ht="15.75">
      <c r="A78" s="76" t="s">
        <v>220</v>
      </c>
      <c r="B78" s="77"/>
      <c r="C78" s="77"/>
      <c r="D78" s="77"/>
      <c r="E78" s="77"/>
      <c r="F78" s="77"/>
      <c r="G78" s="77"/>
      <c r="H78" s="77"/>
      <c r="I78" s="77"/>
      <c r="J78" s="78"/>
    </row>
    <row r="79" spans="1:17" ht="15.75">
      <c r="A79" s="79" t="s">
        <v>38</v>
      </c>
      <c r="B79" s="80"/>
      <c r="C79" s="80"/>
      <c r="D79" s="80"/>
      <c r="E79" s="80"/>
      <c r="F79" s="80"/>
      <c r="G79" s="80"/>
      <c r="H79" s="80"/>
      <c r="I79" s="80"/>
      <c r="J79" s="81"/>
    </row>
    <row r="80" spans="1:17" ht="19.5" customHeight="1">
      <c r="A80" s="82" t="s">
        <v>221</v>
      </c>
      <c r="B80" s="83"/>
      <c r="C80" s="83"/>
      <c r="D80" s="83"/>
      <c r="E80" s="83"/>
      <c r="F80" s="83"/>
      <c r="G80" s="83"/>
      <c r="H80" s="83"/>
      <c r="I80" s="83"/>
      <c r="J80" s="84"/>
    </row>
    <row r="81" spans="1:20" ht="24" customHeight="1">
      <c r="A81" s="85" t="s">
        <v>222</v>
      </c>
      <c r="B81" s="86"/>
      <c r="C81" s="86"/>
      <c r="D81" s="86"/>
      <c r="E81" s="86"/>
      <c r="F81" s="86"/>
      <c r="G81" s="86"/>
      <c r="H81" s="86"/>
      <c r="I81" s="86"/>
      <c r="J81" s="87"/>
    </row>
    <row r="82" spans="1:20">
      <c r="A82" s="75"/>
      <c r="B82" s="75"/>
      <c r="C82" s="75"/>
      <c r="D82" s="75"/>
      <c r="E82" s="75"/>
      <c r="F82" s="75"/>
      <c r="G82" s="75"/>
      <c r="H82" s="75"/>
      <c r="I82" s="75"/>
      <c r="J82" s="75"/>
    </row>
    <row r="84" spans="1:20">
      <c r="R84" s="28"/>
      <c r="S84" s="21"/>
      <c r="T84" s="29"/>
    </row>
    <row r="85" spans="1:20">
      <c r="R85" s="28"/>
      <c r="S85" s="21"/>
      <c r="T85" s="29"/>
    </row>
    <row r="86" spans="1:20">
      <c r="R86" s="28"/>
      <c r="S86" s="21"/>
      <c r="T86" s="29"/>
    </row>
    <row r="87" spans="1:20">
      <c r="R87" s="21"/>
      <c r="S87" s="21"/>
      <c r="T87" s="29"/>
    </row>
  </sheetData>
  <mergeCells count="22">
    <mergeCell ref="A5:I5"/>
    <mergeCell ref="A6:J6"/>
    <mergeCell ref="A7:J7"/>
    <mergeCell ref="A1:J1"/>
    <mergeCell ref="A8:J8"/>
    <mergeCell ref="A2:J2"/>
    <mergeCell ref="A4:J4"/>
    <mergeCell ref="A3:J3"/>
    <mergeCell ref="M10:O10"/>
    <mergeCell ref="A10:B10"/>
    <mergeCell ref="E10:G10"/>
    <mergeCell ref="A82:J82"/>
    <mergeCell ref="A78:J78"/>
    <mergeCell ref="A79:J79"/>
    <mergeCell ref="A80:J80"/>
    <mergeCell ref="A81:J81"/>
    <mergeCell ref="A13:J13"/>
    <mergeCell ref="A14:B14"/>
    <mergeCell ref="C14:E14"/>
    <mergeCell ref="F14:J14"/>
    <mergeCell ref="A76:J76"/>
    <mergeCell ref="A77:J77"/>
  </mergeCells>
  <pageMargins left="0.70866141732283472" right="0.70866141732283472" top="0.74803149606299213" bottom="0.74803149606299213" header="0.31496062992125984" footer="0.31496062992125984"/>
  <pageSetup paperSize="9" scale="3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41"/>
  <sheetViews>
    <sheetView workbookViewId="0">
      <selection activeCell="A22" sqref="A22"/>
    </sheetView>
  </sheetViews>
  <sheetFormatPr defaultColWidth="9.33203125" defaultRowHeight="12.75"/>
  <cols>
    <col min="1" max="1" width="113.1640625" style="2" customWidth="1"/>
    <col min="2" max="3" width="13.5" style="2" customWidth="1"/>
    <col min="4" max="16384" width="9.33203125" style="2"/>
  </cols>
  <sheetData>
    <row r="1" spans="1:3" ht="43.5" customHeight="1">
      <c r="A1" s="113" t="s">
        <v>1</v>
      </c>
      <c r="B1" s="114"/>
      <c r="C1" s="115"/>
    </row>
    <row r="2" spans="1:3">
      <c r="A2" s="3" t="s">
        <v>2</v>
      </c>
      <c r="B2" s="116">
        <v>0.5</v>
      </c>
      <c r="C2" s="117"/>
    </row>
    <row r="3" spans="1:3">
      <c r="A3" s="3" t="s">
        <v>3</v>
      </c>
      <c r="B3" s="116">
        <v>0.01</v>
      </c>
      <c r="C3" s="117"/>
    </row>
    <row r="4" spans="1:3" ht="12.75" customHeight="1">
      <c r="A4" s="4"/>
      <c r="B4" s="5"/>
      <c r="C4" s="6"/>
    </row>
    <row r="5" spans="1:3" ht="15.75">
      <c r="A5" s="118" t="s">
        <v>4</v>
      </c>
      <c r="B5" s="119"/>
      <c r="C5" s="120"/>
    </row>
    <row r="6" spans="1:3" ht="14.25" customHeight="1">
      <c r="A6" s="121" t="s">
        <v>5</v>
      </c>
      <c r="B6" s="122"/>
      <c r="C6" s="123"/>
    </row>
    <row r="7" spans="1:3" ht="12.75" customHeight="1">
      <c r="A7" s="124" t="s">
        <v>6</v>
      </c>
      <c r="B7" s="125"/>
      <c r="C7" s="126"/>
    </row>
    <row r="8" spans="1:3" ht="30">
      <c r="A8" s="7" t="s">
        <v>7</v>
      </c>
      <c r="B8" s="7" t="s">
        <v>8</v>
      </c>
      <c r="C8" s="8" t="s">
        <v>9</v>
      </c>
    </row>
    <row r="9" spans="1:3" ht="14.25">
      <c r="A9" s="9" t="s">
        <v>10</v>
      </c>
      <c r="B9" s="10" t="s">
        <v>11</v>
      </c>
      <c r="C9" s="11"/>
    </row>
    <row r="10" spans="1:3" ht="14.25">
      <c r="A10" s="9" t="s">
        <v>12</v>
      </c>
      <c r="B10" s="10" t="s">
        <v>13</v>
      </c>
      <c r="C10" s="11"/>
    </row>
    <row r="11" spans="1:3" ht="14.25">
      <c r="A11" s="9" t="s">
        <v>14</v>
      </c>
      <c r="B11" s="10" t="s">
        <v>15</v>
      </c>
      <c r="C11" s="11"/>
    </row>
    <row r="12" spans="1:3" ht="14.25">
      <c r="A12" s="9" t="s">
        <v>16</v>
      </c>
      <c r="B12" s="10" t="s">
        <v>17</v>
      </c>
      <c r="C12" s="11"/>
    </row>
    <row r="13" spans="1:3" ht="14.25">
      <c r="A13" s="9" t="s">
        <v>18</v>
      </c>
      <c r="B13" s="10" t="s">
        <v>19</v>
      </c>
      <c r="C13" s="11"/>
    </row>
    <row r="14" spans="1:3" ht="14.25">
      <c r="A14" s="12" t="s">
        <v>20</v>
      </c>
      <c r="B14" s="10" t="s">
        <v>21</v>
      </c>
      <c r="C14" s="11"/>
    </row>
    <row r="15" spans="1:3" ht="14.25">
      <c r="A15" s="9" t="s">
        <v>22</v>
      </c>
      <c r="B15" s="10" t="s">
        <v>23</v>
      </c>
      <c r="C15" s="13"/>
    </row>
    <row r="16" spans="1:3" ht="14.25">
      <c r="A16" s="9" t="s">
        <v>24</v>
      </c>
      <c r="B16" s="10" t="s">
        <v>25</v>
      </c>
      <c r="C16" s="13"/>
    </row>
    <row r="17" spans="1:3" ht="15">
      <c r="A17" s="9" t="s">
        <v>26</v>
      </c>
      <c r="B17" s="10" t="s">
        <v>27</v>
      </c>
      <c r="C17" s="14"/>
    </row>
    <row r="19" spans="1:3" ht="15.75">
      <c r="A19" s="118" t="s">
        <v>28</v>
      </c>
      <c r="B19" s="119"/>
      <c r="C19" s="120"/>
    </row>
    <row r="20" spans="1:3">
      <c r="A20" s="121" t="s">
        <v>5</v>
      </c>
      <c r="B20" s="122"/>
      <c r="C20" s="123"/>
    </row>
    <row r="21" spans="1:3">
      <c r="A21" s="124" t="s">
        <v>29</v>
      </c>
      <c r="B21" s="125"/>
      <c r="C21" s="126"/>
    </row>
    <row r="22" spans="1:3" ht="30">
      <c r="A22" s="7" t="s">
        <v>7</v>
      </c>
      <c r="B22" s="7" t="s">
        <v>8</v>
      </c>
      <c r="C22" s="8" t="s">
        <v>9</v>
      </c>
    </row>
    <row r="23" spans="1:3" ht="14.25">
      <c r="A23" s="9" t="s">
        <v>10</v>
      </c>
      <c r="B23" s="10" t="s">
        <v>11</v>
      </c>
      <c r="C23" s="11"/>
    </row>
    <row r="24" spans="1:3" ht="14.25">
      <c r="A24" s="9" t="s">
        <v>12</v>
      </c>
      <c r="B24" s="10" t="s">
        <v>13</v>
      </c>
      <c r="C24" s="11"/>
    </row>
    <row r="25" spans="1:3" ht="14.25">
      <c r="A25" s="9" t="s">
        <v>14</v>
      </c>
      <c r="B25" s="10" t="s">
        <v>15</v>
      </c>
      <c r="C25" s="11"/>
    </row>
    <row r="26" spans="1:3" ht="14.25">
      <c r="A26" s="9" t="s">
        <v>16</v>
      </c>
      <c r="B26" s="10" t="s">
        <v>17</v>
      </c>
      <c r="C26" s="11"/>
    </row>
    <row r="27" spans="1:3" ht="14.25">
      <c r="A27" s="9" t="s">
        <v>18</v>
      </c>
      <c r="B27" s="10" t="s">
        <v>19</v>
      </c>
      <c r="C27" s="11"/>
    </row>
    <row r="28" spans="1:3" ht="14.25">
      <c r="A28" s="12" t="s">
        <v>20</v>
      </c>
      <c r="B28" s="10" t="s">
        <v>21</v>
      </c>
      <c r="C28" s="11"/>
    </row>
    <row r="29" spans="1:3" ht="14.25">
      <c r="A29" s="9" t="s">
        <v>22</v>
      </c>
      <c r="B29" s="10" t="s">
        <v>23</v>
      </c>
      <c r="C29" s="13"/>
    </row>
    <row r="30" spans="1:3" ht="14.25">
      <c r="A30" s="9" t="s">
        <v>24</v>
      </c>
      <c r="B30" s="10" t="s">
        <v>25</v>
      </c>
      <c r="C30" s="13"/>
    </row>
    <row r="31" spans="1:3" ht="15">
      <c r="A31" s="9" t="s">
        <v>26</v>
      </c>
      <c r="B31" s="10" t="s">
        <v>27</v>
      </c>
      <c r="C31" s="14"/>
    </row>
    <row r="33" spans="1:10">
      <c r="A33" s="15"/>
      <c r="B33" s="15"/>
      <c r="C33" s="15"/>
      <c r="D33" s="15"/>
      <c r="E33" s="15"/>
      <c r="F33" s="15"/>
      <c r="G33" s="15"/>
      <c r="H33" s="15"/>
      <c r="I33" s="15"/>
      <c r="J33" s="15"/>
    </row>
    <row r="34" spans="1:10" ht="50.25" customHeight="1">
      <c r="A34" s="127" t="s">
        <v>30</v>
      </c>
      <c r="B34" s="127"/>
      <c r="C34" s="127"/>
    </row>
    <row r="35" spans="1:10" ht="48.6" customHeight="1">
      <c r="A35" s="112"/>
      <c r="B35" s="112"/>
      <c r="C35" s="112"/>
    </row>
    <row r="36" spans="1:10" ht="48.6" customHeight="1">
      <c r="A36" s="112"/>
      <c r="B36" s="112"/>
      <c r="C36" s="112"/>
    </row>
    <row r="37" spans="1:10">
      <c r="A37" s="15"/>
      <c r="B37" s="15"/>
      <c r="C37" s="15"/>
      <c r="D37" s="15"/>
      <c r="E37" s="15"/>
      <c r="F37" s="15"/>
      <c r="G37" s="15"/>
      <c r="H37" s="15"/>
      <c r="I37" s="15"/>
      <c r="J37" s="15"/>
    </row>
    <row r="38" spans="1:10">
      <c r="A38" s="107"/>
      <c r="B38" s="107"/>
      <c r="C38" s="107"/>
      <c r="D38" s="107"/>
      <c r="E38" s="107"/>
      <c r="F38" s="107"/>
      <c r="G38" s="107"/>
      <c r="H38" s="107"/>
      <c r="I38" s="107"/>
      <c r="J38" s="107"/>
    </row>
    <row r="39" spans="1:10" ht="15.75">
      <c r="A39" s="16"/>
      <c r="B39" s="16"/>
      <c r="C39" s="16"/>
      <c r="D39" s="108"/>
      <c r="E39" s="109"/>
      <c r="F39" s="109"/>
      <c r="G39" s="109"/>
      <c r="H39" s="110"/>
      <c r="I39" s="16"/>
      <c r="J39" s="16"/>
    </row>
    <row r="40" spans="1:10" ht="15.75">
      <c r="A40" s="16"/>
      <c r="B40" s="16"/>
      <c r="C40" s="16"/>
      <c r="D40" s="108"/>
      <c r="E40" s="111"/>
      <c r="F40" s="111"/>
      <c r="G40" s="111"/>
      <c r="H40" s="110"/>
      <c r="I40" s="16"/>
      <c r="J40" s="16"/>
    </row>
    <row r="41" spans="1:10" ht="15.75">
      <c r="A41" s="16"/>
      <c r="B41" s="16"/>
      <c r="C41" s="16"/>
      <c r="D41" s="17"/>
      <c r="E41" s="18"/>
      <c r="F41" s="18"/>
      <c r="G41" s="18"/>
      <c r="H41" s="19"/>
      <c r="I41" s="16"/>
      <c r="J41" s="16"/>
    </row>
  </sheetData>
  <mergeCells count="17">
    <mergeCell ref="A36:C36"/>
    <mergeCell ref="A1:C1"/>
    <mergeCell ref="B2:C2"/>
    <mergeCell ref="B3:C3"/>
    <mergeCell ref="A5:C5"/>
    <mergeCell ref="A6:C6"/>
    <mergeCell ref="A7:C7"/>
    <mergeCell ref="A19:C19"/>
    <mergeCell ref="A20:C20"/>
    <mergeCell ref="A21:C21"/>
    <mergeCell ref="A34:C34"/>
    <mergeCell ref="A35:C35"/>
    <mergeCell ref="A38:J38"/>
    <mergeCell ref="D39:D40"/>
    <mergeCell ref="E39:G39"/>
    <mergeCell ref="H39:H40"/>
    <mergeCell ref="E40:G40"/>
  </mergeCells>
  <dataValidations count="1">
    <dataValidation type="decimal" allowBlank="1" showErrorMessage="1" errorTitle="Erro de valores" error="Digite um valor entre 0% e 100%" sqref="C9:C14 C23:C28" xr:uid="{00000000-0002-0000-0100-000000000000}">
      <formula1>0</formula1>
      <formula2>1</formula2>
    </dataValidation>
  </dataValidations>
  <pageMargins left="0.51181102362204722" right="0.51181102362204722" top="0.78740157480314965" bottom="0.78740157480314965" header="0.31496062992125984" footer="0.31496062992125984"/>
  <pageSetup paperSize="9" scale="7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2</vt:i4>
      </vt:variant>
      <vt:variant>
        <vt:lpstr>Intervalos Nomeados</vt:lpstr>
      </vt:variant>
      <vt:variant>
        <vt:i4>2</vt:i4>
      </vt:variant>
    </vt:vector>
  </HeadingPairs>
  <TitlesOfParts>
    <vt:vector size="4" baseType="lpstr">
      <vt:lpstr>Orçamento</vt:lpstr>
      <vt:lpstr>Planilha BDI</vt:lpstr>
      <vt:lpstr>Orçamento!Area_de_impressao</vt:lpstr>
      <vt:lpstr>'Planilha BDI'!Area_de_impressao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PLANILHA MÚLTIPLA V3.0.5 - 1.5 SOCIETY.xls</dc:title>
  <dc:creator>rafael.santos</dc:creator>
  <cp:lastModifiedBy>Eduardo Neumann M. Simão</cp:lastModifiedBy>
  <cp:lastPrinted>2022-11-29T20:12:48Z</cp:lastPrinted>
  <dcterms:created xsi:type="dcterms:W3CDTF">2021-09-21T14:56:47Z</dcterms:created>
  <dcterms:modified xsi:type="dcterms:W3CDTF">2023-10-24T19:13:14Z</dcterms:modified>
</cp:coreProperties>
</file>