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C:\Users\armindo.filho\Downloads\"/>
    </mc:Choice>
  </mc:AlternateContent>
  <xr:revisionPtr revIDLastSave="0" documentId="13_ncr:1_{143C765F-21F0-4BE2-9495-5A7200893D8C}" xr6:coauthVersionLast="47" xr6:coauthVersionMax="47" xr10:uidLastSave="{00000000-0000-0000-0000-000000000000}"/>
  <bookViews>
    <workbookView xWindow="28680" yWindow="-120" windowWidth="29040" windowHeight="15840" tabRatio="920" xr2:uid="{00000000-000D-0000-FFFF-FFFF00000000}"/>
  </bookViews>
  <sheets>
    <sheet name="LOTE 1" sheetId="92" r:id="rId1"/>
    <sheet name="LOTE 2" sheetId="93" r:id="rId2"/>
    <sheet name="RESUMO" sheetId="94" r:id="rId3"/>
    <sheet name="GRUPO - 19" sheetId="54" state="hidden" r:id="rId4"/>
  </sheets>
  <definedNames>
    <definedName name="_xlnm._FilterDatabase" localSheetId="0" hidden="1">'LOTE 1'!#REF!</definedName>
    <definedName name="_xlnm._FilterDatabase" localSheetId="1" hidden="1">'LOTE 2'!#REF!</definedName>
    <definedName name="_Hlk16782509" localSheetId="0">'LOTE 1'!$L$6</definedName>
    <definedName name="_Hlk16782509" localSheetId="1">'LOTE 2'!$L$6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9" i="92" l="1"/>
  <c r="R53" i="93"/>
  <c r="R54" i="92" l="1"/>
  <c r="R47" i="92"/>
  <c r="R41" i="92"/>
  <c r="R35" i="92"/>
  <c r="R28" i="92"/>
  <c r="R23" i="92"/>
  <c r="R16" i="92"/>
  <c r="Q16" i="92"/>
  <c r="T19" i="92"/>
  <c r="Q92" i="92" l="1"/>
  <c r="Q80" i="92" l="1"/>
  <c r="Q74" i="92"/>
  <c r="Q41" i="92"/>
  <c r="Q287" i="92"/>
  <c r="T199" i="92"/>
  <c r="Q195" i="92"/>
  <c r="T312" i="92"/>
  <c r="X312" i="92"/>
  <c r="O312" i="92"/>
  <c r="U312" i="92"/>
  <c r="Q309" i="92"/>
  <c r="K309" i="92"/>
  <c r="X307" i="92"/>
  <c r="U307" i="92"/>
  <c r="T307" i="92"/>
  <c r="Q304" i="92"/>
  <c r="O307" i="92"/>
  <c r="U302" i="92"/>
  <c r="T302" i="92"/>
  <c r="Q299" i="92"/>
  <c r="O302" i="92"/>
  <c r="Q293" i="92"/>
  <c r="T296" i="92"/>
  <c r="T290" i="92"/>
  <c r="O291" i="92"/>
  <c r="O290" i="92"/>
  <c r="O288" i="92"/>
  <c r="O287" i="92"/>
  <c r="X290" i="92"/>
  <c r="U290" i="92"/>
  <c r="N291" i="92"/>
  <c r="N289" i="92"/>
  <c r="N287" i="92"/>
  <c r="K287" i="92"/>
  <c r="X279" i="92"/>
  <c r="U279" i="92"/>
  <c r="T279" i="92"/>
  <c r="Q276" i="92"/>
  <c r="L276" i="92"/>
  <c r="T272" i="92"/>
  <c r="O274" i="92"/>
  <c r="O273" i="92"/>
  <c r="X272" i="92"/>
  <c r="U272" i="92"/>
  <c r="Q269" i="92"/>
  <c r="X266" i="92"/>
  <c r="U266" i="92"/>
  <c r="T266" i="92"/>
  <c r="Q263" i="92"/>
  <c r="O267" i="92"/>
  <c r="X259" i="92"/>
  <c r="U259" i="92"/>
  <c r="T259" i="92"/>
  <c r="Q256" i="92"/>
  <c r="O261" i="92"/>
  <c r="O256" i="92"/>
  <c r="X252" i="92"/>
  <c r="U252" i="92"/>
  <c r="T252" i="92"/>
  <c r="Q249" i="92"/>
  <c r="O254" i="92"/>
  <c r="X246" i="92"/>
  <c r="U246" i="92"/>
  <c r="T246" i="92"/>
  <c r="Q243" i="92"/>
  <c r="X240" i="92"/>
  <c r="W240" i="92"/>
  <c r="U240" i="92"/>
  <c r="T240" i="92"/>
  <c r="O249" i="92"/>
  <c r="O243" i="92"/>
  <c r="K243" i="92"/>
  <c r="K237" i="92"/>
  <c r="O237" i="92" s="1"/>
  <c r="Q237" i="92"/>
  <c r="X234" i="92"/>
  <c r="U234" i="92"/>
  <c r="T234" i="92"/>
  <c r="Q231" i="92"/>
  <c r="O231" i="92"/>
  <c r="X228" i="92"/>
  <c r="U228" i="92"/>
  <c r="Q225" i="92"/>
  <c r="T228" i="92"/>
  <c r="O229" i="92"/>
  <c r="Q220" i="92"/>
  <c r="T223" i="92"/>
  <c r="T211" i="92"/>
  <c r="T217" i="92"/>
  <c r="X205" i="92"/>
  <c r="U205" i="92"/>
  <c r="T205" i="92"/>
  <c r="Q202" i="92"/>
  <c r="O206" i="92"/>
  <c r="O200" i="92"/>
  <c r="O199" i="92"/>
  <c r="O196" i="92"/>
  <c r="O195" i="92"/>
  <c r="X199" i="92"/>
  <c r="U199" i="92"/>
  <c r="N200" i="92"/>
  <c r="N195" i="92"/>
  <c r="K195" i="92"/>
  <c r="O193" i="92"/>
  <c r="X191" i="92"/>
  <c r="U191" i="92"/>
  <c r="V191" i="92" s="1"/>
  <c r="T191" i="92"/>
  <c r="Q188" i="92"/>
  <c r="N193" i="92"/>
  <c r="N191" i="92"/>
  <c r="N188" i="92"/>
  <c r="K188" i="92"/>
  <c r="O189" i="92" s="1"/>
  <c r="Q183" i="92"/>
  <c r="N186" i="92"/>
  <c r="N183" i="92"/>
  <c r="L183" i="92"/>
  <c r="X186" i="92"/>
  <c r="U186" i="92"/>
  <c r="T186" i="92"/>
  <c r="O139" i="92"/>
  <c r="O127" i="92"/>
  <c r="O115" i="92"/>
  <c r="O109" i="92"/>
  <c r="O92" i="92"/>
  <c r="O59" i="92"/>
  <c r="O47" i="92"/>
  <c r="O52" i="92"/>
  <c r="X45" i="92"/>
  <c r="U45" i="92"/>
  <c r="T45" i="92"/>
  <c r="O45" i="92"/>
  <c r="O44" i="92"/>
  <c r="O41" i="92"/>
  <c r="N45" i="92"/>
  <c r="N44" i="92"/>
  <c r="N43" i="92"/>
  <c r="N42" i="92"/>
  <c r="N41" i="92"/>
  <c r="K41" i="92"/>
  <c r="O39" i="92"/>
  <c r="Q47" i="93"/>
  <c r="T52" i="93"/>
  <c r="T45" i="93"/>
  <c r="Q40" i="93"/>
  <c r="Q27" i="93"/>
  <c r="T30" i="93"/>
  <c r="T19" i="93"/>
  <c r="O188" i="92" l="1"/>
  <c r="T317" i="92"/>
  <c r="Q314" i="92"/>
  <c r="V199" i="92"/>
  <c r="W199" i="92" s="1"/>
  <c r="N43" i="93"/>
  <c r="X52" i="93"/>
  <c r="U52" i="93"/>
  <c r="N48" i="93"/>
  <c r="N49" i="93"/>
  <c r="N50" i="93"/>
  <c r="N51" i="93"/>
  <c r="N52" i="93"/>
  <c r="N47" i="93"/>
  <c r="K47" i="93"/>
  <c r="X45" i="93"/>
  <c r="U45" i="93"/>
  <c r="N42" i="93"/>
  <c r="N45" i="93"/>
  <c r="N40" i="93"/>
  <c r="K40" i="93"/>
  <c r="X38" i="93"/>
  <c r="U38" i="93"/>
  <c r="T38" i="93"/>
  <c r="N38" i="93"/>
  <c r="N37" i="93"/>
  <c r="N33" i="93"/>
  <c r="K33" i="93"/>
  <c r="X30" i="93"/>
  <c r="N31" i="93"/>
  <c r="N27" i="93"/>
  <c r="K27" i="93"/>
  <c r="Q22" i="93"/>
  <c r="N24" i="93"/>
  <c r="N22" i="93"/>
  <c r="K22" i="93"/>
  <c r="Q16" i="93"/>
  <c r="N20" i="93"/>
  <c r="N16" i="93"/>
  <c r="K16" i="93"/>
  <c r="Q282" i="92"/>
  <c r="Q214" i="92"/>
  <c r="Q208" i="92"/>
  <c r="Q177" i="92"/>
  <c r="Q172" i="92"/>
  <c r="Q165" i="92"/>
  <c r="Q157" i="92"/>
  <c r="Q151" i="92"/>
  <c r="Q146" i="92"/>
  <c r="Q141" i="92"/>
  <c r="Q104" i="92"/>
  <c r="X317" i="92"/>
  <c r="U317" i="92"/>
  <c r="K314" i="92"/>
  <c r="N307" i="92"/>
  <c r="N306" i="92"/>
  <c r="N304" i="92"/>
  <c r="N305" i="92"/>
  <c r="K304" i="92"/>
  <c r="X302" i="92"/>
  <c r="N302" i="92"/>
  <c r="N300" i="92"/>
  <c r="N301" i="92"/>
  <c r="N299" i="92"/>
  <c r="K299" i="92"/>
  <c r="X296" i="92"/>
  <c r="U296" i="92"/>
  <c r="N297" i="92"/>
  <c r="N295" i="92"/>
  <c r="N293" i="92"/>
  <c r="K293" i="92"/>
  <c r="N290" i="92"/>
  <c r="M287" i="92"/>
  <c r="L287" i="92"/>
  <c r="N288" i="92" s="1"/>
  <c r="X285" i="92"/>
  <c r="U285" i="92"/>
  <c r="T285" i="92"/>
  <c r="N283" i="92"/>
  <c r="N284" i="92"/>
  <c r="N285" i="92"/>
  <c r="N282" i="92"/>
  <c r="K282" i="92"/>
  <c r="N280" i="92"/>
  <c r="N277" i="92"/>
  <c r="N278" i="92"/>
  <c r="N279" i="92"/>
  <c r="N276" i="92"/>
  <c r="K276" i="92"/>
  <c r="K269" i="92"/>
  <c r="N267" i="92"/>
  <c r="N263" i="92"/>
  <c r="K263" i="92"/>
  <c r="V259" i="92"/>
  <c r="W259" i="92" s="1"/>
  <c r="N261" i="92"/>
  <c r="N256" i="92"/>
  <c r="K256" i="92"/>
  <c r="V252" i="92"/>
  <c r="W252" i="92" s="1"/>
  <c r="N254" i="92"/>
  <c r="N249" i="92"/>
  <c r="K249" i="92"/>
  <c r="V240" i="92"/>
  <c r="V234" i="92"/>
  <c r="W234" i="92" s="1"/>
  <c r="N235" i="92"/>
  <c r="N231" i="92"/>
  <c r="L231" i="92"/>
  <c r="K231" i="92"/>
  <c r="V228" i="92"/>
  <c r="W228" i="92" s="1"/>
  <c r="N229" i="92"/>
  <c r="N228" i="92"/>
  <c r="N225" i="92"/>
  <c r="K225" i="92"/>
  <c r="X223" i="92"/>
  <c r="V223" i="92"/>
  <c r="W223" i="92" s="1"/>
  <c r="U223" i="92"/>
  <c r="N223" i="92"/>
  <c r="N220" i="92"/>
  <c r="M220" i="92"/>
  <c r="L220" i="92"/>
  <c r="K220" i="92"/>
  <c r="X217" i="92"/>
  <c r="V217" i="92"/>
  <c r="W217" i="92" s="1"/>
  <c r="U217" i="92"/>
  <c r="N218" i="92"/>
  <c r="N214" i="92"/>
  <c r="K214" i="92"/>
  <c r="X211" i="92"/>
  <c r="W211" i="92"/>
  <c r="V211" i="92"/>
  <c r="U211" i="92"/>
  <c r="N212" i="92"/>
  <c r="N208" i="92"/>
  <c r="L208" i="92"/>
  <c r="K208" i="92"/>
  <c r="V205" i="92"/>
  <c r="W205" i="92" s="1"/>
  <c r="N206" i="92"/>
  <c r="N202" i="92"/>
  <c r="K202" i="92"/>
  <c r="W191" i="92"/>
  <c r="L188" i="92"/>
  <c r="V186" i="92"/>
  <c r="W186" i="92" s="1"/>
  <c r="K183" i="92"/>
  <c r="X180" i="92"/>
  <c r="W180" i="92"/>
  <c r="U180" i="92"/>
  <c r="T180" i="92"/>
  <c r="N181" i="92"/>
  <c r="N177" i="92"/>
  <c r="K177" i="92"/>
  <c r="X175" i="92"/>
  <c r="W175" i="92"/>
  <c r="U175" i="92"/>
  <c r="T175" i="92"/>
  <c r="N175" i="92"/>
  <c r="N172" i="92"/>
  <c r="K172" i="92"/>
  <c r="X168" i="92"/>
  <c r="W168" i="92"/>
  <c r="V168" i="92"/>
  <c r="U168" i="92"/>
  <c r="T168" i="92"/>
  <c r="N170" i="92"/>
  <c r="N163" i="92"/>
  <c r="N166" i="92"/>
  <c r="N167" i="92"/>
  <c r="N168" i="92"/>
  <c r="N169" i="92"/>
  <c r="N165" i="92"/>
  <c r="L165" i="92"/>
  <c r="K165" i="92"/>
  <c r="X160" i="92"/>
  <c r="W160" i="92"/>
  <c r="U160" i="92"/>
  <c r="T160" i="92"/>
  <c r="N157" i="92"/>
  <c r="K157" i="92"/>
  <c r="X153" i="92"/>
  <c r="W153" i="92"/>
  <c r="V153" i="92"/>
  <c r="U153" i="92"/>
  <c r="T153" i="92"/>
  <c r="N155" i="92"/>
  <c r="N151" i="92"/>
  <c r="K151" i="92"/>
  <c r="X148" i="92"/>
  <c r="W148" i="92"/>
  <c r="V148" i="92"/>
  <c r="U148" i="92"/>
  <c r="T148" i="92"/>
  <c r="N149" i="92"/>
  <c r="N146" i="92"/>
  <c r="K146" i="92"/>
  <c r="X143" i="92"/>
  <c r="V143" i="92"/>
  <c r="U143" i="92"/>
  <c r="T143" i="92"/>
  <c r="N144" i="92"/>
  <c r="N141" i="92"/>
  <c r="K141" i="92"/>
  <c r="X138" i="92"/>
  <c r="W138" i="92"/>
  <c r="V138" i="92"/>
  <c r="U138" i="92"/>
  <c r="T138" i="92"/>
  <c r="Q135" i="92"/>
  <c r="N139" i="92"/>
  <c r="N135" i="92"/>
  <c r="K135" i="92"/>
  <c r="X133" i="92"/>
  <c r="W133" i="92"/>
  <c r="V133" i="92"/>
  <c r="U133" i="92"/>
  <c r="T133" i="92"/>
  <c r="Q129" i="92"/>
  <c r="K129" i="92"/>
  <c r="X127" i="92"/>
  <c r="W127" i="92"/>
  <c r="V127" i="92"/>
  <c r="U127" i="92"/>
  <c r="T127" i="92"/>
  <c r="Q123" i="92"/>
  <c r="N127" i="92"/>
  <c r="N123" i="92"/>
  <c r="K123" i="92"/>
  <c r="X121" i="92"/>
  <c r="W121" i="92"/>
  <c r="V121" i="92"/>
  <c r="U121" i="92"/>
  <c r="T121" i="92"/>
  <c r="R117" i="92"/>
  <c r="Q117" i="92"/>
  <c r="N121" i="92"/>
  <c r="N117" i="92"/>
  <c r="K117" i="92"/>
  <c r="X115" i="92"/>
  <c r="W115" i="92"/>
  <c r="V115" i="92"/>
  <c r="U115" i="92"/>
  <c r="T115" i="92"/>
  <c r="Q111" i="92"/>
  <c r="N115" i="92"/>
  <c r="N111" i="92"/>
  <c r="M111" i="92"/>
  <c r="L111" i="92"/>
  <c r="K111" i="92"/>
  <c r="X109" i="92"/>
  <c r="W109" i="92"/>
  <c r="V109" i="92"/>
  <c r="U109" i="92"/>
  <c r="T109" i="92"/>
  <c r="N109" i="92"/>
  <c r="N104" i="92"/>
  <c r="K104" i="92"/>
  <c r="X102" i="92"/>
  <c r="W102" i="92"/>
  <c r="V102" i="92"/>
  <c r="U102" i="92"/>
  <c r="T102" i="92"/>
  <c r="Q98" i="92"/>
  <c r="N102" i="92"/>
  <c r="N98" i="92"/>
  <c r="K98" i="92"/>
  <c r="X96" i="92"/>
  <c r="W96" i="92"/>
  <c r="V96" i="92"/>
  <c r="U96" i="92"/>
  <c r="T96" i="92"/>
  <c r="N96" i="92"/>
  <c r="N92" i="92"/>
  <c r="K92" i="92"/>
  <c r="X89" i="92"/>
  <c r="W89" i="92"/>
  <c r="V89" i="92"/>
  <c r="U89" i="92"/>
  <c r="T89" i="92"/>
  <c r="N90" i="92"/>
  <c r="N86" i="92"/>
  <c r="L86" i="92"/>
  <c r="K86" i="92"/>
  <c r="X84" i="92"/>
  <c r="W84" i="92"/>
  <c r="V84" i="92"/>
  <c r="U84" i="92"/>
  <c r="T84" i="92"/>
  <c r="N84" i="92"/>
  <c r="N80" i="92"/>
  <c r="K80" i="92"/>
  <c r="X78" i="92"/>
  <c r="W78" i="92"/>
  <c r="V78" i="92"/>
  <c r="U78" i="92"/>
  <c r="T78" i="92"/>
  <c r="N78" i="92"/>
  <c r="N74" i="92"/>
  <c r="K74" i="92"/>
  <c r="X72" i="92"/>
  <c r="W72" i="92"/>
  <c r="V72" i="92"/>
  <c r="U72" i="92"/>
  <c r="T72" i="92"/>
  <c r="Q67" i="92"/>
  <c r="N72" i="92"/>
  <c r="N68" i="92"/>
  <c r="K67" i="92"/>
  <c r="X63" i="92"/>
  <c r="W63" i="92"/>
  <c r="V63" i="92"/>
  <c r="U63" i="92"/>
  <c r="T63" i="92"/>
  <c r="Q61" i="92"/>
  <c r="K61" i="92"/>
  <c r="X59" i="92"/>
  <c r="W59" i="92"/>
  <c r="V59" i="92"/>
  <c r="U59" i="92"/>
  <c r="T59" i="92"/>
  <c r="Q54" i="92"/>
  <c r="K54" i="92"/>
  <c r="X52" i="92"/>
  <c r="W52" i="92"/>
  <c r="V52" i="92"/>
  <c r="U52" i="92"/>
  <c r="T52" i="92"/>
  <c r="Q47" i="92"/>
  <c r="N52" i="92"/>
  <c r="N47" i="92"/>
  <c r="L47" i="92"/>
  <c r="K47" i="92"/>
  <c r="X39" i="92"/>
  <c r="W39" i="92"/>
  <c r="W33" i="92"/>
  <c r="V39" i="92"/>
  <c r="U39" i="92"/>
  <c r="T39" i="92"/>
  <c r="T33" i="92"/>
  <c r="V33" i="92" s="1"/>
  <c r="Q35" i="92"/>
  <c r="N39" i="92"/>
  <c r="N35" i="92"/>
  <c r="K35" i="92"/>
  <c r="X33" i="92"/>
  <c r="U33" i="92"/>
  <c r="N32" i="92"/>
  <c r="N28" i="92"/>
  <c r="K28" i="92"/>
  <c r="X26" i="92"/>
  <c r="V26" i="92"/>
  <c r="U26" i="92"/>
  <c r="T26" i="92"/>
  <c r="N23" i="92"/>
  <c r="X19" i="92"/>
  <c r="V19" i="92"/>
  <c r="W19" i="92" s="1"/>
  <c r="U19" i="92"/>
  <c r="M151" i="92" l="1"/>
  <c r="M177" i="92"/>
  <c r="L195" i="92"/>
  <c r="M214" i="92"/>
  <c r="W143" i="92" l="1"/>
  <c r="L151" i="92"/>
  <c r="L177" i="92"/>
  <c r="M195" i="92"/>
  <c r="N197" i="92" s="1"/>
  <c r="N199" i="92"/>
  <c r="L214" i="92"/>
  <c r="N198" i="92" l="1"/>
  <c r="N153" i="92"/>
  <c r="N154" i="92"/>
  <c r="N152" i="92"/>
  <c r="N180" i="92"/>
  <c r="N179" i="92"/>
  <c r="N178" i="92"/>
  <c r="N196" i="92"/>
  <c r="N215" i="92"/>
  <c r="N216" i="92"/>
  <c r="N217" i="92"/>
  <c r="N221" i="92"/>
  <c r="N222" i="92"/>
  <c r="M225" i="92" l="1"/>
  <c r="T25" i="93"/>
  <c r="Q28" i="92"/>
  <c r="L28" i="92"/>
  <c r="Q23" i="92"/>
  <c r="K23" i="92"/>
  <c r="M23" i="92" s="1"/>
  <c r="K16" i="92"/>
  <c r="M16" i="92" s="1"/>
  <c r="L225" i="92" l="1"/>
  <c r="M28" i="92"/>
  <c r="N33" i="92" s="1"/>
  <c r="W26" i="92"/>
  <c r="L16" i="92"/>
  <c r="L23" i="92"/>
  <c r="N227" i="92" l="1"/>
  <c r="N226" i="92"/>
  <c r="N29" i="92"/>
  <c r="N31" i="92"/>
  <c r="N30" i="92"/>
  <c r="N19" i="92"/>
  <c r="N18" i="92"/>
  <c r="N17" i="92"/>
  <c r="N16" i="92"/>
  <c r="N21" i="92"/>
  <c r="N20" i="92"/>
  <c r="N26" i="92"/>
  <c r="N25" i="92"/>
  <c r="N24" i="92"/>
  <c r="V52" i="93" l="1"/>
  <c r="W52" i="93" s="1"/>
  <c r="R47" i="93"/>
  <c r="M47" i="93"/>
  <c r="L47" i="93"/>
  <c r="V45" i="93"/>
  <c r="W45" i="93" s="1"/>
  <c r="R40" i="93"/>
  <c r="O45" i="93"/>
  <c r="M40" i="93"/>
  <c r="L40" i="93"/>
  <c r="N44" i="93" s="1"/>
  <c r="V38" i="93"/>
  <c r="W38" i="93" s="1"/>
  <c r="Q33" i="93"/>
  <c r="R33" i="93" s="1"/>
  <c r="M33" i="93"/>
  <c r="L33" i="93"/>
  <c r="V30" i="93"/>
  <c r="W30" i="93" s="1"/>
  <c r="U30" i="93"/>
  <c r="R27" i="93"/>
  <c r="O31" i="93"/>
  <c r="M27" i="93"/>
  <c r="L27" i="93"/>
  <c r="N28" i="93" s="1"/>
  <c r="X25" i="93"/>
  <c r="V25" i="93"/>
  <c r="W25" i="93" s="1"/>
  <c r="U25" i="93"/>
  <c r="R22" i="93"/>
  <c r="M22" i="93"/>
  <c r="L22" i="93"/>
  <c r="X19" i="93"/>
  <c r="V19" i="93"/>
  <c r="W19" i="93" s="1"/>
  <c r="U19" i="93"/>
  <c r="R16" i="93"/>
  <c r="M16" i="93"/>
  <c r="L16" i="93"/>
  <c r="N17" i="93" s="1"/>
  <c r="M263" i="92"/>
  <c r="N41" i="93" l="1"/>
  <c r="D6" i="94"/>
  <c r="N30" i="93"/>
  <c r="N29" i="93"/>
  <c r="N25" i="93"/>
  <c r="N23" i="93"/>
  <c r="N18" i="93"/>
  <c r="N19" i="93"/>
  <c r="L263" i="92"/>
  <c r="R314" i="92"/>
  <c r="M314" i="92"/>
  <c r="R309" i="92"/>
  <c r="L309" i="92"/>
  <c r="R304" i="92"/>
  <c r="L304" i="92"/>
  <c r="R299" i="92"/>
  <c r="M299" i="92"/>
  <c r="R293" i="92"/>
  <c r="M293" i="92"/>
  <c r="R287" i="92"/>
  <c r="R282" i="92"/>
  <c r="L282" i="92"/>
  <c r="R276" i="92"/>
  <c r="R269" i="92"/>
  <c r="R263" i="92"/>
  <c r="R256" i="92"/>
  <c r="L256" i="92"/>
  <c r="R249" i="92"/>
  <c r="L249" i="92"/>
  <c r="R243" i="92"/>
  <c r="M243" i="92"/>
  <c r="R237" i="92"/>
  <c r="M237" i="92"/>
  <c r="R231" i="92"/>
  <c r="R225" i="92"/>
  <c r="R220" i="92"/>
  <c r="R214" i="92"/>
  <c r="R208" i="92"/>
  <c r="R202" i="92"/>
  <c r="R195" i="92"/>
  <c r="R188" i="92"/>
  <c r="M188" i="92"/>
  <c r="R183" i="92"/>
  <c r="R177" i="92"/>
  <c r="R172" i="92"/>
  <c r="M172" i="92"/>
  <c r="R165" i="92"/>
  <c r="O165" i="92"/>
  <c r="R157" i="92"/>
  <c r="R151" i="92"/>
  <c r="N312" i="92" l="1"/>
  <c r="N311" i="92"/>
  <c r="N309" i="92"/>
  <c r="L157" i="92"/>
  <c r="O163" i="92"/>
  <c r="M202" i="92"/>
  <c r="L269" i="92"/>
  <c r="V266" i="92"/>
  <c r="W266" i="92" s="1"/>
  <c r="V272" i="92"/>
  <c r="W272" i="92" s="1"/>
  <c r="V317" i="92"/>
  <c r="W317" i="92" s="1"/>
  <c r="V175" i="92"/>
  <c r="V296" i="92"/>
  <c r="W296" i="92" s="1"/>
  <c r="V279" i="92"/>
  <c r="W279" i="92" s="1"/>
  <c r="V160" i="92"/>
  <c r="V285" i="92"/>
  <c r="W285" i="92" s="1"/>
  <c r="M304" i="92"/>
  <c r="L293" i="92"/>
  <c r="N264" i="92"/>
  <c r="N265" i="92"/>
  <c r="N266" i="92"/>
  <c r="N34" i="93"/>
  <c r="N36" i="93"/>
  <c r="N35" i="93"/>
  <c r="M282" i="92"/>
  <c r="M276" i="92"/>
  <c r="M231" i="92"/>
  <c r="N233" i="92" s="1"/>
  <c r="M165" i="92"/>
  <c r="M157" i="92"/>
  <c r="M183" i="92"/>
  <c r="V246" i="92"/>
  <c r="W246" i="92" s="1"/>
  <c r="V312" i="92"/>
  <c r="W312" i="92" s="1"/>
  <c r="V180" i="92"/>
  <c r="M309" i="92"/>
  <c r="N310" i="92" s="1"/>
  <c r="L172" i="92"/>
  <c r="M269" i="92"/>
  <c r="V302" i="92"/>
  <c r="W302" i="92" s="1"/>
  <c r="M249" i="92"/>
  <c r="N251" i="92" s="1"/>
  <c r="L314" i="92"/>
  <c r="V307" i="92"/>
  <c r="W307" i="92" s="1"/>
  <c r="M208" i="92"/>
  <c r="N209" i="92" s="1"/>
  <c r="M256" i="92"/>
  <c r="N260" i="92" s="1"/>
  <c r="V290" i="92"/>
  <c r="W290" i="92" s="1"/>
  <c r="L299" i="92"/>
  <c r="L243" i="92"/>
  <c r="L237" i="92"/>
  <c r="L202" i="92"/>
  <c r="N243" i="92" l="1"/>
  <c r="N247" i="92"/>
  <c r="N241" i="92"/>
  <c r="N237" i="92"/>
  <c r="N318" i="92"/>
  <c r="N317" i="92"/>
  <c r="N316" i="92"/>
  <c r="N315" i="92"/>
  <c r="N314" i="92"/>
  <c r="N259" i="92"/>
  <c r="N257" i="92"/>
  <c r="N258" i="92"/>
  <c r="N253" i="92"/>
  <c r="N250" i="92"/>
  <c r="N252" i="92"/>
  <c r="N245" i="92"/>
  <c r="N246" i="92"/>
  <c r="N244" i="92"/>
  <c r="N240" i="92"/>
  <c r="N239" i="92"/>
  <c r="N238" i="92"/>
  <c r="N232" i="92"/>
  <c r="N234" i="92"/>
  <c r="N296" i="92"/>
  <c r="N294" i="92"/>
  <c r="N160" i="92"/>
  <c r="N211" i="92"/>
  <c r="N210" i="92"/>
  <c r="N271" i="92"/>
  <c r="N173" i="92"/>
  <c r="N174" i="92"/>
  <c r="N185" i="92"/>
  <c r="N184" i="92"/>
  <c r="N189" i="92"/>
  <c r="N190" i="92"/>
  <c r="N192" i="92"/>
  <c r="N204" i="92"/>
  <c r="N205" i="92"/>
  <c r="N203" i="92"/>
  <c r="N274" i="92"/>
  <c r="N269" i="92"/>
  <c r="N273" i="92"/>
  <c r="N272" i="92"/>
  <c r="N270" i="92"/>
  <c r="N161" i="92"/>
  <c r="N158" i="92"/>
  <c r="N159" i="92"/>
  <c r="N162" i="92"/>
  <c r="M98" i="92" l="1"/>
  <c r="L98" i="92" l="1"/>
  <c r="N101" i="92" l="1"/>
  <c r="R146" i="92"/>
  <c r="R141" i="92"/>
  <c r="R135" i="92"/>
  <c r="R129" i="92"/>
  <c r="R123" i="92"/>
  <c r="R111" i="92"/>
  <c r="R104" i="92"/>
  <c r="R98" i="92"/>
  <c r="R92" i="92"/>
  <c r="Q86" i="92"/>
  <c r="R86" i="92" s="1"/>
  <c r="R80" i="92"/>
  <c r="R74" i="92"/>
  <c r="R67" i="92"/>
  <c r="D5" i="94"/>
  <c r="D7" i="94" s="1"/>
  <c r="V45" i="92" l="1"/>
  <c r="W45" i="92" s="1"/>
  <c r="L146" i="92" l="1"/>
  <c r="M141" i="92"/>
  <c r="M123" i="92"/>
  <c r="L117" i="92"/>
  <c r="M104" i="92"/>
  <c r="M92" i="92"/>
  <c r="M54" i="92"/>
  <c r="M74" i="92"/>
  <c r="M35" i="92"/>
  <c r="L135" i="92" l="1"/>
  <c r="M129" i="92"/>
  <c r="O129" i="92"/>
  <c r="M135" i="92"/>
  <c r="M146" i="92"/>
  <c r="L92" i="92"/>
  <c r="L141" i="92"/>
  <c r="L129" i="92"/>
  <c r="L123" i="92"/>
  <c r="M117" i="92"/>
  <c r="N118" i="92" s="1"/>
  <c r="L104" i="92"/>
  <c r="M86" i="92"/>
  <c r="N87" i="92" s="1"/>
  <c r="L54" i="92"/>
  <c r="N54" i="92" s="1"/>
  <c r="L74" i="92"/>
  <c r="L35" i="92"/>
  <c r="N136" i="92" l="1"/>
  <c r="N147" i="92"/>
  <c r="N142" i="92"/>
  <c r="N36" i="92"/>
  <c r="N120" i="92"/>
  <c r="N138" i="92"/>
  <c r="N148" i="92"/>
  <c r="N119" i="92"/>
  <c r="N88" i="92"/>
  <c r="N143" i="92"/>
  <c r="N75" i="92"/>
  <c r="N76" i="92"/>
  <c r="N77" i="92"/>
  <c r="N89" i="92"/>
  <c r="N93" i="92"/>
  <c r="N94" i="92"/>
  <c r="N95" i="92"/>
  <c r="N99" i="92"/>
  <c r="N100" i="92"/>
  <c r="N130" i="92"/>
  <c r="N131" i="92"/>
  <c r="N132" i="92"/>
  <c r="N133" i="92"/>
  <c r="N129" i="92"/>
  <c r="N59" i="92"/>
  <c r="N55" i="92"/>
  <c r="N57" i="92"/>
  <c r="N56" i="92"/>
  <c r="N58" i="92"/>
  <c r="N112" i="92"/>
  <c r="N113" i="92"/>
  <c r="N114" i="92"/>
  <c r="N126" i="92"/>
  <c r="N124" i="92"/>
  <c r="N125" i="92"/>
  <c r="N137" i="92"/>
  <c r="N105" i="92"/>
  <c r="N106" i="92"/>
  <c r="N107" i="92"/>
  <c r="N108" i="92"/>
  <c r="N38" i="92"/>
  <c r="N37" i="92"/>
  <c r="O72" i="92" l="1"/>
  <c r="L41" i="92"/>
  <c r="O80" i="92" l="1"/>
  <c r="O84" i="92"/>
  <c r="O276" i="92"/>
  <c r="O111" i="92"/>
  <c r="L80" i="92"/>
  <c r="L67" i="92"/>
  <c r="O67" i="92"/>
  <c r="M41" i="92"/>
  <c r="O42" i="92"/>
  <c r="M47" i="92"/>
  <c r="M67" i="92"/>
  <c r="M80" i="92"/>
  <c r="N70" i="92" l="1"/>
  <c r="N69" i="92"/>
  <c r="N67" i="92"/>
  <c r="N71" i="92"/>
  <c r="N81" i="92"/>
  <c r="N82" i="92"/>
  <c r="N83" i="92"/>
  <c r="N48" i="92"/>
  <c r="N49" i="92"/>
  <c r="N50" i="92"/>
  <c r="N51" i="92"/>
  <c r="G5" i="54" l="1"/>
  <c r="G4" i="54"/>
  <c r="G3" i="54"/>
  <c r="G6" i="54" l="1"/>
  <c r="R61" i="92"/>
  <c r="L61" i="92" l="1"/>
  <c r="N65" i="92" s="1"/>
  <c r="O65" i="92"/>
  <c r="M61" i="92"/>
  <c r="N64" i="92" l="1"/>
  <c r="N63" i="92"/>
  <c r="N61" i="92"/>
  <c r="N62" i="92"/>
</calcChain>
</file>

<file path=xl/sharedStrings.xml><?xml version="1.0" encoding="utf-8"?>
<sst xmlns="http://schemas.openxmlformats.org/spreadsheetml/2006/main" count="1952" uniqueCount="560">
  <si>
    <t>MAPA COMPARATIVO DE PREÇOS</t>
  </si>
  <si>
    <t>LEVANTAMENTO/GERENCIAMENTO DE RISCOS:</t>
  </si>
  <si>
    <t>OBSERVAÇÕES IMPORTANTES PARA LEVANTAMENTO DE RISCOS:</t>
  </si>
  <si>
    <t>RESPOSTA:</t>
  </si>
  <si>
    <t>MÉDIA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</si>
  <si>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</si>
  <si>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</si>
  <si>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</si>
  <si>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</si>
  <si>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</si>
  <si>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</si>
  <si>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</si>
  <si>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N/A</t>
  </si>
  <si>
    <t>4.</t>
  </si>
  <si>
    <t>O serviço comercializado em dólar?</t>
  </si>
  <si>
    <t>PREÇO MÍNIMO</t>
  </si>
  <si>
    <t>5.</t>
  </si>
  <si>
    <t xml:space="preserve">O valor estimado sugere contratação exclusiva para ME e EPP? </t>
  </si>
  <si>
    <t>SIM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</si>
  <si>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</si>
  <si>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</si>
  <si>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</si>
  <si>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</si>
  <si>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</si>
  <si>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</si>
  <si>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</si>
  <si>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</si>
  <si>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</si>
  <si>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</si>
  <si>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</si>
  <si>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ITEM</t>
  </si>
  <si>
    <t>ESPECIFICAÇÃO / FORMATO</t>
  </si>
  <si>
    <t>UND</t>
  </si>
  <si>
    <t>Cotações</t>
  </si>
  <si>
    <t>Fonte</t>
  </si>
  <si>
    <t>PORTE</t>
  </si>
  <si>
    <t>VALOR
UNIT.</t>
  </si>
  <si>
    <t>MÉDIA/MEDIANA</t>
  </si>
  <si>
    <t>30% acima média</t>
  </si>
  <si>
    <t>&lt;
70% da média</t>
  </si>
  <si>
    <t>AVALIÇÃO</t>
  </si>
  <si>
    <t>OBSERVAÇÕES
AVALIAÇÃO</t>
  </si>
  <si>
    <t>Valor 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</si>
  <si>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</si>
  <si>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</si>
  <si>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</si>
  <si>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</si>
  <si>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</si>
  <si>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</si>
  <si>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</si>
  <si>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</si>
  <si>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</si>
  <si>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</si>
  <si>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</si>
  <si>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</si>
  <si>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</si>
  <si>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</si>
  <si>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</si>
  <si>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</si>
  <si>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</si>
  <si>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CATMAT</t>
  </si>
  <si>
    <t>EMPRESAS (RAZÃO + CNPJ)</t>
  </si>
  <si>
    <t>MÉDIAS/MEDIANA</t>
  </si>
  <si>
    <t xml:space="preserve"> da média dos preços obtidos</t>
  </si>
  <si>
    <t>CRITÉRIOS ESTATÍSTICOS DA AMOSTRA</t>
  </si>
  <si>
    <t>DESVIO PADRÃO</t>
  </si>
  <si>
    <t>COEFICIENTE DE VARIAÇÃO(%)</t>
  </si>
  <si>
    <t>MÉTODO ESTATÍSTICO</t>
  </si>
  <si>
    <t>CRITÉRIOS ESTATÍSTICOS GERAIS</t>
  </si>
  <si>
    <t xml:space="preserve">        </t>
  </si>
  <si>
    <t>Valor total (12 meses)</t>
  </si>
  <si>
    <t>Preços execessivamente elevados: superior a 25% da média simples dos cesta de preços obtidos</t>
  </si>
  <si>
    <t>Inexequível: inferior a 75% da média da cesta de preços obtidos</t>
  </si>
  <si>
    <t xml:space="preserve"> da média dos preços obtidos, </t>
  </si>
  <si>
    <t xml:space="preserve"> da média dos preços obtidos </t>
  </si>
  <si>
    <t>da média dos preços obtidos</t>
  </si>
  <si>
    <t>COEFICIENTE DE VARIAÇÃO
(%)</t>
  </si>
  <si>
    <t xml:space="preserve">GERENCIAMENTO DOS RISCOS:
*Os potenciais riscos devem ser explicitados na informação da unidade.
*Os potenciais riscos devem ser explicitados na informação da unidade.
*Os riscos que influenciam diretemente na seleção do fornecedor devem ser encaminhados à Seção de Licitações.
</t>
  </si>
  <si>
    <t xml:space="preserve">Há, pelo menos, 3 empresas ME e EPP participando da cotação? </t>
  </si>
  <si>
    <t>Und</t>
  </si>
  <si>
    <t>QTD 1 ano</t>
  </si>
  <si>
    <t xml:space="preserve">Und </t>
  </si>
  <si>
    <t>Seção de Compras - SECOMP / SUCOP / SAD</t>
  </si>
  <si>
    <t>Objeto: Fornecimento materiais gráficos</t>
  </si>
  <si>
    <t>Servidor Responsável pela pesquisa de preços: Armindo Dias Filho</t>
  </si>
  <si>
    <t>Processo SEI n. 0002026-89.2023.4.90.8000</t>
  </si>
  <si>
    <r>
      <rPr>
        <b/>
        <sz val="10"/>
        <rFont val="Calibri"/>
        <family val="2"/>
      </rPr>
      <t>APAGADOR PARA QUADRO BRANCO</t>
    </r>
    <r>
      <rPr>
        <sz val="10"/>
        <rFont val="Calibri"/>
        <family val="2"/>
      </rPr>
      <t xml:space="preserve">
- Encaixe para 2 (dois) marcadores;
- Com feltro;
- Com imã;
- Atóxico;
- Medidas aproximadas: 14,5 x 5,5cm;
- Cor: Azul ou Preto;
- Marca de Referência: Stalo ou marca com selo de qualidade do INMETRO.</t>
    </r>
  </si>
  <si>
    <r>
      <rPr>
        <b/>
        <sz val="10"/>
        <rFont val="Calibri"/>
        <family val="2"/>
      </rPr>
      <t>APRESENTADOR MULTIMÍDIA LASER</t>
    </r>
    <r>
      <rPr>
        <sz val="10"/>
        <rFont val="Calibri"/>
        <family val="2"/>
      </rPr>
      <t xml:space="preserve">
- Cor do laser: vermelha;
- Compatível com sistema operacional: Windows 10, Mac OS 10 ou superior e Linux;
- Receptor sem fio;
- Feixe de luz de no mínimo 1mW;
- Alcance mínimo de 10 metros;
- Interface USB;
- Plug-and-Play;
- Marca com selo de qualidade do INMETRO.</t>
    </r>
  </si>
  <si>
    <r>
      <rPr>
        <b/>
        <sz val="10"/>
        <rFont val="Calibri"/>
        <family val="2"/>
      </rPr>
      <t>BLOCO FLIP CHART</t>
    </r>
    <r>
      <rPr>
        <sz val="10"/>
        <rFont val="Calibri"/>
        <family val="2"/>
      </rPr>
      <t xml:space="preserve">
- Dimensões: 64x88 centímetros;
- Com 50 folhas;
- Gramatura: 56g/m²
- Com microsserrilha;
- Com furos;
- Cor: Branco;
- Marcas de Referencia: São Domingos, Spiral ou marca com selo de qualidade do INMETRO.</t>
    </r>
  </si>
  <si>
    <r>
      <rPr>
        <b/>
        <sz val="10"/>
        <rFont val="Calibri"/>
        <family val="2"/>
      </rPr>
      <t>BOBINA PARA PLASTIFICAÇÃO</t>
    </r>
    <r>
      <rPr>
        <sz val="10"/>
        <rFont val="Calibri"/>
        <family val="2"/>
      </rPr>
      <t xml:space="preserve">
- Ofício A4;
- Medidas:
- Largura: 23cm;
 - Comprimento: 45 m;
 - Espessura de 0,08 mm;
- 190 micras;
- Marca com selo de qualidade do INMETRO.</t>
    </r>
  </si>
  <si>
    <r>
      <rPr>
        <b/>
        <sz val="10"/>
        <rFont val="Calibri"/>
        <family val="2"/>
      </rPr>
      <t>BORRACHA BRANCA</t>
    </r>
    <r>
      <rPr>
        <sz val="10"/>
        <rFont val="Calibri"/>
        <family val="2"/>
      </rPr>
      <t xml:space="preserve">
- Com cinta protetora em plástico;
- Cor: Branca;
- Medidas: 12x21x43mm;
- Indicada para apagar escrita à grafite e à lápis;
- Apagamneto macio;
- Formato anatômico;
- Marcas de Referencia: Bic ou marca com selo de qualidade do INMETRO.</t>
    </r>
  </si>
  <si>
    <r>
      <rPr>
        <b/>
        <sz val="10"/>
        <rFont val="Calibri"/>
        <family val="2"/>
      </rPr>
      <t>CANETA ESFEROGRÁFICA</t>
    </r>
    <r>
      <rPr>
        <sz val="10"/>
        <rFont val="Calibri"/>
        <family val="2"/>
      </rPr>
      <t xml:space="preserve">
- Cor: Azul;
- Material: Plástico reciclado;
- Material da Ponta: Esfera de Tungstênio;
- Tipo da escrita: Grossa;
- Características Adicionais: Atóxica, corpo cilíndrico e transparente;
- Marcas de Referência: Bic ou similar ou marca com selo de qualidade do INMETRO.</t>
    </r>
  </si>
  <si>
    <r>
      <rPr>
        <b/>
        <sz val="10"/>
        <rFont val="Calibri"/>
        <family val="2"/>
      </rPr>
      <t>CANETA ESFEROGRÁFICA</t>
    </r>
    <r>
      <rPr>
        <sz val="10"/>
        <rFont val="Calibri"/>
        <family val="2"/>
      </rPr>
      <t xml:space="preserve">
- Cor: Preta;
- Material: Plástico reciclado;
- Material da Ponta: Esfera de Tungstênio;
- Tipo da escrita: Grossa;
- Características Adicionais: Atóxica, corpo cilíndrico e transparente;
- Marcas de Referência: Bic ou similar ou marca com selo de qualidade do INMETRO.</t>
    </r>
  </si>
  <si>
    <t>Data base: 31/12/2023</t>
  </si>
  <si>
    <t>Demais</t>
  </si>
  <si>
    <t>comprvas.gov/outros</t>
  </si>
  <si>
    <t>Diversas</t>
  </si>
  <si>
    <t>Relatório Fonte de Preços                     (12/2023)</t>
  </si>
  <si>
    <t>Empresa Bras. Energia Nuclear    Ata 19/2023 (12/2023)</t>
  </si>
  <si>
    <t>EPP</t>
  </si>
  <si>
    <t>Defensoria Pública do Acre                      Ata 22/2023 (12/2023)</t>
  </si>
  <si>
    <t>Rafa Paper Distribuidora Ltda30.735.649/0001-11</t>
  </si>
  <si>
    <t>ME</t>
  </si>
  <si>
    <t>RM Amely Import. E Exp Ltda      48.807.054/0001-90</t>
  </si>
  <si>
    <t>Universidade Federal Esp. Santo    Ata 24/2023 (11/2023)</t>
  </si>
  <si>
    <t>compras.gov/outros</t>
  </si>
  <si>
    <t>Alzotec Informática Ltda                  17.775.469/0001-03</t>
  </si>
  <si>
    <t>Prefeitura Borda da Mata                 Ata 48/2023 (04/2023)</t>
  </si>
  <si>
    <t>Quality Atacado Ltda                        15.724.019/0001-58</t>
  </si>
  <si>
    <t>Quality Atacado Ltda                        15.724.019/0001-59</t>
  </si>
  <si>
    <t>Comando Militar do Sul                       Ata 36/2022 (01/2023)</t>
  </si>
  <si>
    <t xml:space="preserve">Relatório Fonte de Preços                    </t>
  </si>
  <si>
    <t>Fundação Oswaldo Cruz                  Ata 329/2023 (10/2023)</t>
  </si>
  <si>
    <t>Prisma Papelaria Ltda                             28.076.288/0001-05</t>
  </si>
  <si>
    <t xml:space="preserve">A R Schuster Papeis              04.026.567/0001-98                 </t>
  </si>
  <si>
    <t>Instituto Planejamento Cascavel  Ata 5/2023 (12/2023)</t>
  </si>
  <si>
    <t>Conselho Ref. Fisioterapia                Ata 11/2023 (12/2023)</t>
  </si>
  <si>
    <t xml:space="preserve">Galaxy Brindes e Serv. Ltda        26.824.426/0001-53    </t>
  </si>
  <si>
    <r>
      <rPr>
        <b/>
        <sz val="10"/>
        <rFont val="Calibri"/>
        <family val="2"/>
      </rPr>
      <t>CANETA MARCA-TEXTO</t>
    </r>
    <r>
      <rPr>
        <sz val="10"/>
        <rFont val="Calibri"/>
        <family val="2"/>
      </rPr>
      <t xml:space="preserve">
- Material: Plástico Reciclado;
- Tipo Ponta: Facetada;
- Cor: Amarela;
- Tipo: Não Recarregável;
- Características Adicionais: Traço 1 a 4mm;
- Fluorescente;
- Marcas de Referencia: Materprint ou marca com selo de qualidade do INMETRO.</t>
    </r>
  </si>
  <si>
    <t>Ministério Desev. Regional                      Ata 22/2023 (12/2023)</t>
  </si>
  <si>
    <t>LRF Distribuidora Ltda                     49.4 64.926/0001-27</t>
  </si>
  <si>
    <t xml:space="preserve">Prefeitura Colinas  Tocantins       Ata 9/2023 (12/2023)   </t>
  </si>
  <si>
    <t>Distribuidora MSI Ltda                           14.892.568/0001-79</t>
  </si>
  <si>
    <t>Câmara Fazenda Rio Grande                          Ata 9/2023 (12/2023)</t>
  </si>
  <si>
    <t>Luciane Klesener                       04.834.661/0001-73</t>
  </si>
  <si>
    <r>
      <rPr>
        <b/>
        <sz val="10"/>
        <rFont val="Calibri"/>
        <family val="2"/>
      </rPr>
      <t>CAPA DE PVC PARA ENCADERANAÇÃO</t>
    </r>
    <r>
      <rPr>
        <sz val="10"/>
        <rFont val="Calibri"/>
        <family val="2"/>
      </rPr>
      <t xml:space="preserve">
- Cor Tranparente;
- Formato A-4;
- Pacote com 100 unidades;
- Marca com selo de qualidade do INMETRO.</t>
    </r>
  </si>
  <si>
    <t>Instituto Planejamento Cascavel   Ata 5/2023 (12/2023)</t>
  </si>
  <si>
    <t>Câmara Fazenda Rio Grande                         Ata 9/2023 (12/2023)</t>
  </si>
  <si>
    <t>Nogueira  N. C e S Ltda                       05.383.313/0001-90</t>
  </si>
  <si>
    <t>Prisma Papelaria Ltda                 28.076.288/0001-05</t>
  </si>
  <si>
    <t>Sec Estadop Ed. C e Desportos                       Ata 16/2023 (07/2023)</t>
  </si>
  <si>
    <t>Ministério Defesa                                               Ata 4/2023 (08/2023)</t>
  </si>
  <si>
    <t xml:space="preserve">A D da Silva Papelaria          06.296.886/0001-49    </t>
  </si>
  <si>
    <t xml:space="preserve">Relatório Fonte de Preços                     </t>
  </si>
  <si>
    <r>
      <rPr>
        <b/>
        <sz val="10"/>
        <rFont val="Calibri"/>
        <family val="2"/>
      </rPr>
      <t>COLA BASTÃO</t>
    </r>
    <r>
      <rPr>
        <sz val="10"/>
        <rFont val="Calibri"/>
        <family val="2"/>
      </rPr>
      <t xml:space="preserve">
- Peso: 8 gramas;
- Composição: Plástico Reciclado;
- Cor: Branca;
- Características Adicionais: Atóxica;
- Tipo: Bastão.</t>
    </r>
  </si>
  <si>
    <t>Agencia Def Agro. Roraima                     Ata 8/2023 (11/2023)</t>
  </si>
  <si>
    <t>Albuquerque Com. Serv. Ltda         17.406.079/0001-58</t>
  </si>
  <si>
    <t>Comando da Marinha                        Ata 27/2022 (02/2023)</t>
  </si>
  <si>
    <t>Teixeira de Arruda Ltda                  47.852.784/0001-40</t>
  </si>
  <si>
    <t>Sec. Inf. Cidades e Habitações       Ata 01/2023 (01/2023)</t>
  </si>
  <si>
    <t>Sete Distribuidora Ltda                  41.501.350/0001-19</t>
  </si>
  <si>
    <r>
      <rPr>
        <b/>
        <sz val="10"/>
        <rFont val="Calibri"/>
        <family val="2"/>
      </rPr>
      <t>COLA LÍQUIDA</t>
    </r>
    <r>
      <rPr>
        <sz val="10"/>
        <rFont val="Calibri"/>
        <family val="2"/>
      </rPr>
      <t xml:space="preserve">
- Peso: 90 gramas;
- Composição: Plástico Reciclado;
- Cor: Branca;
- Características Adicionais: Atóxica;
- Marcas de Referência: Bic, Leo&amp;Leo ou similar ou marca com selo de qualidade INMETRO.</t>
    </r>
  </si>
  <si>
    <t>Agência Def. Agrop Roraima       Ata 8/2023 (11/2023)</t>
  </si>
  <si>
    <t>Prefeitura São Luis                                 Ata 74/2023 (06/2023)</t>
  </si>
  <si>
    <t>Goldem Comércio Ltda                 21161466000149</t>
  </si>
  <si>
    <r>
      <rPr>
        <b/>
        <sz val="10"/>
        <rFont val="Calibri"/>
        <family val="2"/>
      </rPr>
      <t>ESTILETE ESTREITO 9MM</t>
    </r>
    <r>
      <rPr>
        <sz val="10"/>
        <rFont val="Calibri"/>
        <family val="2"/>
      </rPr>
      <t xml:space="preserve">
- Possui cabo ergonômico e emborrachado;
- Lâmina de aço extensível interna;
- Tipo da lâmina: Reta segmentada;
- Trava de segurança;
- Trava: Deslizante;
- Lâmina: 9mm;
- Marca de referência: Vonder  ou marca com selo de qualidade do INMETRO.</t>
    </r>
  </si>
  <si>
    <t>Fundo Ass. Social Paudalho        Ata 27/2023 (12/2023)</t>
  </si>
  <si>
    <t>Única Saneantes Ltda            43.392.983/0001-60</t>
  </si>
  <si>
    <t>Krasner /s. e Comércio Ltda      37.608.458/0001-38</t>
  </si>
  <si>
    <t>Prefeitura São Pedro da Aldeia      Ata 60/2023 (11/2023)</t>
  </si>
  <si>
    <t>Ministério Defesa                                    Ata 16/2023 (11/2023)</t>
  </si>
  <si>
    <t xml:space="preserve">Roldfer S. e Acess. Ltda          34.465.947/0001-90         </t>
  </si>
  <si>
    <r>
      <rPr>
        <b/>
        <sz val="10"/>
        <rFont val="Calibri"/>
        <family val="2"/>
      </rPr>
      <t>STILETE PROFISSIONAL 25MM</t>
    </r>
    <r>
      <rPr>
        <sz val="10"/>
        <rFont val="Calibri"/>
        <family val="2"/>
      </rPr>
      <t xml:space="preserve">
- Emborrachado;
- Reforçado; 
- Grande 25 mm;
- Em aço;
- Material do corpo do estilete: Metálico revestido com borracha termoplástica;
- Tipo da lâmina: Reta segmentada;
- Comprimento total do estilete: 200 mm;
- Largura da lâmina (mm): 25;
- Marca de referência: Vonder  ou marca com selo de qualidade do INMETRO.</t>
    </r>
  </si>
  <si>
    <t>Ministério Educação                         Ata 13/2023 (09/2023)</t>
  </si>
  <si>
    <t>Pracimax Casa Construção Ltda                                  46.497.089/0001-44</t>
  </si>
  <si>
    <t>Ministério Educação                         Ata 24/2023 (08/2023)</t>
  </si>
  <si>
    <t>GGV Comercial Ltda                  35.236.131/0001-57</t>
  </si>
  <si>
    <t>Prefeitura Volta Redonda                       Ata 37/2023 (04/2023)</t>
  </si>
  <si>
    <t>Distribuidora Brazlimp Ltda    26.844.478/0001-91</t>
  </si>
  <si>
    <r>
      <rPr>
        <b/>
        <sz val="10"/>
        <rFont val="Calibri"/>
        <family val="2"/>
      </rPr>
      <t>ETIQUETA AUTO ADESIVA</t>
    </r>
    <r>
      <rPr>
        <sz val="10"/>
        <rFont val="Calibri"/>
        <family val="2"/>
      </rPr>
      <t xml:space="preserve">
- Papel Carta;
- Pacote com 100 folhas;
- 14 etiquetas por folha;
- Medida de cada etiqueta: 33,9x101,6mm;
- Marca de referência: Colacril, Maxprint ou marca com selo de qualidade do INMETRO.</t>
    </r>
  </si>
  <si>
    <t>Master Comercial Ltda                        06.954.360/0001-09</t>
  </si>
  <si>
    <t>Procuradoria de Justiça de SE      Ata 63/2023 (12/2023)</t>
  </si>
  <si>
    <r>
      <rPr>
        <b/>
        <sz val="10"/>
        <rFont val="Calibri"/>
        <family val="2"/>
      </rPr>
      <t>FITA ADESIVA DUPLA FACE TRANSPARENTE</t>
    </r>
    <r>
      <rPr>
        <sz val="10"/>
        <rFont val="Calibri"/>
        <family val="2"/>
      </rPr>
      <t xml:space="preserve">
 - Cor: Transparente;
- Composição: Filme de polipropileno coberto com adesivo à base de água de ambos os lados;
- Liner de papel siliconizado;
- Medida: 12mm x 30m;
- Indicada para fixação de cartazes, enfeites ou arranjos, montagens, usos gerais para decoração em festas etc;
- Marca de Referência: Adelbras ou marca com selo de qualidade do INMETRO.</t>
    </r>
  </si>
  <si>
    <t>Imaster Sol. Gráficas Ltda                   03.979.214/0001-40</t>
  </si>
  <si>
    <t>Comando da Marinha                    Ata 56/2023 (11/2023)</t>
  </si>
  <si>
    <t>EVL Com. Imp. Exp. Ltda                          47.206.967/0001-98</t>
  </si>
  <si>
    <t>Prefeitura Cascavel                                                        Ata 127/2023 (10/2023)</t>
  </si>
  <si>
    <t>Prefeitura Colinas do tocantins     Ata 9/2023 (12/2023)</t>
  </si>
  <si>
    <t>Distribuidora MSI Ltda                         14.892.568/0001-79</t>
  </si>
  <si>
    <t>Ag. Defesa Agrop. Roraima                             Ata 8/2023 (11/2023)</t>
  </si>
  <si>
    <t>Phive Empreendimentos Ltda      40.934.288/0001-96</t>
  </si>
  <si>
    <t>Ministério Educação                                 Ata 59/2023 (10/2023)</t>
  </si>
  <si>
    <r>
      <rPr>
        <b/>
        <sz val="10"/>
        <rFont val="Calibri"/>
        <family val="2"/>
      </rPr>
      <t>FITA ADESIVA TRANSPARENTE</t>
    </r>
    <r>
      <rPr>
        <sz val="10"/>
        <rFont val="Calibri"/>
        <family val="2"/>
      </rPr>
      <t xml:space="preserve">
- Para ser utilizada juntamente com suporte para fita adesiva;
- Tratada quimicamente;
- Com adesivo de resina e borracha;
- Sensível à pressão;
- Medida: 12mm x 30m;
- Marcas de Referência: Adelbras, Adere, 3M, Eurocel ou similar marca com selo do INMETRO.</t>
    </r>
  </si>
  <si>
    <t>Prefeitura Campo Belo                     Ata 177/2023 (08/2023)</t>
  </si>
  <si>
    <t>TP Soluções Integradas Ltda      48.315.388/0001-46</t>
  </si>
  <si>
    <r>
      <rPr>
        <b/>
        <sz val="10"/>
        <rFont val="Calibri"/>
        <family val="2"/>
      </rPr>
      <t>FITA ADESIVA TRANSPARENTE</t>
    </r>
    <r>
      <rPr>
        <sz val="10"/>
        <rFont val="Calibri"/>
        <family val="2"/>
      </rPr>
      <t xml:space="preserve">
- Tratada quimicamente;
- Com adesivo de resina e borracha;
- Indicada para diversas aplicações de fixação e proteção;
- Alta Resistência e Flexibilidade;
- Medida: 48mm x 50m;
- Marcas de Referência: Adelbras, Adere, 3M, Eurocel ou similar marca com selo do INMETRO.</t>
    </r>
  </si>
  <si>
    <t>Prefeitura Monte Alegre            Ata 32/2023 (11/2023)</t>
  </si>
  <si>
    <t xml:space="preserve">NS Dist. Gêneros Alim Ltda      35.946.280/0001-00   </t>
  </si>
  <si>
    <t xml:space="preserve">Distrib. Brazlimp Ltda         26.844.478/0001-91         </t>
  </si>
  <si>
    <t>Prefeitura Volta Redonda                   Ata 37/2023 (04/2023)</t>
  </si>
  <si>
    <r>
      <rPr>
        <b/>
        <sz val="10"/>
        <rFont val="Calibri"/>
        <family val="2"/>
      </rPr>
      <t>FITA ADESIVA TRANSPARENTE</t>
    </r>
    <r>
      <rPr>
        <sz val="10"/>
        <rFont val="Calibri"/>
        <family val="2"/>
      </rPr>
      <t xml:space="preserve">
- Tratada quimicamente;
- Com adesivo de resina e borracha;
- Sensível à pressão;
- Medida: 12mm x 40m;
- Marcas de Referência: Adelbras, Adere, 3M, Eurocel ou similar marca com selo do INMETRO.</t>
    </r>
  </si>
  <si>
    <t>Prefeitura Campo Belo                          Ata 177/2023 (08/2023)</t>
  </si>
  <si>
    <t xml:space="preserve">TP Sousa S. Integradas Ltda      48.315.388/0001-46   </t>
  </si>
  <si>
    <r>
      <rPr>
        <b/>
        <sz val="10"/>
        <rFont val="Calibri"/>
        <family val="2"/>
      </rPr>
      <t>FITA PARA ROTULADOR ELETRÔNICO</t>
    </r>
    <r>
      <rPr>
        <sz val="10"/>
        <rFont val="Calibri"/>
        <family val="2"/>
      </rPr>
      <t xml:space="preserve">
- Para equipamento da marca Brother modelo PT-80;
- Largura: 12mm;
- Comprimento: 8 metros;
- Cor de Fundo: Branco;
- Cor da Letra: Preto;
- Produto a ser entregue: Marca Brother.</t>
    </r>
  </si>
  <si>
    <t>Ag. M. Reg. Serv. Delegados                  Ata 261/2023 (10/2023)</t>
  </si>
  <si>
    <t>Max Quality Comércio Ltda      42.810.782/0001-74</t>
  </si>
  <si>
    <t xml:space="preserve">BMS Import. Exp. Equipl Ltda     67.457.705/0001-03  </t>
  </si>
  <si>
    <t>Cia Água Joiville                                                         Ata 104/2023 (08/2023)</t>
  </si>
  <si>
    <t>Ministério Defesa                               Ata 18/2023 (08/2023)</t>
  </si>
  <si>
    <t>M. alcione dos S. Gonçalves     10.934.762/0001-19</t>
  </si>
  <si>
    <r>
      <rPr>
        <b/>
        <sz val="10"/>
        <rFont val="Calibri"/>
        <family val="2"/>
      </rPr>
      <t>GRAFITE PARA LAPISEIRA</t>
    </r>
    <r>
      <rPr>
        <sz val="10"/>
        <rFont val="Calibri"/>
        <family val="2"/>
      </rPr>
      <t xml:space="preserve">
- Ponta: 0,5mm 2B;
- Tubo com 12 unidades;
- Marcas de Referência: Cis, Pentel, MaxPrint ou similar ou marca com selo de qualidade INMETRO.</t>
    </r>
  </si>
  <si>
    <r>
      <rPr>
        <b/>
        <sz val="10"/>
        <rFont val="Calibri"/>
        <family val="2"/>
      </rPr>
      <t>GRAFITE PARA LAPISEIRA</t>
    </r>
    <r>
      <rPr>
        <sz val="10"/>
        <rFont val="Calibri"/>
        <family val="2"/>
      </rPr>
      <t xml:space="preserve">
- Ponta: 0,7mm 2B;
- Tubo com 12 unidades;
- Marcas de Referência: Cis, Pentel, MaxPrint o</t>
    </r>
  </si>
  <si>
    <r>
      <rPr>
        <b/>
        <sz val="10"/>
        <rFont val="Calibri"/>
        <family val="2"/>
      </rPr>
      <t>GRAFITE PARA LAPISEIRA</t>
    </r>
    <r>
      <rPr>
        <sz val="10"/>
        <rFont val="Calibri"/>
        <family val="2"/>
      </rPr>
      <t xml:space="preserve">
- Ponta: 0,9mm 2B;
- Tubo com 12 unidades;
- Marcas de Referência: Cis, Pentel, MaxPrint ou similar ou marca com selo de qualidade INMETRO.</t>
    </r>
  </si>
  <si>
    <r>
      <rPr>
        <b/>
        <sz val="10"/>
        <rFont val="Calibri"/>
        <family val="2"/>
      </rPr>
      <t>GRAMPEADOR</t>
    </r>
    <r>
      <rPr>
        <sz val="10"/>
        <rFont val="Calibri"/>
        <family val="2"/>
      </rPr>
      <t xml:space="preserve">
- Tipo de Grampos: 26/6;
- Capacidade: 20 a 40 folhas;
- Corpo em aço escovado;
- Base emborrachada para não deslizar;
- Corpo em aço escovado;
- Depósito com face de segurança;
- Botão de acionamento do trilho;
- Marca de referência: CIS ou marca com selo de qualidade do INMETRO.</t>
    </r>
  </si>
  <si>
    <t>Prefeitura Volta Redonda                   Ata 156/2023 (10/2023)</t>
  </si>
  <si>
    <t>Mbem C. e D. Mat. Exc. Ltda     39.700.820/0001-21</t>
  </si>
  <si>
    <r>
      <rPr>
        <b/>
        <sz val="10"/>
        <rFont val="Calibri"/>
        <family val="2"/>
      </rPr>
      <t>GRAMPO PARA GRAMPEADOR</t>
    </r>
    <r>
      <rPr>
        <sz val="10"/>
        <rFont val="Calibri"/>
        <family val="2"/>
      </rPr>
      <t xml:space="preserve">
- Tipo: 26/6;
- Caixa com 5.000 unidades;
- Galvanizado;
- Sem rebarbas;
- Capacidade até 20 folhas de 75g/m²;
- Marca de referência: ACC ou marca com selo de qualidade do INMETRO.</t>
    </r>
  </si>
  <si>
    <t>Comando da Marinha                              Ata 30/2023 (10/2023)</t>
  </si>
  <si>
    <t>Manos C. Atac Mat. Ltda       49.464.439/0001-64</t>
  </si>
  <si>
    <t>Prefeitura Dikvino das Laranjeiras                                Ata 24/2023 (07/2023)</t>
  </si>
  <si>
    <t>Liliane A. Gomes Souza Alves                                  44.466.275/0001-90</t>
  </si>
  <si>
    <t>Ministério Defesa                                  Ata 3/2023 (05/2023)</t>
  </si>
  <si>
    <t>Jet Com. S. Integradas Ltda      01.564.670/0001-01</t>
  </si>
  <si>
    <t>Comando da Marinha                                         Ata 7/2023 (05/2023)</t>
  </si>
  <si>
    <t xml:space="preserve">Michle Santos Capuche           36.512.064/0001-19             </t>
  </si>
  <si>
    <r>
      <rPr>
        <b/>
        <sz val="10"/>
        <rFont val="Calibri"/>
        <family val="2"/>
      </rPr>
      <t>LÂMINA PARA ESTILETE</t>
    </r>
    <r>
      <rPr>
        <sz val="10"/>
        <rFont val="Calibri"/>
        <family val="2"/>
      </rPr>
      <t xml:space="preserve">
- Estreito de 9mm;
- Caixa com 10 unidades;
- Tipo da lâmina: Reta segmentada;
- Comprimento da lâmina: 140 mm;
- Largura da lâmina (mm): 9;
- Marca de referência: Vonder ou marca com selo de qualidade do INMETRO.</t>
    </r>
  </si>
  <si>
    <t>Prefeitrura Divino das Laranjeiras                             Ata 24/2023 (07/2023)</t>
  </si>
  <si>
    <t>Ministério Educação                     Ata 9/2023 (09/2023)</t>
  </si>
  <si>
    <t>Papelaria Ouro Ltda                  07.266.248/0001-48</t>
  </si>
  <si>
    <r>
      <rPr>
        <b/>
        <sz val="10"/>
        <rFont val="Calibri"/>
        <family val="2"/>
      </rPr>
      <t>LÂMINA PARA ESTILETE</t>
    </r>
    <r>
      <rPr>
        <sz val="10"/>
        <rFont val="Calibri"/>
        <family val="2"/>
      </rPr>
      <t xml:space="preserve">
- Grande de 25mm;
- Caixa com 10 unidades;
- Tipo da lâmina: Reta segmentada;
- Comprimento da lâmina: 140 mm;
- Largura da lâmina (mm): 25;
- Marca de referência: Vonder ou marca com selo de qualidade do INMETRO.</t>
    </r>
  </si>
  <si>
    <r>
      <rPr>
        <b/>
        <sz val="10"/>
        <rFont val="Calibri"/>
        <family val="2"/>
      </rPr>
      <t>LÁPIS</t>
    </r>
    <r>
      <rPr>
        <sz val="10"/>
        <rFont val="Calibri"/>
        <family val="2"/>
      </rPr>
      <t xml:space="preserve">
- Grafite n° 02;
- Ponta em formato cilíndrico;
- Revestimento em madeira pintada externamente;
- Cor: Preta;
- Com borracha;
- Medida: 17cm de comprimento;
- Grafite inteiriço;
- Marcas de Referencia: Faber Castell, Bic ou  marca com selo de qualidade do INMETRO.</t>
    </r>
  </si>
  <si>
    <t>Prefeitura Rio de janeiro     Ata 975/2023 (12/2023)</t>
  </si>
  <si>
    <t>Van-Mex Com. E Serv. Ltda      00.055.671/0001-50</t>
  </si>
  <si>
    <t>Assembleia do Ceará                      Ata 83/2023 (10/2023)</t>
  </si>
  <si>
    <t>RC Ramos Comércio Ltda        07.048.323/0001-02</t>
  </si>
  <si>
    <t>Comando do Exército                           Ata 20/2022 (07/2023)</t>
  </si>
  <si>
    <t>Alnetto Com. E Serv. Ltda       27.039.914/0001-12</t>
  </si>
  <si>
    <r>
      <rPr>
        <b/>
        <sz val="10"/>
        <rFont val="Calibri"/>
        <family val="2"/>
      </rPr>
      <t>LAPISEIRA 0,5MM</t>
    </r>
    <r>
      <rPr>
        <sz val="10"/>
        <rFont val="Calibri"/>
        <family val="2"/>
      </rPr>
      <t xml:space="preserve">
- Corpo na cor preta ou azul;
- Sextavada;
- Com as seguintes peças niqueladas: Ponta inferior, presilha  e protetor de borracha na extremidade superior;
- Borracha acoplada;
- Botão de pressão para avanço do grafite;
- Marcas de Referencia: Tilibra ou  marca com selo de qualidade do INMETRO.</t>
    </r>
  </si>
  <si>
    <r>
      <rPr>
        <b/>
        <sz val="10"/>
        <rFont val="Calibri"/>
        <family val="2"/>
      </rPr>
      <t>LAPISEIRA 0,7MM</t>
    </r>
    <r>
      <rPr>
        <sz val="10"/>
        <rFont val="Calibri"/>
        <family val="2"/>
      </rPr>
      <t xml:space="preserve">
- Corpo na cor preta ou azul;
- Sextavada;
- Com as seguintes peças niqueladas: Ponta inferior,         presilha  e protetor de borracha na extremidade superior;
- Borracha acoplada;
- Botão de pressão para avanço do grafite;
- Marcas de Referencia: Tilibra ou  marca com selo de qualidade do INMETRO.</t>
    </r>
  </si>
  <si>
    <t>Serv. Auton. Saneam. Básico     Ata 45/2023 (09/2023)</t>
  </si>
  <si>
    <t>JR Interm. Comerciais Ltda    46.498.498/0001-65</t>
  </si>
  <si>
    <r>
      <rPr>
        <b/>
        <sz val="10"/>
        <rFont val="Calibri"/>
        <family val="2"/>
      </rPr>
      <t>LAPISEIRA 0,9MM</t>
    </r>
    <r>
      <rPr>
        <sz val="10"/>
        <rFont val="Calibri"/>
        <family val="2"/>
      </rPr>
      <t xml:space="preserve">
- Corpo na cor preta ou azul;
- Sextavada;
- Com as seguintes peças niqueladas: Ponta inferior, presilha  e protetor de borracha na extremidade superior;
- Borracha acoplada;
- Botão de pressão para avanço do grafite;
- Marca de Referência: Tilibra ou marca com selo de qualidade do INMETRO.</t>
    </r>
  </si>
  <si>
    <t>Ministério Educação              Ata 59/2023 (10/2023)</t>
  </si>
  <si>
    <t>LRF Distribuidora Ltda         49.4 64.926/0001-27</t>
  </si>
  <si>
    <r>
      <rPr>
        <b/>
        <sz val="10"/>
        <rFont val="Calibri"/>
        <family val="2"/>
      </rPr>
      <t>LOUSA QUADRO BRANCO</t>
    </r>
    <r>
      <rPr>
        <sz val="10"/>
        <rFont val="Calibri"/>
        <family val="2"/>
      </rPr>
      <t xml:space="preserve">
- Moldura em alumínio natural com 0,8 cm de espessura e 1,9 cm de largura;
- Tampo de chapa de fibra de madeira 3mm de reflorestamento com acabamento uv branco brilhante;
- Porta caneta e apagador em alumínio, deslizante e removível com cerca de 16cm de comprimento;
- Cantoneira em polipropileno;
- Dimensões da lousa: 120x90 cm;
- Magnético;
- Moldura de alumínio;
- Cor: Branco;
- Marca de Referência: Stalo ou marca com selo de qualidade do INMETRO.</t>
    </r>
  </si>
  <si>
    <t>Ministério Educação                     Ata 112/2023 (10/2023)</t>
  </si>
  <si>
    <t xml:space="preserve">JG da Cruz J. JJ represent.       51.228.218/0001-39     </t>
  </si>
  <si>
    <t>Fundl C. Pol P. Aval Educação   Ata 12/2023 (06/2023)</t>
  </si>
  <si>
    <t>Fabricio Daniel da S. Marinho                    19.097.346/0001-88</t>
  </si>
  <si>
    <r>
      <rPr>
        <b/>
        <sz val="10"/>
        <rFont val="Calibri"/>
        <family val="2"/>
      </rPr>
      <t xml:space="preserve">PAPEL KRAFT </t>
    </r>
    <r>
      <rPr>
        <sz val="10"/>
        <rFont val="Calibri"/>
        <family val="2"/>
      </rPr>
      <t xml:space="preserve">
- Gramatura: 80g;
- Largura: mínimo de 120 centímetros;
- Comprimento: mínimo de 200 metros;
- Fornecido em Bobina;
- Cor: Pardo;
- Para embalagem de materiais e produtos;
- Marcas de referência: Scrity ou marca com selo de qualidade do INMETRO.</t>
    </r>
  </si>
  <si>
    <t>Ministério Educação             Ata 9/2023 (09/2023)</t>
  </si>
  <si>
    <t xml:space="preserve">Pcifif F. Ind. Com. Ltda           03.772.965/0001-90         </t>
  </si>
  <si>
    <t>Instituto Federal Paraná                       Ata 22/2023 (07/2023)</t>
  </si>
  <si>
    <t>JR Intermediciações Com Ltda                                  46.498.498/0001-65</t>
  </si>
  <si>
    <r>
      <rPr>
        <b/>
        <sz val="10"/>
        <rFont val="Calibri"/>
        <family val="2"/>
      </rPr>
      <t>PAPEL PARA CÓPIA A4</t>
    </r>
    <r>
      <rPr>
        <sz val="10"/>
        <rFont val="Calibri"/>
        <family val="2"/>
      </rPr>
      <t xml:space="preserve">
- Cor: Branco;
- Gramatura: 75g/m²;
- Formato da folha: A4 (210x297mm);
- Resma contendo 500 folhas;
- Elevada brancura;
- Fibras longitudinais;
- Apropriado para utilização em máquina copiadora, impressora laser e jato de tinta;
- Marcas de referência: Chamex, Report ou marca com selo de qualidade do INMETRO.</t>
    </r>
  </si>
  <si>
    <t>Empresa B. Ser. Hospitalares    Ata 24/2023 (04/2023)</t>
  </si>
  <si>
    <t>Dispar D. P. e Ver. Ltda                  82.803.230/0001-53</t>
  </si>
  <si>
    <r>
      <rPr>
        <b/>
        <sz val="10"/>
        <rFont val="Calibri"/>
        <family val="2"/>
      </rPr>
      <t>PAPEL SULFITE PARA PLOTTER</t>
    </r>
    <r>
      <rPr>
        <sz val="10"/>
        <rFont val="Calibri"/>
        <family val="2"/>
      </rPr>
      <t xml:space="preserve">
- Cor: Branco;
- Gramatura: 75g/m²;
- Formato da folha: 914mm x 45m
- ROLO contendo 45 metros de comprimento;
- Para impressão de projetos;
- Marca de referência: Brother, CHL ou marca com selo de qualidade do INMETRO.</t>
    </r>
  </si>
  <si>
    <t>Santos &amp; Santos Ltda         08.583.283/0001-53</t>
  </si>
  <si>
    <t>Prefeitura Angra dos Reis                 Ata 73/2023 (120/203)</t>
  </si>
  <si>
    <t>Instituto Federal Paraná                      Ata 22/2023 (07/2023)</t>
  </si>
  <si>
    <t>Exclusiva C. S P e I. Ltda        41.597.891/0001-92</t>
  </si>
  <si>
    <t>Insituto Federal Baiano               Ata 1/2023 (03/2023)</t>
  </si>
  <si>
    <t>Viva Dist. Produtos Ltda        20.008.831/0001-17</t>
  </si>
  <si>
    <r>
      <rPr>
        <b/>
        <sz val="10"/>
        <rFont val="Calibri"/>
        <family val="2"/>
      </rPr>
      <t>PEN DRIVE</t>
    </r>
    <r>
      <rPr>
        <sz val="10"/>
        <rFont val="Calibri"/>
        <family val="2"/>
      </rPr>
      <t xml:space="preserve">
- Capacidade mínima de 16 gigabytes;
- Interface USB 2.0 de alta velocidade, sem drive, plug and play, hot-swap;
- Sistemas operacionais: Mac OS 9.0 ou superior; Windows 98 ou superiores;
- Compatível com TV, notebook, autorrádios, e outros eletrônicos;
- Marca de referência: Kingston ou marca com selo de qualidade do INMETRO.</t>
    </r>
  </si>
  <si>
    <t>Prefeitura Rio de Janeiro                    Ata 1037/F284 (12/2023)</t>
  </si>
  <si>
    <t>3T Com Mat. E Serv. Ltda                    38.227.436/0001-90</t>
  </si>
  <si>
    <t>Cia Ser. Urban. Guarapuava    Ata 20/2023 (06/2023)</t>
  </si>
  <si>
    <t>Preventiva Inf. Com Ltda       07.688.388/0001-04</t>
  </si>
  <si>
    <t>Câmara de Rio Negro                    Ata 4/2023 (03/2023)</t>
  </si>
  <si>
    <t>Ermida Pap. Livr. Ltda                  48.822.517/0001-92</t>
  </si>
  <si>
    <r>
      <rPr>
        <b/>
        <sz val="10"/>
        <rFont val="Calibri"/>
        <family val="2"/>
      </rPr>
      <t>PINCEL PARA QUADRO BRANCO</t>
    </r>
    <r>
      <rPr>
        <sz val="10"/>
        <rFont val="Calibri"/>
        <family val="2"/>
      </rPr>
      <t xml:space="preserve">
- Cor: Azul;
- Recarregável;
- Ponta redonda;
- Apaga facilmente
- Ponta de acrilico 6.0mm
- Espessura de esctita 2.3mm
- Tinta Especial
- Refil e ponta substituíveis.
- Marcas de Referencia: Pilot ou marca com selo de qualidade do INMETRO.</t>
    </r>
  </si>
  <si>
    <t>Prefeitura de Silves                    Ata 25/2023 (05/2023)</t>
  </si>
  <si>
    <t>Pollyana M. da S. Lustosa      37.722.924/0001-01</t>
  </si>
  <si>
    <t>Univ. Fed Itajubá                        Ata 2/2023 (04/2023)</t>
  </si>
  <si>
    <t>Styllus D. C. e S Ltda                   25.070.251/0001-73</t>
  </si>
  <si>
    <r>
      <rPr>
        <b/>
        <sz val="10"/>
        <rFont val="Calibri"/>
        <family val="2"/>
      </rPr>
      <t>PINCEL PARA QUADRO BRANCO</t>
    </r>
    <r>
      <rPr>
        <sz val="10"/>
        <rFont val="Calibri"/>
        <family val="2"/>
      </rPr>
      <t xml:space="preserve">
- Cor: Preto;
- Recarregável;
- Ponta redonda;
- Apaga facilmente
- Ponta de acrilico 6.0mm
- Espessura de esctita 2.3mm
- Tinta Especial
- Refil e ponta substituíveis.
- Marcas de Referencia: Pilot ou marca com selo de qualidade do INMETRO.</t>
    </r>
  </si>
  <si>
    <r>
      <rPr>
        <b/>
        <sz val="10"/>
        <rFont val="Calibri"/>
        <family val="2"/>
      </rPr>
      <t>PINCEL PARA QUADRO BRANCO</t>
    </r>
    <r>
      <rPr>
        <sz val="10"/>
        <rFont val="Calibri"/>
        <family val="2"/>
      </rPr>
      <t xml:space="preserve">
- Cor: Vermelho;
- Recarregável;
- Ponta redonda;
- Apaga facilmente
- Ponta de acrilico 6.0mm
- Espessura de esctita 2.3mm
- Tinta Especial
- Refil e ponta substituíveis.
- Marcas de Referencia: Pilot ou marca com selo de qualidade do INMETRO.</t>
    </r>
  </si>
  <si>
    <r>
      <rPr>
        <b/>
        <sz val="10"/>
        <rFont val="Calibri"/>
        <family val="2"/>
      </rPr>
      <t>PLÁSTICO BOLHA</t>
    </r>
    <r>
      <rPr>
        <sz val="10"/>
        <rFont val="Calibri"/>
        <family val="2"/>
      </rPr>
      <t xml:space="preserve">
- Largura: 130 centímetros;
- Comprimento: 100 metros:
- 18 micras;
- Tamanho da Bolha: 10mm;
- Cor: Incolar;
- Fornecido em Bobina;
- Marca de referência: Brother, CHL ou marca com selo de qualidade do INMETRO.</t>
    </r>
  </si>
  <si>
    <t>STM                                                     Ata 23/2023 (08/2023)</t>
  </si>
  <si>
    <t>Cons. Ref. Contabilidade SP        Ata 30/2022 (03/2023)</t>
  </si>
  <si>
    <t>S.A. de J.C. Mat Construção     21.896.826/0001-50</t>
  </si>
  <si>
    <t>Comando do Exército                       Ata 11/2023 (09/2023)</t>
  </si>
  <si>
    <t>Companhia do Papel Ltda      21.496.459/0001-06</t>
  </si>
  <si>
    <r>
      <rPr>
        <b/>
        <sz val="10"/>
        <rFont val="Calibri"/>
        <family val="2"/>
      </rPr>
      <t>PORTA OBJETOS</t>
    </r>
    <r>
      <rPr>
        <sz val="10"/>
        <rFont val="Calibri"/>
        <family val="2"/>
      </rPr>
      <t xml:space="preserve">
- Para acomodar Canetas;
- Para acomodar Clips;
- Para acomodar Lembretes;
- Cor: Fumê;
- Material: Acrílico;
- Com 3 (três) divisões.</t>
    </r>
  </si>
  <si>
    <t>Prefeitura de Monteiro                     Ata 1067/2023 (07/2023)</t>
  </si>
  <si>
    <t xml:space="preserve">Silvana R. A. N. Teixeira       00.828.906/0001-07    </t>
  </si>
  <si>
    <t>Câmara de S. Francisco do Sul     Ata 9/2023 (05/2023)</t>
  </si>
  <si>
    <t>Jet C. S. Integ. Ltda                     01.564.670/0001-01</t>
  </si>
  <si>
    <r>
      <rPr>
        <b/>
        <sz val="10"/>
        <rFont val="Calibri"/>
        <family val="2"/>
      </rPr>
      <t>PRANCHETA EM ACRÍLICO</t>
    </r>
    <r>
      <rPr>
        <sz val="10"/>
        <rFont val="Calibri"/>
        <family val="2"/>
      </rPr>
      <t xml:space="preserve">
- Prancheta ofício;
- Material: poliestireno;
- Transparente, Opaca ou Fumê;
- Prendedor metálico, livre de rebarbas;
- Dimensões: 34x24cm;
- Marcas de Referencia: Acrimet ou marca com selo de qualidade do INMETRO.</t>
    </r>
  </si>
  <si>
    <t>Comando da Marinha                                                 Ata 4/2022 (11/2023)</t>
  </si>
  <si>
    <t>L Carvalho Com &amp; Serv. Ltda 20.991.432/0001-19</t>
  </si>
  <si>
    <t>Governo de Rondônia                                                        Ata 246/2023 (10/2023)</t>
  </si>
  <si>
    <t>Tecno N. Com e Serv. Ltda     34.984.882/0001-99</t>
  </si>
  <si>
    <t>Conselho Ref. Enferm. CE       Ata 7/2023 (11/2023)</t>
  </si>
  <si>
    <t>Suprimax Comercial Ltda      00.466.084/0001-53</t>
  </si>
  <si>
    <r>
      <rPr>
        <b/>
        <sz val="10"/>
        <rFont val="Calibri"/>
        <family val="2"/>
      </rPr>
      <t>PRENDEDOR CLIP</t>
    </r>
    <r>
      <rPr>
        <sz val="10"/>
        <rFont val="Calibri"/>
        <family val="2"/>
      </rPr>
      <t xml:space="preserve">
- Número: 2/0;
- Material: Metal;
- Niquelado;
- Medidas: 32mm x 11mm x 1,0mm;
- Caixa com 100 unidades;
- Características adicionais: Arame de aço com tratamento antiferrugem;
- Marcas de Referência: Acc, Bacchi ou similar ou marca com selo de qualidade do INMETRO.</t>
    </r>
  </si>
  <si>
    <t>Governo de Rondônia                                     Ata 263/2023 (08/2023)</t>
  </si>
  <si>
    <t>RY A. Imp. E Exp Ltda                 48.807.054/0001-90</t>
  </si>
  <si>
    <t>Câmara de Santa Inês                                  Ata 2/2023 (04/2023)</t>
  </si>
  <si>
    <t>RB de Souza Costa Ltda                24.480.158/0001-74</t>
  </si>
  <si>
    <t>Prefeitura de Piraquara                                                     Ata 42/2023 (05/2023)</t>
  </si>
  <si>
    <t>Infotriz Comercial Ltda                    04.586.694/0001-41</t>
  </si>
  <si>
    <r>
      <rPr>
        <b/>
        <sz val="10"/>
        <rFont val="Calibri"/>
        <family val="2"/>
      </rPr>
      <t>PRENDEDOR CLIP</t>
    </r>
    <r>
      <rPr>
        <sz val="10"/>
        <rFont val="Calibri"/>
        <family val="2"/>
      </rPr>
      <t xml:space="preserve">
- Número: 3/0;
- Material: Metal;
- Niquelado;
- Medidas: 35mm x 11mm x 1,20mm;
- Caixa com 50 unidades;
- Características adicionais: Arame de aço com tratamento antiferrugem;
- Marcas de Referência: Acc, Bacchi ou</t>
    </r>
  </si>
  <si>
    <t>Maxpel Comercial Ltda                84.509.264/0001-65</t>
  </si>
  <si>
    <t>Ministério da Defesa                         Ata 30/2023 (09/2023)</t>
  </si>
  <si>
    <r>
      <rPr>
        <b/>
        <sz val="10"/>
        <rFont val="Calibri"/>
        <family val="2"/>
      </rPr>
      <t>RECADO AUTOADESIVO</t>
    </r>
    <r>
      <rPr>
        <sz val="10"/>
        <rFont val="Calibri"/>
        <family val="2"/>
      </rPr>
      <t xml:space="preserve">
- Cor: Amarelo;
- Com papel celulose vegetal;
- 90g/²;
- Aderência na parte superior;
- Medida: 38x50mm;
-Bloco de 100 (cem) folhas;
- Marcas de referência: 3M, NoteFix ou marca com selo de qualidade do INMETRO.</t>
    </r>
  </si>
  <si>
    <t>Cons. Ref. Enmferm. TO         Ata 6/2023 (12/2023)</t>
  </si>
  <si>
    <t>O&amp;M Multivisão Com Ltda      10.638.290/0001-57</t>
  </si>
  <si>
    <t>TRT 9º Região                         Ata 27/2023 (07/2023)</t>
  </si>
  <si>
    <t>JR Interm Com Ltda                   46.498.498/0001-65</t>
  </si>
  <si>
    <t>Ministério Educação                                          Ata 2/2023 (04/2023)</t>
  </si>
  <si>
    <t>RC Ramos Comércio Ltda          07.048.323/0001-02</t>
  </si>
  <si>
    <r>
      <rPr>
        <b/>
        <sz val="10"/>
        <rFont val="Calibri"/>
        <family val="2"/>
      </rPr>
      <t>RECADO AUTOADESIVO</t>
    </r>
    <r>
      <rPr>
        <sz val="10"/>
        <rFont val="Calibri"/>
        <family val="2"/>
      </rPr>
      <t xml:space="preserve">
- Cor: Amarelo;
- Com papel celulose vegetal;
- 90g/²;
- Aderência na parte superior;
- Medida: 76x102mm;
- Blocos de 100 (cem) folhas;
- Marcas de referência: 3M, NoteFix ou marca com selo de qualidade do INMETRO.</t>
    </r>
  </si>
  <si>
    <r>
      <rPr>
        <b/>
        <sz val="10"/>
        <rFont val="Calibri"/>
        <family val="2"/>
      </rPr>
      <t>RÉGUA EM AÇO INOXIDÁVEL</t>
    </r>
    <r>
      <rPr>
        <sz val="10"/>
        <rFont val="Calibri"/>
        <family val="2"/>
      </rPr>
      <t xml:space="preserve">
- Comprimento: 60cm;
- Largura: 2,8 a 3cm;
- Espessura: 0,8 a 1mm;
- Graduação (pol): 1/32" (de 0 a 2.1/2") 1/16" (acima de 2.1/2");
- Gravação: Escala graduada na face frontal e tabelas de conversões na face oposta;
- Material: Aço inoxidável;
- Tipo: Flexível;
- Marca de Referência: Brasfort ou ou marca com selo de qualidade do INMETRO.</t>
    </r>
  </si>
  <si>
    <t>Intituto Federal PR                              Ata 22/2023 (07/2023)</t>
  </si>
  <si>
    <t>DOAC Com&amp;Serv. Ltda                  44.650.853/0001-44</t>
  </si>
  <si>
    <r>
      <rPr>
        <b/>
        <sz val="10"/>
        <rFont val="Calibri"/>
        <family val="2"/>
      </rPr>
      <t>REFIL RECARGA PARA MARCADOR DE QUADRO</t>
    </r>
    <r>
      <rPr>
        <sz val="10"/>
        <rFont val="Calibri"/>
        <family val="2"/>
      </rPr>
      <t xml:space="preserve"> BRANCO
- Cor: Azul;
- Para Pincel da marca Pilot V Board Master WBS-VBM  Item 36;
- Não mancha as mãos e nem o quadro;
- Tinta líquida;
- Conteúdo: 5,5ml;
- Marca do produto: PILOT</t>
    </r>
  </si>
  <si>
    <t>Univ. Federal MG                                       Ata 9/2023 (09/2023)</t>
  </si>
  <si>
    <t>Rique C. E de Man Ltda                 08.543.707/0001-56</t>
  </si>
  <si>
    <t>Inter M. Servc. Com Ltda      14.013.647/0001-62</t>
  </si>
  <si>
    <t>Ministério Educação                                   Ata 12/2023 (09/2023)</t>
  </si>
  <si>
    <r>
      <rPr>
        <b/>
        <sz val="10"/>
        <rFont val="Calibri"/>
        <family val="2"/>
      </rPr>
      <t>REFIL RECARGA PARA MARCADOR DE QUADRO BRANCO</t>
    </r>
    <r>
      <rPr>
        <sz val="10"/>
        <rFont val="Calibri"/>
        <family val="2"/>
      </rPr>
      <t xml:space="preserve">
- Cor: Preto;
- Para Pincel da marca Pilot V Board Master WBS-VBM  Item 37;
- Não mancha as mãos e nem o quadro;
- Tinta líquida;
- Conteúdo: 5,5ml;
- Marca do produto: PILOT</t>
    </r>
  </si>
  <si>
    <r>
      <rPr>
        <b/>
        <sz val="10"/>
        <rFont val="Calibri"/>
        <family val="2"/>
      </rPr>
      <t>TESOURA 21CM</t>
    </r>
    <r>
      <rPr>
        <sz val="10"/>
        <rFont val="Calibri"/>
        <family val="2"/>
      </rPr>
      <t xml:space="preserve">
- Para escritório;
- Cabo em formato anatômico;
- Multiuso;
- Medidas aproximadas do produto (AxLxP) 21x8x2cm
- Tipo de material: Aço inoxidável, resinas termoplásticas;
- Cor do cabo: Azul ou Preto;
- Marcas de referência: Cis, Soft ou marca com selo de qualidade do INMETRO.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</si>
  <si>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C9403A PRETO
MATTE 130 ML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</si>
  <si>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AMARELO C9373A 130 ML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</si>
  <si>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CIANO C9371A - 130
ML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</si>
  <si>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GRAY C9374A - 130ML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</si>
  <si>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MAGENTA C9372A -
130 ML</t>
    </r>
  </si>
  <si>
    <r>
      <rPr>
        <b/>
        <sz val="10"/>
        <rFont val="Calibri"/>
        <family val="2"/>
      </rPr>
      <t>CARTUCHO HP 72</t>
    </r>
    <r>
      <rPr>
        <sz val="10"/>
        <rFont val="Calibri"/>
        <family val="2"/>
      </rPr>
      <t xml:space="preserve">
Cartucho Plotter Original HP 72 PHOTO PRETO
C9370A - 130 ML</t>
    </r>
  </si>
  <si>
    <t>R&amp;amp;d Comercio E Suprimentos De Informatica Ltda                                   50.317.178/0001-39</t>
  </si>
  <si>
    <t>TST                                            Ata 82/2023 (08/2023)</t>
  </si>
  <si>
    <t>Prefeitura Horizonte                          Ata 6141/2023 (07/2023)</t>
  </si>
  <si>
    <t>Dhz Comercio De Suprimentos Ltda                      20.402.517/0001-14</t>
  </si>
  <si>
    <t>Comercial H10 Ltda                              29.106.685/0001-37</t>
  </si>
  <si>
    <t xml:space="preserve">SPTRANS                                    Id. 1007298-1                     </t>
  </si>
  <si>
    <t>R&amp;amp;d Comercio E Suprimentos De Informatica Ltda                                  50.317.178/0001-39</t>
  </si>
  <si>
    <t>Int - Solucoes Para Reciclagem Ltda                         07.703.592/0001-57</t>
  </si>
  <si>
    <t>Prefeitura Maringá                            Ata 1242/2023</t>
  </si>
  <si>
    <t>Prefeitura Horizonte                                          Ata 6141/2023 (07/2023)</t>
  </si>
  <si>
    <t>Mvs Cartuchos Ltda                        09.358.717/0001-84</t>
  </si>
  <si>
    <t>Ammo Informatica Ltda        	07.300.151/0001-04</t>
  </si>
  <si>
    <t>Prefeitura Maringa                     Relatório Fonte de Preços</t>
  </si>
  <si>
    <t>Ag. Nacional Água e San. Bás   Rel. Fonte Preços 055001000008198100080658381981</t>
  </si>
  <si>
    <t>Mundo Dos Cartuchos E Comercio De Informatica Ltda-me                                     10.564.636/0001-10</t>
  </si>
  <si>
    <t>&lt;https://www.americanas.com.br/produto/135462085/cartucho-hp-original-72&gt;             Acesso: 16/01/2024, às 15:50</t>
  </si>
  <si>
    <t>Internet</t>
  </si>
  <si>
    <t>Americanas S.A                      00.776.574/0006-60</t>
  </si>
  <si>
    <t xml:space="preserve">&lt;https://www.carrefour.com.br/cartucho-hp-72-c9403a-matte-black-mp930896651/&gt;       Acesso: 16/01/2024, às 15:55          </t>
  </si>
  <si>
    <t>Carrefour Comércio e Indústrias Ltda                           45.543.915/0846-95</t>
  </si>
  <si>
    <t>https://www.paradados.com.br/hp-72-c9373ab-cartucho-original-amarelo-130ml-para-hd-pro-sd-pro                    Acesso: 16/01/2024, às 16:38</t>
  </si>
  <si>
    <t>Paradados Tecnologia Ltda 05.472.346/0001-06</t>
  </si>
  <si>
    <t>&lt;https://www.kalunga.com.br/carrinho&gt;                                Acesso: 16/01/2024, às 16:43</t>
  </si>
  <si>
    <t xml:space="preserve">Kalunga AS                                  43.283.811/0001-50 </t>
  </si>
  <si>
    <t>&lt;https://www.kalunga.com.br/carrinho&gt;                                Acesso: 16/01/2024, às 16:49</t>
  </si>
  <si>
    <t>https://produto.mercadolivre.com.br/MLB-2802704533-cartucho-de-tinta-original-hp-730-p2v66a-130ml-t1700-cinza                                              Acesso: 16/01/2024, às 16:54</t>
  </si>
  <si>
    <t>Ebazar.com.br LTDA                     03.007.331/0001-41</t>
  </si>
  <si>
    <t>https://www.cartuchoparaplotter.com.br/modelo-do-plotter/serie-t/hp-t610-t770-t790-t1100-t1120/cartucho-hp-72-tinta-cinza-130-ml-c9374a                                         Acesso: 16/01/2024, às 16:57</t>
  </si>
  <si>
    <t>AJS Eng. Informática Ltda     00.796.344/0001-59</t>
  </si>
  <si>
    <t>https://www.creativecopias.com.br/checkout/cart/                              Acesso: 16/01/2024, às 17:02</t>
  </si>
  <si>
    <t>Creative Cópias LTDA                   03.769.753/0001-54</t>
  </si>
  <si>
    <t>https://www.mecsupri.com.br/cartucho-hp-72-magenta-130ml-c9372a-hp-cx-1-um                                       Acesso: 16/01/2024, às 17:06</t>
  </si>
  <si>
    <t>GML Soluções Eireli                     31.998.126/0001-20</t>
  </si>
  <si>
    <t>&lt;https://www.kerdistribuidora.com.br/cartucho-hp-72-photo-black-c9370a/p&gt;                           Acesso: 16/01/2024, às 17:10</t>
  </si>
  <si>
    <t>K&amp;R Distribuidora                 17.055.755/0001-96</t>
  </si>
  <si>
    <t>Ebazar.com.br LTDA                   03.007.331/0001-41</t>
  </si>
  <si>
    <t>https://produto.mercadolivre.com.br/MLB-1496172851-cabeca-de-impresso-fotografico-hp-72-cinzapreto      Acesso: 16/01/2024, às 17:19</t>
  </si>
  <si>
    <t>acima da média dos preços obtidos</t>
  </si>
  <si>
    <t>Goiaspaper Distribuidora Eireli                                13.712.784/0001-22</t>
  </si>
  <si>
    <t>Ministério Defesa                             Relatório Fonte de Preços</t>
  </si>
  <si>
    <t>Prefeitura Serranópolis                             Relatório Fonte de Preços</t>
  </si>
  <si>
    <t xml:space="preserve">M C R Comercio Representacoes E Servicos Ltda                                  46.568.049/0001-46 </t>
  </si>
  <si>
    <t>Fundo mun. Educação e Cultura                                     Relatório Fonte de Preços</t>
  </si>
  <si>
    <t>Brava Comercial Ltda                 10.867.306/0001-01</t>
  </si>
  <si>
    <t>Y S Dias Comercio De Papelaria                          36.310.930/0001-99</t>
  </si>
  <si>
    <t>Prefeitura Alto Boa Vista                   Relatório Fonte de Preços</t>
  </si>
  <si>
    <t>Prefeitura Itauba                                Relatório Fonte de Preços</t>
  </si>
  <si>
    <t>Cyan Papelaria E Materiais De Informatica Eireli                    26.877.656/0001-80</t>
  </si>
  <si>
    <t xml:space="preserve">Maria Jose Dos Reis Neto      10.226.940/0001-57 </t>
  </si>
  <si>
    <t>https://www.kalunga.com.brAcesso: 17/1/2024, às 14:35</t>
  </si>
  <si>
    <t>https://www.amazon.com.br/gp/product/B0788PVWHW/ref=ox_sc_act_title_1?smid=ASOVV26PPLZG2&amp;psc=1                         Acesso: 17/01/2023, às 14:42</t>
  </si>
  <si>
    <t>Amazon Serviços de Varejo do Brasil Ltda                         15.436.940/0001-03</t>
  </si>
  <si>
    <t xml:space="preserve">Ministério Meio Ambiente            </t>
  </si>
  <si>
    <t>Digital Papelaria E Informatica Ltda                                      09.254.386/0001-32</t>
  </si>
  <si>
    <t>Câmara de Rondonópolis</t>
  </si>
  <si>
    <t>Rahia Comercio De Suprimentos E Informatica Ltda                                                                      13.333.523/0001-00</t>
  </si>
  <si>
    <t>https://www.amazon.com.br/Caneta-Esferografica-Cristal-Azul-Bic/                                         Acesso: 17/1/2024, às 16:27</t>
  </si>
  <si>
    <t>Ballke Prod. Hosp. Ltda                                 06.103.122/0002-70</t>
  </si>
  <si>
    <t>&lt;https://magazinemedica.com.br/produtos/visualiza/sku/7516/?gad_source=1&amp;gclid=CjwKCAiAkp6tBhB5EiwANTCx1PW5ySde00sC1x60qCJfnkC3F76fEQMGzsIIO52UxZbT170658htjxoCU3kQAvD_BwE&gt; Acesso: 17/1/2024, às 16:38</t>
  </si>
  <si>
    <t>&lt;https://www.amazon.com.br/Caneta-Marca-Texto-Amarela-unidades&gt;                                  Acesso: 17/1/2024, às 16:41</t>
  </si>
  <si>
    <t>&lt;https://www.amazon.com.br/Polaseal-Pl%C3%A1stico-Plastifica%C3%A7%C3%A3o-220x307x0-100un/dp/B07BQDPJHN/&gt;                                                 Acesso: 17/1/2024, às 16:45</t>
  </si>
  <si>
    <t>&lt;https://www.amazon.com.br&gt;                                          Acesso: 17/1/2024, às 16:47</t>
  </si>
  <si>
    <t>&lt;https://www.amazon.com.br&gt;                                          Acesso: 17/1/2024, às 16:53</t>
  </si>
  <si>
    <t>Sec E. Ind. C e Tec Acre                        Ata 567/2023 (01/2024)</t>
  </si>
  <si>
    <t>RM Imp. Exportação Ltda                  48.807.054/0001-90</t>
  </si>
  <si>
    <t>&lt;https://www.amazon.com.br&gt;                                          Acesso: 17/1/2024, às 17:05</t>
  </si>
  <si>
    <t>&lt;https://www.tecnoferramentas.com.br/&gt;                                                    Acesso: 17/1/2024, às 17:11</t>
  </si>
  <si>
    <t>Tecnoferramentas C. I. E. Ltda                                                        09.353.055/0001-50</t>
  </si>
  <si>
    <t>Papelaria Ouro Ltda                           07.266.248/0001-48</t>
  </si>
  <si>
    <t>Univ. Fed. MG                          Ata 9/2023 (09/2023)</t>
  </si>
  <si>
    <t>Conselho Fed. Psicologia             Ata 12/2023 (10/2023)</t>
  </si>
  <si>
    <t>CMS Com. De Mat. E S. Ltda    13.896.580/0001-99</t>
  </si>
  <si>
    <t>Ministério Defesa                                    Ata 4/2023 (08/2023)</t>
  </si>
  <si>
    <t>AD da Silva papelaria                06.296.886/0001-49</t>
  </si>
  <si>
    <t>Salenas Conf. E Mat. E. Ltda   07.065.674/0001-13</t>
  </si>
  <si>
    <t>RRE Sergipe                                        Ata 2/2023 (03/2023)</t>
  </si>
  <si>
    <t>Prefeitura Colinas do TO         Ata 9/2023 (12/2023)</t>
  </si>
  <si>
    <t>Distribuidora MSI Ltda                 14.892.568/0001-79</t>
  </si>
  <si>
    <t>Prefeitura de Osasco                                  Ata 76/2023 (09/2023)</t>
  </si>
  <si>
    <t>Suzupapel C. Papelaria Ltda   09.635.131/0001-10</t>
  </si>
  <si>
    <t>RT Sodré Filha                                     01.055.154/0001-43</t>
  </si>
  <si>
    <t>Prefeitura Peixe-Boi                             Ata 13/2023 (11/2023)</t>
  </si>
  <si>
    <t>Procuradoria de Sergipe                                         Ata 64/2023 (12/2023)</t>
  </si>
  <si>
    <t>ACS Empreendimentos Ltda      17.848.486/0001-15</t>
  </si>
  <si>
    <t>Comando Exército                                               Ata 22/2023 (11/2023)</t>
  </si>
  <si>
    <t>3T Comn Mat. E Serv. Ltda                   38.227.436/0001-90</t>
  </si>
  <si>
    <t>Prefeitura de Beruri                                   Ata 11/2023 (07/2023)</t>
  </si>
  <si>
    <t>Joseles de Alencar Leão                       14.783.307/0001-10</t>
  </si>
  <si>
    <t>Prefeitura de Codajás                            Ata 5/2023 (03/2023)</t>
  </si>
  <si>
    <t xml:space="preserve">Lepok Distribuição e Logística Ltda                                                19.576.717/0001-04 </t>
  </si>
  <si>
    <t>&lt;https://www.lepok.com.br/produto/Clips-galvanizado-3-0-com-50-unidades-ACC/1886&gt;                      Acesso: 18/1/2024, às 13:48</t>
  </si>
  <si>
    <t xml:space="preserve">TRE Piaui                                                                           Ata 15/2023 (08/2023)                              </t>
  </si>
  <si>
    <t>Celso Luiz Moreira da Costa     26.569.874/0001-58</t>
  </si>
  <si>
    <t>Ministério da Defesa                                             Ata 14/2023 (12/2022)</t>
  </si>
  <si>
    <t>Rafa Paper Dist. Ltda                                   30.735.649/0001-11</t>
  </si>
  <si>
    <t>Ministério Educação                                                  Ata 9/2023 (03/2023)</t>
  </si>
  <si>
    <t>Tech Hard S.Empresariais Ltda    44.933.822/0001-09</t>
  </si>
  <si>
    <t>Marcia Medianeira De Oliveira Schneider                                      04.995.470/0001-93</t>
  </si>
  <si>
    <t>Policia Militar de São Jerônimo</t>
  </si>
  <si>
    <t xml:space="preserve">	Ifb- Campos Riacho Fundo</t>
  </si>
  <si>
    <t>Brs Suprimentos Corporativos S/A                                        09.216.620/0001-37</t>
  </si>
  <si>
    <t>Grupo De Apoio Do Distrito Federal - Gacp Df</t>
  </si>
  <si>
    <t>Brs Suprimentos Corporativos S/A                                        09.216.620/0001-38</t>
  </si>
  <si>
    <t xml:space="preserve">	Grupamento De Apoio Do Distrito Federal</t>
  </si>
  <si>
    <t>Brs Suprimentos Corporativos S/A                                        09.216.620/0001-39</t>
  </si>
  <si>
    <t>https://www.amazon.com.b                                                            Acesso: 18/1/2023, às 14:26</t>
  </si>
  <si>
    <t>Ministério da Educação</t>
  </si>
  <si>
    <t>J.r. Intermediacoes Comerciais Ltda                                         46.498.498/0001-65</t>
  </si>
  <si>
    <t>Prefeitura macionílio Souza</t>
  </si>
  <si>
    <t>S D De A Ferreira &amp;Amp; Cia Ltda                                                                            26.889.181/0001-42</t>
  </si>
  <si>
    <t>Ministério Da Ciência E Tecnologia Instituto Nacional Da Mata Atlântica</t>
  </si>
  <si>
    <t>Cescopel Atacado Distribuidor Ltda                                            13.015.883/0001-55</t>
  </si>
  <si>
    <t xml:space="preserve">Prefeitura de Caiana </t>
  </si>
  <si>
    <t xml:space="preserve">Ministério  Relações Exteriores </t>
  </si>
  <si>
    <t xml:space="preserve">	G P Comercio E Servicos Ltda                                                	04.375.274/0001-16</t>
  </si>
  <si>
    <t>Mw Negocios Ltda                                          45.862.764/0001-24</t>
  </si>
  <si>
    <t>Kalunga S.A.</t>
  </si>
  <si>
    <t>Prefeitura Municipal De Arez</t>
  </si>
  <si>
    <t>Instituto Federal De Educacao Ciencia E Tecnologia Do Maranhao</t>
  </si>
  <si>
    <t>Inst.fed.farroupilha/campus Julio De Castilhos</t>
  </si>
  <si>
    <t>Inaldo Marques Da Silva                      	06.974.694/0001-44</t>
  </si>
  <si>
    <t>Brs Sp Suprimentos Corporativos S/ainaldo Marques Da Silva 03.746.938/0001-43</t>
  </si>
  <si>
    <t>Brs Suprimentos Corporativos S/a                                       	09.216.620/0001-37</t>
  </si>
  <si>
    <t>DEMAIS</t>
  </si>
  <si>
    <t>https://www.amazon.com.br/Lapiseira-T%C3%A9cnica-Tecnocis-Blister                                  Acesso: 18/1/2024, às 15:06</t>
  </si>
  <si>
    <t>Prefeitura Municipal De João Câmara</t>
  </si>
  <si>
    <t>Unica Saneantes Ltda                             43.392.983/0001-61</t>
  </si>
  <si>
    <t>Mega Papelaria E Esportes Eireli                                                                                                24.738.613/0001-99</t>
  </si>
  <si>
    <t>Polícia Militar Arvorezinha</t>
  </si>
  <si>
    <t>&lt;https://www.amaolivrepapelearte.com.br/carrinho/index&gt;                      Acesso: 18/1/2024, às 15:23</t>
  </si>
  <si>
    <t>Intenet</t>
  </si>
  <si>
    <t>Tania Mayumi Senaga                                37.513.176/0001-57</t>
  </si>
  <si>
    <t>Prefeitura de Montenegro</t>
  </si>
  <si>
    <t>Universidade Federal do Maranhão</t>
  </si>
  <si>
    <t>Prefeitura de Rio deo Sul</t>
  </si>
  <si>
    <t>Isabel Cristina Moretti                          20.917.961/0001-72</t>
  </si>
  <si>
    <t>Brs Sp Suprimentos Corporativos S/A                                    03.746.938/0001-43</t>
  </si>
  <si>
    <t>Juliano Meinschein Eireli                        38.613.730/0001-30</t>
  </si>
  <si>
    <t>Prefeitura Candeias do Jamari</t>
  </si>
  <si>
    <t>Comercial Vênus Ltda                       03.230.856/0001-41</t>
  </si>
  <si>
    <t>https://www.agnusabrasivos.com.br/corte/lamina-p-estilete-25mm-cx-c-10-laminas-7933259-mtx?parceiro=1622&amp;srsltid=AfmBOoqlIVBUPMYz1XXnMxJS7zBRW0_0LbpTKcu4Axta5zyUCZYdhJx5BYA                                                 Acesso: 18/1/2024, às 15:38</t>
  </si>
  <si>
    <t>Agnus Comercio De Ferramentas Ltda                                        31.330.247/0001-08</t>
  </si>
  <si>
    <t>&lt;https://www.casadoroadie.com.br/ferramentas/ferramentas-manuais/tesouras-e-estiletes/lamina-para-estilete-profissional-25mm-10-unidades&gt;                                                      Acesso: 18/1/2024, às 15:44</t>
  </si>
  <si>
    <t>Cdr Comercio E Importacao De Artigos De Papelaria Ltda03.230.856/0001-41</t>
  </si>
  <si>
    <t>&lt;https://www.lojastamoyo.com.br/produto/lamina-para-estilete-grande-25mm-10-pecas-a06101-ajax-101309&gt;                       Acesso: 18/1/2024, às 15:47</t>
  </si>
  <si>
    <t>Tamoyo Comercio De Ferramentas E Ferragens Ltda                                                                      76.842.285/0001-70</t>
  </si>
  <si>
    <t>Prefeitura Tanhaçu</t>
  </si>
  <si>
    <t>Prefeitura Barauna</t>
  </si>
  <si>
    <t>Prefeitura Mãe do Rio</t>
  </si>
  <si>
    <t>Alea Comercial Ltda Epp                        12.011.917/0001-70</t>
  </si>
  <si>
    <t>Livraria Do Estudante Eireli     01.973.806/0001-29</t>
  </si>
  <si>
    <t>M N De S Farias Eireli                             26.815.195/0001-11</t>
  </si>
  <si>
    <t>Mais Esporte Comercio De Artigos Esportivos Ltda                              47.484.691/0001-00</t>
  </si>
  <si>
    <t>Lad Solucoes Integradas Ltda                                                                      47.134.863/0001-15</t>
  </si>
  <si>
    <t>Prefeitura de Alto Alegre</t>
  </si>
  <si>
    <t>Esquadrão de Cavalaria Leve</t>
  </si>
  <si>
    <t xml:space="preserve">	Cescopel Atacado Distribuidor Ltda                          13.015.883/0001-55</t>
  </si>
  <si>
    <t>Conselho Regional De Medicina No Estado De Rondonia</t>
  </si>
  <si>
    <t>Papelaria Teixeira Ltda                     	04.925.681/0001-50</t>
  </si>
  <si>
    <t>Prefeitura de Gaurama</t>
  </si>
  <si>
    <t>T. Dos Santos Morais Ltda         35.449.721/0001-68</t>
  </si>
  <si>
    <t>Prefeitura Salto do Jacuí</t>
  </si>
  <si>
    <t>M. F. Machado Soares                            03.230.856/0001-41</t>
  </si>
  <si>
    <t xml:space="preserve">Prefeitura Tupanci do Sul </t>
  </si>
  <si>
    <t>Pst Comercio De Artigos Escolares Ltda                                              49.428.116/0001-15</t>
  </si>
  <si>
    <t>M</t>
  </si>
  <si>
    <t>Prefeitura Vila Lângaro</t>
  </si>
  <si>
    <t>Prefeitura Tupanci do Sul</t>
  </si>
  <si>
    <t>Câmara de Buriticupu</t>
  </si>
  <si>
    <t>T. Dos Santos Morais                                35.449.721/0001-68</t>
  </si>
  <si>
    <t>Helpfix Atacado De Papelaria Ltda                                           20.992.564/0001-65</t>
  </si>
  <si>
    <t>Angra.c.santos Ltda                        22.905.016/0001-86</t>
  </si>
  <si>
    <t>Departamento Municipal De Saneamento Urbano - Demsur</t>
  </si>
  <si>
    <t>Parapel Comércio Atacadista Ltda                            49.618.856/0001-14</t>
  </si>
  <si>
    <t>Seventec Tecnologia E Informatica Ltda                         08.784.976/0002-95</t>
  </si>
  <si>
    <t xml:space="preserve">	Departamento De Licitações</t>
  </si>
  <si>
    <t>Prefeitura Poço Redondo</t>
  </si>
  <si>
    <t>Prefeitura de Iguatama</t>
  </si>
  <si>
    <t>Instituto Do Patrimonio Historico E Artistico Nacional</t>
  </si>
  <si>
    <t>Livraria E Papelaria Renascer Ltda                               10.849.617/0001-30</t>
  </si>
  <si>
    <t>Comercial  Terra    Ltda                              08.659.585/0001-68</t>
  </si>
  <si>
    <t>BRS SUPRIMENTOS CORPORATIVOS S/A</t>
  </si>
  <si>
    <t>Amazon Serviços de Varejo do Brasil Ltda                                   15.436.940/0001-03</t>
  </si>
  <si>
    <t>https://www.amazon.com.br/Minas-Grafite-Tilibra-2019                         Acesso: 18/01/2024, às 16:51</t>
  </si>
  <si>
    <t>Prefeitura Novo São Joaquim</t>
  </si>
  <si>
    <t>C.s.z Comercio De Papelaria Ltda                                                                     03.110.691/0001-74</t>
  </si>
  <si>
    <t>Prefeitura Arenópolis</t>
  </si>
  <si>
    <t>Rahia Comercio De Suprimentos E Informatica Ltda                                                               13.333.523/0001-00</t>
  </si>
  <si>
    <t>https://www.amazon.com.br/R%C3%A9gua-a%C3%A7o-24-600-mm/dp/B0844JZZHD/ref=asc_df_B0844JZZHD/?tag=googleshopp00-20&amp;linkCode=df0&amp;hvadid=379738675335&amp;hvpos=&amp;hvnetw=g&amp;hvrand=10103328004466514300&amp;hvpone=&amp;hvptwo=&amp;hvqmt=&amp;hvdev=c&amp;hvdvcmdl=&amp;hvlocint=&amp;hvlocphy=1001541&amp;hvtargid=pla-1921168129892&amp;psc=1&amp;mcid=04c19c92e92b33a59bbfbce8bfd24878     Acesso: 19/01/2024, às 12:58</t>
  </si>
  <si>
    <t>Armarinhos Oeste Importadora                                                60.593.175/0001-81</t>
  </si>
  <si>
    <t>&lt;https://www.google.com/search?q=regula+inox+60+cm&amp;rlz=1C1GCEA_enBR992BR992&amp;oq=regula+inox+60+cm&amp;gs_lcrp=EgZjaHJvbWUyBggAEEUYOTIJCAEQIRgKGKAB0gEINTAyM2owajSoAgCwAgA&amp;sourceid=chrome&amp;ie=UTF-8&gt;                             Acesso: 19/01/2024, às 13:03</t>
  </si>
  <si>
    <t>Rodrigo Correia Bittencourt       45.893.884/0001-99</t>
  </si>
  <si>
    <t>Ministério Defesa                                                                          Ata 35/2023 (09/2023)</t>
  </si>
  <si>
    <t>Intituto Fed. Paraná                                     Ata 22/2023 (07/2023)</t>
  </si>
  <si>
    <t>MBEM C. e Dist. M. E. Ltda                    39.700.820/0001-21</t>
  </si>
  <si>
    <t xml:space="preserve">Prefeitura Porto União </t>
  </si>
  <si>
    <t>Prefeitura Ipanguaçu</t>
  </si>
  <si>
    <t>Câmara de Canaã de Carajás</t>
  </si>
  <si>
    <t>RSUL Ltda                                                              14.066.477/0001-84</t>
  </si>
  <si>
    <t>Matheus de Melo Fagundes                            26.950.087/0001-51</t>
  </si>
  <si>
    <t>Art's Papelaria Ltda                                             48.945.921/0001-53</t>
  </si>
  <si>
    <t>Sec Educação Marabá                                             Ata 30/2023 (04/2023)</t>
  </si>
  <si>
    <t>SF da Silva Ltda                                          15.354.242/0001-50</t>
  </si>
  <si>
    <t>Ministério da Defesa</t>
  </si>
  <si>
    <t>Prefeitura de Soledade</t>
  </si>
  <si>
    <t>RC Ramos Comérdio Ltda                      07.048.323/0001-02</t>
  </si>
  <si>
    <t>Cavalcante S. A. Pap. Ltda                          	22.526.394/0001-59</t>
  </si>
  <si>
    <t>Tribunal Regional Eleitoral da Paraíba</t>
  </si>
  <si>
    <t>Alisson de Oliveira Costa                        47.738.128/0001-10</t>
  </si>
  <si>
    <t>ALC Com Mat. E Serv. Ltda               37.942.142/0001-88</t>
  </si>
  <si>
    <t>Fundo Mun. Asistência de Alm erim</t>
  </si>
  <si>
    <t>Câmara Municipal de Açailândia</t>
  </si>
  <si>
    <t>Centurion C. e S. Inform. Ltda     22.115.618/0001-30</t>
  </si>
  <si>
    <t>FC da Fonseca Comércio                                 24.922.441/0001-09</t>
  </si>
  <si>
    <t>CM de J Silva Mercantil                       15.096.847/0001-99</t>
  </si>
  <si>
    <t>Prefeitura Rio do Sul</t>
  </si>
  <si>
    <t>Conselho Administrativo de Defesa Econômica - CADE</t>
  </si>
  <si>
    <t>Prefeitura de Poço Redondo</t>
  </si>
  <si>
    <t>Juliano Meinschein Eireli                       38.613.730/0001-30</t>
  </si>
  <si>
    <t>BRS Suprimentos Corporativos S/A                                         	09.216.620/0001-37</t>
  </si>
  <si>
    <t>Livraria e Papelaria Ren.Ltda     10.849.617/0001-30</t>
  </si>
  <si>
    <t>Prefeitura Iguatama</t>
  </si>
  <si>
    <t>Comercial Terra Ltda                                 08.659.585/0001-68</t>
  </si>
  <si>
    <t>Serv. Aut. San. Básico                                        Ata 45/2023 (09/2023)</t>
  </si>
  <si>
    <t>JR Interm. Com. Ltda                               46.498.498/0001-65</t>
  </si>
  <si>
    <t>https://www.carrefour.com.br/bobina-para-plastificacao-oficio-a4-0-08-45-metros-mp909508025/p?utm_medium=sem&amp;utm_source=google_pmax_3p&amp;utm_campaign=3p_performancemax_Eletro_TOPSellers&amp;gclid=CjwKCAjwp8OpBhAFEiwAG7NaEtb4asEPykR3N40wMonAc5WAw8PXEL7ha7QF0azpJVEJf0Nd20YOPRoC-gQQAvD_BwE                           Acesso: 19/01/2023, às 14:32</t>
  </si>
  <si>
    <t>https://www.americanas.com.br/produto/4673321458/bobina-para-plastificacao-oficio-a4-0-08-45-metros?opn=YSMESP&amp;offerId=61f18defd9fd6edeec21a8f7&amp;srsltid=AfmBOorStyKhJkjDkT9lHOUdClYCVCopo_wR1vVceOW7pjns0IxL7imLZ-8&amp;cor=%C3%9Anica&amp;condition=NEW                                     Acesso: 19/01/2023, às 14:34</t>
  </si>
  <si>
    <t>Cetro Soluções em Embalagens EIRELI-ME                            15.287.545/0001-06</t>
  </si>
  <si>
    <t>Carrefour Comercio E Industria Ltda                                             45.543.915/0846-95</t>
  </si>
  <si>
    <t>Americanas S.A. Em Recp. Judicial                                                            00.776.574/0006-60</t>
  </si>
  <si>
    <t>https://www.cetro.com.br/plastico-para-plastificacao-tamanho-oficio-ii-226x340mm-100-unidades/p?idsku=1194&amp;gad_source=1&amp;gclid=Cj0KCQiA2KitBhCIARIsAPPMEhLbD791iCIFBq7rIDrqug7p-78Zhegw9stCRZyO1tUOyGuddkaOdiEaAiloEALw_wcB                                                     Acesso: 19/1/2023, às 14:41</t>
  </si>
  <si>
    <t>Leandro Gandarez Resina                     20.884.585/0001-67</t>
  </si>
  <si>
    <t>https://www.clicksuprimentos.com.br/bobina-para-plastificacao-oficio-23cm-x-45m-x-0-08mm-190-micras-pr-186-398626.htm                                 Acesso: 19/1/2024, às 15:00</t>
  </si>
  <si>
    <t>https://www.okayshop.com.br/plastificacao-e-cracha/bobinas-bopp-e-poliester/bobina-para-plastificacao-oficio-a4-espessura-0-08-45-metro                                Acesso: 18/1/2024, às 15:02</t>
  </si>
  <si>
    <t>Okayhsop Ltda                                  23.051.677/0001-54</t>
  </si>
  <si>
    <t>Ministério Educação                                            Ata 5/2023 (07/2023)</t>
  </si>
  <si>
    <t>JR Int. Comerciais Ltda                                            46.498.498/0001-65</t>
  </si>
  <si>
    <t xml:space="preserve">Tribunal de Contas do AP              Ata 6/2023 (03/2023)          </t>
  </si>
  <si>
    <t>O M Barros                                                   23.081.193/0001-58</t>
  </si>
  <si>
    <t>TOTAL DOS GRUPOS/ITENS</t>
  </si>
  <si>
    <t>GRUPO/ITEM</t>
  </si>
  <si>
    <t>MODALIDADE</t>
  </si>
  <si>
    <t>Lote 1</t>
  </si>
  <si>
    <t>Lote 2</t>
  </si>
  <si>
    <t>TOTAL - licitação</t>
  </si>
  <si>
    <t>https://www.amazon.com.br/Borracha-Grafite-Pl%C3%A1stica-Faber-Castell-7024N/dp/B077NJR9LH/ref=asc_df_B077NJR9LH/?tag=googleshopp00-20&amp;linkCode=df0&amp;hvadid=379765643270&amp;hvpos=&amp;hvnetw=g&amp;hvrand=2924574055519980393&amp;hvpone=&amp;hvptwo=&amp;hvqmt=&amp;hvdev=c&amp;hvdvcmdl=&amp;hvlocint=&amp;hvlocphy=1001541&amp;hvtargid=pla-815538953431&amp;mcid=f0a31198e3963fd8ad7f8271803bae16&amp;th=1                                     Acesso: 22/01/2024, às 13:30</t>
  </si>
  <si>
    <t>https://www.papelex.com.br/borracha-branca-com-capa-cis/p                                               Acesso: 22/1/2024, às 14:12</t>
  </si>
  <si>
    <t xml:space="preserve">Atacadão Papelex Ltda                            16.731.862/0001-24 </t>
  </si>
  <si>
    <r>
      <t>Observações</t>
    </r>
    <r>
      <rPr>
        <sz val="10"/>
        <color rgb="FF000000"/>
        <rFont val="Arial"/>
        <family val="2"/>
      </rPr>
      <t xml:space="preserve">:
</t>
    </r>
    <r>
      <rPr>
        <b/>
        <sz val="10"/>
        <color rgb="FF000000"/>
        <rFont val="Arial"/>
        <family val="2"/>
      </rPr>
      <t xml:space="preserve">1. </t>
    </r>
    <r>
      <rPr>
        <sz val="10"/>
        <color rgb="FF000000"/>
        <rFont val="Arial"/>
        <family val="2"/>
      </rPr>
      <t xml:space="preserve">O parâmetro utilizado na pesquisa foi com base em contratações similares de órgãos/entidades da Administração Pública; e preços de sítios eletrônicos e especializados, conforme os termos I, II, IV  do art. 5º da IN n. 65/2021, do Ministério da Economia. 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As cotações que estão com a fonte na cor </t>
    </r>
    <r>
      <rPr>
        <sz val="10"/>
        <color theme="4" tint="0.39997558519241921"/>
        <rFont val="Arial"/>
        <family val="2"/>
      </rPr>
      <t>azul</t>
    </r>
    <r>
      <rPr>
        <sz val="10"/>
        <color rgb="FF000000"/>
        <rFont val="Arial"/>
        <family val="2"/>
      </rPr>
      <t xml:space="preserve"> se referem a preços públicos.
</t>
    </r>
    <r>
      <rPr>
        <b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.  Foram DESCONSIDERADOS os valores superiores a 25 % da media total (geral), conforme Cap. 3, Inc. XXV do Manual de Pesquisa de preços do STJ, bem como os valores que são menor que 75% da média simples da série de preços coletados, exceto para os itens 5 e 45 sendo que os valores gerados como inexequíveis, abaixo de 75 % da média, foram excepcionalmente considerados, visto que da avaliação não restou o mínimo de três preços válidos.
</t>
    </r>
    <r>
      <rPr>
        <b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.  Em relação à diferença de preços entre a pesquisa inicial e esta, registra-se que a SECOMP procedeu à alteração do método estatístico de alguns itens  e exclusões de preços que distorciam em relação aos demais dentro do mesmo item.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>. Os valores referentes a</t>
    </r>
    <r>
      <rPr>
        <sz val="10"/>
        <color theme="5"/>
        <rFont val="Arial"/>
        <family val="2"/>
      </rPr>
      <t xml:space="preserve"> preços públicos</t>
    </r>
    <r>
      <rPr>
        <sz val="10"/>
        <color rgb="FF000000"/>
        <rFont val="Arial"/>
        <family val="2"/>
      </rPr>
      <t xml:space="preserve"> foram atualizados pelo índice de preços ao consumidor - IPCA.</t>
    </r>
  </si>
  <si>
    <r>
      <rPr>
        <b/>
        <sz val="10"/>
        <rFont val="Calibri"/>
        <family val="2"/>
      </rPr>
      <t>REFIL RECARGA PARA MARCADOR DE QUADRO BRANCO</t>
    </r>
    <r>
      <rPr>
        <sz val="10"/>
        <rFont val="Calibri"/>
        <family val="2"/>
      </rPr>
      <t xml:space="preserve">
- Cor: Vermelho;
- Para Pincel da marca Pilot V Board Master WBS-VBM  item 38;
- Não mancha as mãos e nem o quadro;
- Tinta líquida;
- Conteúdo: 5,5ml;
- Marca do produto: PILOT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</si>
</sst>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5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0"/>
      <name val="Arial Black"/>
      <family val="2"/>
    </font>
    <font>
      <sz val="11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9C5700"/>
      <name val="Arial"/>
      <family val="2"/>
    </font>
    <font>
      <b/>
      <sz val="11"/>
      <color rgb="FF006100"/>
      <name val="Arial"/>
      <family val="2"/>
    </font>
    <font>
      <sz val="11"/>
      <color theme="1"/>
      <name val="Arial"/>
      <family val="2"/>
    </font>
    <font>
      <sz val="11"/>
      <color rgb="FF9C0006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9C5700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sz val="11"/>
      <color theme="6" tint="-0.249977111117893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0"/>
      <color theme="5"/>
      <name val="Calibri"/>
      <family val="2"/>
      <scheme val="minor"/>
    </font>
    <font>
      <b/>
      <sz val="12"/>
      <name val="Times New Roman"/>
      <family val="1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3300"/>
      <name val="Calibri"/>
      <family val="2"/>
      <scheme val="minor"/>
    </font>
    <font>
      <b/>
      <sz val="9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4" tint="0.39997558519241921"/>
      <name val="Arial"/>
      <family val="2"/>
    </font>
    <font>
      <sz val="10"/>
      <color theme="5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0" borderId="9" applyNumberFormat="0" applyFill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9" fontId="5" fillId="0" borderId="0" applyFont="0" applyFill="0" applyBorder="0" applyAlignment="0" applyProtection="0"/>
    <xf numFmtId="0" fontId="18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9" fontId="27" fillId="15" borderId="22" applyBorder="0">
      <alignment horizontal="center"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19" borderId="0" applyNumberFormat="0" applyBorder="0" applyAlignment="0" applyProtection="0"/>
    <xf numFmtId="0" fontId="5" fillId="20" borderId="0" applyNumberFormat="0" applyBorder="0" applyAlignment="0" applyProtection="0"/>
  </cellStyleXfs>
  <cellXfs count="27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0" fillId="0" borderId="0" xfId="0" applyNumberFormat="1"/>
    <xf numFmtId="0" fontId="11" fillId="0" borderId="0" xfId="0" applyFont="1" applyAlignment="1">
      <alignment horizontal="left" vertical="center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20" fillId="13" borderId="9" xfId="7" applyFont="1" applyFill="1" applyAlignment="1">
      <alignment vertical="top"/>
    </xf>
    <xf numFmtId="0" fontId="19" fillId="13" borderId="0" xfId="0" applyFont="1" applyFill="1" applyAlignment="1">
      <alignment vertical="top"/>
    </xf>
    <xf numFmtId="0" fontId="15" fillId="13" borderId="9" xfId="7" applyFont="1" applyFill="1" applyAlignment="1">
      <alignment vertical="top"/>
    </xf>
    <xf numFmtId="0" fontId="5" fillId="13" borderId="0" xfId="0" applyFont="1" applyFill="1" applyAlignment="1">
      <alignment vertical="top"/>
    </xf>
    <xf numFmtId="0" fontId="3" fillId="13" borderId="0" xfId="0" applyFont="1" applyFill="1" applyAlignment="1">
      <alignment vertical="top"/>
    </xf>
    <xf numFmtId="0" fontId="3" fillId="13" borderId="0" xfId="0" applyFont="1" applyFill="1" applyAlignment="1">
      <alignment horizontal="left" vertical="top"/>
    </xf>
    <xf numFmtId="0" fontId="3" fillId="13" borderId="0" xfId="0" applyFont="1" applyFill="1" applyAlignment="1">
      <alignment horizontal="center" vertical="top"/>
    </xf>
    <xf numFmtId="0" fontId="5" fillId="13" borderId="1" xfId="0" applyFont="1" applyFill="1" applyBorder="1" applyAlignment="1">
      <alignment vertical="top"/>
    </xf>
    <xf numFmtId="44" fontId="11" fillId="0" borderId="0" xfId="0" applyNumberFormat="1" applyFont="1" applyAlignment="1">
      <alignment horizontal="center" vertical="center"/>
    </xf>
    <xf numFmtId="0" fontId="24" fillId="13" borderId="9" xfId="7" applyFont="1" applyFill="1" applyAlignment="1">
      <alignment vertical="top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43" fontId="0" fillId="0" borderId="0" xfId="13" applyFont="1"/>
    <xf numFmtId="43" fontId="0" fillId="0" borderId="0" xfId="1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13" borderId="0" xfId="0" applyFont="1" applyFill="1" applyAlignment="1">
      <alignment horizontal="left" vertical="top"/>
    </xf>
    <xf numFmtId="0" fontId="5" fillId="13" borderId="0" xfId="0" applyFont="1" applyFill="1" applyAlignment="1">
      <alignment horizontal="center" vertical="top"/>
    </xf>
    <xf numFmtId="44" fontId="26" fillId="0" borderId="0" xfId="0" applyNumberFormat="1" applyFont="1" applyAlignment="1">
      <alignment horizontal="center" vertical="center"/>
    </xf>
    <xf numFmtId="9" fontId="11" fillId="15" borderId="22" xfId="10" applyFont="1" applyFill="1" applyBorder="1" applyAlignment="1">
      <alignment horizontal="center" vertical="center"/>
    </xf>
    <xf numFmtId="44" fontId="19" fillId="15" borderId="23" xfId="0" applyNumberFormat="1" applyFont="1" applyFill="1" applyBorder="1" applyAlignment="1">
      <alignment horizontal="center" vertical="center" wrapText="1"/>
    </xf>
    <xf numFmtId="9" fontId="11" fillId="15" borderId="25" xfId="10" applyFont="1" applyFill="1" applyBorder="1" applyAlignment="1">
      <alignment horizontal="center" vertical="center"/>
    </xf>
    <xf numFmtId="0" fontId="0" fillId="0" borderId="0" xfId="0" applyAlignment="1">
      <alignment wrapText="1"/>
    </xf>
    <xf numFmtId="9" fontId="11" fillId="15" borderId="30" xfId="10" applyFont="1" applyFill="1" applyBorder="1" applyAlignment="1">
      <alignment horizontal="center" vertical="center"/>
    </xf>
    <xf numFmtId="44" fontId="22" fillId="8" borderId="28" xfId="6" applyNumberFormat="1" applyFont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9" fillId="15" borderId="31" xfId="0" applyNumberFormat="1" applyFont="1" applyFill="1" applyBorder="1" applyAlignment="1">
      <alignment horizontal="center" vertical="center" wrapText="1"/>
    </xf>
    <xf numFmtId="44" fontId="19" fillId="15" borderId="11" xfId="0" applyNumberFormat="1" applyFont="1" applyFill="1" applyBorder="1" applyAlignment="1">
      <alignment horizontal="center" vertical="center" wrapText="1"/>
    </xf>
    <xf numFmtId="44" fontId="14" fillId="15" borderId="2" xfId="0" applyNumberFormat="1" applyFont="1" applyFill="1" applyBorder="1" applyAlignment="1">
      <alignment horizontal="center" vertical="center" wrapText="1"/>
    </xf>
    <xf numFmtId="44" fontId="28" fillId="17" borderId="8" xfId="6" applyNumberFormat="1" applyFont="1" applyFill="1" applyBorder="1" applyAlignment="1">
      <alignment horizontal="center" vertical="center" wrapText="1"/>
    </xf>
    <xf numFmtId="44" fontId="28" fillId="17" borderId="1" xfId="6" applyNumberFormat="1" applyFont="1" applyFill="1" applyBorder="1" applyAlignment="1">
      <alignment horizontal="center" vertical="center" wrapText="1"/>
    </xf>
    <xf numFmtId="43" fontId="28" fillId="17" borderId="1" xfId="13" applyFont="1" applyFill="1" applyBorder="1" applyAlignment="1">
      <alignment horizontal="center" vertical="center" wrapText="1"/>
    </xf>
    <xf numFmtId="44" fontId="28" fillId="17" borderId="5" xfId="6" applyNumberFormat="1" applyFont="1" applyFill="1" applyBorder="1" applyAlignment="1">
      <alignment horizontal="center" vertical="center" wrapText="1"/>
    </xf>
    <xf numFmtId="9" fontId="30" fillId="11" borderId="20" xfId="9" applyNumberFormat="1" applyFont="1" applyBorder="1" applyAlignment="1">
      <alignment horizontal="center" vertical="center"/>
    </xf>
    <xf numFmtId="9" fontId="31" fillId="10" borderId="14" xfId="8" applyNumberFormat="1" applyFont="1" applyBorder="1" applyAlignment="1">
      <alignment horizontal="center" vertical="center"/>
    </xf>
    <xf numFmtId="44" fontId="32" fillId="0" borderId="6" xfId="0" applyNumberFormat="1" applyFont="1" applyBorder="1" applyAlignment="1">
      <alignment horizontal="center" vertical="center"/>
    </xf>
    <xf numFmtId="2" fontId="32" fillId="0" borderId="4" xfId="0" applyNumberFormat="1" applyFont="1" applyBorder="1" applyAlignment="1">
      <alignment horizontal="center" vertical="center"/>
    </xf>
    <xf numFmtId="43" fontId="32" fillId="0" borderId="4" xfId="13" applyFont="1" applyBorder="1" applyAlignment="1">
      <alignment horizontal="center" vertical="center"/>
    </xf>
    <xf numFmtId="0" fontId="33" fillId="12" borderId="4" xfId="11" applyFont="1" applyBorder="1" applyAlignment="1">
      <alignment horizontal="center" vertical="center"/>
    </xf>
    <xf numFmtId="44" fontId="32" fillId="0" borderId="7" xfId="0" applyNumberFormat="1" applyFont="1" applyBorder="1" applyAlignment="1">
      <alignment horizontal="center" vertical="center"/>
    </xf>
    <xf numFmtId="44" fontId="32" fillId="14" borderId="15" xfId="12" applyNumberFormat="1" applyFont="1" applyBorder="1" applyAlignment="1">
      <alignment horizontal="center" vertical="center" wrapText="1"/>
    </xf>
    <xf numFmtId="44" fontId="32" fillId="14" borderId="10" xfId="12" quotePrefix="1" applyNumberFormat="1" applyFont="1" applyBorder="1" applyAlignment="1">
      <alignment horizontal="center" vertical="center" wrapText="1"/>
    </xf>
    <xf numFmtId="44" fontId="34" fillId="17" borderId="8" xfId="6" applyNumberFormat="1" applyFont="1" applyFill="1" applyBorder="1" applyAlignment="1">
      <alignment horizontal="center" vertical="center" wrapText="1"/>
    </xf>
    <xf numFmtId="44" fontId="34" fillId="17" borderId="1" xfId="6" applyNumberFormat="1" applyFont="1" applyFill="1" applyBorder="1" applyAlignment="1">
      <alignment horizontal="center" vertical="center" wrapText="1"/>
    </xf>
    <xf numFmtId="43" fontId="34" fillId="17" borderId="1" xfId="13" applyFont="1" applyFill="1" applyBorder="1" applyAlignment="1">
      <alignment horizontal="center" vertical="center" wrapText="1"/>
    </xf>
    <xf numFmtId="44" fontId="34" fillId="17" borderId="5" xfId="6" applyNumberFormat="1" applyFont="1" applyFill="1" applyBorder="1" applyAlignment="1">
      <alignment horizontal="center" vertical="center" wrapText="1"/>
    </xf>
    <xf numFmtId="9" fontId="36" fillId="11" borderId="20" xfId="9" applyNumberFormat="1" applyFont="1" applyBorder="1" applyAlignment="1">
      <alignment horizontal="center" vertical="center"/>
    </xf>
    <xf numFmtId="9" fontId="37" fillId="10" borderId="14" xfId="8" applyNumberFormat="1" applyFont="1" applyBorder="1" applyAlignment="1">
      <alignment horizontal="center" vertical="center"/>
    </xf>
    <xf numFmtId="44" fontId="38" fillId="14" borderId="15" xfId="12" applyNumberFormat="1" applyFont="1" applyBorder="1" applyAlignment="1">
      <alignment horizontal="center" vertical="center" wrapText="1"/>
    </xf>
    <xf numFmtId="44" fontId="38" fillId="14" borderId="10" xfId="12" quotePrefix="1" applyNumberFormat="1" applyFont="1" applyBorder="1" applyAlignment="1">
      <alignment horizontal="center" vertical="center" wrapText="1"/>
    </xf>
    <xf numFmtId="0" fontId="40" fillId="15" borderId="28" xfId="0" applyFont="1" applyFill="1" applyBorder="1" applyAlignment="1">
      <alignment horizontal="center" vertical="center" wrapText="1"/>
    </xf>
    <xf numFmtId="9" fontId="39" fillId="15" borderId="22" xfId="10" applyFont="1" applyFill="1" applyBorder="1" applyAlignment="1">
      <alignment horizontal="center" vertical="center"/>
    </xf>
    <xf numFmtId="164" fontId="14" fillId="9" borderId="22" xfId="0" applyNumberFormat="1" applyFont="1" applyFill="1" applyBorder="1" applyAlignment="1">
      <alignment vertical="center" wrapText="1"/>
    </xf>
    <xf numFmtId="164" fontId="14" fillId="9" borderId="24" xfId="0" applyNumberFormat="1" applyFont="1" applyFill="1" applyBorder="1" applyAlignment="1">
      <alignment vertical="center" wrapText="1"/>
    </xf>
    <xf numFmtId="44" fontId="14" fillId="15" borderId="28" xfId="0" applyNumberFormat="1" applyFont="1" applyFill="1" applyBorder="1" applyAlignment="1">
      <alignment horizontal="center" vertical="center" wrapText="1"/>
    </xf>
    <xf numFmtId="164" fontId="14" fillId="9" borderId="24" xfId="0" applyNumberFormat="1" applyFont="1" applyFill="1" applyBorder="1" applyAlignment="1">
      <alignment vertical="center"/>
    </xf>
    <xf numFmtId="164" fontId="14" fillId="9" borderId="30" xfId="0" applyNumberFormat="1" applyFont="1" applyFill="1" applyBorder="1" applyAlignment="1">
      <alignment vertical="center" wrapText="1"/>
    </xf>
    <xf numFmtId="164" fontId="14" fillId="9" borderId="23" xfId="0" applyNumberFormat="1" applyFont="1" applyFill="1" applyBorder="1" applyAlignment="1">
      <alignment vertical="center" wrapText="1"/>
    </xf>
    <xf numFmtId="164" fontId="14" fillId="9" borderId="27" xfId="0" applyNumberFormat="1" applyFont="1" applyFill="1" applyBorder="1" applyAlignment="1">
      <alignment vertical="center"/>
    </xf>
    <xf numFmtId="0" fontId="19" fillId="0" borderId="0" xfId="0" applyFont="1" applyAlignment="1">
      <alignment vertical="top"/>
    </xf>
    <xf numFmtId="0" fontId="0" fillId="13" borderId="1" xfId="0" applyFill="1" applyBorder="1" applyAlignment="1">
      <alignment vertical="top"/>
    </xf>
    <xf numFmtId="0" fontId="0" fillId="13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4" fontId="14" fillId="15" borderId="22" xfId="0" applyNumberFormat="1" applyFont="1" applyFill="1" applyBorder="1" applyAlignment="1">
      <alignment horizontal="center" vertical="center" wrapText="1"/>
    </xf>
    <xf numFmtId="9" fontId="39" fillId="15" borderId="21" xfId="10" applyFont="1" applyFill="1" applyBorder="1" applyAlignment="1">
      <alignment horizontal="center" vertical="center"/>
    </xf>
    <xf numFmtId="0" fontId="40" fillId="15" borderId="29" xfId="0" applyFont="1" applyFill="1" applyBorder="1" applyAlignment="1">
      <alignment horizontal="center" vertical="center" wrapText="1"/>
    </xf>
    <xf numFmtId="44" fontId="22" fillId="8" borderId="1" xfId="6" applyNumberFormat="1" applyFont="1" applyBorder="1" applyAlignment="1">
      <alignment horizontal="center" vertical="center" wrapText="1"/>
    </xf>
    <xf numFmtId="44" fontId="41" fillId="2" borderId="34" xfId="16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43" fillId="2" borderId="33" xfId="16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top" wrapText="1"/>
    </xf>
    <xf numFmtId="44" fontId="43" fillId="2" borderId="0" xfId="16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44" fillId="2" borderId="0" xfId="16" applyFont="1" applyFill="1" applyBorder="1" applyAlignment="1">
      <alignment horizontal="center" vertical="center" wrapText="1"/>
    </xf>
    <xf numFmtId="0" fontId="0" fillId="0" borderId="0" xfId="0" applyBorder="1"/>
    <xf numFmtId="0" fontId="5" fillId="13" borderId="0" xfId="0" applyFont="1" applyFill="1" applyBorder="1" applyAlignment="1">
      <alignment horizontal="left" vertical="top" wrapText="1"/>
    </xf>
    <xf numFmtId="0" fontId="0" fillId="13" borderId="0" xfId="0" applyFill="1" applyBorder="1" applyAlignment="1">
      <alignment horizontal="center" vertical="center"/>
    </xf>
    <xf numFmtId="44" fontId="42" fillId="2" borderId="34" xfId="16" applyFont="1" applyFill="1" applyBorder="1" applyAlignment="1">
      <alignment horizontal="center" vertical="center" wrapText="1"/>
    </xf>
    <xf numFmtId="44" fontId="13" fillId="2" borderId="33" xfId="16" applyFont="1" applyFill="1" applyBorder="1" applyAlignment="1">
      <alignment horizontal="center" vertical="center" wrapText="1"/>
    </xf>
    <xf numFmtId="44" fontId="25" fillId="0" borderId="0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13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4" fontId="19" fillId="15" borderId="28" xfId="0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top" wrapText="1"/>
    </xf>
    <xf numFmtId="44" fontId="28" fillId="0" borderId="0" xfId="6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9" fontId="36" fillId="11" borderId="15" xfId="9" applyNumberFormat="1" applyFont="1" applyBorder="1" applyAlignment="1">
      <alignment horizontal="center" vertical="center"/>
    </xf>
    <xf numFmtId="9" fontId="37" fillId="10" borderId="10" xfId="8" applyNumberFormat="1" applyFont="1" applyBorder="1" applyAlignment="1">
      <alignment horizontal="center" vertical="center"/>
    </xf>
    <xf numFmtId="0" fontId="35" fillId="18" borderId="19" xfId="0" applyFont="1" applyFill="1" applyBorder="1" applyAlignment="1">
      <alignment vertical="center" wrapText="1"/>
    </xf>
    <xf numFmtId="0" fontId="35" fillId="18" borderId="13" xfId="0" applyFont="1" applyFill="1" applyBorder="1" applyAlignment="1">
      <alignment vertical="center" wrapText="1"/>
    </xf>
    <xf numFmtId="44" fontId="28" fillId="0" borderId="37" xfId="6" applyNumberFormat="1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164" fontId="14" fillId="9" borderId="28" xfId="0" applyNumberFormat="1" applyFont="1" applyFill="1" applyBorder="1" applyAlignment="1">
      <alignment vertical="center" wrapText="1"/>
    </xf>
    <xf numFmtId="44" fontId="34" fillId="17" borderId="38" xfId="6" applyNumberFormat="1" applyFont="1" applyFill="1" applyBorder="1" applyAlignment="1">
      <alignment horizontal="center" vertical="center" wrapText="1"/>
    </xf>
    <xf numFmtId="44" fontId="34" fillId="17" borderId="3" xfId="6" applyNumberFormat="1" applyFont="1" applyFill="1" applyBorder="1" applyAlignment="1">
      <alignment horizontal="center" vertical="center" wrapText="1"/>
    </xf>
    <xf numFmtId="44" fontId="34" fillId="17" borderId="27" xfId="6" applyNumberFormat="1" applyFont="1" applyFill="1" applyBorder="1" applyAlignment="1">
      <alignment horizontal="center" vertical="center" wrapText="1"/>
    </xf>
    <xf numFmtId="0" fontId="35" fillId="18" borderId="20" xfId="0" applyFont="1" applyFill="1" applyBorder="1" applyAlignment="1">
      <alignment horizontal="center" vertical="center" wrapText="1"/>
    </xf>
    <xf numFmtId="0" fontId="35" fillId="18" borderId="14" xfId="0" applyFont="1" applyFill="1" applyBorder="1" applyAlignment="1">
      <alignment horizontal="center" vertical="center" wrapText="1"/>
    </xf>
    <xf numFmtId="44" fontId="34" fillId="17" borderId="39" xfId="6" applyNumberFormat="1" applyFont="1" applyFill="1" applyBorder="1" applyAlignment="1">
      <alignment horizontal="center" vertical="center" wrapText="1"/>
    </xf>
    <xf numFmtId="44" fontId="34" fillId="17" borderId="26" xfId="6" applyNumberFormat="1" applyFont="1" applyFill="1" applyBorder="1" applyAlignment="1">
      <alignment horizontal="center" vertical="center" wrapText="1"/>
    </xf>
    <xf numFmtId="43" fontId="34" fillId="17" borderId="26" xfId="13" applyFont="1" applyFill="1" applyBorder="1" applyAlignment="1">
      <alignment horizontal="center" vertical="center" wrapText="1"/>
    </xf>
    <xf numFmtId="44" fontId="34" fillId="17" borderId="40" xfId="6" applyNumberFormat="1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2" fillId="7" borderId="12" xfId="0" applyFont="1" applyFill="1" applyBorder="1" applyAlignment="1">
      <alignment horizontal="left" vertical="center" wrapText="1"/>
    </xf>
    <xf numFmtId="0" fontId="35" fillId="18" borderId="19" xfId="0" applyFont="1" applyFill="1" applyBorder="1" applyAlignment="1">
      <alignment horizontal="center" vertical="center" wrapText="1"/>
    </xf>
    <xf numFmtId="0" fontId="35" fillId="18" borderId="13" xfId="0" applyFont="1" applyFill="1" applyBorder="1" applyAlignment="1">
      <alignment horizontal="center" vertical="center" wrapText="1"/>
    </xf>
    <xf numFmtId="44" fontId="34" fillId="17" borderId="18" xfId="6" applyNumberFormat="1" applyFont="1" applyFill="1" applyBorder="1" applyAlignment="1">
      <alignment horizontal="center" vertical="center" wrapText="1"/>
    </xf>
    <xf numFmtId="44" fontId="34" fillId="17" borderId="16" xfId="6" applyNumberFormat="1" applyFont="1" applyFill="1" applyBorder="1" applyAlignment="1">
      <alignment horizontal="center" vertical="center" wrapText="1"/>
    </xf>
    <xf numFmtId="44" fontId="34" fillId="17" borderId="17" xfId="6" applyNumberFormat="1" applyFont="1" applyFill="1" applyBorder="1" applyAlignment="1">
      <alignment horizontal="center" vertical="center" wrapText="1"/>
    </xf>
    <xf numFmtId="44" fontId="22" fillId="8" borderId="1" xfId="6" applyNumberFormat="1" applyFont="1" applyBorder="1" applyAlignment="1">
      <alignment horizontal="center" vertical="center" wrapText="1"/>
    </xf>
    <xf numFmtId="0" fontId="5" fillId="1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44" fontId="26" fillId="2" borderId="33" xfId="1" applyNumberFormat="1" applyFont="1" applyFill="1" applyBorder="1" applyAlignment="1">
      <alignment horizontal="center" vertical="center" wrapText="1"/>
    </xf>
    <xf numFmtId="44" fontId="28" fillId="17" borderId="18" xfId="6" applyNumberFormat="1" applyFont="1" applyFill="1" applyBorder="1" applyAlignment="1">
      <alignment horizontal="center" vertical="center" wrapText="1"/>
    </xf>
    <xf numFmtId="44" fontId="28" fillId="17" borderId="16" xfId="6" applyNumberFormat="1" applyFont="1" applyFill="1" applyBorder="1" applyAlignment="1">
      <alignment horizontal="center" vertical="center" wrapText="1"/>
    </xf>
    <xf numFmtId="44" fontId="28" fillId="17" borderId="17" xfId="6" applyNumberFormat="1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0" fontId="35" fillId="18" borderId="19" xfId="0" applyFont="1" applyFill="1" applyBorder="1" applyAlignment="1">
      <alignment horizontal="center" vertical="center" wrapText="1"/>
    </xf>
    <xf numFmtId="0" fontId="35" fillId="18" borderId="13" xfId="0" applyFont="1" applyFill="1" applyBorder="1" applyAlignment="1">
      <alignment horizontal="center" vertical="center" wrapText="1"/>
    </xf>
    <xf numFmtId="44" fontId="34" fillId="17" borderId="18" xfId="6" applyNumberFormat="1" applyFont="1" applyFill="1" applyBorder="1" applyAlignment="1">
      <alignment horizontal="center" vertical="center" wrapText="1"/>
    </xf>
    <xf numFmtId="44" fontId="34" fillId="17" borderId="16" xfId="6" applyNumberFormat="1" applyFont="1" applyFill="1" applyBorder="1" applyAlignment="1">
      <alignment horizontal="center" vertical="center" wrapText="1"/>
    </xf>
    <xf numFmtId="44" fontId="34" fillId="17" borderId="17" xfId="6" applyNumberFormat="1" applyFont="1" applyFill="1" applyBorder="1" applyAlignment="1">
      <alignment horizontal="center" vertical="center" wrapText="1"/>
    </xf>
    <xf numFmtId="9" fontId="47" fillId="15" borderId="21" xfId="10" applyFont="1" applyFill="1" applyBorder="1" applyAlignment="1">
      <alignment horizontal="center" vertical="center"/>
    </xf>
    <xf numFmtId="0" fontId="48" fillId="15" borderId="29" xfId="0" applyFont="1" applyFill="1" applyBorder="1" applyAlignment="1">
      <alignment horizontal="center" vertical="center" wrapText="1"/>
    </xf>
    <xf numFmtId="9" fontId="47" fillId="15" borderId="22" xfId="10" applyFont="1" applyFill="1" applyBorder="1" applyAlignment="1">
      <alignment horizontal="center" vertical="center"/>
    </xf>
    <xf numFmtId="0" fontId="48" fillId="15" borderId="28" xfId="0" applyFont="1" applyFill="1" applyBorder="1" applyAlignment="1">
      <alignment horizontal="center" vertical="center" wrapText="1"/>
    </xf>
    <xf numFmtId="44" fontId="34" fillId="17" borderId="18" xfId="6" applyNumberFormat="1" applyFont="1" applyFill="1" applyBorder="1" applyAlignment="1">
      <alignment horizontal="center" vertical="center" wrapText="1"/>
    </xf>
    <xf numFmtId="44" fontId="34" fillId="17" borderId="16" xfId="6" applyNumberFormat="1" applyFont="1" applyFill="1" applyBorder="1" applyAlignment="1">
      <alignment horizontal="center" vertical="center" wrapText="1"/>
    </xf>
    <xf numFmtId="44" fontId="34" fillId="17" borderId="17" xfId="6" applyNumberFormat="1" applyFont="1" applyFill="1" applyBorder="1" applyAlignment="1">
      <alignment horizontal="center" vertical="center" wrapText="1"/>
    </xf>
    <xf numFmtId="44" fontId="28" fillId="17" borderId="18" xfId="6" applyNumberFormat="1" applyFont="1" applyFill="1" applyBorder="1" applyAlignment="1">
      <alignment horizontal="center" vertical="center" wrapText="1"/>
    </xf>
    <xf numFmtId="44" fontId="28" fillId="17" borderId="16" xfId="6" applyNumberFormat="1" applyFont="1" applyFill="1" applyBorder="1" applyAlignment="1">
      <alignment horizontal="center" vertical="center" wrapText="1"/>
    </xf>
    <xf numFmtId="44" fontId="28" fillId="17" borderId="17" xfId="6" applyNumberFormat="1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44" fontId="26" fillId="2" borderId="33" xfId="1" applyNumberFormat="1" applyFont="1" applyFill="1" applyBorder="1" applyAlignment="1">
      <alignment wrapText="1"/>
    </xf>
    <xf numFmtId="44" fontId="11" fillId="2" borderId="33" xfId="16" applyFont="1" applyFill="1" applyBorder="1" applyAlignment="1">
      <alignment horizontal="center" vertical="center" wrapText="1"/>
    </xf>
    <xf numFmtId="164" fontId="14" fillId="9" borderId="5" xfId="0" applyNumberFormat="1" applyFont="1" applyFill="1" applyBorder="1" applyAlignment="1">
      <alignment vertical="center"/>
    </xf>
    <xf numFmtId="44" fontId="5" fillId="2" borderId="33" xfId="1" applyNumberFormat="1" applyFont="1" applyFill="1" applyBorder="1" applyAlignment="1">
      <alignment horizontal="center" vertical="center" wrapText="1"/>
    </xf>
    <xf numFmtId="9" fontId="50" fillId="15" borderId="30" xfId="10" applyFont="1" applyFill="1" applyBorder="1" applyAlignment="1">
      <alignment horizontal="center" vertical="center"/>
    </xf>
    <xf numFmtId="0" fontId="51" fillId="15" borderId="28" xfId="0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 wrapText="1"/>
    </xf>
    <xf numFmtId="9" fontId="49" fillId="15" borderId="22" xfId="10" applyFont="1" applyFill="1" applyBorder="1" applyAlignment="1">
      <alignment horizontal="center" vertical="center"/>
    </xf>
    <xf numFmtId="44" fontId="26" fillId="2" borderId="41" xfId="1" applyNumberFormat="1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44" fontId="42" fillId="2" borderId="44" xfId="16" applyFont="1" applyFill="1" applyBorder="1" applyAlignment="1">
      <alignment horizontal="center" vertical="center" wrapText="1"/>
    </xf>
    <xf numFmtId="9" fontId="39" fillId="15" borderId="30" xfId="10" applyFont="1" applyFill="1" applyBorder="1" applyAlignment="1">
      <alignment horizontal="center" vertical="center"/>
    </xf>
    <xf numFmtId="0" fontId="40" fillId="15" borderId="31" xfId="0" applyFont="1" applyFill="1" applyBorder="1" applyAlignment="1">
      <alignment horizontal="center" vertical="center" wrapText="1"/>
    </xf>
    <xf numFmtId="164" fontId="14" fillId="9" borderId="1" xfId="0" applyNumberFormat="1" applyFont="1" applyFill="1" applyBorder="1" applyAlignment="1">
      <alignment vertical="center"/>
    </xf>
    <xf numFmtId="0" fontId="52" fillId="8" borderId="1" xfId="6" applyFont="1" applyBorder="1" applyAlignment="1">
      <alignment vertical="center"/>
    </xf>
    <xf numFmtId="0" fontId="3" fillId="20" borderId="1" xfId="18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11" fillId="0" borderId="1" xfId="15" applyFont="1" applyFill="1" applyBorder="1" applyAlignment="1">
      <alignment horizontal="right" vertical="center"/>
    </xf>
    <xf numFmtId="44" fontId="0" fillId="0" borderId="2" xfId="0" applyNumberFormat="1" applyBorder="1" applyAlignment="1">
      <alignment horizontal="left" vertical="center"/>
    </xf>
    <xf numFmtId="0" fontId="52" fillId="19" borderId="1" xfId="17" applyFont="1" applyBorder="1" applyAlignment="1">
      <alignment vertical="center"/>
    </xf>
    <xf numFmtId="44" fontId="52" fillId="19" borderId="1" xfId="17" applyNumberFormat="1" applyFont="1" applyBorder="1" applyAlignment="1">
      <alignment vertical="center"/>
    </xf>
    <xf numFmtId="0" fontId="3" fillId="0" borderId="0" xfId="0" applyFont="1"/>
    <xf numFmtId="44" fontId="1" fillId="2" borderId="33" xfId="1" applyNumberFormat="1" applyFill="1" applyBorder="1" applyAlignment="1">
      <alignment horizontal="center" vertical="center" wrapText="1"/>
    </xf>
    <xf numFmtId="44" fontId="53" fillId="15" borderId="1" xfId="0" applyNumberFormat="1" applyFont="1" applyFill="1" applyBorder="1" applyAlignment="1">
      <alignment horizontal="center" vertical="center" wrapText="1"/>
    </xf>
    <xf numFmtId="9" fontId="53" fillId="15" borderId="30" xfId="10" applyFont="1" applyFill="1" applyBorder="1" applyAlignment="1">
      <alignment horizontal="center" vertical="center"/>
    </xf>
    <xf numFmtId="44" fontId="48" fillId="15" borderId="31" xfId="0" applyNumberFormat="1" applyFont="1" applyFill="1" applyBorder="1" applyAlignment="1">
      <alignment horizontal="center" vertical="center" wrapText="1"/>
    </xf>
    <xf numFmtId="0" fontId="54" fillId="0" borderId="22" xfId="0" applyFont="1" applyBorder="1" applyAlignment="1">
      <alignment horizontal="left" vertical="top" wrapText="1"/>
    </xf>
    <xf numFmtId="0" fontId="54" fillId="0" borderId="24" xfId="0" applyFont="1" applyBorder="1" applyAlignment="1">
      <alignment horizontal="left" vertical="top" wrapText="1"/>
    </xf>
    <xf numFmtId="0" fontId="54" fillId="0" borderId="28" xfId="0" applyFont="1" applyBorder="1" applyAlignment="1">
      <alignment horizontal="left" vertical="top" wrapText="1"/>
    </xf>
    <xf numFmtId="0" fontId="35" fillId="18" borderId="19" xfId="0" applyFont="1" applyFill="1" applyBorder="1" applyAlignment="1">
      <alignment horizontal="center" vertical="center" wrapText="1"/>
    </xf>
    <xf numFmtId="0" fontId="35" fillId="18" borderId="13" xfId="0" applyFont="1" applyFill="1" applyBorder="1" applyAlignment="1">
      <alignment horizontal="center" vertical="center" wrapText="1"/>
    </xf>
    <xf numFmtId="164" fontId="14" fillId="9" borderId="22" xfId="0" applyNumberFormat="1" applyFont="1" applyFill="1" applyBorder="1" applyAlignment="1">
      <alignment horizontal="right" vertical="center" wrapText="1"/>
    </xf>
    <xf numFmtId="164" fontId="14" fillId="9" borderId="24" xfId="0" applyNumberFormat="1" applyFont="1" applyFill="1" applyBorder="1" applyAlignment="1">
      <alignment horizontal="right" vertical="center" wrapText="1"/>
    </xf>
    <xf numFmtId="164" fontId="14" fillId="9" borderId="28" xfId="0" applyNumberFormat="1" applyFont="1" applyFill="1" applyBorder="1" applyAlignment="1">
      <alignment horizontal="right" vertical="center" wrapText="1"/>
    </xf>
    <xf numFmtId="0" fontId="12" fillId="7" borderId="26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44" fontId="14" fillId="16" borderId="26" xfId="0" applyNumberFormat="1" applyFont="1" applyFill="1" applyBorder="1" applyAlignment="1">
      <alignment horizontal="center" vertical="center"/>
    </xf>
    <xf numFmtId="44" fontId="14" fillId="16" borderId="12" xfId="0" applyNumberFormat="1" applyFont="1" applyFill="1" applyBorder="1" applyAlignment="1">
      <alignment horizontal="center" vertical="center"/>
    </xf>
    <xf numFmtId="44" fontId="28" fillId="17" borderId="18" xfId="6" applyNumberFormat="1" applyFont="1" applyFill="1" applyBorder="1" applyAlignment="1">
      <alignment horizontal="center" vertical="center" wrapText="1"/>
    </xf>
    <xf numFmtId="44" fontId="28" fillId="17" borderId="16" xfId="6" applyNumberFormat="1" applyFont="1" applyFill="1" applyBorder="1" applyAlignment="1">
      <alignment horizontal="center" vertical="center" wrapText="1"/>
    </xf>
    <xf numFmtId="44" fontId="28" fillId="17" borderId="17" xfId="6" applyNumberFormat="1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1" fillId="2" borderId="30" xfId="0" applyNumberFormat="1" applyFont="1" applyFill="1" applyBorder="1" applyAlignment="1">
      <alignment horizontal="center" vertical="center" wrapText="1"/>
    </xf>
    <xf numFmtId="3" fontId="11" fillId="2" borderId="25" xfId="0" applyNumberFormat="1" applyFont="1" applyFill="1" applyBorder="1" applyAlignment="1">
      <alignment horizontal="center" vertical="center" wrapText="1"/>
    </xf>
    <xf numFmtId="44" fontId="23" fillId="2" borderId="26" xfId="0" applyNumberFormat="1" applyFont="1" applyFill="1" applyBorder="1" applyAlignment="1">
      <alignment horizontal="center" vertical="center"/>
    </xf>
    <xf numFmtId="44" fontId="23" fillId="2" borderId="12" xfId="0" applyNumberFormat="1" applyFont="1" applyFill="1" applyBorder="1" applyAlignment="1">
      <alignment horizontal="center" vertical="center"/>
    </xf>
    <xf numFmtId="4" fontId="14" fillId="15" borderId="26" xfId="0" applyNumberFormat="1" applyFont="1" applyFill="1" applyBorder="1" applyAlignment="1">
      <alignment horizontal="center" vertical="center" wrapText="1"/>
    </xf>
    <xf numFmtId="4" fontId="14" fillId="15" borderId="12" xfId="0" applyNumberFormat="1" applyFont="1" applyFill="1" applyBorder="1" applyAlignment="1">
      <alignment horizontal="center" vertical="center" wrapText="1"/>
    </xf>
    <xf numFmtId="44" fontId="14" fillId="16" borderId="2" xfId="0" applyNumberFormat="1" applyFont="1" applyFill="1" applyBorder="1" applyAlignment="1">
      <alignment horizontal="center" vertical="center"/>
    </xf>
    <xf numFmtId="44" fontId="34" fillId="17" borderId="18" xfId="6" applyNumberFormat="1" applyFont="1" applyFill="1" applyBorder="1" applyAlignment="1">
      <alignment horizontal="center" vertical="center" wrapText="1"/>
    </xf>
    <xf numFmtId="44" fontId="34" fillId="17" borderId="16" xfId="6" applyNumberFormat="1" applyFont="1" applyFill="1" applyBorder="1" applyAlignment="1">
      <alignment horizontal="center" vertical="center" wrapText="1"/>
    </xf>
    <xf numFmtId="44" fontId="34" fillId="17" borderId="17" xfId="6" applyNumberFormat="1" applyFont="1" applyFill="1" applyBorder="1" applyAlignment="1">
      <alignment horizontal="center" vertical="center" wrapText="1"/>
    </xf>
    <xf numFmtId="44" fontId="28" fillId="0" borderId="0" xfId="6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44" fontId="25" fillId="0" borderId="0" xfId="6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11" fillId="2" borderId="26" xfId="0" applyNumberFormat="1" applyFont="1" applyFill="1" applyBorder="1" applyAlignment="1">
      <alignment horizontal="center" vertical="center" wrapText="1"/>
    </xf>
    <xf numFmtId="3" fontId="11" fillId="2" borderId="12" xfId="0" applyNumberFormat="1" applyFont="1" applyFill="1" applyBorder="1" applyAlignment="1">
      <alignment horizontal="center" vertical="center" wrapText="1"/>
    </xf>
    <xf numFmtId="44" fontId="23" fillId="2" borderId="2" xfId="0" applyNumberFormat="1" applyFont="1" applyFill="1" applyBorder="1" applyAlignment="1">
      <alignment horizontal="center" vertical="center"/>
    </xf>
    <xf numFmtId="4" fontId="14" fillId="15" borderId="2" xfId="0" applyNumberFormat="1" applyFont="1" applyFill="1" applyBorder="1" applyAlignment="1">
      <alignment horizontal="center" vertical="center" wrapText="1"/>
    </xf>
    <xf numFmtId="0" fontId="0" fillId="13" borderId="0" xfId="0" applyFill="1" applyAlignment="1">
      <alignment horizontal="center" vertical="top" wrapText="1"/>
    </xf>
    <xf numFmtId="0" fontId="0" fillId="13" borderId="11" xfId="0" applyFill="1" applyBorder="1" applyAlignment="1">
      <alignment horizontal="center" vertical="top" wrapText="1"/>
    </xf>
    <xf numFmtId="0" fontId="22" fillId="8" borderId="1" xfId="6" applyFont="1" applyBorder="1" applyAlignment="1">
      <alignment horizontal="center" vertical="center"/>
    </xf>
    <xf numFmtId="0" fontId="22" fillId="8" borderId="26" xfId="6" applyFont="1" applyBorder="1" applyAlignment="1">
      <alignment horizontal="center" vertical="center"/>
    </xf>
    <xf numFmtId="0" fontId="22" fillId="8" borderId="2" xfId="6" applyFont="1" applyBorder="1" applyAlignment="1">
      <alignment horizontal="center" vertical="center"/>
    </xf>
    <xf numFmtId="0" fontId="22" fillId="8" borderId="1" xfId="6" applyFont="1" applyBorder="1" applyAlignment="1">
      <alignment horizontal="center" vertical="center" wrapText="1"/>
    </xf>
    <xf numFmtId="0" fontId="22" fillId="8" borderId="26" xfId="6" applyFont="1" applyBorder="1" applyAlignment="1">
      <alignment horizontal="center" vertical="center" wrapText="1"/>
    </xf>
    <xf numFmtId="0" fontId="22" fillId="8" borderId="2" xfId="6" applyFont="1" applyBorder="1" applyAlignment="1">
      <alignment horizontal="center" vertical="center" wrapText="1"/>
    </xf>
    <xf numFmtId="9" fontId="22" fillId="8" borderId="26" xfId="6" applyNumberFormat="1" applyFont="1" applyBorder="1" applyAlignment="1">
      <alignment horizontal="center" vertical="center" wrapText="1"/>
    </xf>
    <xf numFmtId="9" fontId="22" fillId="8" borderId="2" xfId="6" applyNumberFormat="1" applyFont="1" applyBorder="1" applyAlignment="1">
      <alignment horizontal="center" vertical="center" wrapText="1"/>
    </xf>
    <xf numFmtId="9" fontId="22" fillId="8" borderId="23" xfId="6" applyNumberFormat="1" applyFont="1" applyBorder="1" applyAlignment="1">
      <alignment horizontal="center" vertical="center" wrapText="1"/>
    </xf>
    <xf numFmtId="9" fontId="22" fillId="8" borderId="0" xfId="6" applyNumberFormat="1" applyFont="1" applyBorder="1" applyAlignment="1">
      <alignment horizontal="center" vertical="center" wrapText="1"/>
    </xf>
    <xf numFmtId="44" fontId="22" fillId="8" borderId="1" xfId="6" applyNumberFormat="1" applyFont="1" applyBorder="1" applyAlignment="1">
      <alignment horizontal="center" vertical="center" wrapText="1"/>
    </xf>
    <xf numFmtId="44" fontId="22" fillId="8" borderId="22" xfId="6" applyNumberFormat="1" applyFont="1" applyBorder="1" applyAlignment="1">
      <alignment horizontal="center" vertical="center" wrapText="1"/>
    </xf>
    <xf numFmtId="164" fontId="14" fillId="9" borderId="32" xfId="0" applyNumberFormat="1" applyFont="1" applyFill="1" applyBorder="1" applyAlignment="1">
      <alignment horizontal="center" vertical="center"/>
    </xf>
    <xf numFmtId="164" fontId="14" fillId="9" borderId="24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left" vertical="center" wrapText="1"/>
    </xf>
    <xf numFmtId="4" fontId="14" fillId="15" borderId="26" xfId="0" applyNumberFormat="1" applyFont="1" applyFill="1" applyBorder="1" applyAlignment="1">
      <alignment horizontal="center" vertical="center"/>
    </xf>
    <xf numFmtId="4" fontId="14" fillId="15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13" borderId="0" xfId="0" applyFont="1" applyFill="1" applyAlignment="1">
      <alignment horizontal="left" vertical="top" wrapText="1"/>
    </xf>
    <xf numFmtId="0" fontId="5" fillId="13" borderId="11" xfId="0" applyFont="1" applyFill="1" applyBorder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164" fontId="14" fillId="9" borderId="22" xfId="0" applyNumberFormat="1" applyFont="1" applyFill="1" applyBorder="1" applyAlignment="1">
      <alignment horizontal="center" vertical="center" wrapText="1"/>
    </xf>
    <xf numFmtId="164" fontId="14" fillId="9" borderId="24" xfId="0" applyNumberFormat="1" applyFont="1" applyFill="1" applyBorder="1" applyAlignment="1">
      <alignment horizontal="center" vertical="center" wrapText="1"/>
    </xf>
    <xf numFmtId="4" fontId="14" fillId="15" borderId="2" xfId="0" applyNumberFormat="1" applyFont="1" applyFill="1" applyBorder="1" applyAlignment="1">
      <alignment horizontal="center" vertical="center"/>
    </xf>
    <xf numFmtId="164" fontId="14" fillId="9" borderId="30" xfId="0" applyNumberFormat="1" applyFont="1" applyFill="1" applyBorder="1" applyAlignment="1">
      <alignment horizontal="center" vertical="center" wrapText="1"/>
    </xf>
    <xf numFmtId="164" fontId="14" fillId="9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1" fillId="0" borderId="9" xfId="7" applyFont="1" applyAlignment="1">
      <alignment horizontal="center"/>
    </xf>
    <xf numFmtId="44" fontId="14" fillId="16" borderId="30" xfId="0" applyNumberFormat="1" applyFont="1" applyFill="1" applyBorder="1" applyAlignment="1">
      <alignment horizontal="center" vertical="center"/>
    </xf>
    <xf numFmtId="44" fontId="14" fillId="16" borderId="25" xfId="0" applyNumberFormat="1" applyFont="1" applyFill="1" applyBorder="1" applyAlignment="1">
      <alignment horizontal="center" vertical="center"/>
    </xf>
    <xf numFmtId="164" fontId="14" fillId="9" borderId="22" xfId="0" applyNumberFormat="1" applyFont="1" applyFill="1" applyBorder="1" applyAlignment="1">
      <alignment horizontal="center" vertical="center"/>
    </xf>
    <xf numFmtId="164" fontId="14" fillId="9" borderId="28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</cellXfs>
  <cellStyles count="19">
    <cellStyle name="20% - Ênfase4" xfId="12" builtinId="42"/>
    <cellStyle name="20% - Ênfase5" xfId="18" builtinId="46"/>
    <cellStyle name="Bom" xfId="8" builtinId="26"/>
    <cellStyle name="Ênfase2" xfId="6" builtinId="33"/>
    <cellStyle name="Ênfase5" xfId="17" builtinId="45"/>
    <cellStyle name="Estilo 1" xfId="14" xr:uid="{FE3AD78E-A785-4E7B-AF59-A7A1637D7462}"/>
    <cellStyle name="Hiperlink" xfId="1" builtinId="8"/>
    <cellStyle name="Moeda" xfId="16" builtinId="4"/>
    <cellStyle name="Moeda 2" xfId="15" xr:uid="{86A4BA49-E73E-4F81-8EA1-A1D24B48D093}"/>
    <cellStyle name="Neutro" xfId="9" builtinId="28"/>
    <cellStyle name="Normal" xfId="0" builtinId="0"/>
    <cellStyle name="Normal 2" xfId="3" xr:uid="{00000000-0005-0000-0000-000009000000}"/>
    <cellStyle name="Porcentagem" xfId="10" builtinId="5"/>
    <cellStyle name="Porcentagem 2" xfId="5" xr:uid="{00000000-0005-0000-0000-00000B000000}"/>
    <cellStyle name="Porcentagem 3" xfId="4" xr:uid="{00000000-0005-0000-0000-00000C000000}"/>
    <cellStyle name="Ruim" xfId="11" builtinId="27"/>
    <cellStyle name="Título 1" xfId="7" builtinId="16"/>
    <cellStyle name="Vírgula" xfId="13" builtinId="3"/>
    <cellStyle name="Vírgula 2" xfId="2" xr:uid="{00000000-0005-0000-0000-000011000000}"/>
  </cellStyles>
  <dxfs count="1245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theme="6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69C4BDD6-3BAA-4030-91AD-DBCF08ED4FBB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27DC3280-6BAA-4580-99B6-9F8A5CB0659C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45C3444E-F029-4349-BC24-7ECC77CC43C2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BEA033A3-1ECA-4ED4-BB11-63CC3D003506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28575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1D602DEE-F523-4670-861F-D5EFCF48545C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0DD06683-56C3-4DD2-AC73-B4E03988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85</xdr:row>
      <xdr:rowOff>378648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C5A6B083-3E47-4D22-ADD1-E4B7D7E6F023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86</xdr:row>
      <xdr:rowOff>112172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80C256B4-314B-4A04-A0A0-58241A714DC8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86</xdr:row>
      <xdr:rowOff>112172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508AFBF7-8A4D-45B7-84C8-42B27C95DEE4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304800</xdr:colOff>
      <xdr:row>85</xdr:row>
      <xdr:rowOff>378648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61164C7D-57D0-4746-9857-D8F47DF1278D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85</xdr:row>
      <xdr:rowOff>0</xdr:rowOff>
    </xdr:from>
    <xdr:to>
      <xdr:col>2</xdr:col>
      <xdr:colOff>1784995</xdr:colOff>
      <xdr:row>85</xdr:row>
      <xdr:rowOff>382458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9A02EBDC-337A-40FA-8B50-D45794601C0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64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C041513E-0700-4AE4-A52C-FA873C658719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24B0218D-4825-4131-8CC7-A4F5B0C8B5D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5A41912E-DD86-44B4-A5D6-1953CD32623E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63</xdr:row>
      <xdr:rowOff>390525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96128E38-AF2C-40FB-9586-5F901684A375}"/>
            </a:ext>
          </a:extLst>
        </xdr:cNvPr>
        <xdr:cNvSpPr>
          <a:spLocks noChangeAspect="1" noChangeArrowheads="1"/>
        </xdr:cNvSpPr>
      </xdr:nvSpPr>
      <xdr:spPr bwMode="auto">
        <a:xfrm>
          <a:off x="4819650" y="2916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378648"/>
    <xdr:sp macro="" textlink="">
      <xdr:nvSpPr>
        <xdr:cNvPr id="51" name="AutoShape 2" descr="Álcool Étilico Hidratado 70° 1L TUPI">
          <a:extLst>
            <a:ext uri="{FF2B5EF4-FFF2-40B4-BE49-F238E27FC236}">
              <a16:creationId xmlns:a16="http://schemas.microsoft.com/office/drawing/2014/main" id="{DFD1E31D-79DA-4AF5-8D8F-BA0220919C8A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378648"/>
    <xdr:sp macro="" textlink="">
      <xdr:nvSpPr>
        <xdr:cNvPr id="53" name="AutoShape 5" descr="Álcool Étilico Hidratado 70° 1L TUPI">
          <a:extLst>
            <a:ext uri="{FF2B5EF4-FFF2-40B4-BE49-F238E27FC236}">
              <a16:creationId xmlns:a16="http://schemas.microsoft.com/office/drawing/2014/main" id="{3FC78648-D705-4F5C-A11B-D984F912B90D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91</xdr:row>
      <xdr:rowOff>0</xdr:rowOff>
    </xdr:from>
    <xdr:ext cx="254934" cy="382458"/>
    <xdr:sp macro="" textlink="">
      <xdr:nvSpPr>
        <xdr:cNvPr id="55" name="AutoShape 6" descr="Álcool Étilico Hidratado 70° 1L TUPI">
          <a:extLst>
            <a:ext uri="{FF2B5EF4-FFF2-40B4-BE49-F238E27FC236}">
              <a16:creationId xmlns:a16="http://schemas.microsoft.com/office/drawing/2014/main" id="{4B809725-08D6-41F6-818B-668E8A88E05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78648"/>
    <xdr:sp macro="" textlink="">
      <xdr:nvSpPr>
        <xdr:cNvPr id="63" name="AutoShape 2" descr="Álcool Étilico Hidratado 70° 1L TUPI">
          <a:extLst>
            <a:ext uri="{FF2B5EF4-FFF2-40B4-BE49-F238E27FC236}">
              <a16:creationId xmlns:a16="http://schemas.microsoft.com/office/drawing/2014/main" id="{F695E852-BDEB-46D0-AEA3-DE686D38FFCB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817022"/>
    <xdr:sp macro="" textlink="">
      <xdr:nvSpPr>
        <xdr:cNvPr id="64" name="AutoShape 3" descr="Álcool Étilico Hidratado 70° 1L TUPI">
          <a:extLst>
            <a:ext uri="{FF2B5EF4-FFF2-40B4-BE49-F238E27FC236}">
              <a16:creationId xmlns:a16="http://schemas.microsoft.com/office/drawing/2014/main" id="{63F830C4-FDE5-4071-B095-FAFB761A2CD0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817022"/>
    <xdr:sp macro="" textlink="">
      <xdr:nvSpPr>
        <xdr:cNvPr id="65" name="AutoShape 4" descr="Álcool Étilico Hidratado 70° 1L TUPI">
          <a:extLst>
            <a:ext uri="{FF2B5EF4-FFF2-40B4-BE49-F238E27FC236}">
              <a16:creationId xmlns:a16="http://schemas.microsoft.com/office/drawing/2014/main" id="{71F34E4B-3FD6-4088-AF22-4A04A6A7DA58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97</xdr:row>
      <xdr:rowOff>0</xdr:rowOff>
    </xdr:from>
    <xdr:ext cx="304800" cy="378648"/>
    <xdr:sp macro="" textlink="">
      <xdr:nvSpPr>
        <xdr:cNvPr id="67" name="AutoShape 5" descr="Álcool Étilico Hidratado 70° 1L TUPI">
          <a:extLst>
            <a:ext uri="{FF2B5EF4-FFF2-40B4-BE49-F238E27FC236}">
              <a16:creationId xmlns:a16="http://schemas.microsoft.com/office/drawing/2014/main" id="{B5BF241A-7197-466B-805F-6C8C31C36F24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97</xdr:row>
      <xdr:rowOff>0</xdr:rowOff>
    </xdr:from>
    <xdr:ext cx="254934" cy="382458"/>
    <xdr:sp macro="" textlink="">
      <xdr:nvSpPr>
        <xdr:cNvPr id="68" name="AutoShape 6" descr="Álcool Étilico Hidratado 70° 1L TUPI">
          <a:extLst>
            <a:ext uri="{FF2B5EF4-FFF2-40B4-BE49-F238E27FC236}">
              <a16:creationId xmlns:a16="http://schemas.microsoft.com/office/drawing/2014/main" id="{43B41DF0-C05F-4C96-B0D1-46809172436D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378648"/>
    <xdr:sp macro="" textlink="">
      <xdr:nvSpPr>
        <xdr:cNvPr id="74" name="AutoShape 2" descr="Álcool Étilico Hidratado 70° 1L TUPI">
          <a:extLst>
            <a:ext uri="{FF2B5EF4-FFF2-40B4-BE49-F238E27FC236}">
              <a16:creationId xmlns:a16="http://schemas.microsoft.com/office/drawing/2014/main" id="{9349E07F-BED6-4DFA-8B78-0ACA71A377F8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817022"/>
    <xdr:sp macro="" textlink="">
      <xdr:nvSpPr>
        <xdr:cNvPr id="75" name="AutoShape 3" descr="Álcool Étilico Hidratado 70° 1L TUPI">
          <a:extLst>
            <a:ext uri="{FF2B5EF4-FFF2-40B4-BE49-F238E27FC236}">
              <a16:creationId xmlns:a16="http://schemas.microsoft.com/office/drawing/2014/main" id="{85988117-DDC4-4265-B5CC-1D46C02C1C6F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817022"/>
    <xdr:sp macro="" textlink="">
      <xdr:nvSpPr>
        <xdr:cNvPr id="76" name="AutoShape 4" descr="Álcool Étilico Hidratado 70° 1L TUPI">
          <a:extLst>
            <a:ext uri="{FF2B5EF4-FFF2-40B4-BE49-F238E27FC236}">
              <a16:creationId xmlns:a16="http://schemas.microsoft.com/office/drawing/2014/main" id="{63B8BD40-BB0B-4E4B-962B-2650F8DC2F30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103</xdr:row>
      <xdr:rowOff>0</xdr:rowOff>
    </xdr:from>
    <xdr:ext cx="304800" cy="378648"/>
    <xdr:sp macro="" textlink="">
      <xdr:nvSpPr>
        <xdr:cNvPr id="77" name="AutoShape 5" descr="Álcool Étilico Hidratado 70° 1L TUPI">
          <a:extLst>
            <a:ext uri="{FF2B5EF4-FFF2-40B4-BE49-F238E27FC236}">
              <a16:creationId xmlns:a16="http://schemas.microsoft.com/office/drawing/2014/main" id="{559834DF-73B2-4181-BDAE-B46A80628558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103</xdr:row>
      <xdr:rowOff>0</xdr:rowOff>
    </xdr:from>
    <xdr:ext cx="254934" cy="382458"/>
    <xdr:sp macro="" textlink="">
      <xdr:nvSpPr>
        <xdr:cNvPr id="78" name="AutoShape 6" descr="Álcool Étilico Hidratado 70° 1L TUPI">
          <a:extLst>
            <a:ext uri="{FF2B5EF4-FFF2-40B4-BE49-F238E27FC236}">
              <a16:creationId xmlns:a16="http://schemas.microsoft.com/office/drawing/2014/main" id="{E7198945-5CAB-42FC-A6D9-9AD4DCB5EF2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78648"/>
    <xdr:sp macro="" textlink="">
      <xdr:nvSpPr>
        <xdr:cNvPr id="84" name="AutoShape 2" descr="Álcool Étilico Hidratado 70° 1L TUPI">
          <a:extLst>
            <a:ext uri="{FF2B5EF4-FFF2-40B4-BE49-F238E27FC236}">
              <a16:creationId xmlns:a16="http://schemas.microsoft.com/office/drawing/2014/main" id="{24F39D38-34F6-4D95-8706-3FDBAF5D7567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817022"/>
    <xdr:sp macro="" textlink="">
      <xdr:nvSpPr>
        <xdr:cNvPr id="85" name="AutoShape 3" descr="Álcool Étilico Hidratado 70° 1L TUPI">
          <a:extLst>
            <a:ext uri="{FF2B5EF4-FFF2-40B4-BE49-F238E27FC236}">
              <a16:creationId xmlns:a16="http://schemas.microsoft.com/office/drawing/2014/main" id="{30B83A54-92D8-459F-B7DC-F5F7683F454C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817022"/>
    <xdr:sp macro="" textlink="">
      <xdr:nvSpPr>
        <xdr:cNvPr id="86" name="AutoShape 4" descr="Álcool Étilico Hidratado 70° 1L TUPI">
          <a:extLst>
            <a:ext uri="{FF2B5EF4-FFF2-40B4-BE49-F238E27FC236}">
              <a16:creationId xmlns:a16="http://schemas.microsoft.com/office/drawing/2014/main" id="{F7486246-0C97-4493-AECB-7904010E198A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110</xdr:row>
      <xdr:rowOff>0</xdr:rowOff>
    </xdr:from>
    <xdr:ext cx="304800" cy="378648"/>
    <xdr:sp macro="" textlink="">
      <xdr:nvSpPr>
        <xdr:cNvPr id="87" name="AutoShape 5" descr="Álcool Étilico Hidratado 70° 1L TUPI">
          <a:extLst>
            <a:ext uri="{FF2B5EF4-FFF2-40B4-BE49-F238E27FC236}">
              <a16:creationId xmlns:a16="http://schemas.microsoft.com/office/drawing/2014/main" id="{497BCFAB-7B7E-486F-9EA0-FC22D4FE4B3D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110</xdr:row>
      <xdr:rowOff>0</xdr:rowOff>
    </xdr:from>
    <xdr:ext cx="254934" cy="382458"/>
    <xdr:sp macro="" textlink="">
      <xdr:nvSpPr>
        <xdr:cNvPr id="88" name="AutoShape 6" descr="Álcool Étilico Hidratado 70° 1L TUPI">
          <a:extLst>
            <a:ext uri="{FF2B5EF4-FFF2-40B4-BE49-F238E27FC236}">
              <a16:creationId xmlns:a16="http://schemas.microsoft.com/office/drawing/2014/main" id="{C4A6BC8F-A14B-41AB-9352-7C5B506CF573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304800" cy="378648"/>
    <xdr:sp macro="" textlink="">
      <xdr:nvSpPr>
        <xdr:cNvPr id="94" name="AutoShape 2" descr="Álcool Étilico Hidratado 70° 1L TUPI">
          <a:extLst>
            <a:ext uri="{FF2B5EF4-FFF2-40B4-BE49-F238E27FC236}">
              <a16:creationId xmlns:a16="http://schemas.microsoft.com/office/drawing/2014/main" id="{5125C38B-23BD-4E56-9ACB-158A6B1D72FC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304800" cy="817022"/>
    <xdr:sp macro="" textlink="">
      <xdr:nvSpPr>
        <xdr:cNvPr id="95" name="AutoShape 3" descr="Álcool Étilico Hidratado 70° 1L TUPI">
          <a:extLst>
            <a:ext uri="{FF2B5EF4-FFF2-40B4-BE49-F238E27FC236}">
              <a16:creationId xmlns:a16="http://schemas.microsoft.com/office/drawing/2014/main" id="{E757305E-0FB7-45BC-9E68-A74B9C87AFF7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304800" cy="817022"/>
    <xdr:sp macro="" textlink="">
      <xdr:nvSpPr>
        <xdr:cNvPr id="96" name="AutoShape 4" descr="Álcool Étilico Hidratado 70° 1L TUPI">
          <a:extLst>
            <a:ext uri="{FF2B5EF4-FFF2-40B4-BE49-F238E27FC236}">
              <a16:creationId xmlns:a16="http://schemas.microsoft.com/office/drawing/2014/main" id="{03BF7310-E4DB-4034-A6EB-2B0861CD140A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116</xdr:row>
      <xdr:rowOff>0</xdr:rowOff>
    </xdr:from>
    <xdr:ext cx="304800" cy="378648"/>
    <xdr:sp macro="" textlink="">
      <xdr:nvSpPr>
        <xdr:cNvPr id="97" name="AutoShape 5" descr="Álcool Étilico Hidratado 70° 1L TUPI">
          <a:extLst>
            <a:ext uri="{FF2B5EF4-FFF2-40B4-BE49-F238E27FC236}">
              <a16:creationId xmlns:a16="http://schemas.microsoft.com/office/drawing/2014/main" id="{BC8930BE-4F41-4D5F-8794-AFA4CF65D049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116</xdr:row>
      <xdr:rowOff>0</xdr:rowOff>
    </xdr:from>
    <xdr:ext cx="254934" cy="382458"/>
    <xdr:sp macro="" textlink="">
      <xdr:nvSpPr>
        <xdr:cNvPr id="98" name="AutoShape 6" descr="Álcool Étilico Hidratado 70° 1L TUPI">
          <a:extLst>
            <a:ext uri="{FF2B5EF4-FFF2-40B4-BE49-F238E27FC236}">
              <a16:creationId xmlns:a16="http://schemas.microsoft.com/office/drawing/2014/main" id="{43245865-BE78-4C60-AAB3-D0DE4615AC6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504182</xdr:colOff>
      <xdr:row>113</xdr:row>
      <xdr:rowOff>354154</xdr:rowOff>
    </xdr:from>
    <xdr:to>
      <xdr:col>18</xdr:col>
      <xdr:colOff>1571096</xdr:colOff>
      <xdr:row>113</xdr:row>
      <xdr:rowOff>494804</xdr:rowOff>
    </xdr:to>
    <xdr:sp macro="" textlink="">
      <xdr:nvSpPr>
        <xdr:cNvPr id="102" name="Seta: para a Esquerda 101">
          <a:extLst>
            <a:ext uri="{FF2B5EF4-FFF2-40B4-BE49-F238E27FC236}">
              <a16:creationId xmlns:a16="http://schemas.microsoft.com/office/drawing/2014/main" id="{11F532FC-E8B2-45F3-8682-761DD3A0C1D7}"/>
            </a:ext>
          </a:extLst>
        </xdr:cNvPr>
        <xdr:cNvSpPr/>
      </xdr:nvSpPr>
      <xdr:spPr>
        <a:xfrm rot="10800000">
          <a:off x="18230578" y="64802531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122</xdr:row>
      <xdr:rowOff>0</xdr:rowOff>
    </xdr:from>
    <xdr:ext cx="304800" cy="378648"/>
    <xdr:sp macro="" textlink="">
      <xdr:nvSpPr>
        <xdr:cNvPr id="104" name="AutoShape 2" descr="Álcool Étilico Hidratado 70° 1L TUPI">
          <a:extLst>
            <a:ext uri="{FF2B5EF4-FFF2-40B4-BE49-F238E27FC236}">
              <a16:creationId xmlns:a16="http://schemas.microsoft.com/office/drawing/2014/main" id="{188D7327-216B-47F1-9185-35563042E1DC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304800" cy="817022"/>
    <xdr:sp macro="" textlink="">
      <xdr:nvSpPr>
        <xdr:cNvPr id="105" name="AutoShape 3" descr="Álcool Étilico Hidratado 70° 1L TUPI">
          <a:extLst>
            <a:ext uri="{FF2B5EF4-FFF2-40B4-BE49-F238E27FC236}">
              <a16:creationId xmlns:a16="http://schemas.microsoft.com/office/drawing/2014/main" id="{E3F9DCA6-3020-40A8-A3BD-B154CB4C4143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304800" cy="817022"/>
    <xdr:sp macro="" textlink="">
      <xdr:nvSpPr>
        <xdr:cNvPr id="106" name="AutoShape 4" descr="Álcool Étilico Hidratado 70° 1L TUPI">
          <a:extLst>
            <a:ext uri="{FF2B5EF4-FFF2-40B4-BE49-F238E27FC236}">
              <a16:creationId xmlns:a16="http://schemas.microsoft.com/office/drawing/2014/main" id="{75E1350C-C7B0-4BA7-A497-6FD421C70DBF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122</xdr:row>
      <xdr:rowOff>0</xdr:rowOff>
    </xdr:from>
    <xdr:ext cx="304800" cy="378648"/>
    <xdr:sp macro="" textlink="">
      <xdr:nvSpPr>
        <xdr:cNvPr id="107" name="AutoShape 5" descr="Álcool Étilico Hidratado 70° 1L TUPI">
          <a:extLst>
            <a:ext uri="{FF2B5EF4-FFF2-40B4-BE49-F238E27FC236}">
              <a16:creationId xmlns:a16="http://schemas.microsoft.com/office/drawing/2014/main" id="{42554762-05AA-4514-809A-1831F318CC09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122</xdr:row>
      <xdr:rowOff>0</xdr:rowOff>
    </xdr:from>
    <xdr:ext cx="254934" cy="382458"/>
    <xdr:sp macro="" textlink="">
      <xdr:nvSpPr>
        <xdr:cNvPr id="108" name="AutoShape 6" descr="Álcool Étilico Hidratado 70° 1L TUPI">
          <a:extLst>
            <a:ext uri="{FF2B5EF4-FFF2-40B4-BE49-F238E27FC236}">
              <a16:creationId xmlns:a16="http://schemas.microsoft.com/office/drawing/2014/main" id="{FBF0D48C-CF9A-4927-9F52-BA78410A10A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504181</xdr:colOff>
      <xdr:row>119</xdr:row>
      <xdr:rowOff>403636</xdr:rowOff>
    </xdr:from>
    <xdr:to>
      <xdr:col>18</xdr:col>
      <xdr:colOff>1571095</xdr:colOff>
      <xdr:row>119</xdr:row>
      <xdr:rowOff>544286</xdr:rowOff>
    </xdr:to>
    <xdr:sp macro="" textlink="">
      <xdr:nvSpPr>
        <xdr:cNvPr id="112" name="Seta: para a Esquerda 111">
          <a:extLst>
            <a:ext uri="{FF2B5EF4-FFF2-40B4-BE49-F238E27FC236}">
              <a16:creationId xmlns:a16="http://schemas.microsoft.com/office/drawing/2014/main" id="{C54D0D85-89DF-4A0D-854D-5B3782E673AC}"/>
            </a:ext>
          </a:extLst>
        </xdr:cNvPr>
        <xdr:cNvSpPr/>
      </xdr:nvSpPr>
      <xdr:spPr>
        <a:xfrm rot="10800000">
          <a:off x="18230577" y="69070227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128</xdr:row>
      <xdr:rowOff>0</xdr:rowOff>
    </xdr:from>
    <xdr:ext cx="304800" cy="378648"/>
    <xdr:sp macro="" textlink="">
      <xdr:nvSpPr>
        <xdr:cNvPr id="114" name="AutoShape 2" descr="Álcool Étilico Hidratado 70° 1L TUPI">
          <a:extLst>
            <a:ext uri="{FF2B5EF4-FFF2-40B4-BE49-F238E27FC236}">
              <a16:creationId xmlns:a16="http://schemas.microsoft.com/office/drawing/2014/main" id="{7E934172-7183-4047-ABFF-214959AEC0BD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304800" cy="817022"/>
    <xdr:sp macro="" textlink="">
      <xdr:nvSpPr>
        <xdr:cNvPr id="115" name="AutoShape 3" descr="Álcool Étilico Hidratado 70° 1L TUPI">
          <a:extLst>
            <a:ext uri="{FF2B5EF4-FFF2-40B4-BE49-F238E27FC236}">
              <a16:creationId xmlns:a16="http://schemas.microsoft.com/office/drawing/2014/main" id="{9F74A736-F160-41BB-865F-A77A93AAD51F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304800" cy="817022"/>
    <xdr:sp macro="" textlink="">
      <xdr:nvSpPr>
        <xdr:cNvPr id="116" name="AutoShape 4" descr="Álcool Étilico Hidratado 70° 1L TUPI">
          <a:extLst>
            <a:ext uri="{FF2B5EF4-FFF2-40B4-BE49-F238E27FC236}">
              <a16:creationId xmlns:a16="http://schemas.microsoft.com/office/drawing/2014/main" id="{C1765218-50BC-4AFC-828E-D483F1DE24C7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128</xdr:row>
      <xdr:rowOff>0</xdr:rowOff>
    </xdr:from>
    <xdr:ext cx="304800" cy="378648"/>
    <xdr:sp macro="" textlink="">
      <xdr:nvSpPr>
        <xdr:cNvPr id="117" name="AutoShape 5" descr="Álcool Étilico Hidratado 70° 1L TUPI">
          <a:extLst>
            <a:ext uri="{FF2B5EF4-FFF2-40B4-BE49-F238E27FC236}">
              <a16:creationId xmlns:a16="http://schemas.microsoft.com/office/drawing/2014/main" id="{51ACBE52-3F06-4611-9582-5DA15FF93801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128</xdr:row>
      <xdr:rowOff>0</xdr:rowOff>
    </xdr:from>
    <xdr:ext cx="254934" cy="382458"/>
    <xdr:sp macro="" textlink="">
      <xdr:nvSpPr>
        <xdr:cNvPr id="118" name="AutoShape 6" descr="Álcool Étilico Hidratado 70° 1L TUPI">
          <a:extLst>
            <a:ext uri="{FF2B5EF4-FFF2-40B4-BE49-F238E27FC236}">
              <a16:creationId xmlns:a16="http://schemas.microsoft.com/office/drawing/2014/main" id="{3A3E950B-ADF9-4368-8817-081578D3B74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417591</xdr:colOff>
      <xdr:row>125</xdr:row>
      <xdr:rowOff>366524</xdr:rowOff>
    </xdr:from>
    <xdr:to>
      <xdr:col>18</xdr:col>
      <xdr:colOff>1484505</xdr:colOff>
      <xdr:row>125</xdr:row>
      <xdr:rowOff>507174</xdr:rowOff>
    </xdr:to>
    <xdr:sp macro="" textlink="">
      <xdr:nvSpPr>
        <xdr:cNvPr id="122" name="Seta: para a Esquerda 121">
          <a:extLst>
            <a:ext uri="{FF2B5EF4-FFF2-40B4-BE49-F238E27FC236}">
              <a16:creationId xmlns:a16="http://schemas.microsoft.com/office/drawing/2014/main" id="{8C9F12FF-E999-46FF-A406-C605FAFB7A39}"/>
            </a:ext>
          </a:extLst>
        </xdr:cNvPr>
        <xdr:cNvSpPr/>
      </xdr:nvSpPr>
      <xdr:spPr>
        <a:xfrm rot="10800000">
          <a:off x="18143987" y="73251329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134</xdr:row>
      <xdr:rowOff>0</xdr:rowOff>
    </xdr:from>
    <xdr:ext cx="304800" cy="378648"/>
    <xdr:sp macro="" textlink="">
      <xdr:nvSpPr>
        <xdr:cNvPr id="124" name="AutoShape 2" descr="Álcool Étilico Hidratado 70° 1L TUPI">
          <a:extLst>
            <a:ext uri="{FF2B5EF4-FFF2-40B4-BE49-F238E27FC236}">
              <a16:creationId xmlns:a16="http://schemas.microsoft.com/office/drawing/2014/main" id="{6B05644B-192C-4DCD-9495-B476BAA325FE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304800" cy="817022"/>
    <xdr:sp macro="" textlink="">
      <xdr:nvSpPr>
        <xdr:cNvPr id="125" name="AutoShape 3" descr="Álcool Étilico Hidratado 70° 1L TUPI">
          <a:extLst>
            <a:ext uri="{FF2B5EF4-FFF2-40B4-BE49-F238E27FC236}">
              <a16:creationId xmlns:a16="http://schemas.microsoft.com/office/drawing/2014/main" id="{B51F796C-DDF2-45C8-8D37-4A85952C0B41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304800" cy="817022"/>
    <xdr:sp macro="" textlink="">
      <xdr:nvSpPr>
        <xdr:cNvPr id="126" name="AutoShape 4" descr="Álcool Étilico Hidratado 70° 1L TUPI">
          <a:extLst>
            <a:ext uri="{FF2B5EF4-FFF2-40B4-BE49-F238E27FC236}">
              <a16:creationId xmlns:a16="http://schemas.microsoft.com/office/drawing/2014/main" id="{429372F8-ACE9-4567-927D-5F8753675A10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134</xdr:row>
      <xdr:rowOff>0</xdr:rowOff>
    </xdr:from>
    <xdr:ext cx="304800" cy="378648"/>
    <xdr:sp macro="" textlink="">
      <xdr:nvSpPr>
        <xdr:cNvPr id="127" name="AutoShape 5" descr="Álcool Étilico Hidratado 70° 1L TUPI">
          <a:extLst>
            <a:ext uri="{FF2B5EF4-FFF2-40B4-BE49-F238E27FC236}">
              <a16:creationId xmlns:a16="http://schemas.microsoft.com/office/drawing/2014/main" id="{46A93422-4B43-44A4-BF2A-3D26A79BD5E1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134</xdr:row>
      <xdr:rowOff>0</xdr:rowOff>
    </xdr:from>
    <xdr:ext cx="254934" cy="382458"/>
    <xdr:sp macro="" textlink="">
      <xdr:nvSpPr>
        <xdr:cNvPr id="128" name="AutoShape 6" descr="Álcool Étilico Hidratado 70° 1L TUPI">
          <a:extLst>
            <a:ext uri="{FF2B5EF4-FFF2-40B4-BE49-F238E27FC236}">
              <a16:creationId xmlns:a16="http://schemas.microsoft.com/office/drawing/2014/main" id="{24B994F4-BDDE-45D9-B5A1-3E49FB18BCB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429960</xdr:colOff>
      <xdr:row>131</xdr:row>
      <xdr:rowOff>329416</xdr:rowOff>
    </xdr:from>
    <xdr:to>
      <xdr:col>18</xdr:col>
      <xdr:colOff>1496874</xdr:colOff>
      <xdr:row>131</xdr:row>
      <xdr:rowOff>470066</xdr:rowOff>
    </xdr:to>
    <xdr:sp macro="" textlink="">
      <xdr:nvSpPr>
        <xdr:cNvPr id="132" name="Seta: para a Esquerda 131">
          <a:extLst>
            <a:ext uri="{FF2B5EF4-FFF2-40B4-BE49-F238E27FC236}">
              <a16:creationId xmlns:a16="http://schemas.microsoft.com/office/drawing/2014/main" id="{5026450D-8ADC-439F-9182-824D3FC1A8C2}"/>
            </a:ext>
          </a:extLst>
        </xdr:cNvPr>
        <xdr:cNvSpPr/>
      </xdr:nvSpPr>
      <xdr:spPr>
        <a:xfrm rot="10800000">
          <a:off x="18156356" y="77358215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140</xdr:row>
      <xdr:rowOff>0</xdr:rowOff>
    </xdr:from>
    <xdr:ext cx="304800" cy="378648"/>
    <xdr:sp macro="" textlink="">
      <xdr:nvSpPr>
        <xdr:cNvPr id="134" name="AutoShape 2" descr="Álcool Étilico Hidratado 70° 1L TUPI">
          <a:extLst>
            <a:ext uri="{FF2B5EF4-FFF2-40B4-BE49-F238E27FC236}">
              <a16:creationId xmlns:a16="http://schemas.microsoft.com/office/drawing/2014/main" id="{D7B91F3E-6AA9-4878-96AC-17FA4C2A956D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304800" cy="817022"/>
    <xdr:sp macro="" textlink="">
      <xdr:nvSpPr>
        <xdr:cNvPr id="135" name="AutoShape 3" descr="Álcool Étilico Hidratado 70° 1L TUPI">
          <a:extLst>
            <a:ext uri="{FF2B5EF4-FFF2-40B4-BE49-F238E27FC236}">
              <a16:creationId xmlns:a16="http://schemas.microsoft.com/office/drawing/2014/main" id="{EEA5EDBF-26D3-462B-86BB-70B574D9A999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304800" cy="817022"/>
    <xdr:sp macro="" textlink="">
      <xdr:nvSpPr>
        <xdr:cNvPr id="136" name="AutoShape 4" descr="Álcool Étilico Hidratado 70° 1L TUPI">
          <a:extLst>
            <a:ext uri="{FF2B5EF4-FFF2-40B4-BE49-F238E27FC236}">
              <a16:creationId xmlns:a16="http://schemas.microsoft.com/office/drawing/2014/main" id="{07FA4C2C-CBCF-4CFD-8E02-5D8E0918DDEA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140</xdr:row>
      <xdr:rowOff>0</xdr:rowOff>
    </xdr:from>
    <xdr:ext cx="304800" cy="378648"/>
    <xdr:sp macro="" textlink="">
      <xdr:nvSpPr>
        <xdr:cNvPr id="137" name="AutoShape 5" descr="Álcool Étilico Hidratado 70° 1L TUPI">
          <a:extLst>
            <a:ext uri="{FF2B5EF4-FFF2-40B4-BE49-F238E27FC236}">
              <a16:creationId xmlns:a16="http://schemas.microsoft.com/office/drawing/2014/main" id="{77E89545-17FE-4B39-802F-8A10E2CB6AB4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140</xdr:row>
      <xdr:rowOff>0</xdr:rowOff>
    </xdr:from>
    <xdr:ext cx="254934" cy="382458"/>
    <xdr:sp macro="" textlink="">
      <xdr:nvSpPr>
        <xdr:cNvPr id="138" name="AutoShape 6" descr="Álcool Étilico Hidratado 70° 1L TUPI">
          <a:extLst>
            <a:ext uri="{FF2B5EF4-FFF2-40B4-BE49-F238E27FC236}">
              <a16:creationId xmlns:a16="http://schemas.microsoft.com/office/drawing/2014/main" id="{9E0C3B0F-8C27-4C10-B5CB-B6A29DDA26A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408004</xdr:colOff>
      <xdr:row>136</xdr:row>
      <xdr:rowOff>497029</xdr:rowOff>
    </xdr:from>
    <xdr:to>
      <xdr:col>18</xdr:col>
      <xdr:colOff>1474918</xdr:colOff>
      <xdr:row>136</xdr:row>
      <xdr:rowOff>637678</xdr:rowOff>
    </xdr:to>
    <xdr:sp macro="" textlink="">
      <xdr:nvSpPr>
        <xdr:cNvPr id="142" name="Seta: para a Esquerda 141">
          <a:extLst>
            <a:ext uri="{FF2B5EF4-FFF2-40B4-BE49-F238E27FC236}">
              <a16:creationId xmlns:a16="http://schemas.microsoft.com/office/drawing/2014/main" id="{C7790584-164F-4C71-9E39-16A8B4100B87}"/>
            </a:ext>
          </a:extLst>
        </xdr:cNvPr>
        <xdr:cNvSpPr/>
      </xdr:nvSpPr>
      <xdr:spPr>
        <a:xfrm rot="10800000">
          <a:off x="19565160" y="86626842"/>
          <a:ext cx="1066914" cy="14064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145</xdr:row>
      <xdr:rowOff>0</xdr:rowOff>
    </xdr:from>
    <xdr:ext cx="304800" cy="378648"/>
    <xdr:sp macro="" textlink="">
      <xdr:nvSpPr>
        <xdr:cNvPr id="144" name="AutoShape 2" descr="Álcool Étilico Hidratado 70° 1L TUPI">
          <a:extLst>
            <a:ext uri="{FF2B5EF4-FFF2-40B4-BE49-F238E27FC236}">
              <a16:creationId xmlns:a16="http://schemas.microsoft.com/office/drawing/2014/main" id="{52B9543E-11D0-4124-B6F9-13E114ABD9CB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817022"/>
    <xdr:sp macro="" textlink="">
      <xdr:nvSpPr>
        <xdr:cNvPr id="145" name="AutoShape 3" descr="Álcool Étilico Hidratado 70° 1L TUPI">
          <a:extLst>
            <a:ext uri="{FF2B5EF4-FFF2-40B4-BE49-F238E27FC236}">
              <a16:creationId xmlns:a16="http://schemas.microsoft.com/office/drawing/2014/main" id="{153D1DAF-4A81-4989-BD60-2B057C0C8068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817022"/>
    <xdr:sp macro="" textlink="">
      <xdr:nvSpPr>
        <xdr:cNvPr id="146" name="AutoShape 4" descr="Álcool Étilico Hidratado 70° 1L TUPI">
          <a:extLst>
            <a:ext uri="{FF2B5EF4-FFF2-40B4-BE49-F238E27FC236}">
              <a16:creationId xmlns:a16="http://schemas.microsoft.com/office/drawing/2014/main" id="{4B01ED69-DE45-4E8A-99BF-A6D0EDE27EDA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145</xdr:row>
      <xdr:rowOff>0</xdr:rowOff>
    </xdr:from>
    <xdr:ext cx="304800" cy="378648"/>
    <xdr:sp macro="" textlink="">
      <xdr:nvSpPr>
        <xdr:cNvPr id="147" name="AutoShape 5" descr="Álcool Étilico Hidratado 70° 1L TUPI">
          <a:extLst>
            <a:ext uri="{FF2B5EF4-FFF2-40B4-BE49-F238E27FC236}">
              <a16:creationId xmlns:a16="http://schemas.microsoft.com/office/drawing/2014/main" id="{597B0905-2F46-4881-BE24-285860AF3210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145</xdr:row>
      <xdr:rowOff>0</xdr:rowOff>
    </xdr:from>
    <xdr:ext cx="254934" cy="382458"/>
    <xdr:sp macro="" textlink="">
      <xdr:nvSpPr>
        <xdr:cNvPr id="148" name="AutoShape 6" descr="Álcool Étilico Hidratado 70° 1L TUPI">
          <a:extLst>
            <a:ext uri="{FF2B5EF4-FFF2-40B4-BE49-F238E27FC236}">
              <a16:creationId xmlns:a16="http://schemas.microsoft.com/office/drawing/2014/main" id="{A6AB8B6B-DEA9-4F32-9157-710EBC74D28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304800" cy="378648"/>
    <xdr:sp macro="" textlink="">
      <xdr:nvSpPr>
        <xdr:cNvPr id="154" name="AutoShape 2" descr="Álcool Étilico Hidratado 70° 1L TUPI">
          <a:extLst>
            <a:ext uri="{FF2B5EF4-FFF2-40B4-BE49-F238E27FC236}">
              <a16:creationId xmlns:a16="http://schemas.microsoft.com/office/drawing/2014/main" id="{A4D7F699-01B9-44C6-AA6A-68EECFD23826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304800" cy="817022"/>
    <xdr:sp macro="" textlink="">
      <xdr:nvSpPr>
        <xdr:cNvPr id="155" name="AutoShape 3" descr="Álcool Étilico Hidratado 70° 1L TUPI">
          <a:extLst>
            <a:ext uri="{FF2B5EF4-FFF2-40B4-BE49-F238E27FC236}">
              <a16:creationId xmlns:a16="http://schemas.microsoft.com/office/drawing/2014/main" id="{7255BEDF-0CDB-4791-AECF-06936F16D661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304800" cy="817022"/>
    <xdr:sp macro="" textlink="">
      <xdr:nvSpPr>
        <xdr:cNvPr id="156" name="AutoShape 4" descr="Álcool Étilico Hidratado 70° 1L TUPI">
          <a:extLst>
            <a:ext uri="{FF2B5EF4-FFF2-40B4-BE49-F238E27FC236}">
              <a16:creationId xmlns:a16="http://schemas.microsoft.com/office/drawing/2014/main" id="{CABD5A38-ABCC-445D-B864-57BF96080AE7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149</xdr:row>
      <xdr:rowOff>0</xdr:rowOff>
    </xdr:from>
    <xdr:ext cx="304800" cy="378648"/>
    <xdr:sp macro="" textlink="">
      <xdr:nvSpPr>
        <xdr:cNvPr id="157" name="AutoShape 5" descr="Álcool Étilico Hidratado 70° 1L TUPI">
          <a:extLst>
            <a:ext uri="{FF2B5EF4-FFF2-40B4-BE49-F238E27FC236}">
              <a16:creationId xmlns:a16="http://schemas.microsoft.com/office/drawing/2014/main" id="{9FEF4AF5-9D60-4692-A98B-A8AA664E498D}"/>
            </a:ext>
          </a:extLst>
        </xdr:cNvPr>
        <xdr:cNvSpPr>
          <a:spLocks noChangeAspect="1" noChangeArrowheads="1"/>
        </xdr:cNvSpPr>
      </xdr:nvSpPr>
      <xdr:spPr bwMode="auto">
        <a:xfrm>
          <a:off x="0" y="39023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149</xdr:row>
      <xdr:rowOff>0</xdr:rowOff>
    </xdr:from>
    <xdr:ext cx="254934" cy="382458"/>
    <xdr:sp macro="" textlink="">
      <xdr:nvSpPr>
        <xdr:cNvPr id="158" name="AutoShape 6" descr="Álcool Étilico Hidratado 70° 1L TUPI">
          <a:extLst>
            <a:ext uri="{FF2B5EF4-FFF2-40B4-BE49-F238E27FC236}">
              <a16:creationId xmlns:a16="http://schemas.microsoft.com/office/drawing/2014/main" id="{CD86D66B-8F76-4A39-9A4F-C1B43D36770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39023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65</xdr:row>
      <xdr:rowOff>0</xdr:rowOff>
    </xdr:from>
    <xdr:ext cx="304800" cy="304800"/>
    <xdr:sp macro="" textlink="">
      <xdr:nvSpPr>
        <xdr:cNvPr id="164" name="AutoShape 5" descr="Álcool Étilico Hidratado 70° 1L TUPI">
          <a:extLst>
            <a:ext uri="{FF2B5EF4-FFF2-40B4-BE49-F238E27FC236}">
              <a16:creationId xmlns:a16="http://schemas.microsoft.com/office/drawing/2014/main" id="{FCED8804-4FD8-442D-8317-E45725E6A08B}"/>
            </a:ext>
          </a:extLst>
        </xdr:cNvPr>
        <xdr:cNvSpPr>
          <a:spLocks noChangeAspect="1" noChangeArrowheads="1"/>
        </xdr:cNvSpPr>
      </xdr:nvSpPr>
      <xdr:spPr bwMode="auto">
        <a:xfrm>
          <a:off x="11449050" y="2478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56</xdr:row>
      <xdr:rowOff>390525</xdr:rowOff>
    </xdr:from>
    <xdr:ext cx="304800" cy="304800"/>
    <xdr:sp macro="" textlink="">
      <xdr:nvSpPr>
        <xdr:cNvPr id="165" name="AutoShape 5" descr="Álcool Étilico Hidratado 70° 1L TUPI">
          <a:extLst>
            <a:ext uri="{FF2B5EF4-FFF2-40B4-BE49-F238E27FC236}">
              <a16:creationId xmlns:a16="http://schemas.microsoft.com/office/drawing/2014/main" id="{9FAF3C55-ECF5-41B0-968B-0959C4DF713F}"/>
            </a:ext>
          </a:extLst>
        </xdr:cNvPr>
        <xdr:cNvSpPr>
          <a:spLocks noChangeAspect="1" noChangeArrowheads="1"/>
        </xdr:cNvSpPr>
      </xdr:nvSpPr>
      <xdr:spPr bwMode="auto">
        <a:xfrm>
          <a:off x="4819650" y="3592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58</xdr:row>
      <xdr:rowOff>464608</xdr:rowOff>
    </xdr:from>
    <xdr:ext cx="304800" cy="304800"/>
    <xdr:sp macro="" textlink="">
      <xdr:nvSpPr>
        <xdr:cNvPr id="166" name="AutoShape 5" descr="Álcool Étilico Hidratado 70° 1L TUPI">
          <a:extLst>
            <a:ext uri="{FF2B5EF4-FFF2-40B4-BE49-F238E27FC236}">
              <a16:creationId xmlns:a16="http://schemas.microsoft.com/office/drawing/2014/main" id="{01BA6370-82B7-4A81-B986-EE0C3A432F54}"/>
            </a:ext>
          </a:extLst>
        </xdr:cNvPr>
        <xdr:cNvSpPr>
          <a:spLocks noChangeAspect="1" noChangeArrowheads="1"/>
        </xdr:cNvSpPr>
      </xdr:nvSpPr>
      <xdr:spPr bwMode="auto">
        <a:xfrm>
          <a:off x="6464300" y="3451119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519545</xdr:colOff>
      <xdr:row>107</xdr:row>
      <xdr:rowOff>420585</xdr:rowOff>
    </xdr:from>
    <xdr:to>
      <xdr:col>18</xdr:col>
      <xdr:colOff>1586459</xdr:colOff>
      <xdr:row>107</xdr:row>
      <xdr:rowOff>561235</xdr:rowOff>
    </xdr:to>
    <xdr:sp macro="" textlink="">
      <xdr:nvSpPr>
        <xdr:cNvPr id="167" name="Seta: para a Esquerda 166">
          <a:extLst>
            <a:ext uri="{FF2B5EF4-FFF2-40B4-BE49-F238E27FC236}">
              <a16:creationId xmlns:a16="http://schemas.microsoft.com/office/drawing/2014/main" id="{6A9C50B0-3440-451E-96F5-E8251D3CD1E6}"/>
            </a:ext>
          </a:extLst>
        </xdr:cNvPr>
        <xdr:cNvSpPr/>
      </xdr:nvSpPr>
      <xdr:spPr>
        <a:xfrm rot="10800000">
          <a:off x="18245941" y="60848669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494805</xdr:colOff>
      <xdr:row>100</xdr:row>
      <xdr:rowOff>371103</xdr:rowOff>
    </xdr:from>
    <xdr:to>
      <xdr:col>18</xdr:col>
      <xdr:colOff>1561719</xdr:colOff>
      <xdr:row>100</xdr:row>
      <xdr:rowOff>511753</xdr:rowOff>
    </xdr:to>
    <xdr:sp macro="" textlink="">
      <xdr:nvSpPr>
        <xdr:cNvPr id="168" name="Seta: para a Esquerda 167">
          <a:extLst>
            <a:ext uri="{FF2B5EF4-FFF2-40B4-BE49-F238E27FC236}">
              <a16:creationId xmlns:a16="http://schemas.microsoft.com/office/drawing/2014/main" id="{D3225664-48CC-4EF4-883F-C641EAB1B493}"/>
            </a:ext>
          </a:extLst>
        </xdr:cNvPr>
        <xdr:cNvSpPr/>
      </xdr:nvSpPr>
      <xdr:spPr>
        <a:xfrm rot="10800000">
          <a:off x="18221201" y="56345941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494805</xdr:colOff>
      <xdr:row>94</xdr:row>
      <xdr:rowOff>284513</xdr:rowOff>
    </xdr:from>
    <xdr:to>
      <xdr:col>18</xdr:col>
      <xdr:colOff>1561719</xdr:colOff>
      <xdr:row>94</xdr:row>
      <xdr:rowOff>425163</xdr:rowOff>
    </xdr:to>
    <xdr:sp macro="" textlink="">
      <xdr:nvSpPr>
        <xdr:cNvPr id="169" name="Seta: para a Esquerda 168">
          <a:extLst>
            <a:ext uri="{FF2B5EF4-FFF2-40B4-BE49-F238E27FC236}">
              <a16:creationId xmlns:a16="http://schemas.microsoft.com/office/drawing/2014/main" id="{0AE13289-8949-4882-BA11-4C0D897D9FD2}"/>
            </a:ext>
          </a:extLst>
        </xdr:cNvPr>
        <xdr:cNvSpPr/>
      </xdr:nvSpPr>
      <xdr:spPr>
        <a:xfrm rot="10800000">
          <a:off x="18221201" y="52313279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556656</xdr:colOff>
      <xdr:row>87</xdr:row>
      <xdr:rowOff>383474</xdr:rowOff>
    </xdr:from>
    <xdr:to>
      <xdr:col>18</xdr:col>
      <xdr:colOff>1623570</xdr:colOff>
      <xdr:row>87</xdr:row>
      <xdr:rowOff>524124</xdr:rowOff>
    </xdr:to>
    <xdr:sp macro="" textlink="">
      <xdr:nvSpPr>
        <xdr:cNvPr id="170" name="Seta: para a Esquerda 169">
          <a:extLst>
            <a:ext uri="{FF2B5EF4-FFF2-40B4-BE49-F238E27FC236}">
              <a16:creationId xmlns:a16="http://schemas.microsoft.com/office/drawing/2014/main" id="{04999FD5-3FB4-4E5E-B569-C4C32E36E828}"/>
            </a:ext>
          </a:extLst>
        </xdr:cNvPr>
        <xdr:cNvSpPr/>
      </xdr:nvSpPr>
      <xdr:spPr>
        <a:xfrm rot="10800000">
          <a:off x="18283052" y="48713571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556656</xdr:colOff>
      <xdr:row>82</xdr:row>
      <xdr:rowOff>383474</xdr:rowOff>
    </xdr:from>
    <xdr:to>
      <xdr:col>18</xdr:col>
      <xdr:colOff>1623570</xdr:colOff>
      <xdr:row>82</xdr:row>
      <xdr:rowOff>524124</xdr:rowOff>
    </xdr:to>
    <xdr:sp macro="" textlink="">
      <xdr:nvSpPr>
        <xdr:cNvPr id="171" name="Seta: para a Esquerda 170">
          <a:extLst>
            <a:ext uri="{FF2B5EF4-FFF2-40B4-BE49-F238E27FC236}">
              <a16:creationId xmlns:a16="http://schemas.microsoft.com/office/drawing/2014/main" id="{B36A6099-1670-4DC8-B9EF-975F1F15E3F0}"/>
            </a:ext>
          </a:extLst>
        </xdr:cNvPr>
        <xdr:cNvSpPr/>
      </xdr:nvSpPr>
      <xdr:spPr>
        <a:xfrm rot="10800000">
          <a:off x="18283052" y="43889221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507175</xdr:colOff>
      <xdr:row>76</xdr:row>
      <xdr:rowOff>222662</xdr:rowOff>
    </xdr:from>
    <xdr:to>
      <xdr:col>18</xdr:col>
      <xdr:colOff>1574089</xdr:colOff>
      <xdr:row>76</xdr:row>
      <xdr:rowOff>363312</xdr:rowOff>
    </xdr:to>
    <xdr:sp macro="" textlink="">
      <xdr:nvSpPr>
        <xdr:cNvPr id="172" name="Seta: para a Esquerda 171">
          <a:extLst>
            <a:ext uri="{FF2B5EF4-FFF2-40B4-BE49-F238E27FC236}">
              <a16:creationId xmlns:a16="http://schemas.microsoft.com/office/drawing/2014/main" id="{8C173C70-465A-4B89-A933-3B033BB32083}"/>
            </a:ext>
          </a:extLst>
        </xdr:cNvPr>
        <xdr:cNvSpPr/>
      </xdr:nvSpPr>
      <xdr:spPr>
        <a:xfrm rot="10800000">
          <a:off x="18233571" y="39299902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531916</xdr:colOff>
      <xdr:row>70</xdr:row>
      <xdr:rowOff>235032</xdr:rowOff>
    </xdr:from>
    <xdr:to>
      <xdr:col>18</xdr:col>
      <xdr:colOff>1598830</xdr:colOff>
      <xdr:row>70</xdr:row>
      <xdr:rowOff>375682</xdr:rowOff>
    </xdr:to>
    <xdr:sp macro="" textlink="">
      <xdr:nvSpPr>
        <xdr:cNvPr id="173" name="Seta: para a Esquerda 172">
          <a:extLst>
            <a:ext uri="{FF2B5EF4-FFF2-40B4-BE49-F238E27FC236}">
              <a16:creationId xmlns:a16="http://schemas.microsoft.com/office/drawing/2014/main" id="{A366A506-74AC-4E6A-9CCA-99DB86C736E3}"/>
            </a:ext>
          </a:extLst>
        </xdr:cNvPr>
        <xdr:cNvSpPr/>
      </xdr:nvSpPr>
      <xdr:spPr>
        <a:xfrm rot="10800000">
          <a:off x="18258312" y="35935227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606136</xdr:colOff>
      <xdr:row>61</xdr:row>
      <xdr:rowOff>235033</xdr:rowOff>
    </xdr:from>
    <xdr:to>
      <xdr:col>18</xdr:col>
      <xdr:colOff>1673050</xdr:colOff>
      <xdr:row>61</xdr:row>
      <xdr:rowOff>375683</xdr:rowOff>
    </xdr:to>
    <xdr:sp macro="" textlink="">
      <xdr:nvSpPr>
        <xdr:cNvPr id="174" name="Seta: para a Esquerda 173">
          <a:extLst>
            <a:ext uri="{FF2B5EF4-FFF2-40B4-BE49-F238E27FC236}">
              <a16:creationId xmlns:a16="http://schemas.microsoft.com/office/drawing/2014/main" id="{70E75F1F-4AB2-409F-8796-2F98DE5BF54B}"/>
            </a:ext>
          </a:extLst>
        </xdr:cNvPr>
        <xdr:cNvSpPr/>
      </xdr:nvSpPr>
      <xdr:spPr>
        <a:xfrm rot="10800000">
          <a:off x="18332532" y="32607663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606136</xdr:colOff>
      <xdr:row>57</xdr:row>
      <xdr:rowOff>222663</xdr:rowOff>
    </xdr:from>
    <xdr:to>
      <xdr:col>18</xdr:col>
      <xdr:colOff>1673050</xdr:colOff>
      <xdr:row>57</xdr:row>
      <xdr:rowOff>363313</xdr:rowOff>
    </xdr:to>
    <xdr:sp macro="" textlink="">
      <xdr:nvSpPr>
        <xdr:cNvPr id="175" name="Seta: para a Esquerda 174">
          <a:extLst>
            <a:ext uri="{FF2B5EF4-FFF2-40B4-BE49-F238E27FC236}">
              <a16:creationId xmlns:a16="http://schemas.microsoft.com/office/drawing/2014/main" id="{8892F128-5537-4D99-89C5-60D41BA550F5}"/>
            </a:ext>
          </a:extLst>
        </xdr:cNvPr>
        <xdr:cNvSpPr/>
      </xdr:nvSpPr>
      <xdr:spPr>
        <a:xfrm rot="10800000">
          <a:off x="18332532" y="29502760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507175</xdr:colOff>
      <xdr:row>50</xdr:row>
      <xdr:rowOff>259772</xdr:rowOff>
    </xdr:from>
    <xdr:to>
      <xdr:col>18</xdr:col>
      <xdr:colOff>1574089</xdr:colOff>
      <xdr:row>50</xdr:row>
      <xdr:rowOff>400422</xdr:rowOff>
    </xdr:to>
    <xdr:sp macro="" textlink="">
      <xdr:nvSpPr>
        <xdr:cNvPr id="176" name="Seta: para a Esquerda 175">
          <a:extLst>
            <a:ext uri="{FF2B5EF4-FFF2-40B4-BE49-F238E27FC236}">
              <a16:creationId xmlns:a16="http://schemas.microsoft.com/office/drawing/2014/main" id="{850545A1-7D0B-426D-9E73-5AF727198ABE}"/>
            </a:ext>
          </a:extLst>
        </xdr:cNvPr>
        <xdr:cNvSpPr/>
      </xdr:nvSpPr>
      <xdr:spPr>
        <a:xfrm rot="10800000">
          <a:off x="18233571" y="24987662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507175</xdr:colOff>
      <xdr:row>42</xdr:row>
      <xdr:rowOff>358734</xdr:rowOff>
    </xdr:from>
    <xdr:to>
      <xdr:col>18</xdr:col>
      <xdr:colOff>1574089</xdr:colOff>
      <xdr:row>42</xdr:row>
      <xdr:rowOff>499384</xdr:rowOff>
    </xdr:to>
    <xdr:sp macro="" textlink="">
      <xdr:nvSpPr>
        <xdr:cNvPr id="177" name="Seta: para a Esquerda 176">
          <a:extLst>
            <a:ext uri="{FF2B5EF4-FFF2-40B4-BE49-F238E27FC236}">
              <a16:creationId xmlns:a16="http://schemas.microsoft.com/office/drawing/2014/main" id="{CBE4A85A-C521-4911-9375-B91355260FA3}"/>
            </a:ext>
          </a:extLst>
        </xdr:cNvPr>
        <xdr:cNvSpPr/>
      </xdr:nvSpPr>
      <xdr:spPr>
        <a:xfrm rot="10800000">
          <a:off x="18233571" y="21016851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519545</xdr:colOff>
      <xdr:row>38</xdr:row>
      <xdr:rowOff>383474</xdr:rowOff>
    </xdr:from>
    <xdr:to>
      <xdr:col>18</xdr:col>
      <xdr:colOff>1586459</xdr:colOff>
      <xdr:row>38</xdr:row>
      <xdr:rowOff>524124</xdr:rowOff>
    </xdr:to>
    <xdr:sp macro="" textlink="">
      <xdr:nvSpPr>
        <xdr:cNvPr id="178" name="Seta: para a Esquerda 177">
          <a:extLst>
            <a:ext uri="{FF2B5EF4-FFF2-40B4-BE49-F238E27FC236}">
              <a16:creationId xmlns:a16="http://schemas.microsoft.com/office/drawing/2014/main" id="{8628C979-7D27-4ED5-8ECE-C227BEAADC5E}"/>
            </a:ext>
          </a:extLst>
        </xdr:cNvPr>
        <xdr:cNvSpPr/>
      </xdr:nvSpPr>
      <xdr:spPr>
        <a:xfrm rot="10800000">
          <a:off x="18245941" y="17664545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445324</xdr:colOff>
      <xdr:row>31</xdr:row>
      <xdr:rowOff>420585</xdr:rowOff>
    </xdr:from>
    <xdr:to>
      <xdr:col>18</xdr:col>
      <xdr:colOff>1512238</xdr:colOff>
      <xdr:row>31</xdr:row>
      <xdr:rowOff>561235</xdr:rowOff>
    </xdr:to>
    <xdr:sp macro="" textlink="">
      <xdr:nvSpPr>
        <xdr:cNvPr id="179" name="Seta: para a Esquerda 178">
          <a:extLst>
            <a:ext uri="{FF2B5EF4-FFF2-40B4-BE49-F238E27FC236}">
              <a16:creationId xmlns:a16="http://schemas.microsoft.com/office/drawing/2014/main" id="{9DA978A7-25B2-4722-BE5E-45201C957B6F}"/>
            </a:ext>
          </a:extLst>
        </xdr:cNvPr>
        <xdr:cNvSpPr/>
      </xdr:nvSpPr>
      <xdr:spPr>
        <a:xfrm rot="10800000">
          <a:off x="18171720" y="1285256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593766</xdr:colOff>
      <xdr:row>24</xdr:row>
      <xdr:rowOff>371103</xdr:rowOff>
    </xdr:from>
    <xdr:to>
      <xdr:col>18</xdr:col>
      <xdr:colOff>1660680</xdr:colOff>
      <xdr:row>24</xdr:row>
      <xdr:rowOff>544284</xdr:rowOff>
    </xdr:to>
    <xdr:sp macro="" textlink="">
      <xdr:nvSpPr>
        <xdr:cNvPr id="180" name="Seta: para a Esquerda 179">
          <a:extLst>
            <a:ext uri="{FF2B5EF4-FFF2-40B4-BE49-F238E27FC236}">
              <a16:creationId xmlns:a16="http://schemas.microsoft.com/office/drawing/2014/main" id="{27F802B2-3EF2-4495-8E7F-F4207B2FE479}"/>
            </a:ext>
          </a:extLst>
        </xdr:cNvPr>
        <xdr:cNvSpPr/>
      </xdr:nvSpPr>
      <xdr:spPr>
        <a:xfrm rot="10800000">
          <a:off x="18320162" y="8424058"/>
          <a:ext cx="1066914" cy="17318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507176</xdr:colOff>
      <xdr:row>17</xdr:row>
      <xdr:rowOff>432955</xdr:rowOff>
    </xdr:from>
    <xdr:to>
      <xdr:col>18</xdr:col>
      <xdr:colOff>1574090</xdr:colOff>
      <xdr:row>17</xdr:row>
      <xdr:rowOff>573605</xdr:rowOff>
    </xdr:to>
    <xdr:sp macro="" textlink="">
      <xdr:nvSpPr>
        <xdr:cNvPr id="181" name="Seta: para a Esquerda 180">
          <a:extLst>
            <a:ext uri="{FF2B5EF4-FFF2-40B4-BE49-F238E27FC236}">
              <a16:creationId xmlns:a16="http://schemas.microsoft.com/office/drawing/2014/main" id="{C24733B9-F9CF-4E7E-B581-CC4AD1F76CF0}"/>
            </a:ext>
          </a:extLst>
        </xdr:cNvPr>
        <xdr:cNvSpPr/>
      </xdr:nvSpPr>
      <xdr:spPr>
        <a:xfrm rot="10800000">
          <a:off x="18233572" y="5715000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293328</xdr:colOff>
      <xdr:row>142</xdr:row>
      <xdr:rowOff>74839</xdr:rowOff>
    </xdr:from>
    <xdr:to>
      <xdr:col>18</xdr:col>
      <xdr:colOff>1360242</xdr:colOff>
      <xdr:row>142</xdr:row>
      <xdr:rowOff>215489</xdr:rowOff>
    </xdr:to>
    <xdr:sp macro="" textlink="">
      <xdr:nvSpPr>
        <xdr:cNvPr id="182" name="Seta: para a Esquerda 181">
          <a:extLst>
            <a:ext uri="{FF2B5EF4-FFF2-40B4-BE49-F238E27FC236}">
              <a16:creationId xmlns:a16="http://schemas.microsoft.com/office/drawing/2014/main" id="{AF43E0F2-5F8F-49BE-B569-3CA7B5D3CB31}"/>
            </a:ext>
          </a:extLst>
        </xdr:cNvPr>
        <xdr:cNvSpPr/>
      </xdr:nvSpPr>
      <xdr:spPr>
        <a:xfrm rot="10800000">
          <a:off x="19450484" y="90550433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150</xdr:row>
      <xdr:rowOff>0</xdr:rowOff>
    </xdr:from>
    <xdr:ext cx="304800" cy="378648"/>
    <xdr:sp macro="" textlink="">
      <xdr:nvSpPr>
        <xdr:cNvPr id="99" name="AutoShape 2" descr="Álcool Étilico Hidratado 70° 1L TUPI">
          <a:extLst>
            <a:ext uri="{FF2B5EF4-FFF2-40B4-BE49-F238E27FC236}">
              <a16:creationId xmlns:a16="http://schemas.microsoft.com/office/drawing/2014/main" id="{81D2C4F1-37B0-4927-8FE2-2EB5EA9D508E}"/>
            </a:ext>
          </a:extLst>
        </xdr:cNvPr>
        <xdr:cNvSpPr>
          <a:spLocks noChangeAspect="1" noChangeArrowheads="1"/>
        </xdr:cNvSpPr>
      </xdr:nvSpPr>
      <xdr:spPr bwMode="auto">
        <a:xfrm>
          <a:off x="0" y="96075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304800" cy="817022"/>
    <xdr:sp macro="" textlink="">
      <xdr:nvSpPr>
        <xdr:cNvPr id="100" name="AutoShape 3" descr="Álcool Étilico Hidratado 70° 1L TUPI">
          <a:extLst>
            <a:ext uri="{FF2B5EF4-FFF2-40B4-BE49-F238E27FC236}">
              <a16:creationId xmlns:a16="http://schemas.microsoft.com/office/drawing/2014/main" id="{BA40A4FB-341A-42B7-9CF3-F978D3321CF4}"/>
            </a:ext>
          </a:extLst>
        </xdr:cNvPr>
        <xdr:cNvSpPr>
          <a:spLocks noChangeAspect="1" noChangeArrowheads="1"/>
        </xdr:cNvSpPr>
      </xdr:nvSpPr>
      <xdr:spPr bwMode="auto">
        <a:xfrm>
          <a:off x="0" y="96075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304800" cy="817022"/>
    <xdr:sp macro="" textlink="">
      <xdr:nvSpPr>
        <xdr:cNvPr id="101" name="AutoShape 4" descr="Álcool Étilico Hidratado 70° 1L TUPI">
          <a:extLst>
            <a:ext uri="{FF2B5EF4-FFF2-40B4-BE49-F238E27FC236}">
              <a16:creationId xmlns:a16="http://schemas.microsoft.com/office/drawing/2014/main" id="{EA086D35-84FD-4394-A708-4273542E6D36}"/>
            </a:ext>
          </a:extLst>
        </xdr:cNvPr>
        <xdr:cNvSpPr>
          <a:spLocks noChangeAspect="1" noChangeArrowheads="1"/>
        </xdr:cNvSpPr>
      </xdr:nvSpPr>
      <xdr:spPr bwMode="auto">
        <a:xfrm>
          <a:off x="0" y="96075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150</xdr:row>
      <xdr:rowOff>0</xdr:rowOff>
    </xdr:from>
    <xdr:ext cx="304800" cy="378648"/>
    <xdr:sp macro="" textlink="">
      <xdr:nvSpPr>
        <xdr:cNvPr id="103" name="AutoShape 5" descr="Álcool Étilico Hidratado 70° 1L TUPI">
          <a:extLst>
            <a:ext uri="{FF2B5EF4-FFF2-40B4-BE49-F238E27FC236}">
              <a16:creationId xmlns:a16="http://schemas.microsoft.com/office/drawing/2014/main" id="{2A3616C2-7B1F-4F4E-A966-222C60248A31}"/>
            </a:ext>
          </a:extLst>
        </xdr:cNvPr>
        <xdr:cNvSpPr>
          <a:spLocks noChangeAspect="1" noChangeArrowheads="1"/>
        </xdr:cNvSpPr>
      </xdr:nvSpPr>
      <xdr:spPr bwMode="auto">
        <a:xfrm>
          <a:off x="0" y="96075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150</xdr:row>
      <xdr:rowOff>0</xdr:rowOff>
    </xdr:from>
    <xdr:ext cx="254934" cy="382458"/>
    <xdr:sp macro="" textlink="">
      <xdr:nvSpPr>
        <xdr:cNvPr id="109" name="AutoShape 6" descr="Álcool Étilico Hidratado 70° 1L TUPI">
          <a:extLst>
            <a:ext uri="{FF2B5EF4-FFF2-40B4-BE49-F238E27FC236}">
              <a16:creationId xmlns:a16="http://schemas.microsoft.com/office/drawing/2014/main" id="{AD9FE0E6-5411-4866-987C-5F9ABC507841}"/>
            </a:ext>
          </a:extLst>
        </xdr:cNvPr>
        <xdr:cNvSpPr>
          <a:spLocks noChangeAspect="1" noChangeArrowheads="1"/>
        </xdr:cNvSpPr>
      </xdr:nvSpPr>
      <xdr:spPr bwMode="auto">
        <a:xfrm>
          <a:off x="2254250" y="960755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78648"/>
    <xdr:sp macro="" textlink="">
      <xdr:nvSpPr>
        <xdr:cNvPr id="111" name="AutoShape 2" descr="Álcool Étilico Hidratado 70° 1L TUPI">
          <a:extLst>
            <a:ext uri="{FF2B5EF4-FFF2-40B4-BE49-F238E27FC236}">
              <a16:creationId xmlns:a16="http://schemas.microsoft.com/office/drawing/2014/main" id="{48B57701-2933-45EF-8DD4-C0B4C38014E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817022"/>
    <xdr:sp macro="" textlink="">
      <xdr:nvSpPr>
        <xdr:cNvPr id="113" name="AutoShape 3" descr="Álcool Étilico Hidratado 70° 1L TUPI">
          <a:extLst>
            <a:ext uri="{FF2B5EF4-FFF2-40B4-BE49-F238E27FC236}">
              <a16:creationId xmlns:a16="http://schemas.microsoft.com/office/drawing/2014/main" id="{FAEBCE19-6F82-4032-B0CC-F036FDB169E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817022"/>
    <xdr:sp macro="" textlink="">
      <xdr:nvSpPr>
        <xdr:cNvPr id="119" name="AutoShape 4" descr="Álcool Étilico Hidratado 70° 1L TUPI">
          <a:extLst>
            <a:ext uri="{FF2B5EF4-FFF2-40B4-BE49-F238E27FC236}">
              <a16:creationId xmlns:a16="http://schemas.microsoft.com/office/drawing/2014/main" id="{4C119160-0646-4651-A43E-5C11AB6734A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155</xdr:row>
      <xdr:rowOff>0</xdr:rowOff>
    </xdr:from>
    <xdr:ext cx="304800" cy="378648"/>
    <xdr:sp macro="" textlink="">
      <xdr:nvSpPr>
        <xdr:cNvPr id="120" name="AutoShape 5" descr="Álcool Étilico Hidratado 70° 1L TUPI">
          <a:extLst>
            <a:ext uri="{FF2B5EF4-FFF2-40B4-BE49-F238E27FC236}">
              <a16:creationId xmlns:a16="http://schemas.microsoft.com/office/drawing/2014/main" id="{0FF55969-8DE3-4CF5-8E53-116D67AE34F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155</xdr:row>
      <xdr:rowOff>0</xdr:rowOff>
    </xdr:from>
    <xdr:ext cx="254934" cy="382458"/>
    <xdr:sp macro="" textlink="">
      <xdr:nvSpPr>
        <xdr:cNvPr id="121" name="AutoShape 6" descr="Álcool Étilico Hidratado 70° 1L TUPI">
          <a:extLst>
            <a:ext uri="{FF2B5EF4-FFF2-40B4-BE49-F238E27FC236}">
              <a16:creationId xmlns:a16="http://schemas.microsoft.com/office/drawing/2014/main" id="{6900A8F8-17FC-40CA-A7C8-3917843B90EB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378648"/>
    <xdr:sp macro="" textlink="">
      <xdr:nvSpPr>
        <xdr:cNvPr id="123" name="AutoShape 2" descr="Álcool Étilico Hidratado 70° 1L TUPI">
          <a:extLst>
            <a:ext uri="{FF2B5EF4-FFF2-40B4-BE49-F238E27FC236}">
              <a16:creationId xmlns:a16="http://schemas.microsoft.com/office/drawing/2014/main" id="{D9A5A2E1-240D-406D-8D98-FD4ABDC38DD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817022"/>
    <xdr:sp macro="" textlink="">
      <xdr:nvSpPr>
        <xdr:cNvPr id="129" name="AutoShape 3" descr="Álcool Étilico Hidratado 70° 1L TUPI">
          <a:extLst>
            <a:ext uri="{FF2B5EF4-FFF2-40B4-BE49-F238E27FC236}">
              <a16:creationId xmlns:a16="http://schemas.microsoft.com/office/drawing/2014/main" id="{F2BCD7D0-A866-4B9A-AE39-ED01505347A2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817022"/>
    <xdr:sp macro="" textlink="">
      <xdr:nvSpPr>
        <xdr:cNvPr id="130" name="AutoShape 4" descr="Álcool Étilico Hidratado 70° 1L TUPI">
          <a:extLst>
            <a:ext uri="{FF2B5EF4-FFF2-40B4-BE49-F238E27FC236}">
              <a16:creationId xmlns:a16="http://schemas.microsoft.com/office/drawing/2014/main" id="{DE51A8F3-32C5-47CD-B592-91023842AD9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156</xdr:row>
      <xdr:rowOff>0</xdr:rowOff>
    </xdr:from>
    <xdr:ext cx="304800" cy="378648"/>
    <xdr:sp macro="" textlink="">
      <xdr:nvSpPr>
        <xdr:cNvPr id="131" name="AutoShape 5" descr="Álcool Étilico Hidratado 70° 1L TUPI">
          <a:extLst>
            <a:ext uri="{FF2B5EF4-FFF2-40B4-BE49-F238E27FC236}">
              <a16:creationId xmlns:a16="http://schemas.microsoft.com/office/drawing/2014/main" id="{E4D89675-9D9A-44F3-8621-72F3C8A0CB0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156</xdr:row>
      <xdr:rowOff>0</xdr:rowOff>
    </xdr:from>
    <xdr:ext cx="254934" cy="382458"/>
    <xdr:sp macro="" textlink="">
      <xdr:nvSpPr>
        <xdr:cNvPr id="133" name="AutoShape 6" descr="Álcool Étilico Hidratado 70° 1L TUPI">
          <a:extLst>
            <a:ext uri="{FF2B5EF4-FFF2-40B4-BE49-F238E27FC236}">
              <a16:creationId xmlns:a16="http://schemas.microsoft.com/office/drawing/2014/main" id="{D9CACCD4-1C66-4515-90DC-2AA655746E69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158</xdr:row>
      <xdr:rowOff>378896</xdr:rowOff>
    </xdr:from>
    <xdr:to>
      <xdr:col>18</xdr:col>
      <xdr:colOff>1447393</xdr:colOff>
      <xdr:row>158</xdr:row>
      <xdr:rowOff>519546</xdr:rowOff>
    </xdr:to>
    <xdr:sp macro="" textlink="">
      <xdr:nvSpPr>
        <xdr:cNvPr id="139" name="Seta: para a Esquerda 138">
          <a:extLst>
            <a:ext uri="{FF2B5EF4-FFF2-40B4-BE49-F238E27FC236}">
              <a16:creationId xmlns:a16="http://schemas.microsoft.com/office/drawing/2014/main" id="{8E317838-F4A8-4DF3-B67C-4C004A4F9C29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163</xdr:row>
      <xdr:rowOff>0</xdr:rowOff>
    </xdr:from>
    <xdr:ext cx="304800" cy="378648"/>
    <xdr:sp macro="" textlink="">
      <xdr:nvSpPr>
        <xdr:cNvPr id="140" name="AutoShape 2" descr="Álcool Étilico Hidratado 70° 1L TUPI">
          <a:extLst>
            <a:ext uri="{FF2B5EF4-FFF2-40B4-BE49-F238E27FC236}">
              <a16:creationId xmlns:a16="http://schemas.microsoft.com/office/drawing/2014/main" id="{803C1B18-AE2F-42A8-89BB-9A780E052D8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304800" cy="817022"/>
    <xdr:sp macro="" textlink="">
      <xdr:nvSpPr>
        <xdr:cNvPr id="141" name="AutoShape 3" descr="Álcool Étilico Hidratado 70° 1L TUPI">
          <a:extLst>
            <a:ext uri="{FF2B5EF4-FFF2-40B4-BE49-F238E27FC236}">
              <a16:creationId xmlns:a16="http://schemas.microsoft.com/office/drawing/2014/main" id="{3E046428-3B7E-42F8-99B2-FECCCCC717A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304800" cy="817022"/>
    <xdr:sp macro="" textlink="">
      <xdr:nvSpPr>
        <xdr:cNvPr id="143" name="AutoShape 4" descr="Álcool Étilico Hidratado 70° 1L TUPI">
          <a:extLst>
            <a:ext uri="{FF2B5EF4-FFF2-40B4-BE49-F238E27FC236}">
              <a16:creationId xmlns:a16="http://schemas.microsoft.com/office/drawing/2014/main" id="{162CA6BA-DE8D-41F3-ABAB-B8BC310EC3E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163</xdr:row>
      <xdr:rowOff>0</xdr:rowOff>
    </xdr:from>
    <xdr:ext cx="304800" cy="378648"/>
    <xdr:sp macro="" textlink="">
      <xdr:nvSpPr>
        <xdr:cNvPr id="149" name="AutoShape 5" descr="Álcool Étilico Hidratado 70° 1L TUPI">
          <a:extLst>
            <a:ext uri="{FF2B5EF4-FFF2-40B4-BE49-F238E27FC236}">
              <a16:creationId xmlns:a16="http://schemas.microsoft.com/office/drawing/2014/main" id="{3D9860B9-9A08-403F-A22B-960A9379D73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163</xdr:row>
      <xdr:rowOff>0</xdr:rowOff>
    </xdr:from>
    <xdr:ext cx="254934" cy="382458"/>
    <xdr:sp macro="" textlink="">
      <xdr:nvSpPr>
        <xdr:cNvPr id="150" name="AutoShape 6" descr="Álcool Étilico Hidratado 70° 1L TUPI">
          <a:extLst>
            <a:ext uri="{FF2B5EF4-FFF2-40B4-BE49-F238E27FC236}">
              <a16:creationId xmlns:a16="http://schemas.microsoft.com/office/drawing/2014/main" id="{94EC16CF-7599-4CF4-9242-3CCF89E76306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304800" cy="378648"/>
    <xdr:sp macro="" textlink="">
      <xdr:nvSpPr>
        <xdr:cNvPr id="151" name="AutoShape 2" descr="Álcool Étilico Hidratado 70° 1L TUPI">
          <a:extLst>
            <a:ext uri="{FF2B5EF4-FFF2-40B4-BE49-F238E27FC236}">
              <a16:creationId xmlns:a16="http://schemas.microsoft.com/office/drawing/2014/main" id="{1EA9614F-D3B8-4969-A607-D9A5B240A266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304800" cy="817022"/>
    <xdr:sp macro="" textlink="">
      <xdr:nvSpPr>
        <xdr:cNvPr id="152" name="AutoShape 3" descr="Álcool Étilico Hidratado 70° 1L TUPI">
          <a:extLst>
            <a:ext uri="{FF2B5EF4-FFF2-40B4-BE49-F238E27FC236}">
              <a16:creationId xmlns:a16="http://schemas.microsoft.com/office/drawing/2014/main" id="{36DA982E-C238-4433-9468-D372F3CD2593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304800" cy="817022"/>
    <xdr:sp macro="" textlink="">
      <xdr:nvSpPr>
        <xdr:cNvPr id="153" name="AutoShape 4" descr="Álcool Étilico Hidratado 70° 1L TUPI">
          <a:extLst>
            <a:ext uri="{FF2B5EF4-FFF2-40B4-BE49-F238E27FC236}">
              <a16:creationId xmlns:a16="http://schemas.microsoft.com/office/drawing/2014/main" id="{8395A22C-A534-4EDC-AD64-18EAF13FF57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164</xdr:row>
      <xdr:rowOff>0</xdr:rowOff>
    </xdr:from>
    <xdr:ext cx="304800" cy="378648"/>
    <xdr:sp macro="" textlink="">
      <xdr:nvSpPr>
        <xdr:cNvPr id="159" name="AutoShape 5" descr="Álcool Étilico Hidratado 70° 1L TUPI">
          <a:extLst>
            <a:ext uri="{FF2B5EF4-FFF2-40B4-BE49-F238E27FC236}">
              <a16:creationId xmlns:a16="http://schemas.microsoft.com/office/drawing/2014/main" id="{83725738-96BD-4F95-83C5-8D8513F4213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164</xdr:row>
      <xdr:rowOff>0</xdr:rowOff>
    </xdr:from>
    <xdr:ext cx="254934" cy="382458"/>
    <xdr:sp macro="" textlink="">
      <xdr:nvSpPr>
        <xdr:cNvPr id="160" name="AutoShape 6" descr="Álcool Étilico Hidratado 70° 1L TUPI">
          <a:extLst>
            <a:ext uri="{FF2B5EF4-FFF2-40B4-BE49-F238E27FC236}">
              <a16:creationId xmlns:a16="http://schemas.microsoft.com/office/drawing/2014/main" id="{4502961B-B8C4-4A09-9D5A-76AC7C2D2E8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166</xdr:row>
      <xdr:rowOff>378896</xdr:rowOff>
    </xdr:from>
    <xdr:to>
      <xdr:col>18</xdr:col>
      <xdr:colOff>1447393</xdr:colOff>
      <xdr:row>166</xdr:row>
      <xdr:rowOff>519546</xdr:rowOff>
    </xdr:to>
    <xdr:sp macro="" textlink="">
      <xdr:nvSpPr>
        <xdr:cNvPr id="161" name="Seta: para a Esquerda 160">
          <a:extLst>
            <a:ext uri="{FF2B5EF4-FFF2-40B4-BE49-F238E27FC236}">
              <a16:creationId xmlns:a16="http://schemas.microsoft.com/office/drawing/2014/main" id="{E28301D1-31F2-4093-B9B3-94E2D9BB0253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170</xdr:row>
      <xdr:rowOff>0</xdr:rowOff>
    </xdr:from>
    <xdr:ext cx="304800" cy="378648"/>
    <xdr:sp macro="" textlink="">
      <xdr:nvSpPr>
        <xdr:cNvPr id="163" name="AutoShape 2" descr="Álcool Étilico Hidratado 70° 1L TUPI">
          <a:extLst>
            <a:ext uri="{FF2B5EF4-FFF2-40B4-BE49-F238E27FC236}">
              <a16:creationId xmlns:a16="http://schemas.microsoft.com/office/drawing/2014/main" id="{70EE10D4-2722-4631-A3C2-3A226E50437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304800" cy="817022"/>
    <xdr:sp macro="" textlink="">
      <xdr:nvSpPr>
        <xdr:cNvPr id="183" name="AutoShape 3" descr="Álcool Étilico Hidratado 70° 1L TUPI">
          <a:extLst>
            <a:ext uri="{FF2B5EF4-FFF2-40B4-BE49-F238E27FC236}">
              <a16:creationId xmlns:a16="http://schemas.microsoft.com/office/drawing/2014/main" id="{6C18C487-3064-44FD-AEFE-590AAE75A11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304800" cy="817022"/>
    <xdr:sp macro="" textlink="">
      <xdr:nvSpPr>
        <xdr:cNvPr id="184" name="AutoShape 4" descr="Álcool Étilico Hidratado 70° 1L TUPI">
          <a:extLst>
            <a:ext uri="{FF2B5EF4-FFF2-40B4-BE49-F238E27FC236}">
              <a16:creationId xmlns:a16="http://schemas.microsoft.com/office/drawing/2014/main" id="{3AAAEC84-562C-4CCC-8C6C-7AC4166637A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170</xdr:row>
      <xdr:rowOff>0</xdr:rowOff>
    </xdr:from>
    <xdr:ext cx="304800" cy="378648"/>
    <xdr:sp macro="" textlink="">
      <xdr:nvSpPr>
        <xdr:cNvPr id="185" name="AutoShape 5" descr="Álcool Étilico Hidratado 70° 1L TUPI">
          <a:extLst>
            <a:ext uri="{FF2B5EF4-FFF2-40B4-BE49-F238E27FC236}">
              <a16:creationId xmlns:a16="http://schemas.microsoft.com/office/drawing/2014/main" id="{F3AAE56B-F30B-4B72-962D-7559D97E278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170</xdr:row>
      <xdr:rowOff>0</xdr:rowOff>
    </xdr:from>
    <xdr:ext cx="254934" cy="382458"/>
    <xdr:sp macro="" textlink="">
      <xdr:nvSpPr>
        <xdr:cNvPr id="186" name="AutoShape 6" descr="Álcool Étilico Hidratado 70° 1L TUPI">
          <a:extLst>
            <a:ext uri="{FF2B5EF4-FFF2-40B4-BE49-F238E27FC236}">
              <a16:creationId xmlns:a16="http://schemas.microsoft.com/office/drawing/2014/main" id="{FF743929-D2E2-4144-950E-A4E7692BC323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304800" cy="378648"/>
    <xdr:sp macro="" textlink="">
      <xdr:nvSpPr>
        <xdr:cNvPr id="187" name="AutoShape 2" descr="Álcool Étilico Hidratado 70° 1L TUPI">
          <a:extLst>
            <a:ext uri="{FF2B5EF4-FFF2-40B4-BE49-F238E27FC236}">
              <a16:creationId xmlns:a16="http://schemas.microsoft.com/office/drawing/2014/main" id="{40434F50-8405-45DF-BAC3-3B6B46D7FE56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304800" cy="817022"/>
    <xdr:sp macro="" textlink="">
      <xdr:nvSpPr>
        <xdr:cNvPr id="188" name="AutoShape 3" descr="Álcool Étilico Hidratado 70° 1L TUPI">
          <a:extLst>
            <a:ext uri="{FF2B5EF4-FFF2-40B4-BE49-F238E27FC236}">
              <a16:creationId xmlns:a16="http://schemas.microsoft.com/office/drawing/2014/main" id="{1F48B132-809A-4890-B197-09389066A6D6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304800" cy="817022"/>
    <xdr:sp macro="" textlink="">
      <xdr:nvSpPr>
        <xdr:cNvPr id="189" name="AutoShape 4" descr="Álcool Étilico Hidratado 70° 1L TUPI">
          <a:extLst>
            <a:ext uri="{FF2B5EF4-FFF2-40B4-BE49-F238E27FC236}">
              <a16:creationId xmlns:a16="http://schemas.microsoft.com/office/drawing/2014/main" id="{FF81114D-62B2-47F4-856E-D974D6DDF3C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171</xdr:row>
      <xdr:rowOff>0</xdr:rowOff>
    </xdr:from>
    <xdr:ext cx="304800" cy="378648"/>
    <xdr:sp macro="" textlink="">
      <xdr:nvSpPr>
        <xdr:cNvPr id="190" name="AutoShape 5" descr="Álcool Étilico Hidratado 70° 1L TUPI">
          <a:extLst>
            <a:ext uri="{FF2B5EF4-FFF2-40B4-BE49-F238E27FC236}">
              <a16:creationId xmlns:a16="http://schemas.microsoft.com/office/drawing/2014/main" id="{B3E71B51-79E0-4178-99BD-3F1987931DA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171</xdr:row>
      <xdr:rowOff>0</xdr:rowOff>
    </xdr:from>
    <xdr:ext cx="254934" cy="382458"/>
    <xdr:sp macro="" textlink="">
      <xdr:nvSpPr>
        <xdr:cNvPr id="191" name="AutoShape 6" descr="Álcool Étilico Hidratado 70° 1L TUPI">
          <a:extLst>
            <a:ext uri="{FF2B5EF4-FFF2-40B4-BE49-F238E27FC236}">
              <a16:creationId xmlns:a16="http://schemas.microsoft.com/office/drawing/2014/main" id="{DCF52EB7-AE1F-49E2-A1F0-AE2D5A296890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173</xdr:row>
      <xdr:rowOff>378896</xdr:rowOff>
    </xdr:from>
    <xdr:to>
      <xdr:col>18</xdr:col>
      <xdr:colOff>1447393</xdr:colOff>
      <xdr:row>173</xdr:row>
      <xdr:rowOff>519546</xdr:rowOff>
    </xdr:to>
    <xdr:sp macro="" textlink="">
      <xdr:nvSpPr>
        <xdr:cNvPr id="192" name="Seta: para a Esquerda 191">
          <a:extLst>
            <a:ext uri="{FF2B5EF4-FFF2-40B4-BE49-F238E27FC236}">
              <a16:creationId xmlns:a16="http://schemas.microsoft.com/office/drawing/2014/main" id="{49BAA8B6-513E-4C7D-A32B-2819C89A6455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175</xdr:row>
      <xdr:rowOff>0</xdr:rowOff>
    </xdr:from>
    <xdr:ext cx="304800" cy="378648"/>
    <xdr:sp macro="" textlink="">
      <xdr:nvSpPr>
        <xdr:cNvPr id="193" name="AutoShape 2" descr="Álcool Étilico Hidratado 70° 1L TUPI">
          <a:extLst>
            <a:ext uri="{FF2B5EF4-FFF2-40B4-BE49-F238E27FC236}">
              <a16:creationId xmlns:a16="http://schemas.microsoft.com/office/drawing/2014/main" id="{83DE260F-F1A5-4DD7-9ED6-E3A214A1CBE2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304800" cy="817022"/>
    <xdr:sp macro="" textlink="">
      <xdr:nvSpPr>
        <xdr:cNvPr id="194" name="AutoShape 3" descr="Álcool Étilico Hidratado 70° 1L TUPI">
          <a:extLst>
            <a:ext uri="{FF2B5EF4-FFF2-40B4-BE49-F238E27FC236}">
              <a16:creationId xmlns:a16="http://schemas.microsoft.com/office/drawing/2014/main" id="{3D8EC887-E3D5-4B33-AE24-955A2AECE2F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304800" cy="817022"/>
    <xdr:sp macro="" textlink="">
      <xdr:nvSpPr>
        <xdr:cNvPr id="195" name="AutoShape 4" descr="Álcool Étilico Hidratado 70° 1L TUPI">
          <a:extLst>
            <a:ext uri="{FF2B5EF4-FFF2-40B4-BE49-F238E27FC236}">
              <a16:creationId xmlns:a16="http://schemas.microsoft.com/office/drawing/2014/main" id="{609548CC-1A78-4D87-A296-4310F9E349C4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175</xdr:row>
      <xdr:rowOff>0</xdr:rowOff>
    </xdr:from>
    <xdr:ext cx="304800" cy="378648"/>
    <xdr:sp macro="" textlink="">
      <xdr:nvSpPr>
        <xdr:cNvPr id="196" name="AutoShape 5" descr="Álcool Étilico Hidratado 70° 1L TUPI">
          <a:extLst>
            <a:ext uri="{FF2B5EF4-FFF2-40B4-BE49-F238E27FC236}">
              <a16:creationId xmlns:a16="http://schemas.microsoft.com/office/drawing/2014/main" id="{06B35C93-CF3F-429A-B021-1E1A9B46F57A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175</xdr:row>
      <xdr:rowOff>0</xdr:rowOff>
    </xdr:from>
    <xdr:ext cx="254934" cy="382458"/>
    <xdr:sp macro="" textlink="">
      <xdr:nvSpPr>
        <xdr:cNvPr id="197" name="AutoShape 6" descr="Álcool Étilico Hidratado 70° 1L TUPI">
          <a:extLst>
            <a:ext uri="{FF2B5EF4-FFF2-40B4-BE49-F238E27FC236}">
              <a16:creationId xmlns:a16="http://schemas.microsoft.com/office/drawing/2014/main" id="{8DE4FCAF-1918-4AC2-A6F8-C6C18D3AD4AB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304800" cy="378648"/>
    <xdr:sp macro="" textlink="">
      <xdr:nvSpPr>
        <xdr:cNvPr id="198" name="AutoShape 2" descr="Álcool Étilico Hidratado 70° 1L TUPI">
          <a:extLst>
            <a:ext uri="{FF2B5EF4-FFF2-40B4-BE49-F238E27FC236}">
              <a16:creationId xmlns:a16="http://schemas.microsoft.com/office/drawing/2014/main" id="{FB739B63-FA27-43AF-B575-7EE793427EB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304800" cy="817022"/>
    <xdr:sp macro="" textlink="">
      <xdr:nvSpPr>
        <xdr:cNvPr id="199" name="AutoShape 3" descr="Álcool Étilico Hidratado 70° 1L TUPI">
          <a:extLst>
            <a:ext uri="{FF2B5EF4-FFF2-40B4-BE49-F238E27FC236}">
              <a16:creationId xmlns:a16="http://schemas.microsoft.com/office/drawing/2014/main" id="{307EACAE-1AF1-4BF6-83CB-09ABF10B309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304800" cy="817022"/>
    <xdr:sp macro="" textlink="">
      <xdr:nvSpPr>
        <xdr:cNvPr id="200" name="AutoShape 4" descr="Álcool Étilico Hidratado 70° 1L TUPI">
          <a:extLst>
            <a:ext uri="{FF2B5EF4-FFF2-40B4-BE49-F238E27FC236}">
              <a16:creationId xmlns:a16="http://schemas.microsoft.com/office/drawing/2014/main" id="{874A2FBD-D684-4AF3-966B-0BE4C008436A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176</xdr:row>
      <xdr:rowOff>0</xdr:rowOff>
    </xdr:from>
    <xdr:ext cx="304800" cy="378648"/>
    <xdr:sp macro="" textlink="">
      <xdr:nvSpPr>
        <xdr:cNvPr id="201" name="AutoShape 5" descr="Álcool Étilico Hidratado 70° 1L TUPI">
          <a:extLst>
            <a:ext uri="{FF2B5EF4-FFF2-40B4-BE49-F238E27FC236}">
              <a16:creationId xmlns:a16="http://schemas.microsoft.com/office/drawing/2014/main" id="{47E89490-0F4D-4F96-BA05-2010A11C0EA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176</xdr:row>
      <xdr:rowOff>0</xdr:rowOff>
    </xdr:from>
    <xdr:ext cx="254934" cy="382458"/>
    <xdr:sp macro="" textlink="">
      <xdr:nvSpPr>
        <xdr:cNvPr id="202" name="AutoShape 6" descr="Álcool Étilico Hidratado 70° 1L TUPI">
          <a:extLst>
            <a:ext uri="{FF2B5EF4-FFF2-40B4-BE49-F238E27FC236}">
              <a16:creationId xmlns:a16="http://schemas.microsoft.com/office/drawing/2014/main" id="{139ED1DA-9CF8-423A-A583-1C7F2608278B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178</xdr:row>
      <xdr:rowOff>378896</xdr:rowOff>
    </xdr:from>
    <xdr:to>
      <xdr:col>18</xdr:col>
      <xdr:colOff>1447393</xdr:colOff>
      <xdr:row>178</xdr:row>
      <xdr:rowOff>519546</xdr:rowOff>
    </xdr:to>
    <xdr:sp macro="" textlink="">
      <xdr:nvSpPr>
        <xdr:cNvPr id="203" name="Seta: para a Esquerda 202">
          <a:extLst>
            <a:ext uri="{FF2B5EF4-FFF2-40B4-BE49-F238E27FC236}">
              <a16:creationId xmlns:a16="http://schemas.microsoft.com/office/drawing/2014/main" id="{0C7F3C9B-8B48-40BC-AF93-AA30A4958CE9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181</xdr:row>
      <xdr:rowOff>0</xdr:rowOff>
    </xdr:from>
    <xdr:ext cx="304800" cy="378648"/>
    <xdr:sp macro="" textlink="">
      <xdr:nvSpPr>
        <xdr:cNvPr id="204" name="AutoShape 2" descr="Álcool Étilico Hidratado 70° 1L TUPI">
          <a:extLst>
            <a:ext uri="{FF2B5EF4-FFF2-40B4-BE49-F238E27FC236}">
              <a16:creationId xmlns:a16="http://schemas.microsoft.com/office/drawing/2014/main" id="{C1874709-B002-466A-82D4-FC79BD5B44D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304800" cy="817022"/>
    <xdr:sp macro="" textlink="">
      <xdr:nvSpPr>
        <xdr:cNvPr id="205" name="AutoShape 3" descr="Álcool Étilico Hidratado 70° 1L TUPI">
          <a:extLst>
            <a:ext uri="{FF2B5EF4-FFF2-40B4-BE49-F238E27FC236}">
              <a16:creationId xmlns:a16="http://schemas.microsoft.com/office/drawing/2014/main" id="{2961B423-31EA-42AF-987E-38E8863CCBC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304800" cy="817022"/>
    <xdr:sp macro="" textlink="">
      <xdr:nvSpPr>
        <xdr:cNvPr id="206" name="AutoShape 4" descr="Álcool Étilico Hidratado 70° 1L TUPI">
          <a:extLst>
            <a:ext uri="{FF2B5EF4-FFF2-40B4-BE49-F238E27FC236}">
              <a16:creationId xmlns:a16="http://schemas.microsoft.com/office/drawing/2014/main" id="{0F727943-98BD-4D1C-B149-D2E05005619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181</xdr:row>
      <xdr:rowOff>0</xdr:rowOff>
    </xdr:from>
    <xdr:ext cx="304800" cy="378648"/>
    <xdr:sp macro="" textlink="">
      <xdr:nvSpPr>
        <xdr:cNvPr id="207" name="AutoShape 5" descr="Álcool Étilico Hidratado 70° 1L TUPI">
          <a:extLst>
            <a:ext uri="{FF2B5EF4-FFF2-40B4-BE49-F238E27FC236}">
              <a16:creationId xmlns:a16="http://schemas.microsoft.com/office/drawing/2014/main" id="{F7E2124C-971F-41CB-B6D1-4809C46DC398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181</xdr:row>
      <xdr:rowOff>0</xdr:rowOff>
    </xdr:from>
    <xdr:ext cx="254934" cy="382458"/>
    <xdr:sp macro="" textlink="">
      <xdr:nvSpPr>
        <xdr:cNvPr id="208" name="AutoShape 6" descr="Álcool Étilico Hidratado 70° 1L TUPI">
          <a:extLst>
            <a:ext uri="{FF2B5EF4-FFF2-40B4-BE49-F238E27FC236}">
              <a16:creationId xmlns:a16="http://schemas.microsoft.com/office/drawing/2014/main" id="{C65E45EC-2553-4005-8DA7-A0D7A4242FFB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304800" cy="378648"/>
    <xdr:sp macro="" textlink="">
      <xdr:nvSpPr>
        <xdr:cNvPr id="209" name="AutoShape 2" descr="Álcool Étilico Hidratado 70° 1L TUPI">
          <a:extLst>
            <a:ext uri="{FF2B5EF4-FFF2-40B4-BE49-F238E27FC236}">
              <a16:creationId xmlns:a16="http://schemas.microsoft.com/office/drawing/2014/main" id="{93A409BF-747A-4C71-B15F-F3AA9FF04B76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304800" cy="817022"/>
    <xdr:sp macro="" textlink="">
      <xdr:nvSpPr>
        <xdr:cNvPr id="210" name="AutoShape 3" descr="Álcool Étilico Hidratado 70° 1L TUPI">
          <a:extLst>
            <a:ext uri="{FF2B5EF4-FFF2-40B4-BE49-F238E27FC236}">
              <a16:creationId xmlns:a16="http://schemas.microsoft.com/office/drawing/2014/main" id="{28AF8C67-91DD-4449-A995-D89C7271E1C3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304800" cy="817022"/>
    <xdr:sp macro="" textlink="">
      <xdr:nvSpPr>
        <xdr:cNvPr id="211" name="AutoShape 4" descr="Álcool Étilico Hidratado 70° 1L TUPI">
          <a:extLst>
            <a:ext uri="{FF2B5EF4-FFF2-40B4-BE49-F238E27FC236}">
              <a16:creationId xmlns:a16="http://schemas.microsoft.com/office/drawing/2014/main" id="{F1D91C01-7C80-4EAB-B7AF-B78DC69FDFB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182</xdr:row>
      <xdr:rowOff>0</xdr:rowOff>
    </xdr:from>
    <xdr:ext cx="304800" cy="378648"/>
    <xdr:sp macro="" textlink="">
      <xdr:nvSpPr>
        <xdr:cNvPr id="212" name="AutoShape 5" descr="Álcool Étilico Hidratado 70° 1L TUPI">
          <a:extLst>
            <a:ext uri="{FF2B5EF4-FFF2-40B4-BE49-F238E27FC236}">
              <a16:creationId xmlns:a16="http://schemas.microsoft.com/office/drawing/2014/main" id="{2304B18B-B32E-45CB-89EC-782516D88720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182</xdr:row>
      <xdr:rowOff>0</xdr:rowOff>
    </xdr:from>
    <xdr:ext cx="254934" cy="382458"/>
    <xdr:sp macro="" textlink="">
      <xdr:nvSpPr>
        <xdr:cNvPr id="213" name="AutoShape 6" descr="Álcool Étilico Hidratado 70° 1L TUPI">
          <a:extLst>
            <a:ext uri="{FF2B5EF4-FFF2-40B4-BE49-F238E27FC236}">
              <a16:creationId xmlns:a16="http://schemas.microsoft.com/office/drawing/2014/main" id="{9D054A0F-E695-48AF-AB92-0421EC991AFB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184</xdr:row>
      <xdr:rowOff>378896</xdr:rowOff>
    </xdr:from>
    <xdr:to>
      <xdr:col>18</xdr:col>
      <xdr:colOff>1447393</xdr:colOff>
      <xdr:row>184</xdr:row>
      <xdr:rowOff>519546</xdr:rowOff>
    </xdr:to>
    <xdr:sp macro="" textlink="">
      <xdr:nvSpPr>
        <xdr:cNvPr id="214" name="Seta: para a Esquerda 213">
          <a:extLst>
            <a:ext uri="{FF2B5EF4-FFF2-40B4-BE49-F238E27FC236}">
              <a16:creationId xmlns:a16="http://schemas.microsoft.com/office/drawing/2014/main" id="{52D80207-6AF7-459F-B4E4-9DCD8C23A2C8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186</xdr:row>
      <xdr:rowOff>0</xdr:rowOff>
    </xdr:from>
    <xdr:ext cx="304800" cy="378648"/>
    <xdr:sp macro="" textlink="">
      <xdr:nvSpPr>
        <xdr:cNvPr id="215" name="AutoShape 2" descr="Álcool Étilico Hidratado 70° 1L TUPI">
          <a:extLst>
            <a:ext uri="{FF2B5EF4-FFF2-40B4-BE49-F238E27FC236}">
              <a16:creationId xmlns:a16="http://schemas.microsoft.com/office/drawing/2014/main" id="{D20CFC54-F94C-409A-A7E4-1C56CD001F8A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304800" cy="817022"/>
    <xdr:sp macro="" textlink="">
      <xdr:nvSpPr>
        <xdr:cNvPr id="216" name="AutoShape 3" descr="Álcool Étilico Hidratado 70° 1L TUPI">
          <a:extLst>
            <a:ext uri="{FF2B5EF4-FFF2-40B4-BE49-F238E27FC236}">
              <a16:creationId xmlns:a16="http://schemas.microsoft.com/office/drawing/2014/main" id="{331EE1F1-20DF-4B56-9AF4-0FA8FA7B08B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304800" cy="817022"/>
    <xdr:sp macro="" textlink="">
      <xdr:nvSpPr>
        <xdr:cNvPr id="217" name="AutoShape 4" descr="Álcool Étilico Hidratado 70° 1L TUPI">
          <a:extLst>
            <a:ext uri="{FF2B5EF4-FFF2-40B4-BE49-F238E27FC236}">
              <a16:creationId xmlns:a16="http://schemas.microsoft.com/office/drawing/2014/main" id="{1E6A58B5-F79F-40C7-976E-AC0BF818942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186</xdr:row>
      <xdr:rowOff>0</xdr:rowOff>
    </xdr:from>
    <xdr:ext cx="304800" cy="378648"/>
    <xdr:sp macro="" textlink="">
      <xdr:nvSpPr>
        <xdr:cNvPr id="218" name="AutoShape 5" descr="Álcool Étilico Hidratado 70° 1L TUPI">
          <a:extLst>
            <a:ext uri="{FF2B5EF4-FFF2-40B4-BE49-F238E27FC236}">
              <a16:creationId xmlns:a16="http://schemas.microsoft.com/office/drawing/2014/main" id="{4A6224BA-B5DE-4231-9885-8E851294D75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186</xdr:row>
      <xdr:rowOff>0</xdr:rowOff>
    </xdr:from>
    <xdr:ext cx="254934" cy="382458"/>
    <xdr:sp macro="" textlink="">
      <xdr:nvSpPr>
        <xdr:cNvPr id="219" name="AutoShape 6" descr="Álcool Étilico Hidratado 70° 1L TUPI">
          <a:extLst>
            <a:ext uri="{FF2B5EF4-FFF2-40B4-BE49-F238E27FC236}">
              <a16:creationId xmlns:a16="http://schemas.microsoft.com/office/drawing/2014/main" id="{C978376D-A852-4AFF-B3C6-399A0821DB7E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304800" cy="378648"/>
    <xdr:sp macro="" textlink="">
      <xdr:nvSpPr>
        <xdr:cNvPr id="220" name="AutoShape 2" descr="Álcool Étilico Hidratado 70° 1L TUPI">
          <a:extLst>
            <a:ext uri="{FF2B5EF4-FFF2-40B4-BE49-F238E27FC236}">
              <a16:creationId xmlns:a16="http://schemas.microsoft.com/office/drawing/2014/main" id="{CD103959-EE39-40AB-B26B-971F0FD7036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304800" cy="817022"/>
    <xdr:sp macro="" textlink="">
      <xdr:nvSpPr>
        <xdr:cNvPr id="221" name="AutoShape 3" descr="Álcool Étilico Hidratado 70° 1L TUPI">
          <a:extLst>
            <a:ext uri="{FF2B5EF4-FFF2-40B4-BE49-F238E27FC236}">
              <a16:creationId xmlns:a16="http://schemas.microsoft.com/office/drawing/2014/main" id="{168251EF-F6E9-429A-A234-332B4034EEB2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304800" cy="817022"/>
    <xdr:sp macro="" textlink="">
      <xdr:nvSpPr>
        <xdr:cNvPr id="222" name="AutoShape 4" descr="Álcool Étilico Hidratado 70° 1L TUPI">
          <a:extLst>
            <a:ext uri="{FF2B5EF4-FFF2-40B4-BE49-F238E27FC236}">
              <a16:creationId xmlns:a16="http://schemas.microsoft.com/office/drawing/2014/main" id="{D3BDF5B4-7689-497D-8F3D-9D403651874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187</xdr:row>
      <xdr:rowOff>0</xdr:rowOff>
    </xdr:from>
    <xdr:ext cx="304800" cy="378648"/>
    <xdr:sp macro="" textlink="">
      <xdr:nvSpPr>
        <xdr:cNvPr id="223" name="AutoShape 5" descr="Álcool Étilico Hidratado 70° 1L TUPI">
          <a:extLst>
            <a:ext uri="{FF2B5EF4-FFF2-40B4-BE49-F238E27FC236}">
              <a16:creationId xmlns:a16="http://schemas.microsoft.com/office/drawing/2014/main" id="{C401A618-B050-48B8-BF1C-6B959E50853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187</xdr:row>
      <xdr:rowOff>0</xdr:rowOff>
    </xdr:from>
    <xdr:ext cx="254934" cy="382458"/>
    <xdr:sp macro="" textlink="">
      <xdr:nvSpPr>
        <xdr:cNvPr id="224" name="AutoShape 6" descr="Álcool Étilico Hidratado 70° 1L TUPI">
          <a:extLst>
            <a:ext uri="{FF2B5EF4-FFF2-40B4-BE49-F238E27FC236}">
              <a16:creationId xmlns:a16="http://schemas.microsoft.com/office/drawing/2014/main" id="{4C0E0E46-767C-4261-82E5-E0C1005A315E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189</xdr:row>
      <xdr:rowOff>378896</xdr:rowOff>
    </xdr:from>
    <xdr:to>
      <xdr:col>18</xdr:col>
      <xdr:colOff>1447393</xdr:colOff>
      <xdr:row>189</xdr:row>
      <xdr:rowOff>519546</xdr:rowOff>
    </xdr:to>
    <xdr:sp macro="" textlink="">
      <xdr:nvSpPr>
        <xdr:cNvPr id="225" name="Seta: para a Esquerda 224">
          <a:extLst>
            <a:ext uri="{FF2B5EF4-FFF2-40B4-BE49-F238E27FC236}">
              <a16:creationId xmlns:a16="http://schemas.microsoft.com/office/drawing/2014/main" id="{F2BD1C5C-C711-4DC6-A012-3B185CF937D6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193</xdr:row>
      <xdr:rowOff>0</xdr:rowOff>
    </xdr:from>
    <xdr:ext cx="304800" cy="378648"/>
    <xdr:sp macro="" textlink="">
      <xdr:nvSpPr>
        <xdr:cNvPr id="226" name="AutoShape 2" descr="Álcool Étilico Hidratado 70° 1L TUPI">
          <a:extLst>
            <a:ext uri="{FF2B5EF4-FFF2-40B4-BE49-F238E27FC236}">
              <a16:creationId xmlns:a16="http://schemas.microsoft.com/office/drawing/2014/main" id="{12F6331A-1AD6-4865-B1D5-36BC1189526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304800" cy="817022"/>
    <xdr:sp macro="" textlink="">
      <xdr:nvSpPr>
        <xdr:cNvPr id="227" name="AutoShape 3" descr="Álcool Étilico Hidratado 70° 1L TUPI">
          <a:extLst>
            <a:ext uri="{FF2B5EF4-FFF2-40B4-BE49-F238E27FC236}">
              <a16:creationId xmlns:a16="http://schemas.microsoft.com/office/drawing/2014/main" id="{B36676F9-2EDB-4FA1-AB79-8F02FD2948B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304800" cy="817022"/>
    <xdr:sp macro="" textlink="">
      <xdr:nvSpPr>
        <xdr:cNvPr id="228" name="AutoShape 4" descr="Álcool Étilico Hidratado 70° 1L TUPI">
          <a:extLst>
            <a:ext uri="{FF2B5EF4-FFF2-40B4-BE49-F238E27FC236}">
              <a16:creationId xmlns:a16="http://schemas.microsoft.com/office/drawing/2014/main" id="{2E2BC0B5-534F-44F1-9C43-4E2D914EE49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193</xdr:row>
      <xdr:rowOff>0</xdr:rowOff>
    </xdr:from>
    <xdr:ext cx="304800" cy="378648"/>
    <xdr:sp macro="" textlink="">
      <xdr:nvSpPr>
        <xdr:cNvPr id="229" name="AutoShape 5" descr="Álcool Étilico Hidratado 70° 1L TUPI">
          <a:extLst>
            <a:ext uri="{FF2B5EF4-FFF2-40B4-BE49-F238E27FC236}">
              <a16:creationId xmlns:a16="http://schemas.microsoft.com/office/drawing/2014/main" id="{A7FA6E30-7F28-46D8-B13B-D7CD7138B024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193</xdr:row>
      <xdr:rowOff>0</xdr:rowOff>
    </xdr:from>
    <xdr:ext cx="254934" cy="382458"/>
    <xdr:sp macro="" textlink="">
      <xdr:nvSpPr>
        <xdr:cNvPr id="230" name="AutoShape 6" descr="Álcool Étilico Hidratado 70° 1L TUPI">
          <a:extLst>
            <a:ext uri="{FF2B5EF4-FFF2-40B4-BE49-F238E27FC236}">
              <a16:creationId xmlns:a16="http://schemas.microsoft.com/office/drawing/2014/main" id="{AC8BB38E-9A07-4683-8216-3AB553516FC6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304800" cy="378648"/>
    <xdr:sp macro="" textlink="">
      <xdr:nvSpPr>
        <xdr:cNvPr id="231" name="AutoShape 2" descr="Álcool Étilico Hidratado 70° 1L TUPI">
          <a:extLst>
            <a:ext uri="{FF2B5EF4-FFF2-40B4-BE49-F238E27FC236}">
              <a16:creationId xmlns:a16="http://schemas.microsoft.com/office/drawing/2014/main" id="{A4D5B92C-8F73-424F-8BA6-ACD18031273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304800" cy="817022"/>
    <xdr:sp macro="" textlink="">
      <xdr:nvSpPr>
        <xdr:cNvPr id="232" name="AutoShape 3" descr="Álcool Étilico Hidratado 70° 1L TUPI">
          <a:extLst>
            <a:ext uri="{FF2B5EF4-FFF2-40B4-BE49-F238E27FC236}">
              <a16:creationId xmlns:a16="http://schemas.microsoft.com/office/drawing/2014/main" id="{A6DF539F-A245-4609-A00B-D2F079960C7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304800" cy="817022"/>
    <xdr:sp macro="" textlink="">
      <xdr:nvSpPr>
        <xdr:cNvPr id="233" name="AutoShape 4" descr="Álcool Étilico Hidratado 70° 1L TUPI">
          <a:extLst>
            <a:ext uri="{FF2B5EF4-FFF2-40B4-BE49-F238E27FC236}">
              <a16:creationId xmlns:a16="http://schemas.microsoft.com/office/drawing/2014/main" id="{E41ABE2E-BFBA-4E8F-A357-1C73C2F870E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194</xdr:row>
      <xdr:rowOff>0</xdr:rowOff>
    </xdr:from>
    <xdr:ext cx="304800" cy="378648"/>
    <xdr:sp macro="" textlink="">
      <xdr:nvSpPr>
        <xdr:cNvPr id="234" name="AutoShape 5" descr="Álcool Étilico Hidratado 70° 1L TUPI">
          <a:extLst>
            <a:ext uri="{FF2B5EF4-FFF2-40B4-BE49-F238E27FC236}">
              <a16:creationId xmlns:a16="http://schemas.microsoft.com/office/drawing/2014/main" id="{EE104432-755B-4CE8-94C8-496BFDC1193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194</xdr:row>
      <xdr:rowOff>0</xdr:rowOff>
    </xdr:from>
    <xdr:ext cx="254934" cy="382458"/>
    <xdr:sp macro="" textlink="">
      <xdr:nvSpPr>
        <xdr:cNvPr id="235" name="AutoShape 6" descr="Álcool Étilico Hidratado 70° 1L TUPI">
          <a:extLst>
            <a:ext uri="{FF2B5EF4-FFF2-40B4-BE49-F238E27FC236}">
              <a16:creationId xmlns:a16="http://schemas.microsoft.com/office/drawing/2014/main" id="{23066EB9-F6FE-4200-BC7E-6059E557FFB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197</xdr:row>
      <xdr:rowOff>378896</xdr:rowOff>
    </xdr:from>
    <xdr:to>
      <xdr:col>18</xdr:col>
      <xdr:colOff>1447393</xdr:colOff>
      <xdr:row>197</xdr:row>
      <xdr:rowOff>519546</xdr:rowOff>
    </xdr:to>
    <xdr:sp macro="" textlink="">
      <xdr:nvSpPr>
        <xdr:cNvPr id="236" name="Seta: para a Esquerda 235">
          <a:extLst>
            <a:ext uri="{FF2B5EF4-FFF2-40B4-BE49-F238E27FC236}">
              <a16:creationId xmlns:a16="http://schemas.microsoft.com/office/drawing/2014/main" id="{40B75CC2-DE5B-463F-969E-F1E744F2D36F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200</xdr:row>
      <xdr:rowOff>0</xdr:rowOff>
    </xdr:from>
    <xdr:ext cx="304800" cy="378648"/>
    <xdr:sp macro="" textlink="">
      <xdr:nvSpPr>
        <xdr:cNvPr id="237" name="AutoShape 2" descr="Álcool Étilico Hidratado 70° 1L TUPI">
          <a:extLst>
            <a:ext uri="{FF2B5EF4-FFF2-40B4-BE49-F238E27FC236}">
              <a16:creationId xmlns:a16="http://schemas.microsoft.com/office/drawing/2014/main" id="{E881CA30-CCBD-4D94-BA6C-13AF27AF112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304800" cy="817022"/>
    <xdr:sp macro="" textlink="">
      <xdr:nvSpPr>
        <xdr:cNvPr id="238" name="AutoShape 3" descr="Álcool Étilico Hidratado 70° 1L TUPI">
          <a:extLst>
            <a:ext uri="{FF2B5EF4-FFF2-40B4-BE49-F238E27FC236}">
              <a16:creationId xmlns:a16="http://schemas.microsoft.com/office/drawing/2014/main" id="{2265C8B8-74D0-4EBB-ABA7-A3B4DC73E55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304800" cy="817022"/>
    <xdr:sp macro="" textlink="">
      <xdr:nvSpPr>
        <xdr:cNvPr id="239" name="AutoShape 4" descr="Álcool Étilico Hidratado 70° 1L TUPI">
          <a:extLst>
            <a:ext uri="{FF2B5EF4-FFF2-40B4-BE49-F238E27FC236}">
              <a16:creationId xmlns:a16="http://schemas.microsoft.com/office/drawing/2014/main" id="{5796B2D6-C4A9-48B9-B3DD-5580F28D298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200</xdr:row>
      <xdr:rowOff>0</xdr:rowOff>
    </xdr:from>
    <xdr:ext cx="304800" cy="378648"/>
    <xdr:sp macro="" textlink="">
      <xdr:nvSpPr>
        <xdr:cNvPr id="240" name="AutoShape 5" descr="Álcool Étilico Hidratado 70° 1L TUPI">
          <a:extLst>
            <a:ext uri="{FF2B5EF4-FFF2-40B4-BE49-F238E27FC236}">
              <a16:creationId xmlns:a16="http://schemas.microsoft.com/office/drawing/2014/main" id="{188B3042-3F4B-4EAC-AFC4-13C55D2A7738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200</xdr:row>
      <xdr:rowOff>0</xdr:rowOff>
    </xdr:from>
    <xdr:ext cx="254934" cy="382458"/>
    <xdr:sp macro="" textlink="">
      <xdr:nvSpPr>
        <xdr:cNvPr id="241" name="AutoShape 6" descr="Álcool Étilico Hidratado 70° 1L TUPI">
          <a:extLst>
            <a:ext uri="{FF2B5EF4-FFF2-40B4-BE49-F238E27FC236}">
              <a16:creationId xmlns:a16="http://schemas.microsoft.com/office/drawing/2014/main" id="{A09FCD02-13A4-4F0D-99E9-35B3AFEFD2EE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304800" cy="378648"/>
    <xdr:sp macro="" textlink="">
      <xdr:nvSpPr>
        <xdr:cNvPr id="242" name="AutoShape 2" descr="Álcool Étilico Hidratado 70° 1L TUPI">
          <a:extLst>
            <a:ext uri="{FF2B5EF4-FFF2-40B4-BE49-F238E27FC236}">
              <a16:creationId xmlns:a16="http://schemas.microsoft.com/office/drawing/2014/main" id="{82EF70FB-5A4A-4D8D-8EEC-113920D4374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304800" cy="817022"/>
    <xdr:sp macro="" textlink="">
      <xdr:nvSpPr>
        <xdr:cNvPr id="243" name="AutoShape 3" descr="Álcool Étilico Hidratado 70° 1L TUPI">
          <a:extLst>
            <a:ext uri="{FF2B5EF4-FFF2-40B4-BE49-F238E27FC236}">
              <a16:creationId xmlns:a16="http://schemas.microsoft.com/office/drawing/2014/main" id="{83AE202A-6749-451F-BB5E-DC4B0417575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304800" cy="817022"/>
    <xdr:sp macro="" textlink="">
      <xdr:nvSpPr>
        <xdr:cNvPr id="244" name="AutoShape 4" descr="Álcool Étilico Hidratado 70° 1L TUPI">
          <a:extLst>
            <a:ext uri="{FF2B5EF4-FFF2-40B4-BE49-F238E27FC236}">
              <a16:creationId xmlns:a16="http://schemas.microsoft.com/office/drawing/2014/main" id="{89AAFA15-65EC-4EA1-8BB9-89F4E9CB4092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201</xdr:row>
      <xdr:rowOff>0</xdr:rowOff>
    </xdr:from>
    <xdr:ext cx="304800" cy="378648"/>
    <xdr:sp macro="" textlink="">
      <xdr:nvSpPr>
        <xdr:cNvPr id="245" name="AutoShape 5" descr="Álcool Étilico Hidratado 70° 1L TUPI">
          <a:extLst>
            <a:ext uri="{FF2B5EF4-FFF2-40B4-BE49-F238E27FC236}">
              <a16:creationId xmlns:a16="http://schemas.microsoft.com/office/drawing/2014/main" id="{289500B8-6782-4167-B8E9-98987C8C636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201</xdr:row>
      <xdr:rowOff>0</xdr:rowOff>
    </xdr:from>
    <xdr:ext cx="254934" cy="382458"/>
    <xdr:sp macro="" textlink="">
      <xdr:nvSpPr>
        <xdr:cNvPr id="246" name="AutoShape 6" descr="Álcool Étilico Hidratado 70° 1L TUPI">
          <a:extLst>
            <a:ext uri="{FF2B5EF4-FFF2-40B4-BE49-F238E27FC236}">
              <a16:creationId xmlns:a16="http://schemas.microsoft.com/office/drawing/2014/main" id="{4E5551A2-665A-4D63-B522-62FC9FC5A588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203</xdr:row>
      <xdr:rowOff>378896</xdr:rowOff>
    </xdr:from>
    <xdr:to>
      <xdr:col>18</xdr:col>
      <xdr:colOff>1447393</xdr:colOff>
      <xdr:row>203</xdr:row>
      <xdr:rowOff>519546</xdr:rowOff>
    </xdr:to>
    <xdr:sp macro="" textlink="">
      <xdr:nvSpPr>
        <xdr:cNvPr id="247" name="Seta: para a Esquerda 246">
          <a:extLst>
            <a:ext uri="{FF2B5EF4-FFF2-40B4-BE49-F238E27FC236}">
              <a16:creationId xmlns:a16="http://schemas.microsoft.com/office/drawing/2014/main" id="{75A172B2-21D5-45FE-9D08-7434CDC8BF1C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206</xdr:row>
      <xdr:rowOff>0</xdr:rowOff>
    </xdr:from>
    <xdr:ext cx="304800" cy="378648"/>
    <xdr:sp macro="" textlink="">
      <xdr:nvSpPr>
        <xdr:cNvPr id="248" name="AutoShape 2" descr="Álcool Étilico Hidratado 70° 1L TUPI">
          <a:extLst>
            <a:ext uri="{FF2B5EF4-FFF2-40B4-BE49-F238E27FC236}">
              <a16:creationId xmlns:a16="http://schemas.microsoft.com/office/drawing/2014/main" id="{97C8D135-BFD6-4EEC-9F50-7E6CF8D9F288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304800" cy="817022"/>
    <xdr:sp macro="" textlink="">
      <xdr:nvSpPr>
        <xdr:cNvPr id="249" name="AutoShape 3" descr="Álcool Étilico Hidratado 70° 1L TUPI">
          <a:extLst>
            <a:ext uri="{FF2B5EF4-FFF2-40B4-BE49-F238E27FC236}">
              <a16:creationId xmlns:a16="http://schemas.microsoft.com/office/drawing/2014/main" id="{12CE619A-8007-425E-AC08-CDF1C15021A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304800" cy="817022"/>
    <xdr:sp macro="" textlink="">
      <xdr:nvSpPr>
        <xdr:cNvPr id="250" name="AutoShape 4" descr="Álcool Étilico Hidratado 70° 1L TUPI">
          <a:extLst>
            <a:ext uri="{FF2B5EF4-FFF2-40B4-BE49-F238E27FC236}">
              <a16:creationId xmlns:a16="http://schemas.microsoft.com/office/drawing/2014/main" id="{EC3078A6-86F4-4744-8527-78C8A5227CE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206</xdr:row>
      <xdr:rowOff>0</xdr:rowOff>
    </xdr:from>
    <xdr:ext cx="304800" cy="378648"/>
    <xdr:sp macro="" textlink="">
      <xdr:nvSpPr>
        <xdr:cNvPr id="251" name="AutoShape 5" descr="Álcool Étilico Hidratado 70° 1L TUPI">
          <a:extLst>
            <a:ext uri="{FF2B5EF4-FFF2-40B4-BE49-F238E27FC236}">
              <a16:creationId xmlns:a16="http://schemas.microsoft.com/office/drawing/2014/main" id="{7EDE0C40-D09B-4A4C-BE72-8003618929C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206</xdr:row>
      <xdr:rowOff>0</xdr:rowOff>
    </xdr:from>
    <xdr:ext cx="254934" cy="382458"/>
    <xdr:sp macro="" textlink="">
      <xdr:nvSpPr>
        <xdr:cNvPr id="252" name="AutoShape 6" descr="Álcool Étilico Hidratado 70° 1L TUPI">
          <a:extLst>
            <a:ext uri="{FF2B5EF4-FFF2-40B4-BE49-F238E27FC236}">
              <a16:creationId xmlns:a16="http://schemas.microsoft.com/office/drawing/2014/main" id="{69B87469-5DF4-4CF5-86B3-92F218848CE6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304800" cy="378648"/>
    <xdr:sp macro="" textlink="">
      <xdr:nvSpPr>
        <xdr:cNvPr id="253" name="AutoShape 2" descr="Álcool Étilico Hidratado 70° 1L TUPI">
          <a:extLst>
            <a:ext uri="{FF2B5EF4-FFF2-40B4-BE49-F238E27FC236}">
              <a16:creationId xmlns:a16="http://schemas.microsoft.com/office/drawing/2014/main" id="{6337A964-F661-41E2-B6A7-87451420116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304800" cy="817022"/>
    <xdr:sp macro="" textlink="">
      <xdr:nvSpPr>
        <xdr:cNvPr id="254" name="AutoShape 3" descr="Álcool Étilico Hidratado 70° 1L TUPI">
          <a:extLst>
            <a:ext uri="{FF2B5EF4-FFF2-40B4-BE49-F238E27FC236}">
              <a16:creationId xmlns:a16="http://schemas.microsoft.com/office/drawing/2014/main" id="{C83E2E21-B61A-4750-9AB5-8AF46FFA9FE3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304800" cy="817022"/>
    <xdr:sp macro="" textlink="">
      <xdr:nvSpPr>
        <xdr:cNvPr id="255" name="AutoShape 4" descr="Álcool Étilico Hidratado 70° 1L TUPI">
          <a:extLst>
            <a:ext uri="{FF2B5EF4-FFF2-40B4-BE49-F238E27FC236}">
              <a16:creationId xmlns:a16="http://schemas.microsoft.com/office/drawing/2014/main" id="{CD881EBA-485D-4595-B2F3-F18D9A4FB3E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207</xdr:row>
      <xdr:rowOff>0</xdr:rowOff>
    </xdr:from>
    <xdr:ext cx="304800" cy="378648"/>
    <xdr:sp macro="" textlink="">
      <xdr:nvSpPr>
        <xdr:cNvPr id="256" name="AutoShape 5" descr="Álcool Étilico Hidratado 70° 1L TUPI">
          <a:extLst>
            <a:ext uri="{FF2B5EF4-FFF2-40B4-BE49-F238E27FC236}">
              <a16:creationId xmlns:a16="http://schemas.microsoft.com/office/drawing/2014/main" id="{DCE2B5C1-A6D6-4B5F-A9C5-8939FCB4FAB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207</xdr:row>
      <xdr:rowOff>0</xdr:rowOff>
    </xdr:from>
    <xdr:ext cx="254934" cy="382458"/>
    <xdr:sp macro="" textlink="">
      <xdr:nvSpPr>
        <xdr:cNvPr id="257" name="AutoShape 6" descr="Álcool Étilico Hidratado 70° 1L TUPI">
          <a:extLst>
            <a:ext uri="{FF2B5EF4-FFF2-40B4-BE49-F238E27FC236}">
              <a16:creationId xmlns:a16="http://schemas.microsoft.com/office/drawing/2014/main" id="{4AEBBE2E-1687-4C55-99F7-DE5170330400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209</xdr:row>
      <xdr:rowOff>378896</xdr:rowOff>
    </xdr:from>
    <xdr:to>
      <xdr:col>18</xdr:col>
      <xdr:colOff>1447393</xdr:colOff>
      <xdr:row>209</xdr:row>
      <xdr:rowOff>519546</xdr:rowOff>
    </xdr:to>
    <xdr:sp macro="" textlink="">
      <xdr:nvSpPr>
        <xdr:cNvPr id="258" name="Seta: para a Esquerda 257">
          <a:extLst>
            <a:ext uri="{FF2B5EF4-FFF2-40B4-BE49-F238E27FC236}">
              <a16:creationId xmlns:a16="http://schemas.microsoft.com/office/drawing/2014/main" id="{8B0E3A34-D103-4358-BC19-BB58989755CB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212</xdr:row>
      <xdr:rowOff>0</xdr:rowOff>
    </xdr:from>
    <xdr:ext cx="304800" cy="378648"/>
    <xdr:sp macro="" textlink="">
      <xdr:nvSpPr>
        <xdr:cNvPr id="259" name="AutoShape 2" descr="Álcool Étilico Hidratado 70° 1L TUPI">
          <a:extLst>
            <a:ext uri="{FF2B5EF4-FFF2-40B4-BE49-F238E27FC236}">
              <a16:creationId xmlns:a16="http://schemas.microsoft.com/office/drawing/2014/main" id="{0BD0E0AE-7A83-437B-A1D3-4E463332839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817022"/>
    <xdr:sp macro="" textlink="">
      <xdr:nvSpPr>
        <xdr:cNvPr id="260" name="AutoShape 3" descr="Álcool Étilico Hidratado 70° 1L TUPI">
          <a:extLst>
            <a:ext uri="{FF2B5EF4-FFF2-40B4-BE49-F238E27FC236}">
              <a16:creationId xmlns:a16="http://schemas.microsoft.com/office/drawing/2014/main" id="{0DC64AE4-8FC1-4112-B38A-C0CFA77B2A3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817022"/>
    <xdr:sp macro="" textlink="">
      <xdr:nvSpPr>
        <xdr:cNvPr id="261" name="AutoShape 4" descr="Álcool Étilico Hidratado 70° 1L TUPI">
          <a:extLst>
            <a:ext uri="{FF2B5EF4-FFF2-40B4-BE49-F238E27FC236}">
              <a16:creationId xmlns:a16="http://schemas.microsoft.com/office/drawing/2014/main" id="{F1D42766-D7A5-4561-B870-6748BB77279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212</xdr:row>
      <xdr:rowOff>0</xdr:rowOff>
    </xdr:from>
    <xdr:ext cx="304800" cy="378648"/>
    <xdr:sp macro="" textlink="">
      <xdr:nvSpPr>
        <xdr:cNvPr id="262" name="AutoShape 5" descr="Álcool Étilico Hidratado 70° 1L TUPI">
          <a:extLst>
            <a:ext uri="{FF2B5EF4-FFF2-40B4-BE49-F238E27FC236}">
              <a16:creationId xmlns:a16="http://schemas.microsoft.com/office/drawing/2014/main" id="{751AC6AA-DE41-4404-B1A3-FC4D16CB30D1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212</xdr:row>
      <xdr:rowOff>0</xdr:rowOff>
    </xdr:from>
    <xdr:ext cx="254934" cy="382458"/>
    <xdr:sp macro="" textlink="">
      <xdr:nvSpPr>
        <xdr:cNvPr id="263" name="AutoShape 6" descr="Álcool Étilico Hidratado 70° 1L TUPI">
          <a:extLst>
            <a:ext uri="{FF2B5EF4-FFF2-40B4-BE49-F238E27FC236}">
              <a16:creationId xmlns:a16="http://schemas.microsoft.com/office/drawing/2014/main" id="{81B78AC5-5D8B-40E5-81D1-22B51CCBCF6E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304800" cy="378648"/>
    <xdr:sp macro="" textlink="">
      <xdr:nvSpPr>
        <xdr:cNvPr id="264" name="AutoShape 2" descr="Álcool Étilico Hidratado 70° 1L TUPI">
          <a:extLst>
            <a:ext uri="{FF2B5EF4-FFF2-40B4-BE49-F238E27FC236}">
              <a16:creationId xmlns:a16="http://schemas.microsoft.com/office/drawing/2014/main" id="{BE37C5C4-FEB9-4DFE-BA30-03AFC2159D0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304800" cy="817022"/>
    <xdr:sp macro="" textlink="">
      <xdr:nvSpPr>
        <xdr:cNvPr id="265" name="AutoShape 3" descr="Álcool Étilico Hidratado 70° 1L TUPI">
          <a:extLst>
            <a:ext uri="{FF2B5EF4-FFF2-40B4-BE49-F238E27FC236}">
              <a16:creationId xmlns:a16="http://schemas.microsoft.com/office/drawing/2014/main" id="{317A8EBB-D58D-4AA6-AA80-C21A9B42A29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304800" cy="817022"/>
    <xdr:sp macro="" textlink="">
      <xdr:nvSpPr>
        <xdr:cNvPr id="266" name="AutoShape 4" descr="Álcool Étilico Hidratado 70° 1L TUPI">
          <a:extLst>
            <a:ext uri="{FF2B5EF4-FFF2-40B4-BE49-F238E27FC236}">
              <a16:creationId xmlns:a16="http://schemas.microsoft.com/office/drawing/2014/main" id="{7477FE0A-7294-40E0-93B7-B6A55D1D40F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213</xdr:row>
      <xdr:rowOff>0</xdr:rowOff>
    </xdr:from>
    <xdr:ext cx="304800" cy="378648"/>
    <xdr:sp macro="" textlink="">
      <xdr:nvSpPr>
        <xdr:cNvPr id="267" name="AutoShape 5" descr="Álcool Étilico Hidratado 70° 1L TUPI">
          <a:extLst>
            <a:ext uri="{FF2B5EF4-FFF2-40B4-BE49-F238E27FC236}">
              <a16:creationId xmlns:a16="http://schemas.microsoft.com/office/drawing/2014/main" id="{E3C14088-5CB3-4CC1-95E1-FD84317A2A7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213</xdr:row>
      <xdr:rowOff>0</xdr:rowOff>
    </xdr:from>
    <xdr:ext cx="254934" cy="382458"/>
    <xdr:sp macro="" textlink="">
      <xdr:nvSpPr>
        <xdr:cNvPr id="268" name="AutoShape 6" descr="Álcool Étilico Hidratado 70° 1L TUPI">
          <a:extLst>
            <a:ext uri="{FF2B5EF4-FFF2-40B4-BE49-F238E27FC236}">
              <a16:creationId xmlns:a16="http://schemas.microsoft.com/office/drawing/2014/main" id="{12B0162F-872E-4F02-B5F7-44931C3A9F1D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215</xdr:row>
      <xdr:rowOff>378896</xdr:rowOff>
    </xdr:from>
    <xdr:to>
      <xdr:col>18</xdr:col>
      <xdr:colOff>1447393</xdr:colOff>
      <xdr:row>215</xdr:row>
      <xdr:rowOff>519546</xdr:rowOff>
    </xdr:to>
    <xdr:sp macro="" textlink="">
      <xdr:nvSpPr>
        <xdr:cNvPr id="269" name="Seta: para a Esquerda 268">
          <a:extLst>
            <a:ext uri="{FF2B5EF4-FFF2-40B4-BE49-F238E27FC236}">
              <a16:creationId xmlns:a16="http://schemas.microsoft.com/office/drawing/2014/main" id="{2FF295BD-B979-4E59-9594-9DD514EA7CBC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218</xdr:row>
      <xdr:rowOff>0</xdr:rowOff>
    </xdr:from>
    <xdr:ext cx="304800" cy="378648"/>
    <xdr:sp macro="" textlink="">
      <xdr:nvSpPr>
        <xdr:cNvPr id="270" name="AutoShape 2" descr="Álcool Étilico Hidratado 70° 1L TUPI">
          <a:extLst>
            <a:ext uri="{FF2B5EF4-FFF2-40B4-BE49-F238E27FC236}">
              <a16:creationId xmlns:a16="http://schemas.microsoft.com/office/drawing/2014/main" id="{FA0B76CC-FF90-4017-AEF9-E2DED99FC42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304800" cy="817022"/>
    <xdr:sp macro="" textlink="">
      <xdr:nvSpPr>
        <xdr:cNvPr id="271" name="AutoShape 3" descr="Álcool Étilico Hidratado 70° 1L TUPI">
          <a:extLst>
            <a:ext uri="{FF2B5EF4-FFF2-40B4-BE49-F238E27FC236}">
              <a16:creationId xmlns:a16="http://schemas.microsoft.com/office/drawing/2014/main" id="{D86CAF49-B52D-41E8-96D6-C9B2ADB321A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304800" cy="817022"/>
    <xdr:sp macro="" textlink="">
      <xdr:nvSpPr>
        <xdr:cNvPr id="272" name="AutoShape 4" descr="Álcool Étilico Hidratado 70° 1L TUPI">
          <a:extLst>
            <a:ext uri="{FF2B5EF4-FFF2-40B4-BE49-F238E27FC236}">
              <a16:creationId xmlns:a16="http://schemas.microsoft.com/office/drawing/2014/main" id="{9C379955-AAFA-4E31-8A85-60E04C0ED1A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218</xdr:row>
      <xdr:rowOff>0</xdr:rowOff>
    </xdr:from>
    <xdr:ext cx="304800" cy="378648"/>
    <xdr:sp macro="" textlink="">
      <xdr:nvSpPr>
        <xdr:cNvPr id="273" name="AutoShape 5" descr="Álcool Étilico Hidratado 70° 1L TUPI">
          <a:extLst>
            <a:ext uri="{FF2B5EF4-FFF2-40B4-BE49-F238E27FC236}">
              <a16:creationId xmlns:a16="http://schemas.microsoft.com/office/drawing/2014/main" id="{1F8BA908-CF69-4430-B6A8-B4493E9C0571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218</xdr:row>
      <xdr:rowOff>0</xdr:rowOff>
    </xdr:from>
    <xdr:ext cx="254934" cy="382458"/>
    <xdr:sp macro="" textlink="">
      <xdr:nvSpPr>
        <xdr:cNvPr id="274" name="AutoShape 6" descr="Álcool Étilico Hidratado 70° 1L TUPI">
          <a:extLst>
            <a:ext uri="{FF2B5EF4-FFF2-40B4-BE49-F238E27FC236}">
              <a16:creationId xmlns:a16="http://schemas.microsoft.com/office/drawing/2014/main" id="{5286416E-538A-49B8-9F8C-06F7421A359D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304800" cy="378648"/>
    <xdr:sp macro="" textlink="">
      <xdr:nvSpPr>
        <xdr:cNvPr id="275" name="AutoShape 2" descr="Álcool Étilico Hidratado 70° 1L TUPI">
          <a:extLst>
            <a:ext uri="{FF2B5EF4-FFF2-40B4-BE49-F238E27FC236}">
              <a16:creationId xmlns:a16="http://schemas.microsoft.com/office/drawing/2014/main" id="{6C4F7C63-D3BD-40BE-83D1-6B2F0D3D9FDA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304800" cy="817022"/>
    <xdr:sp macro="" textlink="">
      <xdr:nvSpPr>
        <xdr:cNvPr id="276" name="AutoShape 3" descr="Álcool Étilico Hidratado 70° 1L TUPI">
          <a:extLst>
            <a:ext uri="{FF2B5EF4-FFF2-40B4-BE49-F238E27FC236}">
              <a16:creationId xmlns:a16="http://schemas.microsoft.com/office/drawing/2014/main" id="{181F7623-5DF5-429F-B371-E3D4B813670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304800" cy="817022"/>
    <xdr:sp macro="" textlink="">
      <xdr:nvSpPr>
        <xdr:cNvPr id="277" name="AutoShape 4" descr="Álcool Étilico Hidratado 70° 1L TUPI">
          <a:extLst>
            <a:ext uri="{FF2B5EF4-FFF2-40B4-BE49-F238E27FC236}">
              <a16:creationId xmlns:a16="http://schemas.microsoft.com/office/drawing/2014/main" id="{FCBA918C-F13E-4909-8CEF-54ADB452638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219</xdr:row>
      <xdr:rowOff>0</xdr:rowOff>
    </xdr:from>
    <xdr:ext cx="304800" cy="378648"/>
    <xdr:sp macro="" textlink="">
      <xdr:nvSpPr>
        <xdr:cNvPr id="278" name="AutoShape 5" descr="Álcool Étilico Hidratado 70° 1L TUPI">
          <a:extLst>
            <a:ext uri="{FF2B5EF4-FFF2-40B4-BE49-F238E27FC236}">
              <a16:creationId xmlns:a16="http://schemas.microsoft.com/office/drawing/2014/main" id="{FD1258AD-31C9-4A5D-B320-09F63834CDE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219</xdr:row>
      <xdr:rowOff>0</xdr:rowOff>
    </xdr:from>
    <xdr:ext cx="254934" cy="382458"/>
    <xdr:sp macro="" textlink="">
      <xdr:nvSpPr>
        <xdr:cNvPr id="279" name="AutoShape 6" descr="Álcool Étilico Hidratado 70° 1L TUPI">
          <a:extLst>
            <a:ext uri="{FF2B5EF4-FFF2-40B4-BE49-F238E27FC236}">
              <a16:creationId xmlns:a16="http://schemas.microsoft.com/office/drawing/2014/main" id="{2D19E8E4-36E6-4877-9FDA-4033DA9393A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221</xdr:row>
      <xdr:rowOff>378896</xdr:rowOff>
    </xdr:from>
    <xdr:to>
      <xdr:col>18</xdr:col>
      <xdr:colOff>1447393</xdr:colOff>
      <xdr:row>221</xdr:row>
      <xdr:rowOff>519546</xdr:rowOff>
    </xdr:to>
    <xdr:sp macro="" textlink="">
      <xdr:nvSpPr>
        <xdr:cNvPr id="280" name="Seta: para a Esquerda 279">
          <a:extLst>
            <a:ext uri="{FF2B5EF4-FFF2-40B4-BE49-F238E27FC236}">
              <a16:creationId xmlns:a16="http://schemas.microsoft.com/office/drawing/2014/main" id="{0F47E95B-0E81-4583-AB8A-7B4D47115102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223</xdr:row>
      <xdr:rowOff>0</xdr:rowOff>
    </xdr:from>
    <xdr:ext cx="304800" cy="378648"/>
    <xdr:sp macro="" textlink="">
      <xdr:nvSpPr>
        <xdr:cNvPr id="281" name="AutoShape 2" descr="Álcool Étilico Hidratado 70° 1L TUPI">
          <a:extLst>
            <a:ext uri="{FF2B5EF4-FFF2-40B4-BE49-F238E27FC236}">
              <a16:creationId xmlns:a16="http://schemas.microsoft.com/office/drawing/2014/main" id="{61C861A0-14B5-4595-988D-B16B3BE76548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304800" cy="817022"/>
    <xdr:sp macro="" textlink="">
      <xdr:nvSpPr>
        <xdr:cNvPr id="282" name="AutoShape 3" descr="Álcool Étilico Hidratado 70° 1L TUPI">
          <a:extLst>
            <a:ext uri="{FF2B5EF4-FFF2-40B4-BE49-F238E27FC236}">
              <a16:creationId xmlns:a16="http://schemas.microsoft.com/office/drawing/2014/main" id="{AA3D5C5F-B8C4-4C92-A150-9755B8481D0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304800" cy="817022"/>
    <xdr:sp macro="" textlink="">
      <xdr:nvSpPr>
        <xdr:cNvPr id="283" name="AutoShape 4" descr="Álcool Étilico Hidratado 70° 1L TUPI">
          <a:extLst>
            <a:ext uri="{FF2B5EF4-FFF2-40B4-BE49-F238E27FC236}">
              <a16:creationId xmlns:a16="http://schemas.microsoft.com/office/drawing/2014/main" id="{55EC6B98-05F4-496E-8ECC-495630317E7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223</xdr:row>
      <xdr:rowOff>0</xdr:rowOff>
    </xdr:from>
    <xdr:ext cx="304800" cy="378648"/>
    <xdr:sp macro="" textlink="">
      <xdr:nvSpPr>
        <xdr:cNvPr id="284" name="AutoShape 5" descr="Álcool Étilico Hidratado 70° 1L TUPI">
          <a:extLst>
            <a:ext uri="{FF2B5EF4-FFF2-40B4-BE49-F238E27FC236}">
              <a16:creationId xmlns:a16="http://schemas.microsoft.com/office/drawing/2014/main" id="{6421A94D-379E-426A-BA2C-C983E890F08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223</xdr:row>
      <xdr:rowOff>0</xdr:rowOff>
    </xdr:from>
    <xdr:ext cx="254934" cy="382458"/>
    <xdr:sp macro="" textlink="">
      <xdr:nvSpPr>
        <xdr:cNvPr id="285" name="AutoShape 6" descr="Álcool Étilico Hidratado 70° 1L TUPI">
          <a:extLst>
            <a:ext uri="{FF2B5EF4-FFF2-40B4-BE49-F238E27FC236}">
              <a16:creationId xmlns:a16="http://schemas.microsoft.com/office/drawing/2014/main" id="{268B5510-0B2E-4D75-9D8A-9DD9DCFE7BDA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304800" cy="378648"/>
    <xdr:sp macro="" textlink="">
      <xdr:nvSpPr>
        <xdr:cNvPr id="286" name="AutoShape 2" descr="Álcool Étilico Hidratado 70° 1L TUPI">
          <a:extLst>
            <a:ext uri="{FF2B5EF4-FFF2-40B4-BE49-F238E27FC236}">
              <a16:creationId xmlns:a16="http://schemas.microsoft.com/office/drawing/2014/main" id="{B7D0FCC2-342D-4E8C-9244-13BE8AE68AA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304800" cy="817022"/>
    <xdr:sp macro="" textlink="">
      <xdr:nvSpPr>
        <xdr:cNvPr id="287" name="AutoShape 3" descr="Álcool Étilico Hidratado 70° 1L TUPI">
          <a:extLst>
            <a:ext uri="{FF2B5EF4-FFF2-40B4-BE49-F238E27FC236}">
              <a16:creationId xmlns:a16="http://schemas.microsoft.com/office/drawing/2014/main" id="{1E6E3B61-1567-48D6-ACC6-80BAD3A9944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304800" cy="817022"/>
    <xdr:sp macro="" textlink="">
      <xdr:nvSpPr>
        <xdr:cNvPr id="288" name="AutoShape 4" descr="Álcool Étilico Hidratado 70° 1L TUPI">
          <a:extLst>
            <a:ext uri="{FF2B5EF4-FFF2-40B4-BE49-F238E27FC236}">
              <a16:creationId xmlns:a16="http://schemas.microsoft.com/office/drawing/2014/main" id="{0334EF86-D9C2-42BC-885A-59C73C003F8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224</xdr:row>
      <xdr:rowOff>0</xdr:rowOff>
    </xdr:from>
    <xdr:ext cx="304800" cy="378648"/>
    <xdr:sp macro="" textlink="">
      <xdr:nvSpPr>
        <xdr:cNvPr id="289" name="AutoShape 5" descr="Álcool Étilico Hidratado 70° 1L TUPI">
          <a:extLst>
            <a:ext uri="{FF2B5EF4-FFF2-40B4-BE49-F238E27FC236}">
              <a16:creationId xmlns:a16="http://schemas.microsoft.com/office/drawing/2014/main" id="{DE0148A7-9586-47FB-95E5-9964ECF75B10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224</xdr:row>
      <xdr:rowOff>0</xdr:rowOff>
    </xdr:from>
    <xdr:ext cx="254934" cy="382458"/>
    <xdr:sp macro="" textlink="">
      <xdr:nvSpPr>
        <xdr:cNvPr id="290" name="AutoShape 6" descr="Álcool Étilico Hidratado 70° 1L TUPI">
          <a:extLst>
            <a:ext uri="{FF2B5EF4-FFF2-40B4-BE49-F238E27FC236}">
              <a16:creationId xmlns:a16="http://schemas.microsoft.com/office/drawing/2014/main" id="{D5CDF55C-1468-4BA8-B0F6-DF2A857A7973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226</xdr:row>
      <xdr:rowOff>378896</xdr:rowOff>
    </xdr:from>
    <xdr:to>
      <xdr:col>18</xdr:col>
      <xdr:colOff>1447393</xdr:colOff>
      <xdr:row>226</xdr:row>
      <xdr:rowOff>519546</xdr:rowOff>
    </xdr:to>
    <xdr:sp macro="" textlink="">
      <xdr:nvSpPr>
        <xdr:cNvPr id="291" name="Seta: para a Esquerda 290">
          <a:extLst>
            <a:ext uri="{FF2B5EF4-FFF2-40B4-BE49-F238E27FC236}">
              <a16:creationId xmlns:a16="http://schemas.microsoft.com/office/drawing/2014/main" id="{E08E2F87-90A1-4D11-946D-CBCBD1E4E8E7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229</xdr:row>
      <xdr:rowOff>0</xdr:rowOff>
    </xdr:from>
    <xdr:ext cx="304800" cy="378648"/>
    <xdr:sp macro="" textlink="">
      <xdr:nvSpPr>
        <xdr:cNvPr id="292" name="AutoShape 2" descr="Álcool Étilico Hidratado 70° 1L TUPI">
          <a:extLst>
            <a:ext uri="{FF2B5EF4-FFF2-40B4-BE49-F238E27FC236}">
              <a16:creationId xmlns:a16="http://schemas.microsoft.com/office/drawing/2014/main" id="{3756839B-1834-4B1C-9776-551324D21A0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304800" cy="817022"/>
    <xdr:sp macro="" textlink="">
      <xdr:nvSpPr>
        <xdr:cNvPr id="293" name="AutoShape 3" descr="Álcool Étilico Hidratado 70° 1L TUPI">
          <a:extLst>
            <a:ext uri="{FF2B5EF4-FFF2-40B4-BE49-F238E27FC236}">
              <a16:creationId xmlns:a16="http://schemas.microsoft.com/office/drawing/2014/main" id="{231E0CF9-76EC-4C72-83C3-34A28BD0F69A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304800" cy="817022"/>
    <xdr:sp macro="" textlink="">
      <xdr:nvSpPr>
        <xdr:cNvPr id="294" name="AutoShape 4" descr="Álcool Étilico Hidratado 70° 1L TUPI">
          <a:extLst>
            <a:ext uri="{FF2B5EF4-FFF2-40B4-BE49-F238E27FC236}">
              <a16:creationId xmlns:a16="http://schemas.microsoft.com/office/drawing/2014/main" id="{0D36C399-DF10-4805-9BFB-9B99303DEE3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229</xdr:row>
      <xdr:rowOff>0</xdr:rowOff>
    </xdr:from>
    <xdr:ext cx="304800" cy="378648"/>
    <xdr:sp macro="" textlink="">
      <xdr:nvSpPr>
        <xdr:cNvPr id="295" name="AutoShape 5" descr="Álcool Étilico Hidratado 70° 1L TUPI">
          <a:extLst>
            <a:ext uri="{FF2B5EF4-FFF2-40B4-BE49-F238E27FC236}">
              <a16:creationId xmlns:a16="http://schemas.microsoft.com/office/drawing/2014/main" id="{45709E3E-B3D5-4EE1-A422-BA0B97E6C03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229</xdr:row>
      <xdr:rowOff>0</xdr:rowOff>
    </xdr:from>
    <xdr:ext cx="254934" cy="382458"/>
    <xdr:sp macro="" textlink="">
      <xdr:nvSpPr>
        <xdr:cNvPr id="296" name="AutoShape 6" descr="Álcool Étilico Hidratado 70° 1L TUPI">
          <a:extLst>
            <a:ext uri="{FF2B5EF4-FFF2-40B4-BE49-F238E27FC236}">
              <a16:creationId xmlns:a16="http://schemas.microsoft.com/office/drawing/2014/main" id="{8A8CC781-0715-4003-B1C7-8C8E1E0DE139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304800" cy="378648"/>
    <xdr:sp macro="" textlink="">
      <xdr:nvSpPr>
        <xdr:cNvPr id="297" name="AutoShape 2" descr="Álcool Étilico Hidratado 70° 1L TUPI">
          <a:extLst>
            <a:ext uri="{FF2B5EF4-FFF2-40B4-BE49-F238E27FC236}">
              <a16:creationId xmlns:a16="http://schemas.microsoft.com/office/drawing/2014/main" id="{5553482E-B3D2-4919-8866-2C280AF1EA62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304800" cy="817022"/>
    <xdr:sp macro="" textlink="">
      <xdr:nvSpPr>
        <xdr:cNvPr id="298" name="AutoShape 3" descr="Álcool Étilico Hidratado 70° 1L TUPI">
          <a:extLst>
            <a:ext uri="{FF2B5EF4-FFF2-40B4-BE49-F238E27FC236}">
              <a16:creationId xmlns:a16="http://schemas.microsoft.com/office/drawing/2014/main" id="{F9FF2DAF-F072-449F-8985-1A65EDD4EAD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304800" cy="817022"/>
    <xdr:sp macro="" textlink="">
      <xdr:nvSpPr>
        <xdr:cNvPr id="299" name="AutoShape 4" descr="Álcool Étilico Hidratado 70° 1L TUPI">
          <a:extLst>
            <a:ext uri="{FF2B5EF4-FFF2-40B4-BE49-F238E27FC236}">
              <a16:creationId xmlns:a16="http://schemas.microsoft.com/office/drawing/2014/main" id="{4EEDD34D-371C-4A80-A9F1-D81FC92AF8A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230</xdr:row>
      <xdr:rowOff>0</xdr:rowOff>
    </xdr:from>
    <xdr:ext cx="304800" cy="378648"/>
    <xdr:sp macro="" textlink="">
      <xdr:nvSpPr>
        <xdr:cNvPr id="300" name="AutoShape 5" descr="Álcool Étilico Hidratado 70° 1L TUPI">
          <a:extLst>
            <a:ext uri="{FF2B5EF4-FFF2-40B4-BE49-F238E27FC236}">
              <a16:creationId xmlns:a16="http://schemas.microsoft.com/office/drawing/2014/main" id="{0101CC36-44B8-4794-8A80-B64985EF127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230</xdr:row>
      <xdr:rowOff>0</xdr:rowOff>
    </xdr:from>
    <xdr:ext cx="254934" cy="382458"/>
    <xdr:sp macro="" textlink="">
      <xdr:nvSpPr>
        <xdr:cNvPr id="301" name="AutoShape 6" descr="Álcool Étilico Hidratado 70° 1L TUPI">
          <a:extLst>
            <a:ext uri="{FF2B5EF4-FFF2-40B4-BE49-F238E27FC236}">
              <a16:creationId xmlns:a16="http://schemas.microsoft.com/office/drawing/2014/main" id="{991B0892-875E-4A11-B51B-4DB61CA5124F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232</xdr:row>
      <xdr:rowOff>378896</xdr:rowOff>
    </xdr:from>
    <xdr:to>
      <xdr:col>18</xdr:col>
      <xdr:colOff>1447393</xdr:colOff>
      <xdr:row>232</xdr:row>
      <xdr:rowOff>519546</xdr:rowOff>
    </xdr:to>
    <xdr:sp macro="" textlink="">
      <xdr:nvSpPr>
        <xdr:cNvPr id="302" name="Seta: para a Esquerda 301">
          <a:extLst>
            <a:ext uri="{FF2B5EF4-FFF2-40B4-BE49-F238E27FC236}">
              <a16:creationId xmlns:a16="http://schemas.microsoft.com/office/drawing/2014/main" id="{D59C3529-B7BC-46EA-89F6-690ED2120059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235</xdr:row>
      <xdr:rowOff>0</xdr:rowOff>
    </xdr:from>
    <xdr:ext cx="304800" cy="378648"/>
    <xdr:sp macro="" textlink="">
      <xdr:nvSpPr>
        <xdr:cNvPr id="303" name="AutoShape 2" descr="Álcool Étilico Hidratado 70° 1L TUPI">
          <a:extLst>
            <a:ext uri="{FF2B5EF4-FFF2-40B4-BE49-F238E27FC236}">
              <a16:creationId xmlns:a16="http://schemas.microsoft.com/office/drawing/2014/main" id="{7317D001-CBC9-40F3-9C67-FD10EAEE198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304800" cy="817022"/>
    <xdr:sp macro="" textlink="">
      <xdr:nvSpPr>
        <xdr:cNvPr id="304" name="AutoShape 3" descr="Álcool Étilico Hidratado 70° 1L TUPI">
          <a:extLst>
            <a:ext uri="{FF2B5EF4-FFF2-40B4-BE49-F238E27FC236}">
              <a16:creationId xmlns:a16="http://schemas.microsoft.com/office/drawing/2014/main" id="{CD17D602-2547-490D-9142-377CF434A95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304800" cy="817022"/>
    <xdr:sp macro="" textlink="">
      <xdr:nvSpPr>
        <xdr:cNvPr id="305" name="AutoShape 4" descr="Álcool Étilico Hidratado 70° 1L TUPI">
          <a:extLst>
            <a:ext uri="{FF2B5EF4-FFF2-40B4-BE49-F238E27FC236}">
              <a16:creationId xmlns:a16="http://schemas.microsoft.com/office/drawing/2014/main" id="{6FC3FE36-9311-421F-8212-A7EF1AE9338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235</xdr:row>
      <xdr:rowOff>0</xdr:rowOff>
    </xdr:from>
    <xdr:ext cx="304800" cy="378648"/>
    <xdr:sp macro="" textlink="">
      <xdr:nvSpPr>
        <xdr:cNvPr id="306" name="AutoShape 5" descr="Álcool Étilico Hidratado 70° 1L TUPI">
          <a:extLst>
            <a:ext uri="{FF2B5EF4-FFF2-40B4-BE49-F238E27FC236}">
              <a16:creationId xmlns:a16="http://schemas.microsoft.com/office/drawing/2014/main" id="{32401F75-39FF-41EC-86B9-264EB736CA1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235</xdr:row>
      <xdr:rowOff>0</xdr:rowOff>
    </xdr:from>
    <xdr:ext cx="254934" cy="382458"/>
    <xdr:sp macro="" textlink="">
      <xdr:nvSpPr>
        <xdr:cNvPr id="307" name="AutoShape 6" descr="Álcool Étilico Hidratado 70° 1L TUPI">
          <a:extLst>
            <a:ext uri="{FF2B5EF4-FFF2-40B4-BE49-F238E27FC236}">
              <a16:creationId xmlns:a16="http://schemas.microsoft.com/office/drawing/2014/main" id="{3E563BDC-B0FC-42E3-B091-C79F11007999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304800" cy="378648"/>
    <xdr:sp macro="" textlink="">
      <xdr:nvSpPr>
        <xdr:cNvPr id="308" name="AutoShape 2" descr="Álcool Étilico Hidratado 70° 1L TUPI">
          <a:extLst>
            <a:ext uri="{FF2B5EF4-FFF2-40B4-BE49-F238E27FC236}">
              <a16:creationId xmlns:a16="http://schemas.microsoft.com/office/drawing/2014/main" id="{29DA382C-2452-4D89-9690-42DBF1E8FBE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304800" cy="817022"/>
    <xdr:sp macro="" textlink="">
      <xdr:nvSpPr>
        <xdr:cNvPr id="309" name="AutoShape 3" descr="Álcool Étilico Hidratado 70° 1L TUPI">
          <a:extLst>
            <a:ext uri="{FF2B5EF4-FFF2-40B4-BE49-F238E27FC236}">
              <a16:creationId xmlns:a16="http://schemas.microsoft.com/office/drawing/2014/main" id="{EC0DC587-DB2A-49A4-BD29-2C957B714FF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304800" cy="817022"/>
    <xdr:sp macro="" textlink="">
      <xdr:nvSpPr>
        <xdr:cNvPr id="310" name="AutoShape 4" descr="Álcool Étilico Hidratado 70° 1L TUPI">
          <a:extLst>
            <a:ext uri="{FF2B5EF4-FFF2-40B4-BE49-F238E27FC236}">
              <a16:creationId xmlns:a16="http://schemas.microsoft.com/office/drawing/2014/main" id="{2C48985D-837A-424E-B49D-953A8A912C0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236</xdr:row>
      <xdr:rowOff>0</xdr:rowOff>
    </xdr:from>
    <xdr:ext cx="304800" cy="378648"/>
    <xdr:sp macro="" textlink="">
      <xdr:nvSpPr>
        <xdr:cNvPr id="311" name="AutoShape 5" descr="Álcool Étilico Hidratado 70° 1L TUPI">
          <a:extLst>
            <a:ext uri="{FF2B5EF4-FFF2-40B4-BE49-F238E27FC236}">
              <a16:creationId xmlns:a16="http://schemas.microsoft.com/office/drawing/2014/main" id="{3D4CE57C-536E-467E-A0FB-5BDA3399F1F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236</xdr:row>
      <xdr:rowOff>0</xdr:rowOff>
    </xdr:from>
    <xdr:ext cx="254934" cy="382458"/>
    <xdr:sp macro="" textlink="">
      <xdr:nvSpPr>
        <xdr:cNvPr id="312" name="AutoShape 6" descr="Álcool Étilico Hidratado 70° 1L TUPI">
          <a:extLst>
            <a:ext uri="{FF2B5EF4-FFF2-40B4-BE49-F238E27FC236}">
              <a16:creationId xmlns:a16="http://schemas.microsoft.com/office/drawing/2014/main" id="{2951A8BF-C87F-4940-B810-A69BDDB374EA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238</xdr:row>
      <xdr:rowOff>378896</xdr:rowOff>
    </xdr:from>
    <xdr:to>
      <xdr:col>18</xdr:col>
      <xdr:colOff>1447393</xdr:colOff>
      <xdr:row>238</xdr:row>
      <xdr:rowOff>519546</xdr:rowOff>
    </xdr:to>
    <xdr:sp macro="" textlink="">
      <xdr:nvSpPr>
        <xdr:cNvPr id="313" name="Seta: para a Esquerda 312">
          <a:extLst>
            <a:ext uri="{FF2B5EF4-FFF2-40B4-BE49-F238E27FC236}">
              <a16:creationId xmlns:a16="http://schemas.microsoft.com/office/drawing/2014/main" id="{31E9ECE4-A2C0-44CD-9C37-2588EAFFECD6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241</xdr:row>
      <xdr:rowOff>0</xdr:rowOff>
    </xdr:from>
    <xdr:ext cx="304800" cy="378648"/>
    <xdr:sp macro="" textlink="">
      <xdr:nvSpPr>
        <xdr:cNvPr id="314" name="AutoShape 2" descr="Álcool Étilico Hidratado 70° 1L TUPI">
          <a:extLst>
            <a:ext uri="{FF2B5EF4-FFF2-40B4-BE49-F238E27FC236}">
              <a16:creationId xmlns:a16="http://schemas.microsoft.com/office/drawing/2014/main" id="{E442E2DB-137F-4B3C-A3A8-2210A2B54E3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304800" cy="817022"/>
    <xdr:sp macro="" textlink="">
      <xdr:nvSpPr>
        <xdr:cNvPr id="315" name="AutoShape 3" descr="Álcool Étilico Hidratado 70° 1L TUPI">
          <a:extLst>
            <a:ext uri="{FF2B5EF4-FFF2-40B4-BE49-F238E27FC236}">
              <a16:creationId xmlns:a16="http://schemas.microsoft.com/office/drawing/2014/main" id="{E0C3BA21-5F71-4269-B08E-C9966DF32C9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304800" cy="817022"/>
    <xdr:sp macro="" textlink="">
      <xdr:nvSpPr>
        <xdr:cNvPr id="316" name="AutoShape 4" descr="Álcool Étilico Hidratado 70° 1L TUPI">
          <a:extLst>
            <a:ext uri="{FF2B5EF4-FFF2-40B4-BE49-F238E27FC236}">
              <a16:creationId xmlns:a16="http://schemas.microsoft.com/office/drawing/2014/main" id="{2D18A87E-9710-4B8B-A014-47015806DAB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241</xdr:row>
      <xdr:rowOff>0</xdr:rowOff>
    </xdr:from>
    <xdr:ext cx="304800" cy="378648"/>
    <xdr:sp macro="" textlink="">
      <xdr:nvSpPr>
        <xdr:cNvPr id="317" name="AutoShape 5" descr="Álcool Étilico Hidratado 70° 1L TUPI">
          <a:extLst>
            <a:ext uri="{FF2B5EF4-FFF2-40B4-BE49-F238E27FC236}">
              <a16:creationId xmlns:a16="http://schemas.microsoft.com/office/drawing/2014/main" id="{DA2C62A1-276E-4413-9335-B814D0951D64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241</xdr:row>
      <xdr:rowOff>0</xdr:rowOff>
    </xdr:from>
    <xdr:ext cx="254934" cy="382458"/>
    <xdr:sp macro="" textlink="">
      <xdr:nvSpPr>
        <xdr:cNvPr id="318" name="AutoShape 6" descr="Álcool Étilico Hidratado 70° 1L TUPI">
          <a:extLst>
            <a:ext uri="{FF2B5EF4-FFF2-40B4-BE49-F238E27FC236}">
              <a16:creationId xmlns:a16="http://schemas.microsoft.com/office/drawing/2014/main" id="{E626EDC2-F378-4172-9827-5C03DC2E0C87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304800" cy="378648"/>
    <xdr:sp macro="" textlink="">
      <xdr:nvSpPr>
        <xdr:cNvPr id="319" name="AutoShape 2" descr="Álcool Étilico Hidratado 70° 1L TUPI">
          <a:extLst>
            <a:ext uri="{FF2B5EF4-FFF2-40B4-BE49-F238E27FC236}">
              <a16:creationId xmlns:a16="http://schemas.microsoft.com/office/drawing/2014/main" id="{4CA098E2-35F9-4FB9-B0FE-836F4C5E581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304800" cy="817022"/>
    <xdr:sp macro="" textlink="">
      <xdr:nvSpPr>
        <xdr:cNvPr id="320" name="AutoShape 3" descr="Álcool Étilico Hidratado 70° 1L TUPI">
          <a:extLst>
            <a:ext uri="{FF2B5EF4-FFF2-40B4-BE49-F238E27FC236}">
              <a16:creationId xmlns:a16="http://schemas.microsoft.com/office/drawing/2014/main" id="{63ECD960-B848-4172-8F8D-89C4EB9EB6E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304800" cy="817022"/>
    <xdr:sp macro="" textlink="">
      <xdr:nvSpPr>
        <xdr:cNvPr id="321" name="AutoShape 4" descr="Álcool Étilico Hidratado 70° 1L TUPI">
          <a:extLst>
            <a:ext uri="{FF2B5EF4-FFF2-40B4-BE49-F238E27FC236}">
              <a16:creationId xmlns:a16="http://schemas.microsoft.com/office/drawing/2014/main" id="{6BD7A46D-1574-417C-97D2-5C87B9B4BA9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304800" cy="378648"/>
    <xdr:sp macro="" textlink="">
      <xdr:nvSpPr>
        <xdr:cNvPr id="322" name="AutoShape 5" descr="Álcool Étilico Hidratado 70° 1L TUPI">
          <a:extLst>
            <a:ext uri="{FF2B5EF4-FFF2-40B4-BE49-F238E27FC236}">
              <a16:creationId xmlns:a16="http://schemas.microsoft.com/office/drawing/2014/main" id="{FB53F3AD-241E-49FB-BE12-BD8E4715AAE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242</xdr:row>
      <xdr:rowOff>0</xdr:rowOff>
    </xdr:from>
    <xdr:ext cx="254934" cy="382458"/>
    <xdr:sp macro="" textlink="">
      <xdr:nvSpPr>
        <xdr:cNvPr id="323" name="AutoShape 6" descr="Álcool Étilico Hidratado 70° 1L TUPI">
          <a:extLst>
            <a:ext uri="{FF2B5EF4-FFF2-40B4-BE49-F238E27FC236}">
              <a16:creationId xmlns:a16="http://schemas.microsoft.com/office/drawing/2014/main" id="{ED55E53F-21A1-4E62-9305-83E9DDB7D008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244</xdr:row>
      <xdr:rowOff>378896</xdr:rowOff>
    </xdr:from>
    <xdr:to>
      <xdr:col>18</xdr:col>
      <xdr:colOff>1447393</xdr:colOff>
      <xdr:row>244</xdr:row>
      <xdr:rowOff>519546</xdr:rowOff>
    </xdr:to>
    <xdr:sp macro="" textlink="">
      <xdr:nvSpPr>
        <xdr:cNvPr id="324" name="Seta: para a Esquerda 323">
          <a:extLst>
            <a:ext uri="{FF2B5EF4-FFF2-40B4-BE49-F238E27FC236}">
              <a16:creationId xmlns:a16="http://schemas.microsoft.com/office/drawing/2014/main" id="{3FD412DB-15D0-42C4-9605-47D14E553F11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247</xdr:row>
      <xdr:rowOff>0</xdr:rowOff>
    </xdr:from>
    <xdr:ext cx="304800" cy="378648"/>
    <xdr:sp macro="" textlink="">
      <xdr:nvSpPr>
        <xdr:cNvPr id="325" name="AutoShape 2" descr="Álcool Étilico Hidratado 70° 1L TUPI">
          <a:extLst>
            <a:ext uri="{FF2B5EF4-FFF2-40B4-BE49-F238E27FC236}">
              <a16:creationId xmlns:a16="http://schemas.microsoft.com/office/drawing/2014/main" id="{974B02FB-28EC-4B1E-8290-1BA9EF0CBF2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304800" cy="817022"/>
    <xdr:sp macro="" textlink="">
      <xdr:nvSpPr>
        <xdr:cNvPr id="326" name="AutoShape 3" descr="Álcool Étilico Hidratado 70° 1L TUPI">
          <a:extLst>
            <a:ext uri="{FF2B5EF4-FFF2-40B4-BE49-F238E27FC236}">
              <a16:creationId xmlns:a16="http://schemas.microsoft.com/office/drawing/2014/main" id="{8DD7F259-F9A5-440C-930D-21850AA384D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304800" cy="817022"/>
    <xdr:sp macro="" textlink="">
      <xdr:nvSpPr>
        <xdr:cNvPr id="327" name="AutoShape 4" descr="Álcool Étilico Hidratado 70° 1L TUPI">
          <a:extLst>
            <a:ext uri="{FF2B5EF4-FFF2-40B4-BE49-F238E27FC236}">
              <a16:creationId xmlns:a16="http://schemas.microsoft.com/office/drawing/2014/main" id="{08436298-0BC8-426B-9D72-52D6E913B168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247</xdr:row>
      <xdr:rowOff>0</xdr:rowOff>
    </xdr:from>
    <xdr:ext cx="304800" cy="378648"/>
    <xdr:sp macro="" textlink="">
      <xdr:nvSpPr>
        <xdr:cNvPr id="328" name="AutoShape 5" descr="Álcool Étilico Hidratado 70° 1L TUPI">
          <a:extLst>
            <a:ext uri="{FF2B5EF4-FFF2-40B4-BE49-F238E27FC236}">
              <a16:creationId xmlns:a16="http://schemas.microsoft.com/office/drawing/2014/main" id="{05241B6A-FF92-4636-9CF8-5F7CB671911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247</xdr:row>
      <xdr:rowOff>0</xdr:rowOff>
    </xdr:from>
    <xdr:ext cx="254934" cy="382458"/>
    <xdr:sp macro="" textlink="">
      <xdr:nvSpPr>
        <xdr:cNvPr id="329" name="AutoShape 6" descr="Álcool Étilico Hidratado 70° 1L TUPI">
          <a:extLst>
            <a:ext uri="{FF2B5EF4-FFF2-40B4-BE49-F238E27FC236}">
              <a16:creationId xmlns:a16="http://schemas.microsoft.com/office/drawing/2014/main" id="{3025D651-B81B-44D8-B1D6-2A7E94444D1A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304800" cy="378648"/>
    <xdr:sp macro="" textlink="">
      <xdr:nvSpPr>
        <xdr:cNvPr id="330" name="AutoShape 2" descr="Álcool Étilico Hidratado 70° 1L TUPI">
          <a:extLst>
            <a:ext uri="{FF2B5EF4-FFF2-40B4-BE49-F238E27FC236}">
              <a16:creationId xmlns:a16="http://schemas.microsoft.com/office/drawing/2014/main" id="{B506900B-40EC-4BDE-8EFE-1C5FE8589B0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304800" cy="817022"/>
    <xdr:sp macro="" textlink="">
      <xdr:nvSpPr>
        <xdr:cNvPr id="331" name="AutoShape 3" descr="Álcool Étilico Hidratado 70° 1L TUPI">
          <a:extLst>
            <a:ext uri="{FF2B5EF4-FFF2-40B4-BE49-F238E27FC236}">
              <a16:creationId xmlns:a16="http://schemas.microsoft.com/office/drawing/2014/main" id="{7F3356A9-611A-498F-9BE7-782D3339F40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304800" cy="817022"/>
    <xdr:sp macro="" textlink="">
      <xdr:nvSpPr>
        <xdr:cNvPr id="332" name="AutoShape 4" descr="Álcool Étilico Hidratado 70° 1L TUPI">
          <a:extLst>
            <a:ext uri="{FF2B5EF4-FFF2-40B4-BE49-F238E27FC236}">
              <a16:creationId xmlns:a16="http://schemas.microsoft.com/office/drawing/2014/main" id="{497EC429-78AE-462F-84D2-A7DCB3FA121A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248</xdr:row>
      <xdr:rowOff>0</xdr:rowOff>
    </xdr:from>
    <xdr:ext cx="304800" cy="378648"/>
    <xdr:sp macro="" textlink="">
      <xdr:nvSpPr>
        <xdr:cNvPr id="333" name="AutoShape 5" descr="Álcool Étilico Hidratado 70° 1L TUPI">
          <a:extLst>
            <a:ext uri="{FF2B5EF4-FFF2-40B4-BE49-F238E27FC236}">
              <a16:creationId xmlns:a16="http://schemas.microsoft.com/office/drawing/2014/main" id="{A9E69D76-253A-49E6-BF58-4C2E587C694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248</xdr:row>
      <xdr:rowOff>0</xdr:rowOff>
    </xdr:from>
    <xdr:ext cx="254934" cy="382458"/>
    <xdr:sp macro="" textlink="">
      <xdr:nvSpPr>
        <xdr:cNvPr id="334" name="AutoShape 6" descr="Álcool Étilico Hidratado 70° 1L TUPI">
          <a:extLst>
            <a:ext uri="{FF2B5EF4-FFF2-40B4-BE49-F238E27FC236}">
              <a16:creationId xmlns:a16="http://schemas.microsoft.com/office/drawing/2014/main" id="{9AB1B394-E3D0-42C5-B090-4C9AE86C53C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250</xdr:row>
      <xdr:rowOff>378896</xdr:rowOff>
    </xdr:from>
    <xdr:to>
      <xdr:col>18</xdr:col>
      <xdr:colOff>1447393</xdr:colOff>
      <xdr:row>250</xdr:row>
      <xdr:rowOff>519546</xdr:rowOff>
    </xdr:to>
    <xdr:sp macro="" textlink="">
      <xdr:nvSpPr>
        <xdr:cNvPr id="335" name="Seta: para a Esquerda 334">
          <a:extLst>
            <a:ext uri="{FF2B5EF4-FFF2-40B4-BE49-F238E27FC236}">
              <a16:creationId xmlns:a16="http://schemas.microsoft.com/office/drawing/2014/main" id="{850D70E0-27D6-4FE2-8F3D-B2576EEEA1CA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254</xdr:row>
      <xdr:rowOff>0</xdr:rowOff>
    </xdr:from>
    <xdr:ext cx="304800" cy="378648"/>
    <xdr:sp macro="" textlink="">
      <xdr:nvSpPr>
        <xdr:cNvPr id="336" name="AutoShape 2" descr="Álcool Étilico Hidratado 70° 1L TUPI">
          <a:extLst>
            <a:ext uri="{FF2B5EF4-FFF2-40B4-BE49-F238E27FC236}">
              <a16:creationId xmlns:a16="http://schemas.microsoft.com/office/drawing/2014/main" id="{206B3679-6FAB-4A8B-B21D-D60223A63FF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304800" cy="817022"/>
    <xdr:sp macro="" textlink="">
      <xdr:nvSpPr>
        <xdr:cNvPr id="337" name="AutoShape 3" descr="Álcool Étilico Hidratado 70° 1L TUPI">
          <a:extLst>
            <a:ext uri="{FF2B5EF4-FFF2-40B4-BE49-F238E27FC236}">
              <a16:creationId xmlns:a16="http://schemas.microsoft.com/office/drawing/2014/main" id="{20C579B2-8601-4C31-BA11-B356609B7A3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304800" cy="817022"/>
    <xdr:sp macro="" textlink="">
      <xdr:nvSpPr>
        <xdr:cNvPr id="338" name="AutoShape 4" descr="Álcool Étilico Hidratado 70° 1L TUPI">
          <a:extLst>
            <a:ext uri="{FF2B5EF4-FFF2-40B4-BE49-F238E27FC236}">
              <a16:creationId xmlns:a16="http://schemas.microsoft.com/office/drawing/2014/main" id="{B33A7F8D-B522-4F09-A01E-D60D4832C26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254</xdr:row>
      <xdr:rowOff>0</xdr:rowOff>
    </xdr:from>
    <xdr:ext cx="304800" cy="378648"/>
    <xdr:sp macro="" textlink="">
      <xdr:nvSpPr>
        <xdr:cNvPr id="339" name="AutoShape 5" descr="Álcool Étilico Hidratado 70° 1L TUPI">
          <a:extLst>
            <a:ext uri="{FF2B5EF4-FFF2-40B4-BE49-F238E27FC236}">
              <a16:creationId xmlns:a16="http://schemas.microsoft.com/office/drawing/2014/main" id="{5EA90080-F0A6-46C0-9019-7F5C73E9704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254</xdr:row>
      <xdr:rowOff>0</xdr:rowOff>
    </xdr:from>
    <xdr:ext cx="254934" cy="382458"/>
    <xdr:sp macro="" textlink="">
      <xdr:nvSpPr>
        <xdr:cNvPr id="340" name="AutoShape 6" descr="Álcool Étilico Hidratado 70° 1L TUPI">
          <a:extLst>
            <a:ext uri="{FF2B5EF4-FFF2-40B4-BE49-F238E27FC236}">
              <a16:creationId xmlns:a16="http://schemas.microsoft.com/office/drawing/2014/main" id="{0331779F-B6CA-474D-8969-AC64CA747CF6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304800" cy="378648"/>
    <xdr:sp macro="" textlink="">
      <xdr:nvSpPr>
        <xdr:cNvPr id="341" name="AutoShape 2" descr="Álcool Étilico Hidratado 70° 1L TUPI">
          <a:extLst>
            <a:ext uri="{FF2B5EF4-FFF2-40B4-BE49-F238E27FC236}">
              <a16:creationId xmlns:a16="http://schemas.microsoft.com/office/drawing/2014/main" id="{EE2F8D83-22CE-47D1-BC75-3CCADC9F5E3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304800" cy="817022"/>
    <xdr:sp macro="" textlink="">
      <xdr:nvSpPr>
        <xdr:cNvPr id="342" name="AutoShape 3" descr="Álcool Étilico Hidratado 70° 1L TUPI">
          <a:extLst>
            <a:ext uri="{FF2B5EF4-FFF2-40B4-BE49-F238E27FC236}">
              <a16:creationId xmlns:a16="http://schemas.microsoft.com/office/drawing/2014/main" id="{FDE096EF-230D-4015-962D-711B239349B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304800" cy="817022"/>
    <xdr:sp macro="" textlink="">
      <xdr:nvSpPr>
        <xdr:cNvPr id="343" name="AutoShape 4" descr="Álcool Étilico Hidratado 70° 1L TUPI">
          <a:extLst>
            <a:ext uri="{FF2B5EF4-FFF2-40B4-BE49-F238E27FC236}">
              <a16:creationId xmlns:a16="http://schemas.microsoft.com/office/drawing/2014/main" id="{C66DCAF1-11B9-4A66-8825-3C5592E57A42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255</xdr:row>
      <xdr:rowOff>0</xdr:rowOff>
    </xdr:from>
    <xdr:ext cx="304800" cy="378648"/>
    <xdr:sp macro="" textlink="">
      <xdr:nvSpPr>
        <xdr:cNvPr id="344" name="AutoShape 5" descr="Álcool Étilico Hidratado 70° 1L TUPI">
          <a:extLst>
            <a:ext uri="{FF2B5EF4-FFF2-40B4-BE49-F238E27FC236}">
              <a16:creationId xmlns:a16="http://schemas.microsoft.com/office/drawing/2014/main" id="{40F9CF0A-D76F-4B04-ADBC-CB0B292300B1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255</xdr:row>
      <xdr:rowOff>0</xdr:rowOff>
    </xdr:from>
    <xdr:ext cx="254934" cy="382458"/>
    <xdr:sp macro="" textlink="">
      <xdr:nvSpPr>
        <xdr:cNvPr id="345" name="AutoShape 6" descr="Álcool Étilico Hidratado 70° 1L TUPI">
          <a:extLst>
            <a:ext uri="{FF2B5EF4-FFF2-40B4-BE49-F238E27FC236}">
              <a16:creationId xmlns:a16="http://schemas.microsoft.com/office/drawing/2014/main" id="{AB0D9971-D3C7-4E43-ABDC-FA34B003FA83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257</xdr:row>
      <xdr:rowOff>378896</xdr:rowOff>
    </xdr:from>
    <xdr:to>
      <xdr:col>18</xdr:col>
      <xdr:colOff>1447393</xdr:colOff>
      <xdr:row>257</xdr:row>
      <xdr:rowOff>519546</xdr:rowOff>
    </xdr:to>
    <xdr:sp macro="" textlink="">
      <xdr:nvSpPr>
        <xdr:cNvPr id="346" name="Seta: para a Esquerda 345">
          <a:extLst>
            <a:ext uri="{FF2B5EF4-FFF2-40B4-BE49-F238E27FC236}">
              <a16:creationId xmlns:a16="http://schemas.microsoft.com/office/drawing/2014/main" id="{84E63F10-20C6-4E96-9468-97E389D52202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261</xdr:row>
      <xdr:rowOff>0</xdr:rowOff>
    </xdr:from>
    <xdr:ext cx="304800" cy="378648"/>
    <xdr:sp macro="" textlink="">
      <xdr:nvSpPr>
        <xdr:cNvPr id="347" name="AutoShape 2" descr="Álcool Étilico Hidratado 70° 1L TUPI">
          <a:extLst>
            <a:ext uri="{FF2B5EF4-FFF2-40B4-BE49-F238E27FC236}">
              <a16:creationId xmlns:a16="http://schemas.microsoft.com/office/drawing/2014/main" id="{29BB30B2-C54F-42EB-BA86-49F6E557D19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304800" cy="817022"/>
    <xdr:sp macro="" textlink="">
      <xdr:nvSpPr>
        <xdr:cNvPr id="348" name="AutoShape 3" descr="Álcool Étilico Hidratado 70° 1L TUPI">
          <a:extLst>
            <a:ext uri="{FF2B5EF4-FFF2-40B4-BE49-F238E27FC236}">
              <a16:creationId xmlns:a16="http://schemas.microsoft.com/office/drawing/2014/main" id="{DB1FB038-3323-4744-937A-C9C2A83FCA3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304800" cy="817022"/>
    <xdr:sp macro="" textlink="">
      <xdr:nvSpPr>
        <xdr:cNvPr id="349" name="AutoShape 4" descr="Álcool Étilico Hidratado 70° 1L TUPI">
          <a:extLst>
            <a:ext uri="{FF2B5EF4-FFF2-40B4-BE49-F238E27FC236}">
              <a16:creationId xmlns:a16="http://schemas.microsoft.com/office/drawing/2014/main" id="{61B693B9-D89C-42BC-BB14-7242E70048B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261</xdr:row>
      <xdr:rowOff>0</xdr:rowOff>
    </xdr:from>
    <xdr:ext cx="304800" cy="378648"/>
    <xdr:sp macro="" textlink="">
      <xdr:nvSpPr>
        <xdr:cNvPr id="350" name="AutoShape 5" descr="Álcool Étilico Hidratado 70° 1L TUPI">
          <a:extLst>
            <a:ext uri="{FF2B5EF4-FFF2-40B4-BE49-F238E27FC236}">
              <a16:creationId xmlns:a16="http://schemas.microsoft.com/office/drawing/2014/main" id="{DEE3BBEF-FD13-40C2-8FFF-FFE6192074C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261</xdr:row>
      <xdr:rowOff>0</xdr:rowOff>
    </xdr:from>
    <xdr:ext cx="254934" cy="382458"/>
    <xdr:sp macro="" textlink="">
      <xdr:nvSpPr>
        <xdr:cNvPr id="351" name="AutoShape 6" descr="Álcool Étilico Hidratado 70° 1L TUPI">
          <a:extLst>
            <a:ext uri="{FF2B5EF4-FFF2-40B4-BE49-F238E27FC236}">
              <a16:creationId xmlns:a16="http://schemas.microsoft.com/office/drawing/2014/main" id="{4E6E7954-6393-4CF2-85EC-8CDD77C43D66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304800" cy="378648"/>
    <xdr:sp macro="" textlink="">
      <xdr:nvSpPr>
        <xdr:cNvPr id="352" name="AutoShape 2" descr="Álcool Étilico Hidratado 70° 1L TUPI">
          <a:extLst>
            <a:ext uri="{FF2B5EF4-FFF2-40B4-BE49-F238E27FC236}">
              <a16:creationId xmlns:a16="http://schemas.microsoft.com/office/drawing/2014/main" id="{A9938D8D-99F5-4A7C-B9DD-C8562221FDB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304800" cy="817022"/>
    <xdr:sp macro="" textlink="">
      <xdr:nvSpPr>
        <xdr:cNvPr id="353" name="AutoShape 3" descr="Álcool Étilico Hidratado 70° 1L TUPI">
          <a:extLst>
            <a:ext uri="{FF2B5EF4-FFF2-40B4-BE49-F238E27FC236}">
              <a16:creationId xmlns:a16="http://schemas.microsoft.com/office/drawing/2014/main" id="{BB95AE1C-DE3F-4FE2-8D14-BD8CBA4A383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304800" cy="817022"/>
    <xdr:sp macro="" textlink="">
      <xdr:nvSpPr>
        <xdr:cNvPr id="354" name="AutoShape 4" descr="Álcool Étilico Hidratado 70° 1L TUPI">
          <a:extLst>
            <a:ext uri="{FF2B5EF4-FFF2-40B4-BE49-F238E27FC236}">
              <a16:creationId xmlns:a16="http://schemas.microsoft.com/office/drawing/2014/main" id="{B0061331-2ADE-4CCF-873A-1C73F2F5BEA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262</xdr:row>
      <xdr:rowOff>0</xdr:rowOff>
    </xdr:from>
    <xdr:ext cx="304800" cy="378648"/>
    <xdr:sp macro="" textlink="">
      <xdr:nvSpPr>
        <xdr:cNvPr id="355" name="AutoShape 5" descr="Álcool Étilico Hidratado 70° 1L TUPI">
          <a:extLst>
            <a:ext uri="{FF2B5EF4-FFF2-40B4-BE49-F238E27FC236}">
              <a16:creationId xmlns:a16="http://schemas.microsoft.com/office/drawing/2014/main" id="{9BA79AEB-2325-4624-9A21-CD2A2EC71D30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262</xdr:row>
      <xdr:rowOff>0</xdr:rowOff>
    </xdr:from>
    <xdr:ext cx="254934" cy="382458"/>
    <xdr:sp macro="" textlink="">
      <xdr:nvSpPr>
        <xdr:cNvPr id="356" name="AutoShape 6" descr="Álcool Étilico Hidratado 70° 1L TUPI">
          <a:extLst>
            <a:ext uri="{FF2B5EF4-FFF2-40B4-BE49-F238E27FC236}">
              <a16:creationId xmlns:a16="http://schemas.microsoft.com/office/drawing/2014/main" id="{A26B4A52-BDF5-47C8-8B80-0A41BFFBF737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264</xdr:row>
      <xdr:rowOff>378896</xdr:rowOff>
    </xdr:from>
    <xdr:to>
      <xdr:col>18</xdr:col>
      <xdr:colOff>1447393</xdr:colOff>
      <xdr:row>264</xdr:row>
      <xdr:rowOff>519546</xdr:rowOff>
    </xdr:to>
    <xdr:sp macro="" textlink="">
      <xdr:nvSpPr>
        <xdr:cNvPr id="357" name="Seta: para a Esquerda 356">
          <a:extLst>
            <a:ext uri="{FF2B5EF4-FFF2-40B4-BE49-F238E27FC236}">
              <a16:creationId xmlns:a16="http://schemas.microsoft.com/office/drawing/2014/main" id="{102FFE91-A092-4533-81B0-88B83A7F637B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267</xdr:row>
      <xdr:rowOff>0</xdr:rowOff>
    </xdr:from>
    <xdr:ext cx="304800" cy="378648"/>
    <xdr:sp macro="" textlink="">
      <xdr:nvSpPr>
        <xdr:cNvPr id="358" name="AutoShape 2" descr="Álcool Étilico Hidratado 70° 1L TUPI">
          <a:extLst>
            <a:ext uri="{FF2B5EF4-FFF2-40B4-BE49-F238E27FC236}">
              <a16:creationId xmlns:a16="http://schemas.microsoft.com/office/drawing/2014/main" id="{618EE2A3-B339-489C-992E-10D6283BC4E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304800" cy="817022"/>
    <xdr:sp macro="" textlink="">
      <xdr:nvSpPr>
        <xdr:cNvPr id="359" name="AutoShape 3" descr="Álcool Étilico Hidratado 70° 1L TUPI">
          <a:extLst>
            <a:ext uri="{FF2B5EF4-FFF2-40B4-BE49-F238E27FC236}">
              <a16:creationId xmlns:a16="http://schemas.microsoft.com/office/drawing/2014/main" id="{88F8B673-960A-4568-996D-6A31F813F48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304800" cy="817022"/>
    <xdr:sp macro="" textlink="">
      <xdr:nvSpPr>
        <xdr:cNvPr id="360" name="AutoShape 4" descr="Álcool Étilico Hidratado 70° 1L TUPI">
          <a:extLst>
            <a:ext uri="{FF2B5EF4-FFF2-40B4-BE49-F238E27FC236}">
              <a16:creationId xmlns:a16="http://schemas.microsoft.com/office/drawing/2014/main" id="{F5E427B4-9B7F-4253-9886-59311B55E213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267</xdr:row>
      <xdr:rowOff>0</xdr:rowOff>
    </xdr:from>
    <xdr:ext cx="304800" cy="378648"/>
    <xdr:sp macro="" textlink="">
      <xdr:nvSpPr>
        <xdr:cNvPr id="361" name="AutoShape 5" descr="Álcool Étilico Hidratado 70° 1L TUPI">
          <a:extLst>
            <a:ext uri="{FF2B5EF4-FFF2-40B4-BE49-F238E27FC236}">
              <a16:creationId xmlns:a16="http://schemas.microsoft.com/office/drawing/2014/main" id="{E8D624D0-9DDA-411B-A590-BC486751C73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267</xdr:row>
      <xdr:rowOff>0</xdr:rowOff>
    </xdr:from>
    <xdr:ext cx="254934" cy="382458"/>
    <xdr:sp macro="" textlink="">
      <xdr:nvSpPr>
        <xdr:cNvPr id="362" name="AutoShape 6" descr="Álcool Étilico Hidratado 70° 1L TUPI">
          <a:extLst>
            <a:ext uri="{FF2B5EF4-FFF2-40B4-BE49-F238E27FC236}">
              <a16:creationId xmlns:a16="http://schemas.microsoft.com/office/drawing/2014/main" id="{F88DA2B9-2CE7-4F8D-8754-F85198B85687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304800" cy="378648"/>
    <xdr:sp macro="" textlink="">
      <xdr:nvSpPr>
        <xdr:cNvPr id="363" name="AutoShape 2" descr="Álcool Étilico Hidratado 70° 1L TUPI">
          <a:extLst>
            <a:ext uri="{FF2B5EF4-FFF2-40B4-BE49-F238E27FC236}">
              <a16:creationId xmlns:a16="http://schemas.microsoft.com/office/drawing/2014/main" id="{26A3A087-0574-4502-8A97-F37167FCF82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304800" cy="817022"/>
    <xdr:sp macro="" textlink="">
      <xdr:nvSpPr>
        <xdr:cNvPr id="364" name="AutoShape 3" descr="Álcool Étilico Hidratado 70° 1L TUPI">
          <a:extLst>
            <a:ext uri="{FF2B5EF4-FFF2-40B4-BE49-F238E27FC236}">
              <a16:creationId xmlns:a16="http://schemas.microsoft.com/office/drawing/2014/main" id="{83D20727-F36E-445E-82C6-6B8069C14B0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304800" cy="817022"/>
    <xdr:sp macro="" textlink="">
      <xdr:nvSpPr>
        <xdr:cNvPr id="365" name="AutoShape 4" descr="Álcool Étilico Hidratado 70° 1L TUPI">
          <a:extLst>
            <a:ext uri="{FF2B5EF4-FFF2-40B4-BE49-F238E27FC236}">
              <a16:creationId xmlns:a16="http://schemas.microsoft.com/office/drawing/2014/main" id="{E820C4BB-51E0-4E05-83A6-EF3692DDA40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268</xdr:row>
      <xdr:rowOff>0</xdr:rowOff>
    </xdr:from>
    <xdr:ext cx="304800" cy="378648"/>
    <xdr:sp macro="" textlink="">
      <xdr:nvSpPr>
        <xdr:cNvPr id="366" name="AutoShape 5" descr="Álcool Étilico Hidratado 70° 1L TUPI">
          <a:extLst>
            <a:ext uri="{FF2B5EF4-FFF2-40B4-BE49-F238E27FC236}">
              <a16:creationId xmlns:a16="http://schemas.microsoft.com/office/drawing/2014/main" id="{F46108E7-5CFC-467B-8B38-F3F4CF694B6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268</xdr:row>
      <xdr:rowOff>0</xdr:rowOff>
    </xdr:from>
    <xdr:ext cx="254934" cy="382458"/>
    <xdr:sp macro="" textlink="">
      <xdr:nvSpPr>
        <xdr:cNvPr id="367" name="AutoShape 6" descr="Álcool Étilico Hidratado 70° 1L TUPI">
          <a:extLst>
            <a:ext uri="{FF2B5EF4-FFF2-40B4-BE49-F238E27FC236}">
              <a16:creationId xmlns:a16="http://schemas.microsoft.com/office/drawing/2014/main" id="{BE28379A-89BE-4A5C-B2BB-8B1233D78BA5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270</xdr:row>
      <xdr:rowOff>378896</xdr:rowOff>
    </xdr:from>
    <xdr:to>
      <xdr:col>18</xdr:col>
      <xdr:colOff>1447393</xdr:colOff>
      <xdr:row>270</xdr:row>
      <xdr:rowOff>519546</xdr:rowOff>
    </xdr:to>
    <xdr:sp macro="" textlink="">
      <xdr:nvSpPr>
        <xdr:cNvPr id="368" name="Seta: para a Esquerda 367">
          <a:extLst>
            <a:ext uri="{FF2B5EF4-FFF2-40B4-BE49-F238E27FC236}">
              <a16:creationId xmlns:a16="http://schemas.microsoft.com/office/drawing/2014/main" id="{DFF7A037-B281-4CA7-AE33-0EB0BEC2DE99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274</xdr:row>
      <xdr:rowOff>0</xdr:rowOff>
    </xdr:from>
    <xdr:ext cx="304800" cy="378648"/>
    <xdr:sp macro="" textlink="">
      <xdr:nvSpPr>
        <xdr:cNvPr id="369" name="AutoShape 2" descr="Álcool Étilico Hidratado 70° 1L TUPI">
          <a:extLst>
            <a:ext uri="{FF2B5EF4-FFF2-40B4-BE49-F238E27FC236}">
              <a16:creationId xmlns:a16="http://schemas.microsoft.com/office/drawing/2014/main" id="{86AEFCE5-084D-4C5C-AD5B-C55F5519ACF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274</xdr:row>
      <xdr:rowOff>0</xdr:rowOff>
    </xdr:from>
    <xdr:ext cx="304800" cy="817022"/>
    <xdr:sp macro="" textlink="">
      <xdr:nvSpPr>
        <xdr:cNvPr id="370" name="AutoShape 3" descr="Álcool Étilico Hidratado 70° 1L TUPI">
          <a:extLst>
            <a:ext uri="{FF2B5EF4-FFF2-40B4-BE49-F238E27FC236}">
              <a16:creationId xmlns:a16="http://schemas.microsoft.com/office/drawing/2014/main" id="{0BE6A5D5-6B65-4265-9B35-F689B6ACC4F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274</xdr:row>
      <xdr:rowOff>0</xdr:rowOff>
    </xdr:from>
    <xdr:ext cx="304800" cy="817022"/>
    <xdr:sp macro="" textlink="">
      <xdr:nvSpPr>
        <xdr:cNvPr id="371" name="AutoShape 4" descr="Álcool Étilico Hidratado 70° 1L TUPI">
          <a:extLst>
            <a:ext uri="{FF2B5EF4-FFF2-40B4-BE49-F238E27FC236}">
              <a16:creationId xmlns:a16="http://schemas.microsoft.com/office/drawing/2014/main" id="{DC01ACD1-9261-4A50-B2BA-91C8A1C07A6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274</xdr:row>
      <xdr:rowOff>0</xdr:rowOff>
    </xdr:from>
    <xdr:ext cx="304800" cy="378648"/>
    <xdr:sp macro="" textlink="">
      <xdr:nvSpPr>
        <xdr:cNvPr id="372" name="AutoShape 5" descr="Álcool Étilico Hidratado 70° 1L TUPI">
          <a:extLst>
            <a:ext uri="{FF2B5EF4-FFF2-40B4-BE49-F238E27FC236}">
              <a16:creationId xmlns:a16="http://schemas.microsoft.com/office/drawing/2014/main" id="{502C08BE-6CA6-43CC-8105-45D5E0932AF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274</xdr:row>
      <xdr:rowOff>0</xdr:rowOff>
    </xdr:from>
    <xdr:ext cx="254934" cy="382458"/>
    <xdr:sp macro="" textlink="">
      <xdr:nvSpPr>
        <xdr:cNvPr id="373" name="AutoShape 6" descr="Álcool Étilico Hidratado 70° 1L TUPI">
          <a:extLst>
            <a:ext uri="{FF2B5EF4-FFF2-40B4-BE49-F238E27FC236}">
              <a16:creationId xmlns:a16="http://schemas.microsoft.com/office/drawing/2014/main" id="{C9FE2EA0-BBCD-4BE3-8027-13323F2E2C42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378648"/>
    <xdr:sp macro="" textlink="">
      <xdr:nvSpPr>
        <xdr:cNvPr id="374" name="AutoShape 2" descr="Álcool Étilico Hidratado 70° 1L TUPI">
          <a:extLst>
            <a:ext uri="{FF2B5EF4-FFF2-40B4-BE49-F238E27FC236}">
              <a16:creationId xmlns:a16="http://schemas.microsoft.com/office/drawing/2014/main" id="{B562712A-F463-4D38-B0D7-97766DAAD220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817022"/>
    <xdr:sp macro="" textlink="">
      <xdr:nvSpPr>
        <xdr:cNvPr id="375" name="AutoShape 3" descr="Álcool Étilico Hidratado 70° 1L TUPI">
          <a:extLst>
            <a:ext uri="{FF2B5EF4-FFF2-40B4-BE49-F238E27FC236}">
              <a16:creationId xmlns:a16="http://schemas.microsoft.com/office/drawing/2014/main" id="{632F051F-F6A5-4416-966C-23117CD1496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817022"/>
    <xdr:sp macro="" textlink="">
      <xdr:nvSpPr>
        <xdr:cNvPr id="376" name="AutoShape 4" descr="Álcool Étilico Hidratado 70° 1L TUPI">
          <a:extLst>
            <a:ext uri="{FF2B5EF4-FFF2-40B4-BE49-F238E27FC236}">
              <a16:creationId xmlns:a16="http://schemas.microsoft.com/office/drawing/2014/main" id="{D015D668-95B5-42D7-AC3A-D20309F2424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275</xdr:row>
      <xdr:rowOff>0</xdr:rowOff>
    </xdr:from>
    <xdr:ext cx="304800" cy="378648"/>
    <xdr:sp macro="" textlink="">
      <xdr:nvSpPr>
        <xdr:cNvPr id="377" name="AutoShape 5" descr="Álcool Étilico Hidratado 70° 1L TUPI">
          <a:extLst>
            <a:ext uri="{FF2B5EF4-FFF2-40B4-BE49-F238E27FC236}">
              <a16:creationId xmlns:a16="http://schemas.microsoft.com/office/drawing/2014/main" id="{66CBD936-DAF0-48C4-92E2-CDFD7D70DCE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275</xdr:row>
      <xdr:rowOff>0</xdr:rowOff>
    </xdr:from>
    <xdr:ext cx="254934" cy="382458"/>
    <xdr:sp macro="" textlink="">
      <xdr:nvSpPr>
        <xdr:cNvPr id="378" name="AutoShape 6" descr="Álcool Étilico Hidratado 70° 1L TUPI">
          <a:extLst>
            <a:ext uri="{FF2B5EF4-FFF2-40B4-BE49-F238E27FC236}">
              <a16:creationId xmlns:a16="http://schemas.microsoft.com/office/drawing/2014/main" id="{31753B23-C84F-4138-A2C2-C1AB5DC0A083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277</xdr:row>
      <xdr:rowOff>378896</xdr:rowOff>
    </xdr:from>
    <xdr:to>
      <xdr:col>18</xdr:col>
      <xdr:colOff>1447393</xdr:colOff>
      <xdr:row>277</xdr:row>
      <xdr:rowOff>519546</xdr:rowOff>
    </xdr:to>
    <xdr:sp macro="" textlink="">
      <xdr:nvSpPr>
        <xdr:cNvPr id="379" name="Seta: para a Esquerda 378">
          <a:extLst>
            <a:ext uri="{FF2B5EF4-FFF2-40B4-BE49-F238E27FC236}">
              <a16:creationId xmlns:a16="http://schemas.microsoft.com/office/drawing/2014/main" id="{04F1B1C4-A5F2-45EB-8CD1-BD4C253F240F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280</xdr:row>
      <xdr:rowOff>0</xdr:rowOff>
    </xdr:from>
    <xdr:ext cx="304800" cy="378648"/>
    <xdr:sp macro="" textlink="">
      <xdr:nvSpPr>
        <xdr:cNvPr id="380" name="AutoShape 2" descr="Álcool Étilico Hidratado 70° 1L TUPI">
          <a:extLst>
            <a:ext uri="{FF2B5EF4-FFF2-40B4-BE49-F238E27FC236}">
              <a16:creationId xmlns:a16="http://schemas.microsoft.com/office/drawing/2014/main" id="{63BB6C79-F5F5-4B33-B885-07DAFFEA1B6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280</xdr:row>
      <xdr:rowOff>0</xdr:rowOff>
    </xdr:from>
    <xdr:ext cx="304800" cy="817022"/>
    <xdr:sp macro="" textlink="">
      <xdr:nvSpPr>
        <xdr:cNvPr id="381" name="AutoShape 3" descr="Álcool Étilico Hidratado 70° 1L TUPI">
          <a:extLst>
            <a:ext uri="{FF2B5EF4-FFF2-40B4-BE49-F238E27FC236}">
              <a16:creationId xmlns:a16="http://schemas.microsoft.com/office/drawing/2014/main" id="{B92CE521-C9E6-4541-974D-988A9B653B14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280</xdr:row>
      <xdr:rowOff>0</xdr:rowOff>
    </xdr:from>
    <xdr:ext cx="304800" cy="817022"/>
    <xdr:sp macro="" textlink="">
      <xdr:nvSpPr>
        <xdr:cNvPr id="382" name="AutoShape 4" descr="Álcool Étilico Hidratado 70° 1L TUPI">
          <a:extLst>
            <a:ext uri="{FF2B5EF4-FFF2-40B4-BE49-F238E27FC236}">
              <a16:creationId xmlns:a16="http://schemas.microsoft.com/office/drawing/2014/main" id="{761C58D2-66CE-4EA0-86CB-915CFCC6777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280</xdr:row>
      <xdr:rowOff>0</xdr:rowOff>
    </xdr:from>
    <xdr:ext cx="304800" cy="378648"/>
    <xdr:sp macro="" textlink="">
      <xdr:nvSpPr>
        <xdr:cNvPr id="383" name="AutoShape 5" descr="Álcool Étilico Hidratado 70° 1L TUPI">
          <a:extLst>
            <a:ext uri="{FF2B5EF4-FFF2-40B4-BE49-F238E27FC236}">
              <a16:creationId xmlns:a16="http://schemas.microsoft.com/office/drawing/2014/main" id="{395ECBA0-BB45-401B-9B96-0A053866B7B1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280</xdr:row>
      <xdr:rowOff>0</xdr:rowOff>
    </xdr:from>
    <xdr:ext cx="254934" cy="382458"/>
    <xdr:sp macro="" textlink="">
      <xdr:nvSpPr>
        <xdr:cNvPr id="384" name="AutoShape 6" descr="Álcool Étilico Hidratado 70° 1L TUPI">
          <a:extLst>
            <a:ext uri="{FF2B5EF4-FFF2-40B4-BE49-F238E27FC236}">
              <a16:creationId xmlns:a16="http://schemas.microsoft.com/office/drawing/2014/main" id="{7ADCC44A-ED12-41BA-B900-02AEDBA7F240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281</xdr:row>
      <xdr:rowOff>0</xdr:rowOff>
    </xdr:from>
    <xdr:ext cx="304800" cy="378648"/>
    <xdr:sp macro="" textlink="">
      <xdr:nvSpPr>
        <xdr:cNvPr id="385" name="AutoShape 2" descr="Álcool Étilico Hidratado 70° 1L TUPI">
          <a:extLst>
            <a:ext uri="{FF2B5EF4-FFF2-40B4-BE49-F238E27FC236}">
              <a16:creationId xmlns:a16="http://schemas.microsoft.com/office/drawing/2014/main" id="{4917F263-DBAD-4579-A86C-3F1BA6AC477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281</xdr:row>
      <xdr:rowOff>0</xdr:rowOff>
    </xdr:from>
    <xdr:ext cx="304800" cy="817022"/>
    <xdr:sp macro="" textlink="">
      <xdr:nvSpPr>
        <xdr:cNvPr id="386" name="AutoShape 3" descr="Álcool Étilico Hidratado 70° 1L TUPI">
          <a:extLst>
            <a:ext uri="{FF2B5EF4-FFF2-40B4-BE49-F238E27FC236}">
              <a16:creationId xmlns:a16="http://schemas.microsoft.com/office/drawing/2014/main" id="{AF6BC88A-C25F-4E87-8CEA-1BDBA27CA1D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281</xdr:row>
      <xdr:rowOff>0</xdr:rowOff>
    </xdr:from>
    <xdr:ext cx="304800" cy="817022"/>
    <xdr:sp macro="" textlink="">
      <xdr:nvSpPr>
        <xdr:cNvPr id="387" name="AutoShape 4" descr="Álcool Étilico Hidratado 70° 1L TUPI">
          <a:extLst>
            <a:ext uri="{FF2B5EF4-FFF2-40B4-BE49-F238E27FC236}">
              <a16:creationId xmlns:a16="http://schemas.microsoft.com/office/drawing/2014/main" id="{C832D910-79FE-486C-AAE8-04682EBD223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281</xdr:row>
      <xdr:rowOff>0</xdr:rowOff>
    </xdr:from>
    <xdr:ext cx="304800" cy="378648"/>
    <xdr:sp macro="" textlink="">
      <xdr:nvSpPr>
        <xdr:cNvPr id="388" name="AutoShape 5" descr="Álcool Étilico Hidratado 70° 1L TUPI">
          <a:extLst>
            <a:ext uri="{FF2B5EF4-FFF2-40B4-BE49-F238E27FC236}">
              <a16:creationId xmlns:a16="http://schemas.microsoft.com/office/drawing/2014/main" id="{AD9A524D-DDF2-485A-8F99-38BC9A722AF8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281</xdr:row>
      <xdr:rowOff>0</xdr:rowOff>
    </xdr:from>
    <xdr:ext cx="254934" cy="382458"/>
    <xdr:sp macro="" textlink="">
      <xdr:nvSpPr>
        <xdr:cNvPr id="389" name="AutoShape 6" descr="Álcool Étilico Hidratado 70° 1L TUPI">
          <a:extLst>
            <a:ext uri="{FF2B5EF4-FFF2-40B4-BE49-F238E27FC236}">
              <a16:creationId xmlns:a16="http://schemas.microsoft.com/office/drawing/2014/main" id="{DDB3FA3C-32ED-48C9-92CA-5737B48ECC35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283</xdr:row>
      <xdr:rowOff>378896</xdr:rowOff>
    </xdr:from>
    <xdr:to>
      <xdr:col>18</xdr:col>
      <xdr:colOff>1447393</xdr:colOff>
      <xdr:row>283</xdr:row>
      <xdr:rowOff>519546</xdr:rowOff>
    </xdr:to>
    <xdr:sp macro="" textlink="">
      <xdr:nvSpPr>
        <xdr:cNvPr id="390" name="Seta: para a Esquerda 389">
          <a:extLst>
            <a:ext uri="{FF2B5EF4-FFF2-40B4-BE49-F238E27FC236}">
              <a16:creationId xmlns:a16="http://schemas.microsoft.com/office/drawing/2014/main" id="{5234A446-1209-4ACB-9922-3C49DD898F62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285</xdr:row>
      <xdr:rowOff>0</xdr:rowOff>
    </xdr:from>
    <xdr:ext cx="304800" cy="378648"/>
    <xdr:sp macro="" textlink="">
      <xdr:nvSpPr>
        <xdr:cNvPr id="391" name="AutoShape 2" descr="Álcool Étilico Hidratado 70° 1L TUPI">
          <a:extLst>
            <a:ext uri="{FF2B5EF4-FFF2-40B4-BE49-F238E27FC236}">
              <a16:creationId xmlns:a16="http://schemas.microsoft.com/office/drawing/2014/main" id="{E14E97E1-318A-4190-856A-40B841097A6F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285</xdr:row>
      <xdr:rowOff>0</xdr:rowOff>
    </xdr:from>
    <xdr:ext cx="304800" cy="817022"/>
    <xdr:sp macro="" textlink="">
      <xdr:nvSpPr>
        <xdr:cNvPr id="392" name="AutoShape 3" descr="Álcool Étilico Hidratado 70° 1L TUPI">
          <a:extLst>
            <a:ext uri="{FF2B5EF4-FFF2-40B4-BE49-F238E27FC236}">
              <a16:creationId xmlns:a16="http://schemas.microsoft.com/office/drawing/2014/main" id="{6A47695E-DE57-415C-853A-7103C9C1E545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285</xdr:row>
      <xdr:rowOff>0</xdr:rowOff>
    </xdr:from>
    <xdr:ext cx="304800" cy="817022"/>
    <xdr:sp macro="" textlink="">
      <xdr:nvSpPr>
        <xdr:cNvPr id="393" name="AutoShape 4" descr="Álcool Étilico Hidratado 70° 1L TUPI">
          <a:extLst>
            <a:ext uri="{FF2B5EF4-FFF2-40B4-BE49-F238E27FC236}">
              <a16:creationId xmlns:a16="http://schemas.microsoft.com/office/drawing/2014/main" id="{2D2CB98D-C037-47D0-A744-A9B79D13EC41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285</xdr:row>
      <xdr:rowOff>0</xdr:rowOff>
    </xdr:from>
    <xdr:ext cx="304800" cy="378648"/>
    <xdr:sp macro="" textlink="">
      <xdr:nvSpPr>
        <xdr:cNvPr id="394" name="AutoShape 5" descr="Álcool Étilico Hidratado 70° 1L TUPI">
          <a:extLst>
            <a:ext uri="{FF2B5EF4-FFF2-40B4-BE49-F238E27FC236}">
              <a16:creationId xmlns:a16="http://schemas.microsoft.com/office/drawing/2014/main" id="{739D97F1-78A9-40C2-AE47-143B52E033AA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285</xdr:row>
      <xdr:rowOff>0</xdr:rowOff>
    </xdr:from>
    <xdr:ext cx="254934" cy="382458"/>
    <xdr:sp macro="" textlink="">
      <xdr:nvSpPr>
        <xdr:cNvPr id="395" name="AutoShape 6" descr="Álcool Étilico Hidratado 70° 1L TUPI">
          <a:extLst>
            <a:ext uri="{FF2B5EF4-FFF2-40B4-BE49-F238E27FC236}">
              <a16:creationId xmlns:a16="http://schemas.microsoft.com/office/drawing/2014/main" id="{B8B32D00-FFEA-492D-9BE2-74BF7F0B219E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286</xdr:row>
      <xdr:rowOff>0</xdr:rowOff>
    </xdr:from>
    <xdr:ext cx="304800" cy="378648"/>
    <xdr:sp macro="" textlink="">
      <xdr:nvSpPr>
        <xdr:cNvPr id="396" name="AutoShape 2" descr="Álcool Étilico Hidratado 70° 1L TUPI">
          <a:extLst>
            <a:ext uri="{FF2B5EF4-FFF2-40B4-BE49-F238E27FC236}">
              <a16:creationId xmlns:a16="http://schemas.microsoft.com/office/drawing/2014/main" id="{0828260E-5EF4-4BE9-9A9F-19A406858A63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286</xdr:row>
      <xdr:rowOff>0</xdr:rowOff>
    </xdr:from>
    <xdr:ext cx="304800" cy="817022"/>
    <xdr:sp macro="" textlink="">
      <xdr:nvSpPr>
        <xdr:cNvPr id="397" name="AutoShape 3" descr="Álcool Étilico Hidratado 70° 1L TUPI">
          <a:extLst>
            <a:ext uri="{FF2B5EF4-FFF2-40B4-BE49-F238E27FC236}">
              <a16:creationId xmlns:a16="http://schemas.microsoft.com/office/drawing/2014/main" id="{DB8E7629-388E-4130-8BB5-545B3BC4A463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286</xdr:row>
      <xdr:rowOff>0</xdr:rowOff>
    </xdr:from>
    <xdr:ext cx="304800" cy="817022"/>
    <xdr:sp macro="" textlink="">
      <xdr:nvSpPr>
        <xdr:cNvPr id="398" name="AutoShape 4" descr="Álcool Étilico Hidratado 70° 1L TUPI">
          <a:extLst>
            <a:ext uri="{FF2B5EF4-FFF2-40B4-BE49-F238E27FC236}">
              <a16:creationId xmlns:a16="http://schemas.microsoft.com/office/drawing/2014/main" id="{D2E3F120-30BE-408F-A206-EECD5B7D0B1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286</xdr:row>
      <xdr:rowOff>0</xdr:rowOff>
    </xdr:from>
    <xdr:ext cx="304800" cy="378648"/>
    <xdr:sp macro="" textlink="">
      <xdr:nvSpPr>
        <xdr:cNvPr id="399" name="AutoShape 5" descr="Álcool Étilico Hidratado 70° 1L TUPI">
          <a:extLst>
            <a:ext uri="{FF2B5EF4-FFF2-40B4-BE49-F238E27FC236}">
              <a16:creationId xmlns:a16="http://schemas.microsoft.com/office/drawing/2014/main" id="{5B9BB3F4-C71C-4538-9B64-1E3818E0E5AA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286</xdr:row>
      <xdr:rowOff>0</xdr:rowOff>
    </xdr:from>
    <xdr:ext cx="254934" cy="382458"/>
    <xdr:sp macro="" textlink="">
      <xdr:nvSpPr>
        <xdr:cNvPr id="400" name="AutoShape 6" descr="Álcool Étilico Hidratado 70° 1L TUPI">
          <a:extLst>
            <a:ext uri="{FF2B5EF4-FFF2-40B4-BE49-F238E27FC236}">
              <a16:creationId xmlns:a16="http://schemas.microsoft.com/office/drawing/2014/main" id="{CF39EA56-3153-44FE-A871-F03617B7FFE5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288</xdr:row>
      <xdr:rowOff>378896</xdr:rowOff>
    </xdr:from>
    <xdr:to>
      <xdr:col>18</xdr:col>
      <xdr:colOff>1447393</xdr:colOff>
      <xdr:row>288</xdr:row>
      <xdr:rowOff>519546</xdr:rowOff>
    </xdr:to>
    <xdr:sp macro="" textlink="">
      <xdr:nvSpPr>
        <xdr:cNvPr id="401" name="Seta: para a Esquerda 400">
          <a:extLst>
            <a:ext uri="{FF2B5EF4-FFF2-40B4-BE49-F238E27FC236}">
              <a16:creationId xmlns:a16="http://schemas.microsoft.com/office/drawing/2014/main" id="{E6F824AB-DE5E-47FE-914A-2A946195869A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291</xdr:row>
      <xdr:rowOff>0</xdr:rowOff>
    </xdr:from>
    <xdr:ext cx="304800" cy="378648"/>
    <xdr:sp macro="" textlink="">
      <xdr:nvSpPr>
        <xdr:cNvPr id="402" name="AutoShape 2" descr="Álcool Étilico Hidratado 70° 1L TUPI">
          <a:extLst>
            <a:ext uri="{FF2B5EF4-FFF2-40B4-BE49-F238E27FC236}">
              <a16:creationId xmlns:a16="http://schemas.microsoft.com/office/drawing/2014/main" id="{827A2D6B-3E32-4CED-BFA2-B5DA4A206D7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291</xdr:row>
      <xdr:rowOff>0</xdr:rowOff>
    </xdr:from>
    <xdr:ext cx="304800" cy="817022"/>
    <xdr:sp macro="" textlink="">
      <xdr:nvSpPr>
        <xdr:cNvPr id="403" name="AutoShape 3" descr="Álcool Étilico Hidratado 70° 1L TUPI">
          <a:extLst>
            <a:ext uri="{FF2B5EF4-FFF2-40B4-BE49-F238E27FC236}">
              <a16:creationId xmlns:a16="http://schemas.microsoft.com/office/drawing/2014/main" id="{9DDA7709-5CFA-4915-BC1F-F341BC5768F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291</xdr:row>
      <xdr:rowOff>0</xdr:rowOff>
    </xdr:from>
    <xdr:ext cx="304800" cy="817022"/>
    <xdr:sp macro="" textlink="">
      <xdr:nvSpPr>
        <xdr:cNvPr id="404" name="AutoShape 4" descr="Álcool Étilico Hidratado 70° 1L TUPI">
          <a:extLst>
            <a:ext uri="{FF2B5EF4-FFF2-40B4-BE49-F238E27FC236}">
              <a16:creationId xmlns:a16="http://schemas.microsoft.com/office/drawing/2014/main" id="{79E8C303-B472-4633-AD97-3B7A2D5A9D7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291</xdr:row>
      <xdr:rowOff>0</xdr:rowOff>
    </xdr:from>
    <xdr:ext cx="304800" cy="378648"/>
    <xdr:sp macro="" textlink="">
      <xdr:nvSpPr>
        <xdr:cNvPr id="405" name="AutoShape 5" descr="Álcool Étilico Hidratado 70° 1L TUPI">
          <a:extLst>
            <a:ext uri="{FF2B5EF4-FFF2-40B4-BE49-F238E27FC236}">
              <a16:creationId xmlns:a16="http://schemas.microsoft.com/office/drawing/2014/main" id="{AD5A7391-F155-4D22-BADA-2B1123B9183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291</xdr:row>
      <xdr:rowOff>0</xdr:rowOff>
    </xdr:from>
    <xdr:ext cx="254934" cy="382458"/>
    <xdr:sp macro="" textlink="">
      <xdr:nvSpPr>
        <xdr:cNvPr id="406" name="AutoShape 6" descr="Álcool Étilico Hidratado 70° 1L TUPI">
          <a:extLst>
            <a:ext uri="{FF2B5EF4-FFF2-40B4-BE49-F238E27FC236}">
              <a16:creationId xmlns:a16="http://schemas.microsoft.com/office/drawing/2014/main" id="{9CD4DDB6-A603-4A07-A071-2F63EEA87A02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292</xdr:row>
      <xdr:rowOff>0</xdr:rowOff>
    </xdr:from>
    <xdr:ext cx="304800" cy="378648"/>
    <xdr:sp macro="" textlink="">
      <xdr:nvSpPr>
        <xdr:cNvPr id="407" name="AutoShape 2" descr="Álcool Étilico Hidratado 70° 1L TUPI">
          <a:extLst>
            <a:ext uri="{FF2B5EF4-FFF2-40B4-BE49-F238E27FC236}">
              <a16:creationId xmlns:a16="http://schemas.microsoft.com/office/drawing/2014/main" id="{882482AD-8E99-4C26-A553-F73DF815C63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292</xdr:row>
      <xdr:rowOff>0</xdr:rowOff>
    </xdr:from>
    <xdr:ext cx="304800" cy="817022"/>
    <xdr:sp macro="" textlink="">
      <xdr:nvSpPr>
        <xdr:cNvPr id="408" name="AutoShape 3" descr="Álcool Étilico Hidratado 70° 1L TUPI">
          <a:extLst>
            <a:ext uri="{FF2B5EF4-FFF2-40B4-BE49-F238E27FC236}">
              <a16:creationId xmlns:a16="http://schemas.microsoft.com/office/drawing/2014/main" id="{55FD39D0-66A2-4F17-A5F4-032B2D755AF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292</xdr:row>
      <xdr:rowOff>0</xdr:rowOff>
    </xdr:from>
    <xdr:ext cx="304800" cy="817022"/>
    <xdr:sp macro="" textlink="">
      <xdr:nvSpPr>
        <xdr:cNvPr id="409" name="AutoShape 4" descr="Álcool Étilico Hidratado 70° 1L TUPI">
          <a:extLst>
            <a:ext uri="{FF2B5EF4-FFF2-40B4-BE49-F238E27FC236}">
              <a16:creationId xmlns:a16="http://schemas.microsoft.com/office/drawing/2014/main" id="{86A04EB2-EA89-40F4-998E-9A1B7F122B4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292</xdr:row>
      <xdr:rowOff>0</xdr:rowOff>
    </xdr:from>
    <xdr:ext cx="304800" cy="378648"/>
    <xdr:sp macro="" textlink="">
      <xdr:nvSpPr>
        <xdr:cNvPr id="410" name="AutoShape 5" descr="Álcool Étilico Hidratado 70° 1L TUPI">
          <a:extLst>
            <a:ext uri="{FF2B5EF4-FFF2-40B4-BE49-F238E27FC236}">
              <a16:creationId xmlns:a16="http://schemas.microsoft.com/office/drawing/2014/main" id="{920A8C33-8C91-4194-B50B-83BBC10F837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292</xdr:row>
      <xdr:rowOff>0</xdr:rowOff>
    </xdr:from>
    <xdr:ext cx="254934" cy="382458"/>
    <xdr:sp macro="" textlink="">
      <xdr:nvSpPr>
        <xdr:cNvPr id="411" name="AutoShape 6" descr="Álcool Étilico Hidratado 70° 1L TUPI">
          <a:extLst>
            <a:ext uri="{FF2B5EF4-FFF2-40B4-BE49-F238E27FC236}">
              <a16:creationId xmlns:a16="http://schemas.microsoft.com/office/drawing/2014/main" id="{B97CD81E-8995-458C-801D-3E964F57B50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294</xdr:row>
      <xdr:rowOff>378896</xdr:rowOff>
    </xdr:from>
    <xdr:to>
      <xdr:col>18</xdr:col>
      <xdr:colOff>1447393</xdr:colOff>
      <xdr:row>294</xdr:row>
      <xdr:rowOff>519546</xdr:rowOff>
    </xdr:to>
    <xdr:sp macro="" textlink="">
      <xdr:nvSpPr>
        <xdr:cNvPr id="412" name="Seta: para a Esquerda 411">
          <a:extLst>
            <a:ext uri="{FF2B5EF4-FFF2-40B4-BE49-F238E27FC236}">
              <a16:creationId xmlns:a16="http://schemas.microsoft.com/office/drawing/2014/main" id="{9D1D00BA-037E-4293-ABDC-14F8FEC967A2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297</xdr:row>
      <xdr:rowOff>0</xdr:rowOff>
    </xdr:from>
    <xdr:ext cx="304800" cy="378648"/>
    <xdr:sp macro="" textlink="">
      <xdr:nvSpPr>
        <xdr:cNvPr id="413" name="AutoShape 2" descr="Álcool Étilico Hidratado 70° 1L TUPI">
          <a:extLst>
            <a:ext uri="{FF2B5EF4-FFF2-40B4-BE49-F238E27FC236}">
              <a16:creationId xmlns:a16="http://schemas.microsoft.com/office/drawing/2014/main" id="{60AF65CE-71B1-47E0-B6D9-8795D6F7127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297</xdr:row>
      <xdr:rowOff>0</xdr:rowOff>
    </xdr:from>
    <xdr:ext cx="304800" cy="817022"/>
    <xdr:sp macro="" textlink="">
      <xdr:nvSpPr>
        <xdr:cNvPr id="414" name="AutoShape 3" descr="Álcool Étilico Hidratado 70° 1L TUPI">
          <a:extLst>
            <a:ext uri="{FF2B5EF4-FFF2-40B4-BE49-F238E27FC236}">
              <a16:creationId xmlns:a16="http://schemas.microsoft.com/office/drawing/2014/main" id="{3D1211C7-0B65-446D-82FE-A701D03F7E2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297</xdr:row>
      <xdr:rowOff>0</xdr:rowOff>
    </xdr:from>
    <xdr:ext cx="304800" cy="817022"/>
    <xdr:sp macro="" textlink="">
      <xdr:nvSpPr>
        <xdr:cNvPr id="415" name="AutoShape 4" descr="Álcool Étilico Hidratado 70° 1L TUPI">
          <a:extLst>
            <a:ext uri="{FF2B5EF4-FFF2-40B4-BE49-F238E27FC236}">
              <a16:creationId xmlns:a16="http://schemas.microsoft.com/office/drawing/2014/main" id="{DF5B9027-3B4C-4F76-B4EC-AE484D68CDF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297</xdr:row>
      <xdr:rowOff>0</xdr:rowOff>
    </xdr:from>
    <xdr:ext cx="304800" cy="378648"/>
    <xdr:sp macro="" textlink="">
      <xdr:nvSpPr>
        <xdr:cNvPr id="416" name="AutoShape 5" descr="Álcool Étilico Hidratado 70° 1L TUPI">
          <a:extLst>
            <a:ext uri="{FF2B5EF4-FFF2-40B4-BE49-F238E27FC236}">
              <a16:creationId xmlns:a16="http://schemas.microsoft.com/office/drawing/2014/main" id="{B3713A56-E1EB-4343-A2B9-5C8CBE0E44F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297</xdr:row>
      <xdr:rowOff>0</xdr:rowOff>
    </xdr:from>
    <xdr:ext cx="254934" cy="382458"/>
    <xdr:sp macro="" textlink="">
      <xdr:nvSpPr>
        <xdr:cNvPr id="417" name="AutoShape 6" descr="Álcool Étilico Hidratado 70° 1L TUPI">
          <a:extLst>
            <a:ext uri="{FF2B5EF4-FFF2-40B4-BE49-F238E27FC236}">
              <a16:creationId xmlns:a16="http://schemas.microsoft.com/office/drawing/2014/main" id="{8C63CD3E-282E-450A-8593-3BCC35E8A929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298</xdr:row>
      <xdr:rowOff>0</xdr:rowOff>
    </xdr:from>
    <xdr:ext cx="304800" cy="378648"/>
    <xdr:sp macro="" textlink="">
      <xdr:nvSpPr>
        <xdr:cNvPr id="418" name="AutoShape 2" descr="Álcool Étilico Hidratado 70° 1L TUPI">
          <a:extLst>
            <a:ext uri="{FF2B5EF4-FFF2-40B4-BE49-F238E27FC236}">
              <a16:creationId xmlns:a16="http://schemas.microsoft.com/office/drawing/2014/main" id="{9FD0449D-864C-49BC-964A-3FF36A309E4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298</xdr:row>
      <xdr:rowOff>0</xdr:rowOff>
    </xdr:from>
    <xdr:ext cx="304800" cy="817022"/>
    <xdr:sp macro="" textlink="">
      <xdr:nvSpPr>
        <xdr:cNvPr id="419" name="AutoShape 3" descr="Álcool Étilico Hidratado 70° 1L TUPI">
          <a:extLst>
            <a:ext uri="{FF2B5EF4-FFF2-40B4-BE49-F238E27FC236}">
              <a16:creationId xmlns:a16="http://schemas.microsoft.com/office/drawing/2014/main" id="{B1924B52-ACA4-44F0-A25B-BC71B24240EC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298</xdr:row>
      <xdr:rowOff>0</xdr:rowOff>
    </xdr:from>
    <xdr:ext cx="304800" cy="817022"/>
    <xdr:sp macro="" textlink="">
      <xdr:nvSpPr>
        <xdr:cNvPr id="420" name="AutoShape 4" descr="Álcool Étilico Hidratado 70° 1L TUPI">
          <a:extLst>
            <a:ext uri="{FF2B5EF4-FFF2-40B4-BE49-F238E27FC236}">
              <a16:creationId xmlns:a16="http://schemas.microsoft.com/office/drawing/2014/main" id="{948ADEAB-ACD2-462C-86C6-1957E85E2556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298</xdr:row>
      <xdr:rowOff>0</xdr:rowOff>
    </xdr:from>
    <xdr:ext cx="304800" cy="378648"/>
    <xdr:sp macro="" textlink="">
      <xdr:nvSpPr>
        <xdr:cNvPr id="421" name="AutoShape 5" descr="Álcool Étilico Hidratado 70° 1L TUPI">
          <a:extLst>
            <a:ext uri="{FF2B5EF4-FFF2-40B4-BE49-F238E27FC236}">
              <a16:creationId xmlns:a16="http://schemas.microsoft.com/office/drawing/2014/main" id="{A72D5D04-65CA-4654-9931-841738D8A64E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298</xdr:row>
      <xdr:rowOff>0</xdr:rowOff>
    </xdr:from>
    <xdr:ext cx="254934" cy="382458"/>
    <xdr:sp macro="" textlink="">
      <xdr:nvSpPr>
        <xdr:cNvPr id="422" name="AutoShape 6" descr="Álcool Étilico Hidratado 70° 1L TUPI">
          <a:extLst>
            <a:ext uri="{FF2B5EF4-FFF2-40B4-BE49-F238E27FC236}">
              <a16:creationId xmlns:a16="http://schemas.microsoft.com/office/drawing/2014/main" id="{0A9636BF-433F-482A-8E59-16F9FF71243D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300</xdr:row>
      <xdr:rowOff>378896</xdr:rowOff>
    </xdr:from>
    <xdr:to>
      <xdr:col>18</xdr:col>
      <xdr:colOff>1447393</xdr:colOff>
      <xdr:row>300</xdr:row>
      <xdr:rowOff>519546</xdr:rowOff>
    </xdr:to>
    <xdr:sp macro="" textlink="">
      <xdr:nvSpPr>
        <xdr:cNvPr id="423" name="Seta: para a Esquerda 422">
          <a:extLst>
            <a:ext uri="{FF2B5EF4-FFF2-40B4-BE49-F238E27FC236}">
              <a16:creationId xmlns:a16="http://schemas.microsoft.com/office/drawing/2014/main" id="{1E5ACB13-821A-4BFE-8A06-8E0A6A32E621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302</xdr:row>
      <xdr:rowOff>0</xdr:rowOff>
    </xdr:from>
    <xdr:ext cx="304800" cy="378648"/>
    <xdr:sp macro="" textlink="">
      <xdr:nvSpPr>
        <xdr:cNvPr id="424" name="AutoShape 2" descr="Álcool Étilico Hidratado 70° 1L TUPI">
          <a:extLst>
            <a:ext uri="{FF2B5EF4-FFF2-40B4-BE49-F238E27FC236}">
              <a16:creationId xmlns:a16="http://schemas.microsoft.com/office/drawing/2014/main" id="{15333C0E-61D0-44C0-ADD7-84C78E214782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304800" cy="817022"/>
    <xdr:sp macro="" textlink="">
      <xdr:nvSpPr>
        <xdr:cNvPr id="425" name="AutoShape 3" descr="Álcool Étilico Hidratado 70° 1L TUPI">
          <a:extLst>
            <a:ext uri="{FF2B5EF4-FFF2-40B4-BE49-F238E27FC236}">
              <a16:creationId xmlns:a16="http://schemas.microsoft.com/office/drawing/2014/main" id="{5E6CF3E1-2FAF-427C-BA8C-187A4633043E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304800" cy="817022"/>
    <xdr:sp macro="" textlink="">
      <xdr:nvSpPr>
        <xdr:cNvPr id="426" name="AutoShape 4" descr="Álcool Étilico Hidratado 70° 1L TUPI">
          <a:extLst>
            <a:ext uri="{FF2B5EF4-FFF2-40B4-BE49-F238E27FC236}">
              <a16:creationId xmlns:a16="http://schemas.microsoft.com/office/drawing/2014/main" id="{E328E766-6DD2-4E76-983D-297C8942B400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302</xdr:row>
      <xdr:rowOff>0</xdr:rowOff>
    </xdr:from>
    <xdr:ext cx="304800" cy="378648"/>
    <xdr:sp macro="" textlink="">
      <xdr:nvSpPr>
        <xdr:cNvPr id="427" name="AutoShape 5" descr="Álcool Étilico Hidratado 70° 1L TUPI">
          <a:extLst>
            <a:ext uri="{FF2B5EF4-FFF2-40B4-BE49-F238E27FC236}">
              <a16:creationId xmlns:a16="http://schemas.microsoft.com/office/drawing/2014/main" id="{7A5CC9DF-3360-4B8E-889A-6AB9156ADA99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302</xdr:row>
      <xdr:rowOff>0</xdr:rowOff>
    </xdr:from>
    <xdr:ext cx="254934" cy="382458"/>
    <xdr:sp macro="" textlink="">
      <xdr:nvSpPr>
        <xdr:cNvPr id="428" name="AutoShape 6" descr="Álcool Étilico Hidratado 70° 1L TUPI">
          <a:extLst>
            <a:ext uri="{FF2B5EF4-FFF2-40B4-BE49-F238E27FC236}">
              <a16:creationId xmlns:a16="http://schemas.microsoft.com/office/drawing/2014/main" id="{0502DB30-1A7C-4D90-92D9-45A54E31D34F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303</xdr:row>
      <xdr:rowOff>0</xdr:rowOff>
    </xdr:from>
    <xdr:ext cx="304800" cy="378648"/>
    <xdr:sp macro="" textlink="">
      <xdr:nvSpPr>
        <xdr:cNvPr id="429" name="AutoShape 2" descr="Álcool Étilico Hidratado 70° 1L TUPI">
          <a:extLst>
            <a:ext uri="{FF2B5EF4-FFF2-40B4-BE49-F238E27FC236}">
              <a16:creationId xmlns:a16="http://schemas.microsoft.com/office/drawing/2014/main" id="{83D9A44A-1282-4FD3-B67C-8BCAA87C5F35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303</xdr:row>
      <xdr:rowOff>0</xdr:rowOff>
    </xdr:from>
    <xdr:ext cx="304800" cy="817022"/>
    <xdr:sp macro="" textlink="">
      <xdr:nvSpPr>
        <xdr:cNvPr id="430" name="AutoShape 3" descr="Álcool Étilico Hidratado 70° 1L TUPI">
          <a:extLst>
            <a:ext uri="{FF2B5EF4-FFF2-40B4-BE49-F238E27FC236}">
              <a16:creationId xmlns:a16="http://schemas.microsoft.com/office/drawing/2014/main" id="{7E31C60F-85BF-4B4E-B427-B1DD6E2E7B1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303</xdr:row>
      <xdr:rowOff>0</xdr:rowOff>
    </xdr:from>
    <xdr:ext cx="304800" cy="817022"/>
    <xdr:sp macro="" textlink="">
      <xdr:nvSpPr>
        <xdr:cNvPr id="431" name="AutoShape 4" descr="Álcool Étilico Hidratado 70° 1L TUPI">
          <a:extLst>
            <a:ext uri="{FF2B5EF4-FFF2-40B4-BE49-F238E27FC236}">
              <a16:creationId xmlns:a16="http://schemas.microsoft.com/office/drawing/2014/main" id="{A95875A8-C30D-47D9-B7D6-CE00BC95D29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303</xdr:row>
      <xdr:rowOff>0</xdr:rowOff>
    </xdr:from>
    <xdr:ext cx="304800" cy="378648"/>
    <xdr:sp macro="" textlink="">
      <xdr:nvSpPr>
        <xdr:cNvPr id="432" name="AutoShape 5" descr="Álcool Étilico Hidratado 70° 1L TUPI">
          <a:extLst>
            <a:ext uri="{FF2B5EF4-FFF2-40B4-BE49-F238E27FC236}">
              <a16:creationId xmlns:a16="http://schemas.microsoft.com/office/drawing/2014/main" id="{5DA34D21-BA6D-4824-8368-A5EA4B3324E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303</xdr:row>
      <xdr:rowOff>0</xdr:rowOff>
    </xdr:from>
    <xdr:ext cx="254934" cy="382458"/>
    <xdr:sp macro="" textlink="">
      <xdr:nvSpPr>
        <xdr:cNvPr id="433" name="AutoShape 6" descr="Álcool Étilico Hidratado 70° 1L TUPI">
          <a:extLst>
            <a:ext uri="{FF2B5EF4-FFF2-40B4-BE49-F238E27FC236}">
              <a16:creationId xmlns:a16="http://schemas.microsoft.com/office/drawing/2014/main" id="{40B9E58E-DDC7-43D2-B5CC-7E6DE5F41183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305</xdr:row>
      <xdr:rowOff>378896</xdr:rowOff>
    </xdr:from>
    <xdr:to>
      <xdr:col>18</xdr:col>
      <xdr:colOff>1447393</xdr:colOff>
      <xdr:row>305</xdr:row>
      <xdr:rowOff>519546</xdr:rowOff>
    </xdr:to>
    <xdr:sp macro="" textlink="">
      <xdr:nvSpPr>
        <xdr:cNvPr id="434" name="Seta: para a Esquerda 433">
          <a:extLst>
            <a:ext uri="{FF2B5EF4-FFF2-40B4-BE49-F238E27FC236}">
              <a16:creationId xmlns:a16="http://schemas.microsoft.com/office/drawing/2014/main" id="{4DA336D8-ADD7-439F-AA93-EE3371878294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307</xdr:row>
      <xdr:rowOff>0</xdr:rowOff>
    </xdr:from>
    <xdr:ext cx="304800" cy="378648"/>
    <xdr:sp macro="" textlink="">
      <xdr:nvSpPr>
        <xdr:cNvPr id="435" name="AutoShape 2" descr="Álcool Étilico Hidratado 70° 1L TUPI">
          <a:extLst>
            <a:ext uri="{FF2B5EF4-FFF2-40B4-BE49-F238E27FC236}">
              <a16:creationId xmlns:a16="http://schemas.microsoft.com/office/drawing/2014/main" id="{89E8B1AE-7569-4DC5-A9EF-079F5034832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307</xdr:row>
      <xdr:rowOff>0</xdr:rowOff>
    </xdr:from>
    <xdr:ext cx="304800" cy="817022"/>
    <xdr:sp macro="" textlink="">
      <xdr:nvSpPr>
        <xdr:cNvPr id="436" name="AutoShape 3" descr="Álcool Étilico Hidratado 70° 1L TUPI">
          <a:extLst>
            <a:ext uri="{FF2B5EF4-FFF2-40B4-BE49-F238E27FC236}">
              <a16:creationId xmlns:a16="http://schemas.microsoft.com/office/drawing/2014/main" id="{F1F838C0-7E88-4097-930E-0944A874962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307</xdr:row>
      <xdr:rowOff>0</xdr:rowOff>
    </xdr:from>
    <xdr:ext cx="304800" cy="817022"/>
    <xdr:sp macro="" textlink="">
      <xdr:nvSpPr>
        <xdr:cNvPr id="437" name="AutoShape 4" descr="Álcool Étilico Hidratado 70° 1L TUPI">
          <a:extLst>
            <a:ext uri="{FF2B5EF4-FFF2-40B4-BE49-F238E27FC236}">
              <a16:creationId xmlns:a16="http://schemas.microsoft.com/office/drawing/2014/main" id="{0DADBBD3-ABAC-4FEA-8A62-E9F52AA3DEC7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307</xdr:row>
      <xdr:rowOff>0</xdr:rowOff>
    </xdr:from>
    <xdr:ext cx="304800" cy="378648"/>
    <xdr:sp macro="" textlink="">
      <xdr:nvSpPr>
        <xdr:cNvPr id="438" name="AutoShape 5" descr="Álcool Étilico Hidratado 70° 1L TUPI">
          <a:extLst>
            <a:ext uri="{FF2B5EF4-FFF2-40B4-BE49-F238E27FC236}">
              <a16:creationId xmlns:a16="http://schemas.microsoft.com/office/drawing/2014/main" id="{FACF2DED-FD6F-458A-9A85-D744FA293676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307</xdr:row>
      <xdr:rowOff>0</xdr:rowOff>
    </xdr:from>
    <xdr:ext cx="254934" cy="382458"/>
    <xdr:sp macro="" textlink="">
      <xdr:nvSpPr>
        <xdr:cNvPr id="439" name="AutoShape 6" descr="Álcool Étilico Hidratado 70° 1L TUPI">
          <a:extLst>
            <a:ext uri="{FF2B5EF4-FFF2-40B4-BE49-F238E27FC236}">
              <a16:creationId xmlns:a16="http://schemas.microsoft.com/office/drawing/2014/main" id="{677C6E8C-60A1-4AA0-90E2-37CDBF87650C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378648"/>
    <xdr:sp macro="" textlink="">
      <xdr:nvSpPr>
        <xdr:cNvPr id="440" name="AutoShape 2" descr="Álcool Étilico Hidratado 70° 1L TUPI">
          <a:extLst>
            <a:ext uri="{FF2B5EF4-FFF2-40B4-BE49-F238E27FC236}">
              <a16:creationId xmlns:a16="http://schemas.microsoft.com/office/drawing/2014/main" id="{C7AC60F4-A57D-4803-975D-345232B1156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817022"/>
    <xdr:sp macro="" textlink="">
      <xdr:nvSpPr>
        <xdr:cNvPr id="441" name="AutoShape 3" descr="Álcool Étilico Hidratado 70° 1L TUPI">
          <a:extLst>
            <a:ext uri="{FF2B5EF4-FFF2-40B4-BE49-F238E27FC236}">
              <a16:creationId xmlns:a16="http://schemas.microsoft.com/office/drawing/2014/main" id="{FED1C844-F9A0-436E-AAA1-88A7912BAE2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817022"/>
    <xdr:sp macro="" textlink="">
      <xdr:nvSpPr>
        <xdr:cNvPr id="442" name="AutoShape 4" descr="Álcool Étilico Hidratado 70° 1L TUPI">
          <a:extLst>
            <a:ext uri="{FF2B5EF4-FFF2-40B4-BE49-F238E27FC236}">
              <a16:creationId xmlns:a16="http://schemas.microsoft.com/office/drawing/2014/main" id="{6F546538-73AD-44DE-A16D-BEA57825C34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308</xdr:row>
      <xdr:rowOff>0</xdr:rowOff>
    </xdr:from>
    <xdr:ext cx="304800" cy="378648"/>
    <xdr:sp macro="" textlink="">
      <xdr:nvSpPr>
        <xdr:cNvPr id="443" name="AutoShape 5" descr="Álcool Étilico Hidratado 70° 1L TUPI">
          <a:extLst>
            <a:ext uri="{FF2B5EF4-FFF2-40B4-BE49-F238E27FC236}">
              <a16:creationId xmlns:a16="http://schemas.microsoft.com/office/drawing/2014/main" id="{3AD23085-E036-41C3-8354-E15263CB47F9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308</xdr:row>
      <xdr:rowOff>0</xdr:rowOff>
    </xdr:from>
    <xdr:ext cx="254934" cy="382458"/>
    <xdr:sp macro="" textlink="">
      <xdr:nvSpPr>
        <xdr:cNvPr id="444" name="AutoShape 6" descr="Álcool Étilico Hidratado 70° 1L TUPI">
          <a:extLst>
            <a:ext uri="{FF2B5EF4-FFF2-40B4-BE49-F238E27FC236}">
              <a16:creationId xmlns:a16="http://schemas.microsoft.com/office/drawing/2014/main" id="{73BFA2AF-3E76-4FDB-AAAD-694DC5E49DA1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310</xdr:row>
      <xdr:rowOff>378896</xdr:rowOff>
    </xdr:from>
    <xdr:to>
      <xdr:col>18</xdr:col>
      <xdr:colOff>1447393</xdr:colOff>
      <xdr:row>310</xdr:row>
      <xdr:rowOff>519546</xdr:rowOff>
    </xdr:to>
    <xdr:sp macro="" textlink="">
      <xdr:nvSpPr>
        <xdr:cNvPr id="445" name="Seta: para a Esquerda 444">
          <a:extLst>
            <a:ext uri="{FF2B5EF4-FFF2-40B4-BE49-F238E27FC236}">
              <a16:creationId xmlns:a16="http://schemas.microsoft.com/office/drawing/2014/main" id="{4C448EE1-9842-4960-9A29-D8F45B9A5684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312</xdr:row>
      <xdr:rowOff>0</xdr:rowOff>
    </xdr:from>
    <xdr:ext cx="304800" cy="378648"/>
    <xdr:sp macro="" textlink="">
      <xdr:nvSpPr>
        <xdr:cNvPr id="446" name="AutoShape 2" descr="Álcool Étilico Hidratado 70° 1L TUPI">
          <a:extLst>
            <a:ext uri="{FF2B5EF4-FFF2-40B4-BE49-F238E27FC236}">
              <a16:creationId xmlns:a16="http://schemas.microsoft.com/office/drawing/2014/main" id="{FEB92113-4E76-4683-921A-E90E7557651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817022"/>
    <xdr:sp macro="" textlink="">
      <xdr:nvSpPr>
        <xdr:cNvPr id="447" name="AutoShape 3" descr="Álcool Étilico Hidratado 70° 1L TUPI">
          <a:extLst>
            <a:ext uri="{FF2B5EF4-FFF2-40B4-BE49-F238E27FC236}">
              <a16:creationId xmlns:a16="http://schemas.microsoft.com/office/drawing/2014/main" id="{0BAD6CC9-975A-4EE2-8B1D-469A91CA8F3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817022"/>
    <xdr:sp macro="" textlink="">
      <xdr:nvSpPr>
        <xdr:cNvPr id="448" name="AutoShape 4" descr="Álcool Étilico Hidratado 70° 1L TUPI">
          <a:extLst>
            <a:ext uri="{FF2B5EF4-FFF2-40B4-BE49-F238E27FC236}">
              <a16:creationId xmlns:a16="http://schemas.microsoft.com/office/drawing/2014/main" id="{A8D6FC67-2DFA-4784-9A6C-0FE889CBFA1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312</xdr:row>
      <xdr:rowOff>0</xdr:rowOff>
    </xdr:from>
    <xdr:ext cx="304800" cy="378648"/>
    <xdr:sp macro="" textlink="">
      <xdr:nvSpPr>
        <xdr:cNvPr id="449" name="AutoShape 5" descr="Álcool Étilico Hidratado 70° 1L TUPI">
          <a:extLst>
            <a:ext uri="{FF2B5EF4-FFF2-40B4-BE49-F238E27FC236}">
              <a16:creationId xmlns:a16="http://schemas.microsoft.com/office/drawing/2014/main" id="{30C74859-6BE2-4670-96CF-F8253838479D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312</xdr:row>
      <xdr:rowOff>0</xdr:rowOff>
    </xdr:from>
    <xdr:ext cx="254934" cy="382458"/>
    <xdr:sp macro="" textlink="">
      <xdr:nvSpPr>
        <xdr:cNvPr id="450" name="AutoShape 6" descr="Álcool Étilico Hidratado 70° 1L TUPI">
          <a:extLst>
            <a:ext uri="{FF2B5EF4-FFF2-40B4-BE49-F238E27FC236}">
              <a16:creationId xmlns:a16="http://schemas.microsoft.com/office/drawing/2014/main" id="{82485EF7-B049-4A9B-A104-4B6FDBC377B0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378648"/>
    <xdr:sp macro="" textlink="">
      <xdr:nvSpPr>
        <xdr:cNvPr id="451" name="AutoShape 2" descr="Álcool Étilico Hidratado 70° 1L TUPI">
          <a:extLst>
            <a:ext uri="{FF2B5EF4-FFF2-40B4-BE49-F238E27FC236}">
              <a16:creationId xmlns:a16="http://schemas.microsoft.com/office/drawing/2014/main" id="{2EF7576A-7A54-467C-B95C-A5D42D4B46E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817022"/>
    <xdr:sp macro="" textlink="">
      <xdr:nvSpPr>
        <xdr:cNvPr id="452" name="AutoShape 3" descr="Álcool Étilico Hidratado 70° 1L TUPI">
          <a:extLst>
            <a:ext uri="{FF2B5EF4-FFF2-40B4-BE49-F238E27FC236}">
              <a16:creationId xmlns:a16="http://schemas.microsoft.com/office/drawing/2014/main" id="{D2E88CCE-FF47-4E00-8176-E9CE4ED305A0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817022"/>
    <xdr:sp macro="" textlink="">
      <xdr:nvSpPr>
        <xdr:cNvPr id="453" name="AutoShape 4" descr="Álcool Étilico Hidratado 70° 1L TUPI">
          <a:extLst>
            <a:ext uri="{FF2B5EF4-FFF2-40B4-BE49-F238E27FC236}">
              <a16:creationId xmlns:a16="http://schemas.microsoft.com/office/drawing/2014/main" id="{64FED596-58F4-4944-B231-855365BD7DDF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313</xdr:row>
      <xdr:rowOff>0</xdr:rowOff>
    </xdr:from>
    <xdr:ext cx="304800" cy="378648"/>
    <xdr:sp macro="" textlink="">
      <xdr:nvSpPr>
        <xdr:cNvPr id="454" name="AutoShape 5" descr="Álcool Étilico Hidratado 70° 1L TUPI">
          <a:extLst>
            <a:ext uri="{FF2B5EF4-FFF2-40B4-BE49-F238E27FC236}">
              <a16:creationId xmlns:a16="http://schemas.microsoft.com/office/drawing/2014/main" id="{056BB0DD-15CF-4AB2-BEF6-E78EF13DCE1B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313</xdr:row>
      <xdr:rowOff>0</xdr:rowOff>
    </xdr:from>
    <xdr:ext cx="254934" cy="382458"/>
    <xdr:sp macro="" textlink="">
      <xdr:nvSpPr>
        <xdr:cNvPr id="455" name="AutoShape 6" descr="Álcool Étilico Hidratado 70° 1L TUPI">
          <a:extLst>
            <a:ext uri="{FF2B5EF4-FFF2-40B4-BE49-F238E27FC236}">
              <a16:creationId xmlns:a16="http://schemas.microsoft.com/office/drawing/2014/main" id="{F6CEC587-28AB-4890-A9F1-17EC691CB0C5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315</xdr:row>
      <xdr:rowOff>378896</xdr:rowOff>
    </xdr:from>
    <xdr:to>
      <xdr:col>18</xdr:col>
      <xdr:colOff>1447393</xdr:colOff>
      <xdr:row>315</xdr:row>
      <xdr:rowOff>519546</xdr:rowOff>
    </xdr:to>
    <xdr:sp macro="" textlink="">
      <xdr:nvSpPr>
        <xdr:cNvPr id="456" name="Seta: para a Esquerda 455">
          <a:extLst>
            <a:ext uri="{FF2B5EF4-FFF2-40B4-BE49-F238E27FC236}">
              <a16:creationId xmlns:a16="http://schemas.microsoft.com/office/drawing/2014/main" id="{41DDD533-CC56-48E3-B4C5-AB11DB5DA436}"/>
            </a:ext>
          </a:extLst>
        </xdr:cNvPr>
        <xdr:cNvSpPr/>
      </xdr:nvSpPr>
      <xdr:spPr>
        <a:xfrm rot="10800000">
          <a:off x="19509854" y="10397914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318</xdr:row>
      <xdr:rowOff>0</xdr:rowOff>
    </xdr:from>
    <xdr:ext cx="304800" cy="378648"/>
    <xdr:sp macro="" textlink="">
      <xdr:nvSpPr>
        <xdr:cNvPr id="457" name="AutoShape 2" descr="Álcool Étilico Hidratado 70° 1L TUPI">
          <a:extLst>
            <a:ext uri="{FF2B5EF4-FFF2-40B4-BE49-F238E27FC236}">
              <a16:creationId xmlns:a16="http://schemas.microsoft.com/office/drawing/2014/main" id="{6C06B6AD-0075-4836-A32A-61575A736AA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817022"/>
    <xdr:sp macro="" textlink="">
      <xdr:nvSpPr>
        <xdr:cNvPr id="458" name="AutoShape 3" descr="Álcool Étilico Hidratado 70° 1L TUPI">
          <a:extLst>
            <a:ext uri="{FF2B5EF4-FFF2-40B4-BE49-F238E27FC236}">
              <a16:creationId xmlns:a16="http://schemas.microsoft.com/office/drawing/2014/main" id="{BEF4E873-D993-4D18-BE34-4B1812C8848C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817022"/>
    <xdr:sp macro="" textlink="">
      <xdr:nvSpPr>
        <xdr:cNvPr id="459" name="AutoShape 4" descr="Álcool Étilico Hidratado 70° 1L TUPI">
          <a:extLst>
            <a:ext uri="{FF2B5EF4-FFF2-40B4-BE49-F238E27FC236}">
              <a16:creationId xmlns:a16="http://schemas.microsoft.com/office/drawing/2014/main" id="{AB10BDF4-F263-45E5-BA61-D7423A6D892B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318</xdr:row>
      <xdr:rowOff>0</xdr:rowOff>
    </xdr:from>
    <xdr:ext cx="304800" cy="378648"/>
    <xdr:sp macro="" textlink="">
      <xdr:nvSpPr>
        <xdr:cNvPr id="460" name="AutoShape 5" descr="Álcool Étilico Hidratado 70° 1L TUPI">
          <a:extLst>
            <a:ext uri="{FF2B5EF4-FFF2-40B4-BE49-F238E27FC236}">
              <a16:creationId xmlns:a16="http://schemas.microsoft.com/office/drawing/2014/main" id="{34829DF2-E1DD-4128-9FC4-AEA4F501C11A}"/>
            </a:ext>
          </a:extLst>
        </xdr:cNvPr>
        <xdr:cNvSpPr>
          <a:spLocks noChangeAspect="1" noChangeArrowheads="1"/>
        </xdr:cNvSpPr>
      </xdr:nvSpPr>
      <xdr:spPr bwMode="auto">
        <a:xfrm>
          <a:off x="0" y="101933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318</xdr:row>
      <xdr:rowOff>0</xdr:rowOff>
    </xdr:from>
    <xdr:ext cx="254934" cy="382458"/>
    <xdr:sp macro="" textlink="">
      <xdr:nvSpPr>
        <xdr:cNvPr id="461" name="AutoShape 6" descr="Álcool Étilico Hidratado 70° 1L TUPI">
          <a:extLst>
            <a:ext uri="{FF2B5EF4-FFF2-40B4-BE49-F238E27FC236}">
              <a16:creationId xmlns:a16="http://schemas.microsoft.com/office/drawing/2014/main" id="{017DB832-435E-41BB-90C2-57BA1983B447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1933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378648"/>
    <xdr:sp macro="" textlink="">
      <xdr:nvSpPr>
        <xdr:cNvPr id="462" name="AutoShape 2" descr="Álcool Étilico Hidratado 70° 1L TUPI">
          <a:extLst>
            <a:ext uri="{FF2B5EF4-FFF2-40B4-BE49-F238E27FC236}">
              <a16:creationId xmlns:a16="http://schemas.microsoft.com/office/drawing/2014/main" id="{A3E9A57C-6B7C-494B-90F3-D0AB35344B67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817022"/>
    <xdr:sp macro="" textlink="">
      <xdr:nvSpPr>
        <xdr:cNvPr id="463" name="AutoShape 3" descr="Álcool Étilico Hidratado 70° 1L TUPI">
          <a:extLst>
            <a:ext uri="{FF2B5EF4-FFF2-40B4-BE49-F238E27FC236}">
              <a16:creationId xmlns:a16="http://schemas.microsoft.com/office/drawing/2014/main" id="{47225C09-E1B8-420B-AD83-A85B74D4A16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817022"/>
    <xdr:sp macro="" textlink="">
      <xdr:nvSpPr>
        <xdr:cNvPr id="464" name="AutoShape 4" descr="Álcool Étilico Hidratado 70° 1L TUPI">
          <a:extLst>
            <a:ext uri="{FF2B5EF4-FFF2-40B4-BE49-F238E27FC236}">
              <a16:creationId xmlns:a16="http://schemas.microsoft.com/office/drawing/2014/main" id="{A950A7D1-6464-422B-97A6-174F1ADE4D7D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319</xdr:row>
      <xdr:rowOff>0</xdr:rowOff>
    </xdr:from>
    <xdr:ext cx="304800" cy="378648"/>
    <xdr:sp macro="" textlink="">
      <xdr:nvSpPr>
        <xdr:cNvPr id="465" name="AutoShape 5" descr="Álcool Étilico Hidratado 70° 1L TUPI">
          <a:extLst>
            <a:ext uri="{FF2B5EF4-FFF2-40B4-BE49-F238E27FC236}">
              <a16:creationId xmlns:a16="http://schemas.microsoft.com/office/drawing/2014/main" id="{BF556E4A-D6C4-4838-857B-08E0B86FC4E4}"/>
            </a:ext>
          </a:extLst>
        </xdr:cNvPr>
        <xdr:cNvSpPr>
          <a:spLocks noChangeAspect="1" noChangeArrowheads="1"/>
        </xdr:cNvSpPr>
      </xdr:nvSpPr>
      <xdr:spPr bwMode="auto">
        <a:xfrm>
          <a:off x="0" y="102203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319</xdr:row>
      <xdr:rowOff>0</xdr:rowOff>
    </xdr:from>
    <xdr:ext cx="254934" cy="382458"/>
    <xdr:sp macro="" textlink="">
      <xdr:nvSpPr>
        <xdr:cNvPr id="466" name="AutoShape 6" descr="Álcool Étilico Hidratado 70° 1L TUPI">
          <a:extLst>
            <a:ext uri="{FF2B5EF4-FFF2-40B4-BE49-F238E27FC236}">
              <a16:creationId xmlns:a16="http://schemas.microsoft.com/office/drawing/2014/main" id="{899BB762-5A82-46CE-A5DD-6D7CE64E4841}"/>
            </a:ext>
          </a:extLst>
        </xdr:cNvPr>
        <xdr:cNvSpPr>
          <a:spLocks noChangeAspect="1" noChangeArrowheads="1"/>
        </xdr:cNvSpPr>
      </xdr:nvSpPr>
      <xdr:spPr bwMode="auto">
        <a:xfrm>
          <a:off x="2254250" y="102203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64</xdr:row>
      <xdr:rowOff>464608</xdr:rowOff>
    </xdr:from>
    <xdr:ext cx="304800" cy="304800"/>
    <xdr:sp macro="" textlink="">
      <xdr:nvSpPr>
        <xdr:cNvPr id="467" name="AutoShape 5" descr="Álcool Étilico Hidratado 70° 1L TUPI">
          <a:extLst>
            <a:ext uri="{FF2B5EF4-FFF2-40B4-BE49-F238E27FC236}">
              <a16:creationId xmlns:a16="http://schemas.microsoft.com/office/drawing/2014/main" id="{AFF7BDA1-8E04-4D7C-A17E-299F7B2A1B10}"/>
            </a:ext>
          </a:extLst>
        </xdr:cNvPr>
        <xdr:cNvSpPr>
          <a:spLocks noChangeAspect="1" noChangeArrowheads="1"/>
        </xdr:cNvSpPr>
      </xdr:nvSpPr>
      <xdr:spPr bwMode="auto">
        <a:xfrm>
          <a:off x="6464300" y="3451119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70</xdr:row>
      <xdr:rowOff>390525</xdr:rowOff>
    </xdr:from>
    <xdr:ext cx="304800" cy="304800"/>
    <xdr:sp macro="" textlink="">
      <xdr:nvSpPr>
        <xdr:cNvPr id="468" name="AutoShape 5" descr="Álcool Étilico Hidratado 70° 1L TUPI">
          <a:extLst>
            <a:ext uri="{FF2B5EF4-FFF2-40B4-BE49-F238E27FC236}">
              <a16:creationId xmlns:a16="http://schemas.microsoft.com/office/drawing/2014/main" id="{09C3AD44-ADF2-438E-BE59-DA0BC1DF0B21}"/>
            </a:ext>
          </a:extLst>
        </xdr:cNvPr>
        <xdr:cNvSpPr>
          <a:spLocks noChangeAspect="1" noChangeArrowheads="1"/>
        </xdr:cNvSpPr>
      </xdr:nvSpPr>
      <xdr:spPr bwMode="auto">
        <a:xfrm>
          <a:off x="6157383" y="377708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71</xdr:row>
      <xdr:rowOff>464608</xdr:rowOff>
    </xdr:from>
    <xdr:ext cx="304800" cy="304800"/>
    <xdr:sp macro="" textlink="">
      <xdr:nvSpPr>
        <xdr:cNvPr id="469" name="AutoShape 5" descr="Álcool Étilico Hidratado 70° 1L TUPI">
          <a:extLst>
            <a:ext uri="{FF2B5EF4-FFF2-40B4-BE49-F238E27FC236}">
              <a16:creationId xmlns:a16="http://schemas.microsoft.com/office/drawing/2014/main" id="{30719A06-CF67-4BE8-8C0D-8987D8587981}"/>
            </a:ext>
          </a:extLst>
        </xdr:cNvPr>
        <xdr:cNvSpPr>
          <a:spLocks noChangeAspect="1" noChangeArrowheads="1"/>
        </xdr:cNvSpPr>
      </xdr:nvSpPr>
      <xdr:spPr bwMode="auto">
        <a:xfrm>
          <a:off x="6464300" y="3836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76</xdr:row>
      <xdr:rowOff>390525</xdr:rowOff>
    </xdr:from>
    <xdr:ext cx="304800" cy="304800"/>
    <xdr:sp macro="" textlink="">
      <xdr:nvSpPr>
        <xdr:cNvPr id="470" name="AutoShape 5" descr="Álcool Étilico Hidratado 70° 1L TUPI">
          <a:extLst>
            <a:ext uri="{FF2B5EF4-FFF2-40B4-BE49-F238E27FC236}">
              <a16:creationId xmlns:a16="http://schemas.microsoft.com/office/drawing/2014/main" id="{77B8A075-BBDD-4CC8-9DAA-0183AC927C3A}"/>
            </a:ext>
          </a:extLst>
        </xdr:cNvPr>
        <xdr:cNvSpPr>
          <a:spLocks noChangeAspect="1" noChangeArrowheads="1"/>
        </xdr:cNvSpPr>
      </xdr:nvSpPr>
      <xdr:spPr bwMode="auto">
        <a:xfrm>
          <a:off x="6157383" y="418348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77</xdr:row>
      <xdr:rowOff>464608</xdr:rowOff>
    </xdr:from>
    <xdr:ext cx="304800" cy="304800"/>
    <xdr:sp macro="" textlink="">
      <xdr:nvSpPr>
        <xdr:cNvPr id="471" name="AutoShape 5" descr="Álcool Étilico Hidratado 70° 1L TUPI">
          <a:extLst>
            <a:ext uri="{FF2B5EF4-FFF2-40B4-BE49-F238E27FC236}">
              <a16:creationId xmlns:a16="http://schemas.microsoft.com/office/drawing/2014/main" id="{22651EA1-8A5B-47E5-B8C3-926FA235852C}"/>
            </a:ext>
          </a:extLst>
        </xdr:cNvPr>
        <xdr:cNvSpPr>
          <a:spLocks noChangeAspect="1" noChangeArrowheads="1"/>
        </xdr:cNvSpPr>
      </xdr:nvSpPr>
      <xdr:spPr bwMode="auto">
        <a:xfrm>
          <a:off x="7088716" y="458036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80</xdr:row>
      <xdr:rowOff>390525</xdr:rowOff>
    </xdr:from>
    <xdr:ext cx="304800" cy="304800"/>
    <xdr:sp macro="" textlink="">
      <xdr:nvSpPr>
        <xdr:cNvPr id="472" name="AutoShape 5" descr="Álcool Étilico Hidratado 70° 1L TUPI">
          <a:extLst>
            <a:ext uri="{FF2B5EF4-FFF2-40B4-BE49-F238E27FC236}">
              <a16:creationId xmlns:a16="http://schemas.microsoft.com/office/drawing/2014/main" id="{92CBABA2-33F8-44A9-8312-790AEA0F8F40}"/>
            </a:ext>
          </a:extLst>
        </xdr:cNvPr>
        <xdr:cNvSpPr>
          <a:spLocks noChangeAspect="1" noChangeArrowheads="1"/>
        </xdr:cNvSpPr>
      </xdr:nvSpPr>
      <xdr:spPr bwMode="auto">
        <a:xfrm>
          <a:off x="6157383" y="452003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81</xdr:row>
      <xdr:rowOff>464608</xdr:rowOff>
    </xdr:from>
    <xdr:ext cx="304800" cy="304800"/>
    <xdr:sp macro="" textlink="">
      <xdr:nvSpPr>
        <xdr:cNvPr id="473" name="AutoShape 5" descr="Álcool Étilico Hidratado 70° 1L TUPI">
          <a:extLst>
            <a:ext uri="{FF2B5EF4-FFF2-40B4-BE49-F238E27FC236}">
              <a16:creationId xmlns:a16="http://schemas.microsoft.com/office/drawing/2014/main" id="{8C6EBAE6-9120-4B3B-A209-92DB0EABE920}"/>
            </a:ext>
          </a:extLst>
        </xdr:cNvPr>
        <xdr:cNvSpPr>
          <a:spLocks noChangeAspect="1" noChangeArrowheads="1"/>
        </xdr:cNvSpPr>
      </xdr:nvSpPr>
      <xdr:spPr bwMode="auto">
        <a:xfrm>
          <a:off x="7088716" y="458036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87</xdr:row>
      <xdr:rowOff>390525</xdr:rowOff>
    </xdr:from>
    <xdr:ext cx="304800" cy="304800"/>
    <xdr:sp macro="" textlink="">
      <xdr:nvSpPr>
        <xdr:cNvPr id="474" name="AutoShape 5" descr="Álcool Étilico Hidratado 70° 1L TUPI">
          <a:extLst>
            <a:ext uri="{FF2B5EF4-FFF2-40B4-BE49-F238E27FC236}">
              <a16:creationId xmlns:a16="http://schemas.microsoft.com/office/drawing/2014/main" id="{0820ED0D-7AE3-45B1-9EFE-087067322DB6}"/>
            </a:ext>
          </a:extLst>
        </xdr:cNvPr>
        <xdr:cNvSpPr>
          <a:spLocks noChangeAspect="1" noChangeArrowheads="1"/>
        </xdr:cNvSpPr>
      </xdr:nvSpPr>
      <xdr:spPr bwMode="auto">
        <a:xfrm>
          <a:off x="6157383" y="452003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88</xdr:row>
      <xdr:rowOff>464608</xdr:rowOff>
    </xdr:from>
    <xdr:ext cx="304800" cy="304800"/>
    <xdr:sp macro="" textlink="">
      <xdr:nvSpPr>
        <xdr:cNvPr id="475" name="AutoShape 5" descr="Álcool Étilico Hidratado 70° 1L TUPI">
          <a:extLst>
            <a:ext uri="{FF2B5EF4-FFF2-40B4-BE49-F238E27FC236}">
              <a16:creationId xmlns:a16="http://schemas.microsoft.com/office/drawing/2014/main" id="{096E0925-62B8-4935-B2CE-B53699995B69}"/>
            </a:ext>
          </a:extLst>
        </xdr:cNvPr>
        <xdr:cNvSpPr>
          <a:spLocks noChangeAspect="1" noChangeArrowheads="1"/>
        </xdr:cNvSpPr>
      </xdr:nvSpPr>
      <xdr:spPr bwMode="auto">
        <a:xfrm>
          <a:off x="7088716" y="458036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88</xdr:row>
      <xdr:rowOff>390525</xdr:rowOff>
    </xdr:from>
    <xdr:ext cx="304800" cy="304800"/>
    <xdr:sp macro="" textlink="">
      <xdr:nvSpPr>
        <xdr:cNvPr id="476" name="AutoShape 5" descr="Álcool Étilico Hidratado 70° 1L TUPI">
          <a:extLst>
            <a:ext uri="{FF2B5EF4-FFF2-40B4-BE49-F238E27FC236}">
              <a16:creationId xmlns:a16="http://schemas.microsoft.com/office/drawing/2014/main" id="{8D7B6034-C78B-488B-9E26-9F220604809B}"/>
            </a:ext>
          </a:extLst>
        </xdr:cNvPr>
        <xdr:cNvSpPr>
          <a:spLocks noChangeAspect="1" noChangeArrowheads="1"/>
        </xdr:cNvSpPr>
      </xdr:nvSpPr>
      <xdr:spPr bwMode="auto">
        <a:xfrm>
          <a:off x="6157383" y="531378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380479</xdr:colOff>
      <xdr:row>151</xdr:row>
      <xdr:rowOff>378896</xdr:rowOff>
    </xdr:from>
    <xdr:to>
      <xdr:col>18</xdr:col>
      <xdr:colOff>1447393</xdr:colOff>
      <xdr:row>151</xdr:row>
      <xdr:rowOff>519546</xdr:rowOff>
    </xdr:to>
    <xdr:sp macro="" textlink="">
      <xdr:nvSpPr>
        <xdr:cNvPr id="477" name="Seta: para a Esquerda 476">
          <a:extLst>
            <a:ext uri="{FF2B5EF4-FFF2-40B4-BE49-F238E27FC236}">
              <a16:creationId xmlns:a16="http://schemas.microsoft.com/office/drawing/2014/main" id="{554CF7DA-939F-4B3A-8623-7F0C107CFFFF}"/>
            </a:ext>
          </a:extLst>
        </xdr:cNvPr>
        <xdr:cNvSpPr/>
      </xdr:nvSpPr>
      <xdr:spPr>
        <a:xfrm rot="10800000">
          <a:off x="19537635" y="104689552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380479</xdr:colOff>
      <xdr:row>146</xdr:row>
      <xdr:rowOff>378896</xdr:rowOff>
    </xdr:from>
    <xdr:to>
      <xdr:col>18</xdr:col>
      <xdr:colOff>1447393</xdr:colOff>
      <xdr:row>146</xdr:row>
      <xdr:rowOff>519546</xdr:rowOff>
    </xdr:to>
    <xdr:sp macro="" textlink="">
      <xdr:nvSpPr>
        <xdr:cNvPr id="478" name="Seta: para a Esquerda 477">
          <a:extLst>
            <a:ext uri="{FF2B5EF4-FFF2-40B4-BE49-F238E27FC236}">
              <a16:creationId xmlns:a16="http://schemas.microsoft.com/office/drawing/2014/main" id="{B65E91B0-A793-4ACD-B774-FD6C6DF8E058}"/>
            </a:ext>
          </a:extLst>
        </xdr:cNvPr>
        <xdr:cNvSpPr/>
      </xdr:nvSpPr>
      <xdr:spPr>
        <a:xfrm rot="10800000">
          <a:off x="19537635" y="100200896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6</xdr:col>
      <xdr:colOff>421217</xdr:colOff>
      <xdr:row>55</xdr:row>
      <xdr:rowOff>464608</xdr:rowOff>
    </xdr:from>
    <xdr:ext cx="304800" cy="304800"/>
    <xdr:sp macro="" textlink="">
      <xdr:nvSpPr>
        <xdr:cNvPr id="479" name="AutoShape 5" descr="Álcool Étilico Hidratado 70° 1L TUPI">
          <a:extLst>
            <a:ext uri="{FF2B5EF4-FFF2-40B4-BE49-F238E27FC236}">
              <a16:creationId xmlns:a16="http://schemas.microsoft.com/office/drawing/2014/main" id="{3B458C8C-1C08-4A81-9BD1-6764223F9186}"/>
            </a:ext>
          </a:extLst>
        </xdr:cNvPr>
        <xdr:cNvSpPr>
          <a:spLocks noChangeAspect="1" noChangeArrowheads="1"/>
        </xdr:cNvSpPr>
      </xdr:nvSpPr>
      <xdr:spPr bwMode="auto">
        <a:xfrm>
          <a:off x="7126817" y="166761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58</xdr:row>
      <xdr:rowOff>390525</xdr:rowOff>
    </xdr:from>
    <xdr:ext cx="304800" cy="304800"/>
    <xdr:sp macro="" textlink="">
      <xdr:nvSpPr>
        <xdr:cNvPr id="480" name="AutoShape 5" descr="Álcool Étilico Hidratado 70° 1L TUPI">
          <a:extLst>
            <a:ext uri="{FF2B5EF4-FFF2-40B4-BE49-F238E27FC236}">
              <a16:creationId xmlns:a16="http://schemas.microsoft.com/office/drawing/2014/main" id="{691ECA0F-B5D6-4DDC-9C2C-98B5A500BB79}"/>
            </a:ext>
          </a:extLst>
        </xdr:cNvPr>
        <xdr:cNvSpPr>
          <a:spLocks noChangeAspect="1" noChangeArrowheads="1"/>
        </xdr:cNvSpPr>
      </xdr:nvSpPr>
      <xdr:spPr bwMode="auto">
        <a:xfrm>
          <a:off x="6819900" y="1368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63</xdr:row>
      <xdr:rowOff>464608</xdr:rowOff>
    </xdr:from>
    <xdr:ext cx="304800" cy="304800"/>
    <xdr:sp macro="" textlink="">
      <xdr:nvSpPr>
        <xdr:cNvPr id="481" name="AutoShape 5" descr="Álcool Étilico Hidratado 70° 1L TUPI">
          <a:extLst>
            <a:ext uri="{FF2B5EF4-FFF2-40B4-BE49-F238E27FC236}">
              <a16:creationId xmlns:a16="http://schemas.microsoft.com/office/drawing/2014/main" id="{E7B9F3FF-E289-466C-8D1F-D8ADA0D9BD5C}"/>
            </a:ext>
          </a:extLst>
        </xdr:cNvPr>
        <xdr:cNvSpPr>
          <a:spLocks noChangeAspect="1" noChangeArrowheads="1"/>
        </xdr:cNvSpPr>
      </xdr:nvSpPr>
      <xdr:spPr bwMode="auto">
        <a:xfrm>
          <a:off x="7126817" y="217529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64</xdr:row>
      <xdr:rowOff>390525</xdr:rowOff>
    </xdr:from>
    <xdr:ext cx="304800" cy="304800"/>
    <xdr:sp macro="" textlink="">
      <xdr:nvSpPr>
        <xdr:cNvPr id="482" name="AutoShape 5" descr="Álcool Étilico Hidratado 70° 1L TUPI">
          <a:extLst>
            <a:ext uri="{FF2B5EF4-FFF2-40B4-BE49-F238E27FC236}">
              <a16:creationId xmlns:a16="http://schemas.microsoft.com/office/drawing/2014/main" id="{8469E31E-6EF9-4205-8B78-14EB686DABCE}"/>
            </a:ext>
          </a:extLst>
        </xdr:cNvPr>
        <xdr:cNvSpPr>
          <a:spLocks noChangeAspect="1" noChangeArrowheads="1"/>
        </xdr:cNvSpPr>
      </xdr:nvSpPr>
      <xdr:spPr bwMode="auto">
        <a:xfrm>
          <a:off x="6819900" y="164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66</xdr:row>
      <xdr:rowOff>0</xdr:rowOff>
    </xdr:from>
    <xdr:ext cx="304800" cy="304800"/>
    <xdr:sp macro="" textlink="">
      <xdr:nvSpPr>
        <xdr:cNvPr id="483" name="AutoShape 5" descr="Álcool Étilico Hidratado 70° 1L TUPI">
          <a:extLst>
            <a:ext uri="{FF2B5EF4-FFF2-40B4-BE49-F238E27FC236}">
              <a16:creationId xmlns:a16="http://schemas.microsoft.com/office/drawing/2014/main" id="{307E0DF3-10E6-485B-A681-4E382E535130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473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70</xdr:row>
      <xdr:rowOff>390525</xdr:rowOff>
    </xdr:from>
    <xdr:ext cx="304800" cy="304800"/>
    <xdr:sp macro="" textlink="">
      <xdr:nvSpPr>
        <xdr:cNvPr id="484" name="AutoShape 5" descr="Álcool Étilico Hidratado 70° 1L TUPI">
          <a:extLst>
            <a:ext uri="{FF2B5EF4-FFF2-40B4-BE49-F238E27FC236}">
              <a16:creationId xmlns:a16="http://schemas.microsoft.com/office/drawing/2014/main" id="{7C013C09-3D1B-47A9-8E80-8D151DCF8124}"/>
            </a:ext>
          </a:extLst>
        </xdr:cNvPr>
        <xdr:cNvSpPr>
          <a:spLocks noChangeAspect="1" noChangeArrowheads="1"/>
        </xdr:cNvSpPr>
      </xdr:nvSpPr>
      <xdr:spPr bwMode="auto">
        <a:xfrm>
          <a:off x="7429500" y="1968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75</xdr:row>
      <xdr:rowOff>390525</xdr:rowOff>
    </xdr:from>
    <xdr:ext cx="304800" cy="304800"/>
    <xdr:sp macro="" textlink="">
      <xdr:nvSpPr>
        <xdr:cNvPr id="485" name="AutoShape 5" descr="Álcool Étilico Hidratado 70° 1L TUPI">
          <a:extLst>
            <a:ext uri="{FF2B5EF4-FFF2-40B4-BE49-F238E27FC236}">
              <a16:creationId xmlns:a16="http://schemas.microsoft.com/office/drawing/2014/main" id="{FE5AA1FB-F28E-42E4-AA96-04E86FC4D0EE}"/>
            </a:ext>
          </a:extLst>
        </xdr:cNvPr>
        <xdr:cNvSpPr>
          <a:spLocks noChangeAspect="1" noChangeArrowheads="1"/>
        </xdr:cNvSpPr>
      </xdr:nvSpPr>
      <xdr:spPr bwMode="auto">
        <a:xfrm>
          <a:off x="5600700" y="299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76</xdr:row>
      <xdr:rowOff>464608</xdr:rowOff>
    </xdr:from>
    <xdr:ext cx="304800" cy="304800"/>
    <xdr:sp macro="" textlink="">
      <xdr:nvSpPr>
        <xdr:cNvPr id="486" name="AutoShape 5" descr="Álcool Étilico Hidratado 70° 1L TUPI">
          <a:extLst>
            <a:ext uri="{FF2B5EF4-FFF2-40B4-BE49-F238E27FC236}">
              <a16:creationId xmlns:a16="http://schemas.microsoft.com/office/drawing/2014/main" id="{8BFB1E38-6D14-48A8-A554-3F5DB8EC706B}"/>
            </a:ext>
          </a:extLst>
        </xdr:cNvPr>
        <xdr:cNvSpPr>
          <a:spLocks noChangeAspect="1" noChangeArrowheads="1"/>
        </xdr:cNvSpPr>
      </xdr:nvSpPr>
      <xdr:spPr bwMode="auto">
        <a:xfrm>
          <a:off x="6220883" y="403648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80</xdr:row>
      <xdr:rowOff>390525</xdr:rowOff>
    </xdr:from>
    <xdr:ext cx="304800" cy="304800"/>
    <xdr:sp macro="" textlink="">
      <xdr:nvSpPr>
        <xdr:cNvPr id="487" name="AutoShape 5" descr="Álcool Étilico Hidratado 70° 1L TUPI">
          <a:extLst>
            <a:ext uri="{FF2B5EF4-FFF2-40B4-BE49-F238E27FC236}">
              <a16:creationId xmlns:a16="http://schemas.microsoft.com/office/drawing/2014/main" id="{405A9B25-3F16-4194-92CF-AB81B63437C2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88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83</xdr:row>
      <xdr:rowOff>464608</xdr:rowOff>
    </xdr:from>
    <xdr:ext cx="304800" cy="304800"/>
    <xdr:sp macro="" textlink="">
      <xdr:nvSpPr>
        <xdr:cNvPr id="488" name="AutoShape 5" descr="Álcool Étilico Hidratado 70° 1L TUPI">
          <a:extLst>
            <a:ext uri="{FF2B5EF4-FFF2-40B4-BE49-F238E27FC236}">
              <a16:creationId xmlns:a16="http://schemas.microsoft.com/office/drawing/2014/main" id="{C687D2DB-2FED-4A48-90FC-25DBC70E7182}"/>
            </a:ext>
          </a:extLst>
        </xdr:cNvPr>
        <xdr:cNvSpPr>
          <a:spLocks noChangeAspect="1" noChangeArrowheads="1"/>
        </xdr:cNvSpPr>
      </xdr:nvSpPr>
      <xdr:spPr bwMode="auto">
        <a:xfrm>
          <a:off x="5611283" y="393170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85</xdr:row>
      <xdr:rowOff>390525</xdr:rowOff>
    </xdr:from>
    <xdr:ext cx="304800" cy="304800"/>
    <xdr:sp macro="" textlink="">
      <xdr:nvSpPr>
        <xdr:cNvPr id="489" name="AutoShape 5" descr="Álcool Étilico Hidratado 70° 1L TUPI">
          <a:extLst>
            <a:ext uri="{FF2B5EF4-FFF2-40B4-BE49-F238E27FC236}">
              <a16:creationId xmlns:a16="http://schemas.microsoft.com/office/drawing/2014/main" id="{F69BA0F9-97D0-46AB-95A8-26DF3CC5556B}"/>
            </a:ext>
          </a:extLst>
        </xdr:cNvPr>
        <xdr:cNvSpPr>
          <a:spLocks noChangeAspect="1" noChangeArrowheads="1"/>
        </xdr:cNvSpPr>
      </xdr:nvSpPr>
      <xdr:spPr bwMode="auto">
        <a:xfrm>
          <a:off x="499110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124883</xdr:colOff>
      <xdr:row>88</xdr:row>
      <xdr:rowOff>464608</xdr:rowOff>
    </xdr:from>
    <xdr:ext cx="304800" cy="304800"/>
    <xdr:sp macro="" textlink="">
      <xdr:nvSpPr>
        <xdr:cNvPr id="490" name="AutoShape 5" descr="Álcool Étilico Hidratado 70° 1L TUPI">
          <a:extLst>
            <a:ext uri="{FF2B5EF4-FFF2-40B4-BE49-F238E27FC236}">
              <a16:creationId xmlns:a16="http://schemas.microsoft.com/office/drawing/2014/main" id="{F298663F-EC97-4E0C-A3A6-D4F14C603951}"/>
            </a:ext>
          </a:extLst>
        </xdr:cNvPr>
        <xdr:cNvSpPr>
          <a:spLocks noChangeAspect="1" noChangeArrowheads="1"/>
        </xdr:cNvSpPr>
      </xdr:nvSpPr>
      <xdr:spPr bwMode="auto">
        <a:xfrm>
          <a:off x="5611283" y="397933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88</xdr:row>
      <xdr:rowOff>390525</xdr:rowOff>
    </xdr:from>
    <xdr:ext cx="304800" cy="304800"/>
    <xdr:sp macro="" textlink="">
      <xdr:nvSpPr>
        <xdr:cNvPr id="491" name="AutoShape 5" descr="Álcool Étilico Hidratado 70° 1L TUPI">
          <a:extLst>
            <a:ext uri="{FF2B5EF4-FFF2-40B4-BE49-F238E27FC236}">
              <a16:creationId xmlns:a16="http://schemas.microsoft.com/office/drawing/2014/main" id="{935A1DBF-28FD-432A-886C-49A209CEC4BF}"/>
            </a:ext>
          </a:extLst>
        </xdr:cNvPr>
        <xdr:cNvSpPr>
          <a:spLocks noChangeAspect="1" noChangeArrowheads="1"/>
        </xdr:cNvSpPr>
      </xdr:nvSpPr>
      <xdr:spPr bwMode="auto">
        <a:xfrm>
          <a:off x="4991100" y="390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43</xdr:row>
      <xdr:rowOff>464608</xdr:rowOff>
    </xdr:from>
    <xdr:ext cx="304800" cy="304800"/>
    <xdr:sp macro="" textlink="">
      <xdr:nvSpPr>
        <xdr:cNvPr id="492" name="AutoShape 5" descr="Álcool Étilico Hidratado 70° 1L TUPI">
          <a:extLst>
            <a:ext uri="{FF2B5EF4-FFF2-40B4-BE49-F238E27FC236}">
              <a16:creationId xmlns:a16="http://schemas.microsoft.com/office/drawing/2014/main" id="{3494EDF2-07EC-447C-B758-A650AD10C29E}"/>
            </a:ext>
          </a:extLst>
        </xdr:cNvPr>
        <xdr:cNvSpPr>
          <a:spLocks noChangeAspect="1" noChangeArrowheads="1"/>
        </xdr:cNvSpPr>
      </xdr:nvSpPr>
      <xdr:spPr bwMode="auto">
        <a:xfrm>
          <a:off x="6449181" y="3162496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421217</xdr:colOff>
      <xdr:row>42</xdr:row>
      <xdr:rowOff>464608</xdr:rowOff>
    </xdr:from>
    <xdr:ext cx="304800" cy="304800"/>
    <xdr:sp macro="" textlink="">
      <xdr:nvSpPr>
        <xdr:cNvPr id="493" name="AutoShape 5" descr="Álcool Étilico Hidratado 70° 1L TUPI">
          <a:extLst>
            <a:ext uri="{FF2B5EF4-FFF2-40B4-BE49-F238E27FC236}">
              <a16:creationId xmlns:a16="http://schemas.microsoft.com/office/drawing/2014/main" id="{9E720A3E-2EEA-4D24-9366-A5E45EEC0A1F}"/>
            </a:ext>
          </a:extLst>
        </xdr:cNvPr>
        <xdr:cNvSpPr>
          <a:spLocks noChangeAspect="1" noChangeArrowheads="1"/>
        </xdr:cNvSpPr>
      </xdr:nvSpPr>
      <xdr:spPr bwMode="auto">
        <a:xfrm>
          <a:off x="6450542" y="2410565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28576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EE4F140E-4464-4A57-A72D-4CC9E3C49CC4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28576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893207C1-4196-49C3-9EA8-5099B5012BBD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28576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C2F7D04C-84CF-4250-9E20-8339A8DEFCCC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28576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E1360783-5395-4738-AD83-279AFA8FDE82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26</xdr:row>
      <xdr:rowOff>28576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CAA9BC73-994A-409C-91AC-2C2385313321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20881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6B2ED9EB-E7D9-4A88-9E2D-4243793F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378648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FDECAD21-491E-49FC-8855-A931CF4FB797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80421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58B7F7E8-B01A-4D29-868F-BF71158C3C53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80421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D050929F-D710-4313-A990-23BABDC3F7F0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378648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222C931E-F897-4965-8048-04E900836EBA}"/>
            </a:ext>
          </a:extLst>
        </xdr:cNvPr>
        <xdr:cNvSpPr>
          <a:spLocks noChangeAspect="1" noChangeArrowheads="1"/>
        </xdr:cNvSpPr>
      </xdr:nvSpPr>
      <xdr:spPr bwMode="auto">
        <a:xfrm>
          <a:off x="0" y="5235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39</xdr:row>
      <xdr:rowOff>0</xdr:rowOff>
    </xdr:from>
    <xdr:to>
      <xdr:col>2</xdr:col>
      <xdr:colOff>1784995</xdr:colOff>
      <xdr:row>39</xdr:row>
      <xdr:rowOff>382458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8B04E6FB-45B3-47F7-9599-44E63B6FF31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52358925"/>
          <a:ext cx="260995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3" name="AutoShape 2" descr="Álcool Étilico Hidratado 70° 1L TUPI">
          <a:extLst>
            <a:ext uri="{FF2B5EF4-FFF2-40B4-BE49-F238E27FC236}">
              <a16:creationId xmlns:a16="http://schemas.microsoft.com/office/drawing/2014/main" id="{166EF8E5-DB85-4292-8DCB-C3AE4450340C}"/>
            </a:ext>
          </a:extLst>
        </xdr:cNvPr>
        <xdr:cNvSpPr>
          <a:spLocks noChangeAspect="1" noChangeArrowheads="1"/>
        </xdr:cNvSpPr>
      </xdr:nvSpPr>
      <xdr:spPr bwMode="auto">
        <a:xfrm>
          <a:off x="0" y="3842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4" name="AutoShape 3" descr="Álcool Étilico Hidratado 70° 1L TUPI">
          <a:extLst>
            <a:ext uri="{FF2B5EF4-FFF2-40B4-BE49-F238E27FC236}">
              <a16:creationId xmlns:a16="http://schemas.microsoft.com/office/drawing/2014/main" id="{34109795-BC8E-4613-BD5A-AE2529093AE8}"/>
            </a:ext>
          </a:extLst>
        </xdr:cNvPr>
        <xdr:cNvSpPr>
          <a:spLocks noChangeAspect="1" noChangeArrowheads="1"/>
        </xdr:cNvSpPr>
      </xdr:nvSpPr>
      <xdr:spPr bwMode="auto">
        <a:xfrm>
          <a:off x="0" y="3974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04800"/>
    <xdr:sp macro="" textlink="">
      <xdr:nvSpPr>
        <xdr:cNvPr id="15" name="AutoShape 4" descr="Álcool Étilico Hidratado 70° 1L TUPI">
          <a:extLst>
            <a:ext uri="{FF2B5EF4-FFF2-40B4-BE49-F238E27FC236}">
              <a16:creationId xmlns:a16="http://schemas.microsoft.com/office/drawing/2014/main" id="{529F32A6-F70E-47BD-A52E-D0F38306545F}"/>
            </a:ext>
          </a:extLst>
        </xdr:cNvPr>
        <xdr:cNvSpPr>
          <a:spLocks noChangeAspect="1" noChangeArrowheads="1"/>
        </xdr:cNvSpPr>
      </xdr:nvSpPr>
      <xdr:spPr bwMode="auto">
        <a:xfrm>
          <a:off x="0" y="3974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39</xdr:row>
      <xdr:rowOff>0</xdr:rowOff>
    </xdr:from>
    <xdr:ext cx="304800" cy="304800"/>
    <xdr:sp macro="" textlink="">
      <xdr:nvSpPr>
        <xdr:cNvPr id="16" name="AutoShape 5" descr="Álcool Étilico Hidratado 70° 1L TUPI">
          <a:extLst>
            <a:ext uri="{FF2B5EF4-FFF2-40B4-BE49-F238E27FC236}">
              <a16:creationId xmlns:a16="http://schemas.microsoft.com/office/drawing/2014/main" id="{F65F234F-7E8C-4F03-B220-DD479E7D453A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7" name="AutoShape 2" descr="Álcool Étilico Hidratado 70° 1L TUPI">
          <a:extLst>
            <a:ext uri="{FF2B5EF4-FFF2-40B4-BE49-F238E27FC236}">
              <a16:creationId xmlns:a16="http://schemas.microsoft.com/office/drawing/2014/main" id="{4C471FC3-7284-4452-91E5-3D851E799BA1}"/>
            </a:ext>
          </a:extLst>
        </xdr:cNvPr>
        <xdr:cNvSpPr>
          <a:spLocks noChangeAspect="1" noChangeArrowheads="1"/>
        </xdr:cNvSpPr>
      </xdr:nvSpPr>
      <xdr:spPr bwMode="auto">
        <a:xfrm>
          <a:off x="0" y="56930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A6CEF720-DF0A-4709-8CCD-3CAE48AD578F}"/>
            </a:ext>
          </a:extLst>
        </xdr:cNvPr>
        <xdr:cNvSpPr>
          <a:spLocks noChangeAspect="1" noChangeArrowheads="1"/>
        </xdr:cNvSpPr>
      </xdr:nvSpPr>
      <xdr:spPr bwMode="auto">
        <a:xfrm>
          <a:off x="0" y="56930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9" name="AutoShape 6" descr="Álcool Étilico Hidratado 70° 1L TUPI">
          <a:extLst>
            <a:ext uri="{FF2B5EF4-FFF2-40B4-BE49-F238E27FC236}">
              <a16:creationId xmlns:a16="http://schemas.microsoft.com/office/drawing/2014/main" id="{237A146C-CCB7-47F5-9F29-303AC042DB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56930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0" name="AutoShape 2" descr="Álcool Étilico Hidratado 70° 1L TUPI">
          <a:extLst>
            <a:ext uri="{FF2B5EF4-FFF2-40B4-BE49-F238E27FC236}">
              <a16:creationId xmlns:a16="http://schemas.microsoft.com/office/drawing/2014/main" id="{4EE2EE4E-87EB-43A6-A75B-DF0DD7290776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1" name="AutoShape 3" descr="Álcool Étilico Hidratado 70° 1L TUPI">
          <a:extLst>
            <a:ext uri="{FF2B5EF4-FFF2-40B4-BE49-F238E27FC236}">
              <a16:creationId xmlns:a16="http://schemas.microsoft.com/office/drawing/2014/main" id="{8F6B6EC2-95F0-40A7-953C-69F69D2C4AF1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2" name="AutoShape 4" descr="Álcool Étilico Hidratado 70° 1L TUPI">
          <a:extLst>
            <a:ext uri="{FF2B5EF4-FFF2-40B4-BE49-F238E27FC236}">
              <a16:creationId xmlns:a16="http://schemas.microsoft.com/office/drawing/2014/main" id="{F940A20D-EFCB-44B5-A720-23964BAE298D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3" name="AutoShape 5" descr="Álcool Étilico Hidratado 70° 1L TUPI">
          <a:extLst>
            <a:ext uri="{FF2B5EF4-FFF2-40B4-BE49-F238E27FC236}">
              <a16:creationId xmlns:a16="http://schemas.microsoft.com/office/drawing/2014/main" id="{E8B6B1F5-98BE-40C5-9A56-CF9B3ADCC921}"/>
            </a:ext>
          </a:extLst>
        </xdr:cNvPr>
        <xdr:cNvSpPr>
          <a:spLocks noChangeAspect="1" noChangeArrowheads="1"/>
        </xdr:cNvSpPr>
      </xdr:nvSpPr>
      <xdr:spPr bwMode="auto">
        <a:xfrm>
          <a:off x="0" y="6087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4" name="AutoShape 6" descr="Álcool Étilico Hidratado 70° 1L TUPI">
          <a:extLst>
            <a:ext uri="{FF2B5EF4-FFF2-40B4-BE49-F238E27FC236}">
              <a16:creationId xmlns:a16="http://schemas.microsoft.com/office/drawing/2014/main" id="{39182227-0D2C-4B7B-89BD-F5D1A5970EB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0874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5" name="AutoShape 2" descr="Álcool Étilico Hidratado 70° 1L TUPI">
          <a:extLst>
            <a:ext uri="{FF2B5EF4-FFF2-40B4-BE49-F238E27FC236}">
              <a16:creationId xmlns:a16="http://schemas.microsoft.com/office/drawing/2014/main" id="{52FADDDB-B503-4DB5-82C1-2694E23F63D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6" name="AutoShape 3" descr="Álcool Étilico Hidratado 70° 1L TUPI">
          <a:extLst>
            <a:ext uri="{FF2B5EF4-FFF2-40B4-BE49-F238E27FC236}">
              <a16:creationId xmlns:a16="http://schemas.microsoft.com/office/drawing/2014/main" id="{16A209BA-C55D-4972-A13F-D6448753A4C6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7" name="AutoShape 4" descr="Álcool Étilico Hidratado 70° 1L TUPI">
          <a:extLst>
            <a:ext uri="{FF2B5EF4-FFF2-40B4-BE49-F238E27FC236}">
              <a16:creationId xmlns:a16="http://schemas.microsoft.com/office/drawing/2014/main" id="{54FDECE8-A828-433D-AE53-DE009D02B24D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8" name="AutoShape 5" descr="Álcool Étilico Hidratado 70° 1L TUPI">
          <a:extLst>
            <a:ext uri="{FF2B5EF4-FFF2-40B4-BE49-F238E27FC236}">
              <a16:creationId xmlns:a16="http://schemas.microsoft.com/office/drawing/2014/main" id="{08D27E25-F51E-4799-809B-772C630A101A}"/>
            </a:ext>
          </a:extLst>
        </xdr:cNvPr>
        <xdr:cNvSpPr>
          <a:spLocks noChangeAspect="1" noChangeArrowheads="1"/>
        </xdr:cNvSpPr>
      </xdr:nvSpPr>
      <xdr:spPr bwMode="auto">
        <a:xfrm>
          <a:off x="0" y="64770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9" name="AutoShape 6" descr="Álcool Étilico Hidratado 70° 1L TUPI">
          <a:extLst>
            <a:ext uri="{FF2B5EF4-FFF2-40B4-BE49-F238E27FC236}">
              <a16:creationId xmlns:a16="http://schemas.microsoft.com/office/drawing/2014/main" id="{7D6A30EB-E382-4324-9447-3C82E495EE5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47700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0" name="AutoShape 2" descr="Álcool Étilico Hidratado 70° 1L TUPI">
          <a:extLst>
            <a:ext uri="{FF2B5EF4-FFF2-40B4-BE49-F238E27FC236}">
              <a16:creationId xmlns:a16="http://schemas.microsoft.com/office/drawing/2014/main" id="{81B36282-561A-4E93-AF78-B9231232C8DF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1" name="AutoShape 3" descr="Álcool Étilico Hidratado 70° 1L TUPI">
          <a:extLst>
            <a:ext uri="{FF2B5EF4-FFF2-40B4-BE49-F238E27FC236}">
              <a16:creationId xmlns:a16="http://schemas.microsoft.com/office/drawing/2014/main" id="{C4D64653-517F-4119-AD31-3E60293FF0B4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2" name="AutoShape 4" descr="Álcool Étilico Hidratado 70° 1L TUPI">
          <a:extLst>
            <a:ext uri="{FF2B5EF4-FFF2-40B4-BE49-F238E27FC236}">
              <a16:creationId xmlns:a16="http://schemas.microsoft.com/office/drawing/2014/main" id="{C59565EC-DB19-4540-AC51-49B7D87BA96B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3" name="AutoShape 5" descr="Álcool Étilico Hidratado 70° 1L TUPI">
          <a:extLst>
            <a:ext uri="{FF2B5EF4-FFF2-40B4-BE49-F238E27FC236}">
              <a16:creationId xmlns:a16="http://schemas.microsoft.com/office/drawing/2014/main" id="{EB997F88-2C8E-4108-83A4-C1558CCA9B11}"/>
            </a:ext>
          </a:extLst>
        </xdr:cNvPr>
        <xdr:cNvSpPr>
          <a:spLocks noChangeAspect="1" noChangeArrowheads="1"/>
        </xdr:cNvSpPr>
      </xdr:nvSpPr>
      <xdr:spPr bwMode="auto">
        <a:xfrm>
          <a:off x="0" y="69018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4" name="AutoShape 6" descr="Álcool Étilico Hidratado 70° 1L TUPI">
          <a:extLst>
            <a:ext uri="{FF2B5EF4-FFF2-40B4-BE49-F238E27FC236}">
              <a16:creationId xmlns:a16="http://schemas.microsoft.com/office/drawing/2014/main" id="{88E90B37-D2E5-4901-A3EF-573430BF298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69018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5" name="AutoShape 2" descr="Álcool Étilico Hidratado 70° 1L TUPI">
          <a:extLst>
            <a:ext uri="{FF2B5EF4-FFF2-40B4-BE49-F238E27FC236}">
              <a16:creationId xmlns:a16="http://schemas.microsoft.com/office/drawing/2014/main" id="{0241E69E-1BB1-4EBB-BD48-9D5406BF1814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6" name="AutoShape 3" descr="Álcool Étilico Hidratado 70° 1L TUPI">
          <a:extLst>
            <a:ext uri="{FF2B5EF4-FFF2-40B4-BE49-F238E27FC236}">
              <a16:creationId xmlns:a16="http://schemas.microsoft.com/office/drawing/2014/main" id="{D7104107-E279-466F-B42A-5D84098B3D4F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7" name="AutoShape 4" descr="Álcool Étilico Hidratado 70° 1L TUPI">
          <a:extLst>
            <a:ext uri="{FF2B5EF4-FFF2-40B4-BE49-F238E27FC236}">
              <a16:creationId xmlns:a16="http://schemas.microsoft.com/office/drawing/2014/main" id="{7D5532F3-7B84-49E9-97A3-BE93B29142B1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8" name="AutoShape 5" descr="Álcool Étilico Hidratado 70° 1L TUPI">
          <a:extLst>
            <a:ext uri="{FF2B5EF4-FFF2-40B4-BE49-F238E27FC236}">
              <a16:creationId xmlns:a16="http://schemas.microsoft.com/office/drawing/2014/main" id="{ECE7224F-CD78-4CF1-9036-6C272D9CCD8E}"/>
            </a:ext>
          </a:extLst>
        </xdr:cNvPr>
        <xdr:cNvSpPr>
          <a:spLocks noChangeAspect="1" noChangeArrowheads="1"/>
        </xdr:cNvSpPr>
      </xdr:nvSpPr>
      <xdr:spPr bwMode="auto">
        <a:xfrm>
          <a:off x="0" y="73237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9" name="AutoShape 6" descr="Álcool Étilico Hidratado 70° 1L TUPI">
          <a:extLst>
            <a:ext uri="{FF2B5EF4-FFF2-40B4-BE49-F238E27FC236}">
              <a16:creationId xmlns:a16="http://schemas.microsoft.com/office/drawing/2014/main" id="{370C24D3-9F30-4B04-94E3-46887669F1E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32377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1" name="AutoShape 2" descr="Álcool Étilico Hidratado 70° 1L TUPI">
          <a:extLst>
            <a:ext uri="{FF2B5EF4-FFF2-40B4-BE49-F238E27FC236}">
              <a16:creationId xmlns:a16="http://schemas.microsoft.com/office/drawing/2014/main" id="{E99663C6-8AA7-4319-BC66-91388887448F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2" name="AutoShape 3" descr="Álcool Étilico Hidratado 70° 1L TUPI">
          <a:extLst>
            <a:ext uri="{FF2B5EF4-FFF2-40B4-BE49-F238E27FC236}">
              <a16:creationId xmlns:a16="http://schemas.microsoft.com/office/drawing/2014/main" id="{B2BD9672-658B-45FE-BFD4-E0AEF053D502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3" name="AutoShape 4" descr="Álcool Étilico Hidratado 70° 1L TUPI">
          <a:extLst>
            <a:ext uri="{FF2B5EF4-FFF2-40B4-BE49-F238E27FC236}">
              <a16:creationId xmlns:a16="http://schemas.microsoft.com/office/drawing/2014/main" id="{299E65B4-49FF-46E1-BDA4-FE69A9F52343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4" name="AutoShape 5" descr="Álcool Étilico Hidratado 70° 1L TUPI">
          <a:extLst>
            <a:ext uri="{FF2B5EF4-FFF2-40B4-BE49-F238E27FC236}">
              <a16:creationId xmlns:a16="http://schemas.microsoft.com/office/drawing/2014/main" id="{CFA2665D-D41B-4E9D-81CB-CCB58CC50E26}"/>
            </a:ext>
          </a:extLst>
        </xdr:cNvPr>
        <xdr:cNvSpPr>
          <a:spLocks noChangeAspect="1" noChangeArrowheads="1"/>
        </xdr:cNvSpPr>
      </xdr:nvSpPr>
      <xdr:spPr bwMode="auto">
        <a:xfrm>
          <a:off x="0" y="77457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45" name="AutoShape 6" descr="Álcool Étilico Hidratado 70° 1L TUPI">
          <a:extLst>
            <a:ext uri="{FF2B5EF4-FFF2-40B4-BE49-F238E27FC236}">
              <a16:creationId xmlns:a16="http://schemas.microsoft.com/office/drawing/2014/main" id="{496E7B6C-4520-4964-A165-8CD1C2EDF23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7457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7" name="AutoShape 2" descr="Álcool Étilico Hidratado 70° 1L TUPI">
          <a:extLst>
            <a:ext uri="{FF2B5EF4-FFF2-40B4-BE49-F238E27FC236}">
              <a16:creationId xmlns:a16="http://schemas.microsoft.com/office/drawing/2014/main" id="{52CBDEB2-B74D-496B-9065-417578C4E8B4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8" name="AutoShape 3" descr="Álcool Étilico Hidratado 70° 1L TUPI">
          <a:extLst>
            <a:ext uri="{FF2B5EF4-FFF2-40B4-BE49-F238E27FC236}">
              <a16:creationId xmlns:a16="http://schemas.microsoft.com/office/drawing/2014/main" id="{4526AD37-9A1D-4DF3-8D89-DABD546AF194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9" name="AutoShape 4" descr="Álcool Étilico Hidratado 70° 1L TUPI">
          <a:extLst>
            <a:ext uri="{FF2B5EF4-FFF2-40B4-BE49-F238E27FC236}">
              <a16:creationId xmlns:a16="http://schemas.microsoft.com/office/drawing/2014/main" id="{8798EA53-0AC4-4954-9682-9D0F644E8D08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50" name="AutoShape 5" descr="Álcool Étilico Hidratado 70° 1L TUPI">
          <a:extLst>
            <a:ext uri="{FF2B5EF4-FFF2-40B4-BE49-F238E27FC236}">
              <a16:creationId xmlns:a16="http://schemas.microsoft.com/office/drawing/2014/main" id="{16C93716-D90C-46D0-A921-8204AEA141CB}"/>
            </a:ext>
          </a:extLst>
        </xdr:cNvPr>
        <xdr:cNvSpPr>
          <a:spLocks noChangeAspect="1" noChangeArrowheads="1"/>
        </xdr:cNvSpPr>
      </xdr:nvSpPr>
      <xdr:spPr bwMode="auto">
        <a:xfrm>
          <a:off x="0" y="81591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51" name="AutoShape 6" descr="Álcool Étilico Hidratado 70° 1L TUPI">
          <a:extLst>
            <a:ext uri="{FF2B5EF4-FFF2-40B4-BE49-F238E27FC236}">
              <a16:creationId xmlns:a16="http://schemas.microsoft.com/office/drawing/2014/main" id="{8C3BF11C-CC43-414D-8D55-73AB4092E75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1591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53" name="AutoShape 2" descr="Álcool Étilico Hidratado 70° 1L TUPI">
          <a:extLst>
            <a:ext uri="{FF2B5EF4-FFF2-40B4-BE49-F238E27FC236}">
              <a16:creationId xmlns:a16="http://schemas.microsoft.com/office/drawing/2014/main" id="{0EC094D7-CF1E-4F6F-A199-83FCC5A076FB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54" name="AutoShape 3" descr="Álcool Étilico Hidratado 70° 1L TUPI">
          <a:extLst>
            <a:ext uri="{FF2B5EF4-FFF2-40B4-BE49-F238E27FC236}">
              <a16:creationId xmlns:a16="http://schemas.microsoft.com/office/drawing/2014/main" id="{7D7F2DA0-923E-4683-B733-A8DF23CB537E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55" name="AutoShape 4" descr="Álcool Étilico Hidratado 70° 1L TUPI">
          <a:extLst>
            <a:ext uri="{FF2B5EF4-FFF2-40B4-BE49-F238E27FC236}">
              <a16:creationId xmlns:a16="http://schemas.microsoft.com/office/drawing/2014/main" id="{4C1B684A-E65C-4707-BBE7-B121202B8FCD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56" name="AutoShape 5" descr="Álcool Étilico Hidratado 70° 1L TUPI">
          <a:extLst>
            <a:ext uri="{FF2B5EF4-FFF2-40B4-BE49-F238E27FC236}">
              <a16:creationId xmlns:a16="http://schemas.microsoft.com/office/drawing/2014/main" id="{CF30A949-4A72-4194-80F8-29BF9178C956}"/>
            </a:ext>
          </a:extLst>
        </xdr:cNvPr>
        <xdr:cNvSpPr>
          <a:spLocks noChangeAspect="1" noChangeArrowheads="1"/>
        </xdr:cNvSpPr>
      </xdr:nvSpPr>
      <xdr:spPr bwMode="auto">
        <a:xfrm>
          <a:off x="0" y="85772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57" name="AutoShape 6" descr="Álcool Étilico Hidratado 70° 1L TUPI">
          <a:extLst>
            <a:ext uri="{FF2B5EF4-FFF2-40B4-BE49-F238E27FC236}">
              <a16:creationId xmlns:a16="http://schemas.microsoft.com/office/drawing/2014/main" id="{A06986CD-1BDF-4A79-982B-06F32C3FA7F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5772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59" name="AutoShape 2" descr="Álcool Étilico Hidratado 70° 1L TUPI">
          <a:extLst>
            <a:ext uri="{FF2B5EF4-FFF2-40B4-BE49-F238E27FC236}">
              <a16:creationId xmlns:a16="http://schemas.microsoft.com/office/drawing/2014/main" id="{A96A6F65-4E79-42D8-A120-29593C284E0F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60" name="AutoShape 3" descr="Álcool Étilico Hidratado 70° 1L TUPI">
          <a:extLst>
            <a:ext uri="{FF2B5EF4-FFF2-40B4-BE49-F238E27FC236}">
              <a16:creationId xmlns:a16="http://schemas.microsoft.com/office/drawing/2014/main" id="{FA6D5CCC-6812-4C59-87C5-990A2DA6B292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61" name="AutoShape 4" descr="Álcool Étilico Hidratado 70° 1L TUPI">
          <a:extLst>
            <a:ext uri="{FF2B5EF4-FFF2-40B4-BE49-F238E27FC236}">
              <a16:creationId xmlns:a16="http://schemas.microsoft.com/office/drawing/2014/main" id="{065227F0-C751-4E23-A575-2FC268E1C207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62" name="AutoShape 5" descr="Álcool Étilico Hidratado 70° 1L TUPI">
          <a:extLst>
            <a:ext uri="{FF2B5EF4-FFF2-40B4-BE49-F238E27FC236}">
              <a16:creationId xmlns:a16="http://schemas.microsoft.com/office/drawing/2014/main" id="{CD076D4D-515E-4D4F-A7E7-255F8E61E341}"/>
            </a:ext>
          </a:extLst>
        </xdr:cNvPr>
        <xdr:cNvSpPr>
          <a:spLocks noChangeAspect="1" noChangeArrowheads="1"/>
        </xdr:cNvSpPr>
      </xdr:nvSpPr>
      <xdr:spPr bwMode="auto">
        <a:xfrm>
          <a:off x="0" y="89963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63" name="AutoShape 6" descr="Álcool Étilico Hidratado 70° 1L TUPI">
          <a:extLst>
            <a:ext uri="{FF2B5EF4-FFF2-40B4-BE49-F238E27FC236}">
              <a16:creationId xmlns:a16="http://schemas.microsoft.com/office/drawing/2014/main" id="{3EE670C4-AECD-4652-A429-1D150C96FAC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89963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65" name="AutoShape 2" descr="Álcool Étilico Hidratado 70° 1L TUPI">
          <a:extLst>
            <a:ext uri="{FF2B5EF4-FFF2-40B4-BE49-F238E27FC236}">
              <a16:creationId xmlns:a16="http://schemas.microsoft.com/office/drawing/2014/main" id="{FD58E2D2-A070-46CD-977B-B635BD54AA04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66" name="AutoShape 3" descr="Álcool Étilico Hidratado 70° 1L TUPI">
          <a:extLst>
            <a:ext uri="{FF2B5EF4-FFF2-40B4-BE49-F238E27FC236}">
              <a16:creationId xmlns:a16="http://schemas.microsoft.com/office/drawing/2014/main" id="{07492B7C-5073-44DD-B682-530E60BAD46E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67" name="AutoShape 4" descr="Álcool Étilico Hidratado 70° 1L TUPI">
          <a:extLst>
            <a:ext uri="{FF2B5EF4-FFF2-40B4-BE49-F238E27FC236}">
              <a16:creationId xmlns:a16="http://schemas.microsoft.com/office/drawing/2014/main" id="{B5C3C3F8-B9E2-4453-94AD-B564AEF5254C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68" name="AutoShape 5" descr="Álcool Étilico Hidratado 70° 1L TUPI">
          <a:extLst>
            <a:ext uri="{FF2B5EF4-FFF2-40B4-BE49-F238E27FC236}">
              <a16:creationId xmlns:a16="http://schemas.microsoft.com/office/drawing/2014/main" id="{CB22C608-1B77-463D-BC03-FF63E7C4B329}"/>
            </a:ext>
          </a:extLst>
        </xdr:cNvPr>
        <xdr:cNvSpPr>
          <a:spLocks noChangeAspect="1" noChangeArrowheads="1"/>
        </xdr:cNvSpPr>
      </xdr:nvSpPr>
      <xdr:spPr bwMode="auto">
        <a:xfrm>
          <a:off x="0" y="96231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69" name="AutoShape 6" descr="Álcool Étilico Hidratado 70° 1L TUPI">
          <a:extLst>
            <a:ext uri="{FF2B5EF4-FFF2-40B4-BE49-F238E27FC236}">
              <a16:creationId xmlns:a16="http://schemas.microsoft.com/office/drawing/2014/main" id="{1A7B5B8B-6D0B-4348-88EA-1D91718A2A0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962310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70" name="AutoShape 2" descr="Álcool Étilico Hidratado 70° 1L TUPI">
          <a:extLst>
            <a:ext uri="{FF2B5EF4-FFF2-40B4-BE49-F238E27FC236}">
              <a16:creationId xmlns:a16="http://schemas.microsoft.com/office/drawing/2014/main" id="{3ACC6E28-F923-4B42-BB61-3A201EEB080F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71" name="AutoShape 3" descr="Álcool Étilico Hidratado 70° 1L TUPI">
          <a:extLst>
            <a:ext uri="{FF2B5EF4-FFF2-40B4-BE49-F238E27FC236}">
              <a16:creationId xmlns:a16="http://schemas.microsoft.com/office/drawing/2014/main" id="{88A48E6D-276F-403A-B3DE-00FFC17BF909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72" name="AutoShape 4" descr="Álcool Étilico Hidratado 70° 1L TUPI">
          <a:extLst>
            <a:ext uri="{FF2B5EF4-FFF2-40B4-BE49-F238E27FC236}">
              <a16:creationId xmlns:a16="http://schemas.microsoft.com/office/drawing/2014/main" id="{F7B353AA-612B-4DC9-BA00-1B69D36EF157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73" name="AutoShape 5" descr="Álcool Étilico Hidratado 70° 1L TUPI">
          <a:extLst>
            <a:ext uri="{FF2B5EF4-FFF2-40B4-BE49-F238E27FC236}">
              <a16:creationId xmlns:a16="http://schemas.microsoft.com/office/drawing/2014/main" id="{68106832-3EA3-425E-8F46-0E2C5D8D8617}"/>
            </a:ext>
          </a:extLst>
        </xdr:cNvPr>
        <xdr:cNvSpPr>
          <a:spLocks noChangeAspect="1" noChangeArrowheads="1"/>
        </xdr:cNvSpPr>
      </xdr:nvSpPr>
      <xdr:spPr bwMode="auto">
        <a:xfrm>
          <a:off x="0" y="102117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74" name="AutoShape 6" descr="Álcool Étilico Hidratado 70° 1L TUPI">
          <a:extLst>
            <a:ext uri="{FF2B5EF4-FFF2-40B4-BE49-F238E27FC236}">
              <a16:creationId xmlns:a16="http://schemas.microsoft.com/office/drawing/2014/main" id="{16D94574-546F-48B7-9740-3F42ED8C30C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21175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39</xdr:row>
      <xdr:rowOff>0</xdr:rowOff>
    </xdr:from>
    <xdr:ext cx="304800" cy="304800"/>
    <xdr:sp macro="" textlink="">
      <xdr:nvSpPr>
        <xdr:cNvPr id="76" name="AutoShape 5" descr="Álcool Étilico Hidratado 70° 1L TUPI">
          <a:extLst>
            <a:ext uri="{FF2B5EF4-FFF2-40B4-BE49-F238E27FC236}">
              <a16:creationId xmlns:a16="http://schemas.microsoft.com/office/drawing/2014/main" id="{47F811DE-8F0B-4A2E-BF19-6619CF2BB6FA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967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39</xdr:row>
      <xdr:rowOff>0</xdr:rowOff>
    </xdr:from>
    <xdr:ext cx="304800" cy="304800"/>
    <xdr:sp macro="" textlink="">
      <xdr:nvSpPr>
        <xdr:cNvPr id="77" name="AutoShape 5" descr="Álcool Étilico Hidratado 70° 1L TUPI">
          <a:extLst>
            <a:ext uri="{FF2B5EF4-FFF2-40B4-BE49-F238E27FC236}">
              <a16:creationId xmlns:a16="http://schemas.microsoft.com/office/drawing/2014/main" id="{F0E09A56-4424-4C43-A0F1-6C0FE0D14267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387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39</xdr:row>
      <xdr:rowOff>0</xdr:rowOff>
    </xdr:from>
    <xdr:ext cx="304800" cy="304800"/>
    <xdr:sp macro="" textlink="">
      <xdr:nvSpPr>
        <xdr:cNvPr id="78" name="AutoShape 5" descr="Álcool Étilico Hidratado 70° 1L TUPI">
          <a:extLst>
            <a:ext uri="{FF2B5EF4-FFF2-40B4-BE49-F238E27FC236}">
              <a16:creationId xmlns:a16="http://schemas.microsoft.com/office/drawing/2014/main" id="{175544A2-F61B-4C40-A9FD-53E89DE50DC2}"/>
            </a:ext>
          </a:extLst>
        </xdr:cNvPr>
        <xdr:cNvSpPr>
          <a:spLocks noChangeAspect="1" noChangeArrowheads="1"/>
        </xdr:cNvSpPr>
      </xdr:nvSpPr>
      <xdr:spPr bwMode="auto">
        <a:xfrm>
          <a:off x="6143625" y="3497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519545</xdr:colOff>
      <xdr:row>36</xdr:row>
      <xdr:rowOff>383474</xdr:rowOff>
    </xdr:from>
    <xdr:to>
      <xdr:col>18</xdr:col>
      <xdr:colOff>1586459</xdr:colOff>
      <xdr:row>36</xdr:row>
      <xdr:rowOff>524124</xdr:rowOff>
    </xdr:to>
    <xdr:sp macro="" textlink="">
      <xdr:nvSpPr>
        <xdr:cNvPr id="90" name="Seta: para a Esquerda 89">
          <a:extLst>
            <a:ext uri="{FF2B5EF4-FFF2-40B4-BE49-F238E27FC236}">
              <a16:creationId xmlns:a16="http://schemas.microsoft.com/office/drawing/2014/main" id="{06D2F1EA-E1DF-4BA8-BECC-4DE18D95D896}"/>
            </a:ext>
          </a:extLst>
        </xdr:cNvPr>
        <xdr:cNvSpPr/>
      </xdr:nvSpPr>
      <xdr:spPr>
        <a:xfrm rot="10800000">
          <a:off x="19683845" y="21662324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445324</xdr:colOff>
      <xdr:row>28</xdr:row>
      <xdr:rowOff>420585</xdr:rowOff>
    </xdr:from>
    <xdr:to>
      <xdr:col>18</xdr:col>
      <xdr:colOff>1512238</xdr:colOff>
      <xdr:row>28</xdr:row>
      <xdr:rowOff>561235</xdr:rowOff>
    </xdr:to>
    <xdr:sp macro="" textlink="">
      <xdr:nvSpPr>
        <xdr:cNvPr id="91" name="Seta: para a Esquerda 90">
          <a:extLst>
            <a:ext uri="{FF2B5EF4-FFF2-40B4-BE49-F238E27FC236}">
              <a16:creationId xmlns:a16="http://schemas.microsoft.com/office/drawing/2014/main" id="{3CFABDDD-74E2-441F-B9D4-37734B9266B4}"/>
            </a:ext>
          </a:extLst>
        </xdr:cNvPr>
        <xdr:cNvSpPr/>
      </xdr:nvSpPr>
      <xdr:spPr>
        <a:xfrm rot="10800000">
          <a:off x="19609624" y="16908360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593766</xdr:colOff>
      <xdr:row>23</xdr:row>
      <xdr:rowOff>371103</xdr:rowOff>
    </xdr:from>
    <xdr:to>
      <xdr:col>18</xdr:col>
      <xdr:colOff>1660680</xdr:colOff>
      <xdr:row>23</xdr:row>
      <xdr:rowOff>544284</xdr:rowOff>
    </xdr:to>
    <xdr:sp macro="" textlink="">
      <xdr:nvSpPr>
        <xdr:cNvPr id="92" name="Seta: para a Esquerda 91">
          <a:extLst>
            <a:ext uri="{FF2B5EF4-FFF2-40B4-BE49-F238E27FC236}">
              <a16:creationId xmlns:a16="http://schemas.microsoft.com/office/drawing/2014/main" id="{E8272181-FC30-492A-B73F-D274EF65237C}"/>
            </a:ext>
          </a:extLst>
        </xdr:cNvPr>
        <xdr:cNvSpPr/>
      </xdr:nvSpPr>
      <xdr:spPr>
        <a:xfrm rot="10800000">
          <a:off x="19758066" y="11705853"/>
          <a:ext cx="1066914" cy="17318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507176</xdr:colOff>
      <xdr:row>17</xdr:row>
      <xdr:rowOff>432955</xdr:rowOff>
    </xdr:from>
    <xdr:to>
      <xdr:col>18</xdr:col>
      <xdr:colOff>1574090</xdr:colOff>
      <xdr:row>17</xdr:row>
      <xdr:rowOff>573605</xdr:rowOff>
    </xdr:to>
    <xdr:sp macro="" textlink="">
      <xdr:nvSpPr>
        <xdr:cNvPr id="93" name="Seta: para a Esquerda 92">
          <a:extLst>
            <a:ext uri="{FF2B5EF4-FFF2-40B4-BE49-F238E27FC236}">
              <a16:creationId xmlns:a16="http://schemas.microsoft.com/office/drawing/2014/main" id="{C559256E-DBC4-4601-8113-BED2D45E8DF8}"/>
            </a:ext>
          </a:extLst>
        </xdr:cNvPr>
        <xdr:cNvSpPr/>
      </xdr:nvSpPr>
      <xdr:spPr>
        <a:xfrm rot="10800000">
          <a:off x="19671476" y="8081530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95" name="AutoShape 2" descr="Álcool Étilico Hidratado 70° 1L TUPI">
          <a:extLst>
            <a:ext uri="{FF2B5EF4-FFF2-40B4-BE49-F238E27FC236}">
              <a16:creationId xmlns:a16="http://schemas.microsoft.com/office/drawing/2014/main" id="{58AC9D0B-E279-43F9-B42E-4367743B9D71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96" name="AutoShape 3" descr="Álcool Étilico Hidratado 70° 1L TUPI">
          <a:extLst>
            <a:ext uri="{FF2B5EF4-FFF2-40B4-BE49-F238E27FC236}">
              <a16:creationId xmlns:a16="http://schemas.microsoft.com/office/drawing/2014/main" id="{4C85A705-F697-43E3-A2D8-BD5EC8B3B020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97" name="AutoShape 4" descr="Álcool Étilico Hidratado 70° 1L TUPI">
          <a:extLst>
            <a:ext uri="{FF2B5EF4-FFF2-40B4-BE49-F238E27FC236}">
              <a16:creationId xmlns:a16="http://schemas.microsoft.com/office/drawing/2014/main" id="{ECC90FF1-9709-4987-9503-07F4A6E9B396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98" name="AutoShape 5" descr="Álcool Étilico Hidratado 70° 1L TUPI">
          <a:extLst>
            <a:ext uri="{FF2B5EF4-FFF2-40B4-BE49-F238E27FC236}">
              <a16:creationId xmlns:a16="http://schemas.microsoft.com/office/drawing/2014/main" id="{4F087BD0-FAC2-4F42-8321-4535A8A56B52}"/>
            </a:ext>
          </a:extLst>
        </xdr:cNvPr>
        <xdr:cNvSpPr>
          <a:spLocks noChangeAspect="1" noChangeArrowheads="1"/>
        </xdr:cNvSpPr>
      </xdr:nvSpPr>
      <xdr:spPr bwMode="auto">
        <a:xfrm>
          <a:off x="0" y="102393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99" name="AutoShape 6" descr="Álcool Étilico Hidratado 70° 1L TUPI">
          <a:extLst>
            <a:ext uri="{FF2B5EF4-FFF2-40B4-BE49-F238E27FC236}">
              <a16:creationId xmlns:a16="http://schemas.microsoft.com/office/drawing/2014/main" id="{40910327-9BC8-451E-A9E0-37D69541DA3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23937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01" name="AutoShape 2" descr="Álcool Étilico Hidratado 70° 1L TUPI">
          <a:extLst>
            <a:ext uri="{FF2B5EF4-FFF2-40B4-BE49-F238E27FC236}">
              <a16:creationId xmlns:a16="http://schemas.microsoft.com/office/drawing/2014/main" id="{0FA21574-CFDF-49FE-ADC1-6F7B84A3541B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02" name="AutoShape 3" descr="Álcool Étilico Hidratado 70° 1L TUPI">
          <a:extLst>
            <a:ext uri="{FF2B5EF4-FFF2-40B4-BE49-F238E27FC236}">
              <a16:creationId xmlns:a16="http://schemas.microsoft.com/office/drawing/2014/main" id="{655B17C6-5398-42DB-BFF9-059847D1D020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03" name="AutoShape 4" descr="Álcool Étilico Hidratado 70° 1L TUPI">
          <a:extLst>
            <a:ext uri="{FF2B5EF4-FFF2-40B4-BE49-F238E27FC236}">
              <a16:creationId xmlns:a16="http://schemas.microsoft.com/office/drawing/2014/main" id="{ADE6526F-C916-4BAE-9AAD-D0A3BF538FDD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04" name="AutoShape 5" descr="Álcool Étilico Hidratado 70° 1L TUPI">
          <a:extLst>
            <a:ext uri="{FF2B5EF4-FFF2-40B4-BE49-F238E27FC236}">
              <a16:creationId xmlns:a16="http://schemas.microsoft.com/office/drawing/2014/main" id="{D41430F0-636F-420B-86CF-D99889AA1A85}"/>
            </a:ext>
          </a:extLst>
        </xdr:cNvPr>
        <xdr:cNvSpPr>
          <a:spLocks noChangeAspect="1" noChangeArrowheads="1"/>
        </xdr:cNvSpPr>
      </xdr:nvSpPr>
      <xdr:spPr bwMode="auto">
        <a:xfrm>
          <a:off x="0" y="108280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05" name="AutoShape 6" descr="Álcool Étilico Hidratado 70° 1L TUPI">
          <a:extLst>
            <a:ext uri="{FF2B5EF4-FFF2-40B4-BE49-F238E27FC236}">
              <a16:creationId xmlns:a16="http://schemas.microsoft.com/office/drawing/2014/main" id="{1F0E791B-B656-4CE0-84C0-28E1085020A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82802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06" name="AutoShape 2" descr="Álcool Étilico Hidratado 70° 1L TUPI">
          <a:extLst>
            <a:ext uri="{FF2B5EF4-FFF2-40B4-BE49-F238E27FC236}">
              <a16:creationId xmlns:a16="http://schemas.microsoft.com/office/drawing/2014/main" id="{7778B567-08D6-4639-B91B-7922E23BDF6C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07" name="AutoShape 3" descr="Álcool Étilico Hidratado 70° 1L TUPI">
          <a:extLst>
            <a:ext uri="{FF2B5EF4-FFF2-40B4-BE49-F238E27FC236}">
              <a16:creationId xmlns:a16="http://schemas.microsoft.com/office/drawing/2014/main" id="{88B2FEE1-F71D-483F-B8B2-A5DB727242FF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08" name="AutoShape 4" descr="Álcool Étilico Hidratado 70° 1L TUPI">
          <a:extLst>
            <a:ext uri="{FF2B5EF4-FFF2-40B4-BE49-F238E27FC236}">
              <a16:creationId xmlns:a16="http://schemas.microsoft.com/office/drawing/2014/main" id="{5E5A3381-0052-4E85-B4C7-73EF45E94536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09" name="AutoShape 5" descr="Álcool Étilico Hidratado 70° 1L TUPI">
          <a:extLst>
            <a:ext uri="{FF2B5EF4-FFF2-40B4-BE49-F238E27FC236}">
              <a16:creationId xmlns:a16="http://schemas.microsoft.com/office/drawing/2014/main" id="{B9D96690-2599-45B5-A1B7-293CB9879E69}"/>
            </a:ext>
          </a:extLst>
        </xdr:cNvPr>
        <xdr:cNvSpPr>
          <a:spLocks noChangeAspect="1" noChangeArrowheads="1"/>
        </xdr:cNvSpPr>
      </xdr:nvSpPr>
      <xdr:spPr bwMode="auto">
        <a:xfrm>
          <a:off x="0" y="108556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10" name="AutoShape 6" descr="Álcool Étilico Hidratado 70° 1L TUPI">
          <a:extLst>
            <a:ext uri="{FF2B5EF4-FFF2-40B4-BE49-F238E27FC236}">
              <a16:creationId xmlns:a16="http://schemas.microsoft.com/office/drawing/2014/main" id="{FD34077D-7A55-4755-97B7-FFABDFB6BB0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085564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12" name="AutoShape 2" descr="Álcool Étilico Hidratado 70° 1L TUPI">
          <a:extLst>
            <a:ext uri="{FF2B5EF4-FFF2-40B4-BE49-F238E27FC236}">
              <a16:creationId xmlns:a16="http://schemas.microsoft.com/office/drawing/2014/main" id="{9F54CDEA-0AC5-4955-8E77-80421699D783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13" name="AutoShape 3" descr="Álcool Étilico Hidratado 70° 1L TUPI">
          <a:extLst>
            <a:ext uri="{FF2B5EF4-FFF2-40B4-BE49-F238E27FC236}">
              <a16:creationId xmlns:a16="http://schemas.microsoft.com/office/drawing/2014/main" id="{E8AB4B08-538D-4172-8DB2-72C2F70E657D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14" name="AutoShape 4" descr="Álcool Étilico Hidratado 70° 1L TUPI">
          <a:extLst>
            <a:ext uri="{FF2B5EF4-FFF2-40B4-BE49-F238E27FC236}">
              <a16:creationId xmlns:a16="http://schemas.microsoft.com/office/drawing/2014/main" id="{A3E7281C-ED33-4B32-8DC6-6D14AA6CA52C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15" name="AutoShape 5" descr="Álcool Étilico Hidratado 70° 1L TUPI">
          <a:extLst>
            <a:ext uri="{FF2B5EF4-FFF2-40B4-BE49-F238E27FC236}">
              <a16:creationId xmlns:a16="http://schemas.microsoft.com/office/drawing/2014/main" id="{EDA559A4-ED59-45CC-A516-9C0FD33014EE}"/>
            </a:ext>
          </a:extLst>
        </xdr:cNvPr>
        <xdr:cNvSpPr>
          <a:spLocks noChangeAspect="1" noChangeArrowheads="1"/>
        </xdr:cNvSpPr>
      </xdr:nvSpPr>
      <xdr:spPr bwMode="auto">
        <a:xfrm>
          <a:off x="0" y="114442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16" name="AutoShape 6" descr="Álcool Étilico Hidratado 70° 1L TUPI">
          <a:extLst>
            <a:ext uri="{FF2B5EF4-FFF2-40B4-BE49-F238E27FC236}">
              <a16:creationId xmlns:a16="http://schemas.microsoft.com/office/drawing/2014/main" id="{7C1C9D0D-1D88-420D-BB52-55A7B20265E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144428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17" name="AutoShape 2" descr="Álcool Étilico Hidratado 70° 1L TUPI">
          <a:extLst>
            <a:ext uri="{FF2B5EF4-FFF2-40B4-BE49-F238E27FC236}">
              <a16:creationId xmlns:a16="http://schemas.microsoft.com/office/drawing/2014/main" id="{EC4ED57A-FC7B-4664-A2A3-FB1D7B365DA3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18" name="AutoShape 3" descr="Álcool Étilico Hidratado 70° 1L TUPI">
          <a:extLst>
            <a:ext uri="{FF2B5EF4-FFF2-40B4-BE49-F238E27FC236}">
              <a16:creationId xmlns:a16="http://schemas.microsoft.com/office/drawing/2014/main" id="{BA2140F2-4596-4D3F-BF4B-05FB300E56E6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19" name="AutoShape 4" descr="Álcool Étilico Hidratado 70° 1L TUPI">
          <a:extLst>
            <a:ext uri="{FF2B5EF4-FFF2-40B4-BE49-F238E27FC236}">
              <a16:creationId xmlns:a16="http://schemas.microsoft.com/office/drawing/2014/main" id="{B570966B-49C8-4D3A-882A-0E1988CE40A8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20" name="AutoShape 5" descr="Álcool Étilico Hidratado 70° 1L TUPI">
          <a:extLst>
            <a:ext uri="{FF2B5EF4-FFF2-40B4-BE49-F238E27FC236}">
              <a16:creationId xmlns:a16="http://schemas.microsoft.com/office/drawing/2014/main" id="{EBB7D17D-8518-409F-9671-A0BDE4E01559}"/>
            </a:ext>
          </a:extLst>
        </xdr:cNvPr>
        <xdr:cNvSpPr>
          <a:spLocks noChangeAspect="1" noChangeArrowheads="1"/>
        </xdr:cNvSpPr>
      </xdr:nvSpPr>
      <xdr:spPr bwMode="auto">
        <a:xfrm>
          <a:off x="0" y="1147191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21" name="AutoShape 6" descr="Álcool Étilico Hidratado 70° 1L TUPI">
          <a:extLst>
            <a:ext uri="{FF2B5EF4-FFF2-40B4-BE49-F238E27FC236}">
              <a16:creationId xmlns:a16="http://schemas.microsoft.com/office/drawing/2014/main" id="{966D30C7-5F85-424B-BAB3-589612D415D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147191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23" name="AutoShape 2" descr="Álcool Étilico Hidratado 70° 1L TUPI">
          <a:extLst>
            <a:ext uri="{FF2B5EF4-FFF2-40B4-BE49-F238E27FC236}">
              <a16:creationId xmlns:a16="http://schemas.microsoft.com/office/drawing/2014/main" id="{8338316A-6091-47EA-90A6-85116FE4551A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24" name="AutoShape 3" descr="Álcool Étilico Hidratado 70° 1L TUPI">
          <a:extLst>
            <a:ext uri="{FF2B5EF4-FFF2-40B4-BE49-F238E27FC236}">
              <a16:creationId xmlns:a16="http://schemas.microsoft.com/office/drawing/2014/main" id="{884B72D3-3268-4FB7-86FF-766F277F0EE1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25" name="AutoShape 4" descr="Álcool Étilico Hidratado 70° 1L TUPI">
          <a:extLst>
            <a:ext uri="{FF2B5EF4-FFF2-40B4-BE49-F238E27FC236}">
              <a16:creationId xmlns:a16="http://schemas.microsoft.com/office/drawing/2014/main" id="{C3F2A82F-963A-414B-B2F2-1FCEFAD69B2B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26" name="AutoShape 5" descr="Álcool Étilico Hidratado 70° 1L TUPI">
          <a:extLst>
            <a:ext uri="{FF2B5EF4-FFF2-40B4-BE49-F238E27FC236}">
              <a16:creationId xmlns:a16="http://schemas.microsoft.com/office/drawing/2014/main" id="{C3D4B752-76A5-4294-BB5B-ADA33F94CCC7}"/>
            </a:ext>
          </a:extLst>
        </xdr:cNvPr>
        <xdr:cNvSpPr>
          <a:spLocks noChangeAspect="1" noChangeArrowheads="1"/>
        </xdr:cNvSpPr>
      </xdr:nvSpPr>
      <xdr:spPr bwMode="auto">
        <a:xfrm>
          <a:off x="0" y="120605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27" name="AutoShape 6" descr="Álcool Étilico Hidratado 70° 1L TUPI">
          <a:extLst>
            <a:ext uri="{FF2B5EF4-FFF2-40B4-BE49-F238E27FC236}">
              <a16:creationId xmlns:a16="http://schemas.microsoft.com/office/drawing/2014/main" id="{163A0A04-0F76-41C9-95FE-CBC47385791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06055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28" name="AutoShape 2" descr="Álcool Étilico Hidratado 70° 1L TUPI">
          <a:extLst>
            <a:ext uri="{FF2B5EF4-FFF2-40B4-BE49-F238E27FC236}">
              <a16:creationId xmlns:a16="http://schemas.microsoft.com/office/drawing/2014/main" id="{62544A3C-F55E-4012-9648-950B893F0A60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29" name="AutoShape 3" descr="Álcool Étilico Hidratado 70° 1L TUPI">
          <a:extLst>
            <a:ext uri="{FF2B5EF4-FFF2-40B4-BE49-F238E27FC236}">
              <a16:creationId xmlns:a16="http://schemas.microsoft.com/office/drawing/2014/main" id="{E4E29940-4D2C-4A1E-8E56-5C5761C50578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30" name="AutoShape 4" descr="Álcool Étilico Hidratado 70° 1L TUPI">
          <a:extLst>
            <a:ext uri="{FF2B5EF4-FFF2-40B4-BE49-F238E27FC236}">
              <a16:creationId xmlns:a16="http://schemas.microsoft.com/office/drawing/2014/main" id="{3BA01FBF-FA54-4D16-91CF-B4DA294B75CD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31" name="AutoShape 5" descr="Álcool Étilico Hidratado 70° 1L TUPI">
          <a:extLst>
            <a:ext uri="{FF2B5EF4-FFF2-40B4-BE49-F238E27FC236}">
              <a16:creationId xmlns:a16="http://schemas.microsoft.com/office/drawing/2014/main" id="{0B948B0D-1295-4ECC-AB65-9DA88C7972E8}"/>
            </a:ext>
          </a:extLst>
        </xdr:cNvPr>
        <xdr:cNvSpPr>
          <a:spLocks noChangeAspect="1" noChangeArrowheads="1"/>
        </xdr:cNvSpPr>
      </xdr:nvSpPr>
      <xdr:spPr bwMode="auto">
        <a:xfrm>
          <a:off x="0" y="1208817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32" name="AutoShape 6" descr="Álcool Étilico Hidratado 70° 1L TUPI">
          <a:extLst>
            <a:ext uri="{FF2B5EF4-FFF2-40B4-BE49-F238E27FC236}">
              <a16:creationId xmlns:a16="http://schemas.microsoft.com/office/drawing/2014/main" id="{477B8D26-1BEE-4375-9913-4BB2CBB3FCF3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08817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34" name="AutoShape 2" descr="Álcool Étilico Hidratado 70° 1L TUPI">
          <a:extLst>
            <a:ext uri="{FF2B5EF4-FFF2-40B4-BE49-F238E27FC236}">
              <a16:creationId xmlns:a16="http://schemas.microsoft.com/office/drawing/2014/main" id="{423B0189-0968-4410-AF01-DA87945CE0A1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35" name="AutoShape 3" descr="Álcool Étilico Hidratado 70° 1L TUPI">
          <a:extLst>
            <a:ext uri="{FF2B5EF4-FFF2-40B4-BE49-F238E27FC236}">
              <a16:creationId xmlns:a16="http://schemas.microsoft.com/office/drawing/2014/main" id="{E6D9FD09-2AAD-4D76-B13D-04DB1A84D5A2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36" name="AutoShape 4" descr="Álcool Étilico Hidratado 70° 1L TUPI">
          <a:extLst>
            <a:ext uri="{FF2B5EF4-FFF2-40B4-BE49-F238E27FC236}">
              <a16:creationId xmlns:a16="http://schemas.microsoft.com/office/drawing/2014/main" id="{7821BF28-9EDE-4726-96A7-56D0DFFF9E21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37" name="AutoShape 5" descr="Álcool Étilico Hidratado 70° 1L TUPI">
          <a:extLst>
            <a:ext uri="{FF2B5EF4-FFF2-40B4-BE49-F238E27FC236}">
              <a16:creationId xmlns:a16="http://schemas.microsoft.com/office/drawing/2014/main" id="{20609C31-B5FD-43B1-92D7-1D46AEAD4999}"/>
            </a:ext>
          </a:extLst>
        </xdr:cNvPr>
        <xdr:cNvSpPr>
          <a:spLocks noChangeAspect="1" noChangeArrowheads="1"/>
        </xdr:cNvSpPr>
      </xdr:nvSpPr>
      <xdr:spPr bwMode="auto">
        <a:xfrm>
          <a:off x="0" y="126768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38" name="AutoShape 6" descr="Álcool Étilico Hidratado 70° 1L TUPI">
          <a:extLst>
            <a:ext uri="{FF2B5EF4-FFF2-40B4-BE49-F238E27FC236}">
              <a16:creationId xmlns:a16="http://schemas.microsoft.com/office/drawing/2014/main" id="{59106861-F2F5-4030-AFEC-66E78046EB5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67682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39" name="AutoShape 2" descr="Álcool Étilico Hidratado 70° 1L TUPI">
          <a:extLst>
            <a:ext uri="{FF2B5EF4-FFF2-40B4-BE49-F238E27FC236}">
              <a16:creationId xmlns:a16="http://schemas.microsoft.com/office/drawing/2014/main" id="{A33EC37C-3B5F-4EE5-9097-860AD8336F6F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40" name="AutoShape 3" descr="Álcool Étilico Hidratado 70° 1L TUPI">
          <a:extLst>
            <a:ext uri="{FF2B5EF4-FFF2-40B4-BE49-F238E27FC236}">
              <a16:creationId xmlns:a16="http://schemas.microsoft.com/office/drawing/2014/main" id="{17351AA7-72AE-49D6-96EB-74B8987BDFCF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41" name="AutoShape 4" descr="Álcool Étilico Hidratado 70° 1L TUPI">
          <a:extLst>
            <a:ext uri="{FF2B5EF4-FFF2-40B4-BE49-F238E27FC236}">
              <a16:creationId xmlns:a16="http://schemas.microsoft.com/office/drawing/2014/main" id="{E1748520-5844-4C2D-A56A-DFFC7FD52F27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42" name="AutoShape 5" descr="Álcool Étilico Hidratado 70° 1L TUPI">
          <a:extLst>
            <a:ext uri="{FF2B5EF4-FFF2-40B4-BE49-F238E27FC236}">
              <a16:creationId xmlns:a16="http://schemas.microsoft.com/office/drawing/2014/main" id="{30197C46-328B-49B6-AC92-6E17E07A1A24}"/>
            </a:ext>
          </a:extLst>
        </xdr:cNvPr>
        <xdr:cNvSpPr>
          <a:spLocks noChangeAspect="1" noChangeArrowheads="1"/>
        </xdr:cNvSpPr>
      </xdr:nvSpPr>
      <xdr:spPr bwMode="auto">
        <a:xfrm>
          <a:off x="0" y="1270444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43" name="AutoShape 6" descr="Álcool Étilico Hidratado 70° 1L TUPI">
          <a:extLst>
            <a:ext uri="{FF2B5EF4-FFF2-40B4-BE49-F238E27FC236}">
              <a16:creationId xmlns:a16="http://schemas.microsoft.com/office/drawing/2014/main" id="{8B73FA30-91F1-4ADE-BB16-060279E7C91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270444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45" name="AutoShape 2" descr="Álcool Étilico Hidratado 70° 1L TUPI">
          <a:extLst>
            <a:ext uri="{FF2B5EF4-FFF2-40B4-BE49-F238E27FC236}">
              <a16:creationId xmlns:a16="http://schemas.microsoft.com/office/drawing/2014/main" id="{4A222ED4-0390-4B34-9E71-FD0FFB2318E5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46" name="AutoShape 3" descr="Álcool Étilico Hidratado 70° 1L TUPI">
          <a:extLst>
            <a:ext uri="{FF2B5EF4-FFF2-40B4-BE49-F238E27FC236}">
              <a16:creationId xmlns:a16="http://schemas.microsoft.com/office/drawing/2014/main" id="{B6EAEE0A-5B73-4E47-9030-8F690C181F36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47" name="AutoShape 4" descr="Álcool Étilico Hidratado 70° 1L TUPI">
          <a:extLst>
            <a:ext uri="{FF2B5EF4-FFF2-40B4-BE49-F238E27FC236}">
              <a16:creationId xmlns:a16="http://schemas.microsoft.com/office/drawing/2014/main" id="{45C377AF-5C3D-4049-AA88-730B498E8C0C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48" name="AutoShape 5" descr="Álcool Étilico Hidratado 70° 1L TUPI">
          <a:extLst>
            <a:ext uri="{FF2B5EF4-FFF2-40B4-BE49-F238E27FC236}">
              <a16:creationId xmlns:a16="http://schemas.microsoft.com/office/drawing/2014/main" id="{EEE46575-0728-4BB6-9E73-FFBBFCF24605}"/>
            </a:ext>
          </a:extLst>
        </xdr:cNvPr>
        <xdr:cNvSpPr>
          <a:spLocks noChangeAspect="1" noChangeArrowheads="1"/>
        </xdr:cNvSpPr>
      </xdr:nvSpPr>
      <xdr:spPr bwMode="auto">
        <a:xfrm>
          <a:off x="0" y="132930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49" name="AutoShape 6" descr="Álcool Étilico Hidratado 70° 1L TUPI">
          <a:extLst>
            <a:ext uri="{FF2B5EF4-FFF2-40B4-BE49-F238E27FC236}">
              <a16:creationId xmlns:a16="http://schemas.microsoft.com/office/drawing/2014/main" id="{E114D8D3-397C-4186-9508-ED5D3B9C87C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29309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50" name="AutoShape 2" descr="Álcool Étilico Hidratado 70° 1L TUPI">
          <a:extLst>
            <a:ext uri="{FF2B5EF4-FFF2-40B4-BE49-F238E27FC236}">
              <a16:creationId xmlns:a16="http://schemas.microsoft.com/office/drawing/2014/main" id="{56186629-7C8D-495B-86D4-2C1C3DB25E47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51" name="AutoShape 3" descr="Álcool Étilico Hidratado 70° 1L TUPI">
          <a:extLst>
            <a:ext uri="{FF2B5EF4-FFF2-40B4-BE49-F238E27FC236}">
              <a16:creationId xmlns:a16="http://schemas.microsoft.com/office/drawing/2014/main" id="{5C9D20DC-0250-4E45-867E-5EE91D43D9DD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52" name="AutoShape 4" descr="Álcool Étilico Hidratado 70° 1L TUPI">
          <a:extLst>
            <a:ext uri="{FF2B5EF4-FFF2-40B4-BE49-F238E27FC236}">
              <a16:creationId xmlns:a16="http://schemas.microsoft.com/office/drawing/2014/main" id="{C25D0993-B6C6-4713-853B-C2C115C20AEF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53" name="AutoShape 5" descr="Álcool Étilico Hidratado 70° 1L TUPI">
          <a:extLst>
            <a:ext uri="{FF2B5EF4-FFF2-40B4-BE49-F238E27FC236}">
              <a16:creationId xmlns:a16="http://schemas.microsoft.com/office/drawing/2014/main" id="{07092772-6F8A-4850-8CD9-818D071356F4}"/>
            </a:ext>
          </a:extLst>
        </xdr:cNvPr>
        <xdr:cNvSpPr>
          <a:spLocks noChangeAspect="1" noChangeArrowheads="1"/>
        </xdr:cNvSpPr>
      </xdr:nvSpPr>
      <xdr:spPr bwMode="auto">
        <a:xfrm>
          <a:off x="0" y="1332071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54" name="AutoShape 6" descr="Álcool Étilico Hidratado 70° 1L TUPI">
          <a:extLst>
            <a:ext uri="{FF2B5EF4-FFF2-40B4-BE49-F238E27FC236}">
              <a16:creationId xmlns:a16="http://schemas.microsoft.com/office/drawing/2014/main" id="{B79D7280-82F8-4240-9B41-918CF08194E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32071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56" name="AutoShape 2" descr="Álcool Étilico Hidratado 70° 1L TUPI">
          <a:extLst>
            <a:ext uri="{FF2B5EF4-FFF2-40B4-BE49-F238E27FC236}">
              <a16:creationId xmlns:a16="http://schemas.microsoft.com/office/drawing/2014/main" id="{92AA0C30-B0F6-4016-9497-DA72B01082A8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57" name="AutoShape 3" descr="Álcool Étilico Hidratado 70° 1L TUPI">
          <a:extLst>
            <a:ext uri="{FF2B5EF4-FFF2-40B4-BE49-F238E27FC236}">
              <a16:creationId xmlns:a16="http://schemas.microsoft.com/office/drawing/2014/main" id="{B48A6559-465E-427C-85AE-19BFD12F967D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58" name="AutoShape 4" descr="Álcool Étilico Hidratado 70° 1L TUPI">
          <a:extLst>
            <a:ext uri="{FF2B5EF4-FFF2-40B4-BE49-F238E27FC236}">
              <a16:creationId xmlns:a16="http://schemas.microsoft.com/office/drawing/2014/main" id="{34181996-2F08-4D1B-B752-C16BFF1A7803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59" name="AutoShape 5" descr="Álcool Étilico Hidratado 70° 1L TUPI">
          <a:extLst>
            <a:ext uri="{FF2B5EF4-FFF2-40B4-BE49-F238E27FC236}">
              <a16:creationId xmlns:a16="http://schemas.microsoft.com/office/drawing/2014/main" id="{6ADCB7B0-4344-4D10-8CF0-78D48C56402A}"/>
            </a:ext>
          </a:extLst>
        </xdr:cNvPr>
        <xdr:cNvSpPr>
          <a:spLocks noChangeAspect="1" noChangeArrowheads="1"/>
        </xdr:cNvSpPr>
      </xdr:nvSpPr>
      <xdr:spPr bwMode="auto">
        <a:xfrm>
          <a:off x="0" y="139093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60" name="AutoShape 6" descr="Álcool Étilico Hidratado 70° 1L TUPI">
          <a:extLst>
            <a:ext uri="{FF2B5EF4-FFF2-40B4-BE49-F238E27FC236}">
              <a16:creationId xmlns:a16="http://schemas.microsoft.com/office/drawing/2014/main" id="{32AD1B2D-2F93-45D7-BB7B-CA60C161A0F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90935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61" name="AutoShape 2" descr="Álcool Étilico Hidratado 70° 1L TUPI">
          <a:extLst>
            <a:ext uri="{FF2B5EF4-FFF2-40B4-BE49-F238E27FC236}">
              <a16:creationId xmlns:a16="http://schemas.microsoft.com/office/drawing/2014/main" id="{79A44AFE-DC37-4222-86CB-2B7D64C05ECA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62" name="AutoShape 3" descr="Álcool Étilico Hidratado 70° 1L TUPI">
          <a:extLst>
            <a:ext uri="{FF2B5EF4-FFF2-40B4-BE49-F238E27FC236}">
              <a16:creationId xmlns:a16="http://schemas.microsoft.com/office/drawing/2014/main" id="{505A2C92-F860-454D-94B4-B9A1965EA64C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63" name="AutoShape 4" descr="Álcool Étilico Hidratado 70° 1L TUPI">
          <a:extLst>
            <a:ext uri="{FF2B5EF4-FFF2-40B4-BE49-F238E27FC236}">
              <a16:creationId xmlns:a16="http://schemas.microsoft.com/office/drawing/2014/main" id="{2DDD25AB-7CE5-4FC7-8E09-3A3F369B907E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64" name="AutoShape 5" descr="Álcool Étilico Hidratado 70° 1L TUPI">
          <a:extLst>
            <a:ext uri="{FF2B5EF4-FFF2-40B4-BE49-F238E27FC236}">
              <a16:creationId xmlns:a16="http://schemas.microsoft.com/office/drawing/2014/main" id="{1AC788FF-124E-477F-B941-C36B755F1411}"/>
            </a:ext>
          </a:extLst>
        </xdr:cNvPr>
        <xdr:cNvSpPr>
          <a:spLocks noChangeAspect="1" noChangeArrowheads="1"/>
        </xdr:cNvSpPr>
      </xdr:nvSpPr>
      <xdr:spPr bwMode="auto">
        <a:xfrm>
          <a:off x="0" y="1393698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65" name="AutoShape 6" descr="Álcool Étilico Hidratado 70° 1L TUPI">
          <a:extLst>
            <a:ext uri="{FF2B5EF4-FFF2-40B4-BE49-F238E27FC236}">
              <a16:creationId xmlns:a16="http://schemas.microsoft.com/office/drawing/2014/main" id="{58EC6CD7-D140-41B8-AF72-C2819069CC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393698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67" name="AutoShape 2" descr="Álcool Étilico Hidratado 70° 1L TUPI">
          <a:extLst>
            <a:ext uri="{FF2B5EF4-FFF2-40B4-BE49-F238E27FC236}">
              <a16:creationId xmlns:a16="http://schemas.microsoft.com/office/drawing/2014/main" id="{2973907B-9586-4F4C-BDE3-44CAAA98638A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68" name="AutoShape 3" descr="Álcool Étilico Hidratado 70° 1L TUPI">
          <a:extLst>
            <a:ext uri="{FF2B5EF4-FFF2-40B4-BE49-F238E27FC236}">
              <a16:creationId xmlns:a16="http://schemas.microsoft.com/office/drawing/2014/main" id="{F2681141-EDA7-4799-B8B0-11F02E9C188D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69" name="AutoShape 4" descr="Álcool Étilico Hidratado 70° 1L TUPI">
          <a:extLst>
            <a:ext uri="{FF2B5EF4-FFF2-40B4-BE49-F238E27FC236}">
              <a16:creationId xmlns:a16="http://schemas.microsoft.com/office/drawing/2014/main" id="{47CA0B13-BDB5-43D0-BB26-14E42BB0D68E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70" name="AutoShape 5" descr="Álcool Étilico Hidratado 70° 1L TUPI">
          <a:extLst>
            <a:ext uri="{FF2B5EF4-FFF2-40B4-BE49-F238E27FC236}">
              <a16:creationId xmlns:a16="http://schemas.microsoft.com/office/drawing/2014/main" id="{15C31E97-66C7-4D2F-8054-B89624C75D39}"/>
            </a:ext>
          </a:extLst>
        </xdr:cNvPr>
        <xdr:cNvSpPr>
          <a:spLocks noChangeAspect="1" noChangeArrowheads="1"/>
        </xdr:cNvSpPr>
      </xdr:nvSpPr>
      <xdr:spPr bwMode="auto">
        <a:xfrm>
          <a:off x="0" y="145256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71" name="AutoShape 6" descr="Álcool Étilico Hidratado 70° 1L TUPI">
          <a:extLst>
            <a:ext uri="{FF2B5EF4-FFF2-40B4-BE49-F238E27FC236}">
              <a16:creationId xmlns:a16="http://schemas.microsoft.com/office/drawing/2014/main" id="{457B86C0-8D7D-4D1A-8775-5E53226BE9B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45256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72" name="AutoShape 2" descr="Álcool Étilico Hidratado 70° 1L TUPI">
          <a:extLst>
            <a:ext uri="{FF2B5EF4-FFF2-40B4-BE49-F238E27FC236}">
              <a16:creationId xmlns:a16="http://schemas.microsoft.com/office/drawing/2014/main" id="{7D3E74ED-CEF4-40B8-B2C7-A418460EE921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73" name="AutoShape 3" descr="Álcool Étilico Hidratado 70° 1L TUPI">
          <a:extLst>
            <a:ext uri="{FF2B5EF4-FFF2-40B4-BE49-F238E27FC236}">
              <a16:creationId xmlns:a16="http://schemas.microsoft.com/office/drawing/2014/main" id="{04C47C9E-4A47-46EF-BAD5-1A681EB85D3D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74" name="AutoShape 4" descr="Álcool Étilico Hidratado 70° 1L TUPI">
          <a:extLst>
            <a:ext uri="{FF2B5EF4-FFF2-40B4-BE49-F238E27FC236}">
              <a16:creationId xmlns:a16="http://schemas.microsoft.com/office/drawing/2014/main" id="{A62442F8-C588-47D8-9E9F-92AD14C2573D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75" name="AutoShape 5" descr="Álcool Étilico Hidratado 70° 1L TUPI">
          <a:extLst>
            <a:ext uri="{FF2B5EF4-FFF2-40B4-BE49-F238E27FC236}">
              <a16:creationId xmlns:a16="http://schemas.microsoft.com/office/drawing/2014/main" id="{B04188EC-A5A9-4030-9057-466094140182}"/>
            </a:ext>
          </a:extLst>
        </xdr:cNvPr>
        <xdr:cNvSpPr>
          <a:spLocks noChangeAspect="1" noChangeArrowheads="1"/>
        </xdr:cNvSpPr>
      </xdr:nvSpPr>
      <xdr:spPr bwMode="auto">
        <a:xfrm>
          <a:off x="0" y="1455324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76" name="AutoShape 6" descr="Álcool Étilico Hidratado 70° 1L TUPI">
          <a:extLst>
            <a:ext uri="{FF2B5EF4-FFF2-40B4-BE49-F238E27FC236}">
              <a16:creationId xmlns:a16="http://schemas.microsoft.com/office/drawing/2014/main" id="{8577FE2C-0332-4665-9ADB-5C3E300534A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455324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78" name="AutoShape 2" descr="Álcool Étilico Hidratado 70° 1L TUPI">
          <a:extLst>
            <a:ext uri="{FF2B5EF4-FFF2-40B4-BE49-F238E27FC236}">
              <a16:creationId xmlns:a16="http://schemas.microsoft.com/office/drawing/2014/main" id="{3B03DAB9-2675-40FB-ADD9-C7612861ED76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79" name="AutoShape 3" descr="Álcool Étilico Hidratado 70° 1L TUPI">
          <a:extLst>
            <a:ext uri="{FF2B5EF4-FFF2-40B4-BE49-F238E27FC236}">
              <a16:creationId xmlns:a16="http://schemas.microsoft.com/office/drawing/2014/main" id="{A6D2D785-1045-4E04-A626-7AAE9146121F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80" name="AutoShape 4" descr="Álcool Étilico Hidratado 70° 1L TUPI">
          <a:extLst>
            <a:ext uri="{FF2B5EF4-FFF2-40B4-BE49-F238E27FC236}">
              <a16:creationId xmlns:a16="http://schemas.microsoft.com/office/drawing/2014/main" id="{AFC60D58-819D-4CD2-A690-B4634ED6ECA8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81" name="AutoShape 5" descr="Álcool Étilico Hidratado 70° 1L TUPI">
          <a:extLst>
            <a:ext uri="{FF2B5EF4-FFF2-40B4-BE49-F238E27FC236}">
              <a16:creationId xmlns:a16="http://schemas.microsoft.com/office/drawing/2014/main" id="{AF6FDBB4-AB22-474D-AAAB-6DEDF4BA1518}"/>
            </a:ext>
          </a:extLst>
        </xdr:cNvPr>
        <xdr:cNvSpPr>
          <a:spLocks noChangeAspect="1" noChangeArrowheads="1"/>
        </xdr:cNvSpPr>
      </xdr:nvSpPr>
      <xdr:spPr bwMode="auto">
        <a:xfrm>
          <a:off x="0" y="151418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82" name="AutoShape 6" descr="Álcool Étilico Hidratado 70° 1L TUPI">
          <a:extLst>
            <a:ext uri="{FF2B5EF4-FFF2-40B4-BE49-F238E27FC236}">
              <a16:creationId xmlns:a16="http://schemas.microsoft.com/office/drawing/2014/main" id="{D1019431-1732-4ABA-B1E3-96BC179A16D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1418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83" name="AutoShape 2" descr="Álcool Étilico Hidratado 70° 1L TUPI">
          <a:extLst>
            <a:ext uri="{FF2B5EF4-FFF2-40B4-BE49-F238E27FC236}">
              <a16:creationId xmlns:a16="http://schemas.microsoft.com/office/drawing/2014/main" id="{F7FE40EA-D24D-43DA-89EC-9079F0783262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84" name="AutoShape 3" descr="Álcool Étilico Hidratado 70° 1L TUPI">
          <a:extLst>
            <a:ext uri="{FF2B5EF4-FFF2-40B4-BE49-F238E27FC236}">
              <a16:creationId xmlns:a16="http://schemas.microsoft.com/office/drawing/2014/main" id="{4F8AFCA0-B821-4F42-B0A4-4C9AE3221FD1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85" name="AutoShape 4" descr="Álcool Étilico Hidratado 70° 1L TUPI">
          <a:extLst>
            <a:ext uri="{FF2B5EF4-FFF2-40B4-BE49-F238E27FC236}">
              <a16:creationId xmlns:a16="http://schemas.microsoft.com/office/drawing/2014/main" id="{87370FE0-DAF9-4513-A6AE-85681D38998C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86" name="AutoShape 5" descr="Álcool Étilico Hidratado 70° 1L TUPI">
          <a:extLst>
            <a:ext uri="{FF2B5EF4-FFF2-40B4-BE49-F238E27FC236}">
              <a16:creationId xmlns:a16="http://schemas.microsoft.com/office/drawing/2014/main" id="{375954EF-CF8F-4647-A809-F44CF36B30A3}"/>
            </a:ext>
          </a:extLst>
        </xdr:cNvPr>
        <xdr:cNvSpPr>
          <a:spLocks noChangeAspect="1" noChangeArrowheads="1"/>
        </xdr:cNvSpPr>
      </xdr:nvSpPr>
      <xdr:spPr bwMode="auto">
        <a:xfrm>
          <a:off x="0" y="1516951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87" name="AutoShape 6" descr="Álcool Étilico Hidratado 70° 1L TUPI">
          <a:extLst>
            <a:ext uri="{FF2B5EF4-FFF2-40B4-BE49-F238E27FC236}">
              <a16:creationId xmlns:a16="http://schemas.microsoft.com/office/drawing/2014/main" id="{1C426776-4FE6-4D6F-A953-C3C19AC394C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16951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89" name="AutoShape 2" descr="Álcool Étilico Hidratado 70° 1L TUPI">
          <a:extLst>
            <a:ext uri="{FF2B5EF4-FFF2-40B4-BE49-F238E27FC236}">
              <a16:creationId xmlns:a16="http://schemas.microsoft.com/office/drawing/2014/main" id="{47CA9941-B27C-47AB-B5BF-D1B54B32674B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90" name="AutoShape 3" descr="Álcool Étilico Hidratado 70° 1L TUPI">
          <a:extLst>
            <a:ext uri="{FF2B5EF4-FFF2-40B4-BE49-F238E27FC236}">
              <a16:creationId xmlns:a16="http://schemas.microsoft.com/office/drawing/2014/main" id="{0BC086EE-3809-4F7B-82A1-D14AFAD1C47D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91" name="AutoShape 4" descr="Álcool Étilico Hidratado 70° 1L TUPI">
          <a:extLst>
            <a:ext uri="{FF2B5EF4-FFF2-40B4-BE49-F238E27FC236}">
              <a16:creationId xmlns:a16="http://schemas.microsoft.com/office/drawing/2014/main" id="{982AD031-C31A-428A-8E03-D32982DBB18E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92" name="AutoShape 5" descr="Álcool Étilico Hidratado 70° 1L TUPI">
          <a:extLst>
            <a:ext uri="{FF2B5EF4-FFF2-40B4-BE49-F238E27FC236}">
              <a16:creationId xmlns:a16="http://schemas.microsoft.com/office/drawing/2014/main" id="{C3E6E565-6569-45B9-A8D5-51F8E1824893}"/>
            </a:ext>
          </a:extLst>
        </xdr:cNvPr>
        <xdr:cNvSpPr>
          <a:spLocks noChangeAspect="1" noChangeArrowheads="1"/>
        </xdr:cNvSpPr>
      </xdr:nvSpPr>
      <xdr:spPr bwMode="auto">
        <a:xfrm>
          <a:off x="0" y="157581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93" name="AutoShape 6" descr="Álcool Étilico Hidratado 70° 1L TUPI">
          <a:extLst>
            <a:ext uri="{FF2B5EF4-FFF2-40B4-BE49-F238E27FC236}">
              <a16:creationId xmlns:a16="http://schemas.microsoft.com/office/drawing/2014/main" id="{1158E026-1042-4983-A7FC-8DADB45F68B8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75816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94" name="AutoShape 2" descr="Álcool Étilico Hidratado 70° 1L TUPI">
          <a:extLst>
            <a:ext uri="{FF2B5EF4-FFF2-40B4-BE49-F238E27FC236}">
              <a16:creationId xmlns:a16="http://schemas.microsoft.com/office/drawing/2014/main" id="{DCF08B37-4DFD-4C6F-8503-509FCDB91A24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95" name="AutoShape 3" descr="Álcool Étilico Hidratado 70° 1L TUPI">
          <a:extLst>
            <a:ext uri="{FF2B5EF4-FFF2-40B4-BE49-F238E27FC236}">
              <a16:creationId xmlns:a16="http://schemas.microsoft.com/office/drawing/2014/main" id="{8700E1B8-88D0-44E2-8E57-F8EFAFBB9DF8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196" name="AutoShape 4" descr="Álcool Étilico Hidratado 70° 1L TUPI">
          <a:extLst>
            <a:ext uri="{FF2B5EF4-FFF2-40B4-BE49-F238E27FC236}">
              <a16:creationId xmlns:a16="http://schemas.microsoft.com/office/drawing/2014/main" id="{D8A78C6A-CEAE-40A6-BC5B-FC898695E497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197" name="AutoShape 5" descr="Álcool Étilico Hidratado 70° 1L TUPI">
          <a:extLst>
            <a:ext uri="{FF2B5EF4-FFF2-40B4-BE49-F238E27FC236}">
              <a16:creationId xmlns:a16="http://schemas.microsoft.com/office/drawing/2014/main" id="{1D9FFD9E-D313-4AA1-B3AA-9EBFA8AF85D8}"/>
            </a:ext>
          </a:extLst>
        </xdr:cNvPr>
        <xdr:cNvSpPr>
          <a:spLocks noChangeAspect="1" noChangeArrowheads="1"/>
        </xdr:cNvSpPr>
      </xdr:nvSpPr>
      <xdr:spPr bwMode="auto">
        <a:xfrm>
          <a:off x="0" y="1578578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198" name="AutoShape 6" descr="Álcool Étilico Hidratado 70° 1L TUPI">
          <a:extLst>
            <a:ext uri="{FF2B5EF4-FFF2-40B4-BE49-F238E27FC236}">
              <a16:creationId xmlns:a16="http://schemas.microsoft.com/office/drawing/2014/main" id="{A5211DFC-CA91-4301-B595-D393D7A6128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578578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00" name="AutoShape 2" descr="Álcool Étilico Hidratado 70° 1L TUPI">
          <a:extLst>
            <a:ext uri="{FF2B5EF4-FFF2-40B4-BE49-F238E27FC236}">
              <a16:creationId xmlns:a16="http://schemas.microsoft.com/office/drawing/2014/main" id="{B4229556-7B87-4EE6-9E0E-FC8A0FAADCE2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01" name="AutoShape 3" descr="Álcool Étilico Hidratado 70° 1L TUPI">
          <a:extLst>
            <a:ext uri="{FF2B5EF4-FFF2-40B4-BE49-F238E27FC236}">
              <a16:creationId xmlns:a16="http://schemas.microsoft.com/office/drawing/2014/main" id="{F2458444-BDA1-4F52-9102-B76E623D767B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02" name="AutoShape 4" descr="Álcool Étilico Hidratado 70° 1L TUPI">
          <a:extLst>
            <a:ext uri="{FF2B5EF4-FFF2-40B4-BE49-F238E27FC236}">
              <a16:creationId xmlns:a16="http://schemas.microsoft.com/office/drawing/2014/main" id="{DA797B9D-0264-4B96-B277-C2CC6AF24670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03" name="AutoShape 5" descr="Álcool Étilico Hidratado 70° 1L TUPI">
          <a:extLst>
            <a:ext uri="{FF2B5EF4-FFF2-40B4-BE49-F238E27FC236}">
              <a16:creationId xmlns:a16="http://schemas.microsoft.com/office/drawing/2014/main" id="{396EF45F-FA17-47DE-8913-683CABCDA935}"/>
            </a:ext>
          </a:extLst>
        </xdr:cNvPr>
        <xdr:cNvSpPr>
          <a:spLocks noChangeAspect="1" noChangeArrowheads="1"/>
        </xdr:cNvSpPr>
      </xdr:nvSpPr>
      <xdr:spPr bwMode="auto">
        <a:xfrm>
          <a:off x="0" y="163744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04" name="AutoShape 6" descr="Álcool Étilico Hidratado 70° 1L TUPI">
          <a:extLst>
            <a:ext uri="{FF2B5EF4-FFF2-40B4-BE49-F238E27FC236}">
              <a16:creationId xmlns:a16="http://schemas.microsoft.com/office/drawing/2014/main" id="{33FF672F-2F00-4025-AE39-E9C36BE7A66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3744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05" name="AutoShape 2" descr="Álcool Étilico Hidratado 70° 1L TUPI">
          <a:extLst>
            <a:ext uri="{FF2B5EF4-FFF2-40B4-BE49-F238E27FC236}">
              <a16:creationId xmlns:a16="http://schemas.microsoft.com/office/drawing/2014/main" id="{287B289F-DC81-4BFF-A322-2D14A1A60F12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06" name="AutoShape 3" descr="Álcool Étilico Hidratado 70° 1L TUPI">
          <a:extLst>
            <a:ext uri="{FF2B5EF4-FFF2-40B4-BE49-F238E27FC236}">
              <a16:creationId xmlns:a16="http://schemas.microsoft.com/office/drawing/2014/main" id="{E3B3FDFB-BF88-4564-8AA9-2B023D9BD932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07" name="AutoShape 4" descr="Álcool Étilico Hidratado 70° 1L TUPI">
          <a:extLst>
            <a:ext uri="{FF2B5EF4-FFF2-40B4-BE49-F238E27FC236}">
              <a16:creationId xmlns:a16="http://schemas.microsoft.com/office/drawing/2014/main" id="{9A6093D4-CA53-4049-8E29-704AEAD698E9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08" name="AutoShape 5" descr="Álcool Étilico Hidratado 70° 1L TUPI">
          <a:extLst>
            <a:ext uri="{FF2B5EF4-FFF2-40B4-BE49-F238E27FC236}">
              <a16:creationId xmlns:a16="http://schemas.microsoft.com/office/drawing/2014/main" id="{9DC4E756-455B-448F-937F-9DDCDADE00DE}"/>
            </a:ext>
          </a:extLst>
        </xdr:cNvPr>
        <xdr:cNvSpPr>
          <a:spLocks noChangeAspect="1" noChangeArrowheads="1"/>
        </xdr:cNvSpPr>
      </xdr:nvSpPr>
      <xdr:spPr bwMode="auto">
        <a:xfrm>
          <a:off x="0" y="1640205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09" name="AutoShape 6" descr="Álcool Étilico Hidratado 70° 1L TUPI">
          <a:extLst>
            <a:ext uri="{FF2B5EF4-FFF2-40B4-BE49-F238E27FC236}">
              <a16:creationId xmlns:a16="http://schemas.microsoft.com/office/drawing/2014/main" id="{B5462F2D-8259-41AA-B336-46A17518F90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40205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11" name="AutoShape 2" descr="Álcool Étilico Hidratado 70° 1L TUPI">
          <a:extLst>
            <a:ext uri="{FF2B5EF4-FFF2-40B4-BE49-F238E27FC236}">
              <a16:creationId xmlns:a16="http://schemas.microsoft.com/office/drawing/2014/main" id="{A3C280E5-77E2-4F11-86D4-7D8DB68B7444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12" name="AutoShape 3" descr="Álcool Étilico Hidratado 70° 1L TUPI">
          <a:extLst>
            <a:ext uri="{FF2B5EF4-FFF2-40B4-BE49-F238E27FC236}">
              <a16:creationId xmlns:a16="http://schemas.microsoft.com/office/drawing/2014/main" id="{FF6D33E9-FB60-4EB7-B538-ACB6AA8E818B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13" name="AutoShape 4" descr="Álcool Étilico Hidratado 70° 1L TUPI">
          <a:extLst>
            <a:ext uri="{FF2B5EF4-FFF2-40B4-BE49-F238E27FC236}">
              <a16:creationId xmlns:a16="http://schemas.microsoft.com/office/drawing/2014/main" id="{9938690E-C09B-4D77-99D8-602446AD5021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14" name="AutoShape 5" descr="Álcool Étilico Hidratado 70° 1L TUPI">
          <a:extLst>
            <a:ext uri="{FF2B5EF4-FFF2-40B4-BE49-F238E27FC236}">
              <a16:creationId xmlns:a16="http://schemas.microsoft.com/office/drawing/2014/main" id="{E21D6D4F-73D8-4C6B-ACAD-CFBF936AE7A9}"/>
            </a:ext>
          </a:extLst>
        </xdr:cNvPr>
        <xdr:cNvSpPr>
          <a:spLocks noChangeAspect="1" noChangeArrowheads="1"/>
        </xdr:cNvSpPr>
      </xdr:nvSpPr>
      <xdr:spPr bwMode="auto">
        <a:xfrm>
          <a:off x="0" y="169906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15" name="AutoShape 6" descr="Álcool Étilico Hidratado 70° 1L TUPI">
          <a:extLst>
            <a:ext uri="{FF2B5EF4-FFF2-40B4-BE49-F238E27FC236}">
              <a16:creationId xmlns:a16="http://schemas.microsoft.com/office/drawing/2014/main" id="{DA048E59-FA66-4C9E-B525-B0CDBAA4732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699069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16" name="AutoShape 2" descr="Álcool Étilico Hidratado 70° 1L TUPI">
          <a:extLst>
            <a:ext uri="{FF2B5EF4-FFF2-40B4-BE49-F238E27FC236}">
              <a16:creationId xmlns:a16="http://schemas.microsoft.com/office/drawing/2014/main" id="{9C43D7BE-B310-4F7A-B887-CC541B469B7B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17" name="AutoShape 3" descr="Álcool Étilico Hidratado 70° 1L TUPI">
          <a:extLst>
            <a:ext uri="{FF2B5EF4-FFF2-40B4-BE49-F238E27FC236}">
              <a16:creationId xmlns:a16="http://schemas.microsoft.com/office/drawing/2014/main" id="{EC752A36-B15D-4F38-896D-031C15B957F9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18" name="AutoShape 4" descr="Álcool Étilico Hidratado 70° 1L TUPI">
          <a:extLst>
            <a:ext uri="{FF2B5EF4-FFF2-40B4-BE49-F238E27FC236}">
              <a16:creationId xmlns:a16="http://schemas.microsoft.com/office/drawing/2014/main" id="{71582769-0769-4CDF-95D7-325CCFB31EC3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19" name="AutoShape 5" descr="Álcool Étilico Hidratado 70° 1L TUPI">
          <a:extLst>
            <a:ext uri="{FF2B5EF4-FFF2-40B4-BE49-F238E27FC236}">
              <a16:creationId xmlns:a16="http://schemas.microsoft.com/office/drawing/2014/main" id="{FCAC6E34-E623-4DF9-AEE1-2C8166909EF5}"/>
            </a:ext>
          </a:extLst>
        </xdr:cNvPr>
        <xdr:cNvSpPr>
          <a:spLocks noChangeAspect="1" noChangeArrowheads="1"/>
        </xdr:cNvSpPr>
      </xdr:nvSpPr>
      <xdr:spPr bwMode="auto">
        <a:xfrm>
          <a:off x="0" y="170183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20" name="AutoShape 6" descr="Álcool Étilico Hidratado 70° 1L TUPI">
          <a:extLst>
            <a:ext uri="{FF2B5EF4-FFF2-40B4-BE49-F238E27FC236}">
              <a16:creationId xmlns:a16="http://schemas.microsoft.com/office/drawing/2014/main" id="{C1483E58-D8EC-4538-9D01-9486AFA03D7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01831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22" name="AutoShape 2" descr="Álcool Étilico Hidratado 70° 1L TUPI">
          <a:extLst>
            <a:ext uri="{FF2B5EF4-FFF2-40B4-BE49-F238E27FC236}">
              <a16:creationId xmlns:a16="http://schemas.microsoft.com/office/drawing/2014/main" id="{15A1B893-B1D0-4F4E-9529-2C8AEEA1CEFF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23" name="AutoShape 3" descr="Álcool Étilico Hidratado 70° 1L TUPI">
          <a:extLst>
            <a:ext uri="{FF2B5EF4-FFF2-40B4-BE49-F238E27FC236}">
              <a16:creationId xmlns:a16="http://schemas.microsoft.com/office/drawing/2014/main" id="{86584393-0360-4D00-BE64-E2074F158BF1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24" name="AutoShape 4" descr="Álcool Étilico Hidratado 70° 1L TUPI">
          <a:extLst>
            <a:ext uri="{FF2B5EF4-FFF2-40B4-BE49-F238E27FC236}">
              <a16:creationId xmlns:a16="http://schemas.microsoft.com/office/drawing/2014/main" id="{323A2B16-65AA-4515-84B7-7919595CB65F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25" name="AutoShape 5" descr="Álcool Étilico Hidratado 70° 1L TUPI">
          <a:extLst>
            <a:ext uri="{FF2B5EF4-FFF2-40B4-BE49-F238E27FC236}">
              <a16:creationId xmlns:a16="http://schemas.microsoft.com/office/drawing/2014/main" id="{28FF5FE4-FBEB-4120-B552-109D3F50F1D9}"/>
            </a:ext>
          </a:extLst>
        </xdr:cNvPr>
        <xdr:cNvSpPr>
          <a:spLocks noChangeAspect="1" noChangeArrowheads="1"/>
        </xdr:cNvSpPr>
      </xdr:nvSpPr>
      <xdr:spPr bwMode="auto">
        <a:xfrm>
          <a:off x="0" y="176069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26" name="AutoShape 6" descr="Álcool Étilico Hidratado 70° 1L TUPI">
          <a:extLst>
            <a:ext uri="{FF2B5EF4-FFF2-40B4-BE49-F238E27FC236}">
              <a16:creationId xmlns:a16="http://schemas.microsoft.com/office/drawing/2014/main" id="{21EF9164-FEB1-4B57-86FA-7C4C1FC2034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6069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27" name="AutoShape 2" descr="Álcool Étilico Hidratado 70° 1L TUPI">
          <a:extLst>
            <a:ext uri="{FF2B5EF4-FFF2-40B4-BE49-F238E27FC236}">
              <a16:creationId xmlns:a16="http://schemas.microsoft.com/office/drawing/2014/main" id="{DBB91883-923D-4B22-BAEF-A19646227D18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28" name="AutoShape 3" descr="Álcool Étilico Hidratado 70° 1L TUPI">
          <a:extLst>
            <a:ext uri="{FF2B5EF4-FFF2-40B4-BE49-F238E27FC236}">
              <a16:creationId xmlns:a16="http://schemas.microsoft.com/office/drawing/2014/main" id="{CF2BE5F9-4F79-4782-AE7D-CE906E0E4F22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29" name="AutoShape 4" descr="Álcool Étilico Hidratado 70° 1L TUPI">
          <a:extLst>
            <a:ext uri="{FF2B5EF4-FFF2-40B4-BE49-F238E27FC236}">
              <a16:creationId xmlns:a16="http://schemas.microsoft.com/office/drawing/2014/main" id="{ABC497FF-50B7-4F4E-8585-ED77972D4DA2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30" name="AutoShape 5" descr="Álcool Étilico Hidratado 70° 1L TUPI">
          <a:extLst>
            <a:ext uri="{FF2B5EF4-FFF2-40B4-BE49-F238E27FC236}">
              <a16:creationId xmlns:a16="http://schemas.microsoft.com/office/drawing/2014/main" id="{ABE17F7C-438B-4C94-BEB1-AB9C6B62A499}"/>
            </a:ext>
          </a:extLst>
        </xdr:cNvPr>
        <xdr:cNvSpPr>
          <a:spLocks noChangeAspect="1" noChangeArrowheads="1"/>
        </xdr:cNvSpPr>
      </xdr:nvSpPr>
      <xdr:spPr bwMode="auto">
        <a:xfrm>
          <a:off x="0" y="1763458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31" name="AutoShape 6" descr="Álcool Étilico Hidratado 70° 1L TUPI">
          <a:extLst>
            <a:ext uri="{FF2B5EF4-FFF2-40B4-BE49-F238E27FC236}">
              <a16:creationId xmlns:a16="http://schemas.microsoft.com/office/drawing/2014/main" id="{42FA9A84-2881-4C6D-94F6-E5140430A4E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763458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33" name="AutoShape 2" descr="Álcool Étilico Hidratado 70° 1L TUPI">
          <a:extLst>
            <a:ext uri="{FF2B5EF4-FFF2-40B4-BE49-F238E27FC236}">
              <a16:creationId xmlns:a16="http://schemas.microsoft.com/office/drawing/2014/main" id="{34CFC2CB-65D8-4925-8AA7-75418C4FC7C3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34" name="AutoShape 3" descr="Álcool Étilico Hidratado 70° 1L TUPI">
          <a:extLst>
            <a:ext uri="{FF2B5EF4-FFF2-40B4-BE49-F238E27FC236}">
              <a16:creationId xmlns:a16="http://schemas.microsoft.com/office/drawing/2014/main" id="{8286E256-557E-4B98-9888-70814107EFA2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35" name="AutoShape 4" descr="Álcool Étilico Hidratado 70° 1L TUPI">
          <a:extLst>
            <a:ext uri="{FF2B5EF4-FFF2-40B4-BE49-F238E27FC236}">
              <a16:creationId xmlns:a16="http://schemas.microsoft.com/office/drawing/2014/main" id="{F437C126-2BDA-425C-B6D9-75873B3CB4D5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36" name="AutoShape 5" descr="Álcool Étilico Hidratado 70° 1L TUPI">
          <a:extLst>
            <a:ext uri="{FF2B5EF4-FFF2-40B4-BE49-F238E27FC236}">
              <a16:creationId xmlns:a16="http://schemas.microsoft.com/office/drawing/2014/main" id="{60F4D206-6B68-40B6-B753-E6107F8DB165}"/>
            </a:ext>
          </a:extLst>
        </xdr:cNvPr>
        <xdr:cNvSpPr>
          <a:spLocks noChangeAspect="1" noChangeArrowheads="1"/>
        </xdr:cNvSpPr>
      </xdr:nvSpPr>
      <xdr:spPr bwMode="auto">
        <a:xfrm>
          <a:off x="0" y="182232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37" name="AutoShape 6" descr="Álcool Étilico Hidratado 70° 1L TUPI">
          <a:extLst>
            <a:ext uri="{FF2B5EF4-FFF2-40B4-BE49-F238E27FC236}">
              <a16:creationId xmlns:a16="http://schemas.microsoft.com/office/drawing/2014/main" id="{D851DF7A-C93E-4437-A06C-5D03DDD730B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2232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38" name="AutoShape 2" descr="Álcool Étilico Hidratado 70° 1L TUPI">
          <a:extLst>
            <a:ext uri="{FF2B5EF4-FFF2-40B4-BE49-F238E27FC236}">
              <a16:creationId xmlns:a16="http://schemas.microsoft.com/office/drawing/2014/main" id="{8E795D5F-4D24-4AC2-8864-E1B513FFFBEB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39" name="AutoShape 3" descr="Álcool Étilico Hidratado 70° 1L TUPI">
          <a:extLst>
            <a:ext uri="{FF2B5EF4-FFF2-40B4-BE49-F238E27FC236}">
              <a16:creationId xmlns:a16="http://schemas.microsoft.com/office/drawing/2014/main" id="{3EC4FE3F-84D3-453C-8BD9-DC79B9697391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40" name="AutoShape 4" descr="Álcool Étilico Hidratado 70° 1L TUPI">
          <a:extLst>
            <a:ext uri="{FF2B5EF4-FFF2-40B4-BE49-F238E27FC236}">
              <a16:creationId xmlns:a16="http://schemas.microsoft.com/office/drawing/2014/main" id="{80265105-D7AC-43D5-984C-7BC6C1232850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41" name="AutoShape 5" descr="Álcool Étilico Hidratado 70° 1L TUPI">
          <a:extLst>
            <a:ext uri="{FF2B5EF4-FFF2-40B4-BE49-F238E27FC236}">
              <a16:creationId xmlns:a16="http://schemas.microsoft.com/office/drawing/2014/main" id="{72759005-101F-4900-B382-54E798D75FC9}"/>
            </a:ext>
          </a:extLst>
        </xdr:cNvPr>
        <xdr:cNvSpPr>
          <a:spLocks noChangeAspect="1" noChangeArrowheads="1"/>
        </xdr:cNvSpPr>
      </xdr:nvSpPr>
      <xdr:spPr bwMode="auto">
        <a:xfrm>
          <a:off x="0" y="1825085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42" name="AutoShape 6" descr="Álcool Étilico Hidratado 70° 1L TUPI">
          <a:extLst>
            <a:ext uri="{FF2B5EF4-FFF2-40B4-BE49-F238E27FC236}">
              <a16:creationId xmlns:a16="http://schemas.microsoft.com/office/drawing/2014/main" id="{171760D0-2835-4427-B1B4-3A09961F780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25085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44" name="AutoShape 2" descr="Álcool Étilico Hidratado 70° 1L TUPI">
          <a:extLst>
            <a:ext uri="{FF2B5EF4-FFF2-40B4-BE49-F238E27FC236}">
              <a16:creationId xmlns:a16="http://schemas.microsoft.com/office/drawing/2014/main" id="{CCC3F922-8620-4CD3-8608-A2829C452752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45" name="AutoShape 3" descr="Álcool Étilico Hidratado 70° 1L TUPI">
          <a:extLst>
            <a:ext uri="{FF2B5EF4-FFF2-40B4-BE49-F238E27FC236}">
              <a16:creationId xmlns:a16="http://schemas.microsoft.com/office/drawing/2014/main" id="{66C28BA1-3BD9-41D9-92B8-8B66E6B78F56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46" name="AutoShape 4" descr="Álcool Étilico Hidratado 70° 1L TUPI">
          <a:extLst>
            <a:ext uri="{FF2B5EF4-FFF2-40B4-BE49-F238E27FC236}">
              <a16:creationId xmlns:a16="http://schemas.microsoft.com/office/drawing/2014/main" id="{E78D2029-0F9D-498F-AE58-FACF825FF66E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47" name="AutoShape 5" descr="Álcool Étilico Hidratado 70° 1L TUPI">
          <a:extLst>
            <a:ext uri="{FF2B5EF4-FFF2-40B4-BE49-F238E27FC236}">
              <a16:creationId xmlns:a16="http://schemas.microsoft.com/office/drawing/2014/main" id="{2ED74AB8-5544-472A-A331-5BD9B03ABF9F}"/>
            </a:ext>
          </a:extLst>
        </xdr:cNvPr>
        <xdr:cNvSpPr>
          <a:spLocks noChangeAspect="1" noChangeArrowheads="1"/>
        </xdr:cNvSpPr>
      </xdr:nvSpPr>
      <xdr:spPr bwMode="auto">
        <a:xfrm>
          <a:off x="0" y="188394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48" name="AutoShape 6" descr="Álcool Étilico Hidratado 70° 1L TUPI">
          <a:extLst>
            <a:ext uri="{FF2B5EF4-FFF2-40B4-BE49-F238E27FC236}">
              <a16:creationId xmlns:a16="http://schemas.microsoft.com/office/drawing/2014/main" id="{20AB531A-33C5-4F67-BD21-EA606636677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83949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49" name="AutoShape 2" descr="Álcool Étilico Hidratado 70° 1L TUPI">
          <a:extLst>
            <a:ext uri="{FF2B5EF4-FFF2-40B4-BE49-F238E27FC236}">
              <a16:creationId xmlns:a16="http://schemas.microsoft.com/office/drawing/2014/main" id="{3FC859D7-7D5F-4B39-AAA5-77EC51E813E6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50" name="AutoShape 3" descr="Álcool Étilico Hidratado 70° 1L TUPI">
          <a:extLst>
            <a:ext uri="{FF2B5EF4-FFF2-40B4-BE49-F238E27FC236}">
              <a16:creationId xmlns:a16="http://schemas.microsoft.com/office/drawing/2014/main" id="{0AD5321D-EFA4-4713-86BC-ADD3827DFC0D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51" name="AutoShape 4" descr="Álcool Étilico Hidratado 70° 1L TUPI">
          <a:extLst>
            <a:ext uri="{FF2B5EF4-FFF2-40B4-BE49-F238E27FC236}">
              <a16:creationId xmlns:a16="http://schemas.microsoft.com/office/drawing/2014/main" id="{953140BC-2DF8-4029-BE34-AD2FC0B98458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52" name="AutoShape 5" descr="Álcool Étilico Hidratado 70° 1L TUPI">
          <a:extLst>
            <a:ext uri="{FF2B5EF4-FFF2-40B4-BE49-F238E27FC236}">
              <a16:creationId xmlns:a16="http://schemas.microsoft.com/office/drawing/2014/main" id="{4F0C5EE1-E710-4A5B-A681-5BA7837EA809}"/>
            </a:ext>
          </a:extLst>
        </xdr:cNvPr>
        <xdr:cNvSpPr>
          <a:spLocks noChangeAspect="1" noChangeArrowheads="1"/>
        </xdr:cNvSpPr>
      </xdr:nvSpPr>
      <xdr:spPr bwMode="auto">
        <a:xfrm>
          <a:off x="0" y="1886712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53" name="AutoShape 6" descr="Álcool Étilico Hidratado 70° 1L TUPI">
          <a:extLst>
            <a:ext uri="{FF2B5EF4-FFF2-40B4-BE49-F238E27FC236}">
              <a16:creationId xmlns:a16="http://schemas.microsoft.com/office/drawing/2014/main" id="{83C04DEA-A533-442C-8A7F-BC048F2A8CE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886712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55" name="AutoShape 2" descr="Álcool Étilico Hidratado 70° 1L TUPI">
          <a:extLst>
            <a:ext uri="{FF2B5EF4-FFF2-40B4-BE49-F238E27FC236}">
              <a16:creationId xmlns:a16="http://schemas.microsoft.com/office/drawing/2014/main" id="{8228BE3F-8A69-4872-9297-F16E260D8845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56" name="AutoShape 3" descr="Álcool Étilico Hidratado 70° 1L TUPI">
          <a:extLst>
            <a:ext uri="{FF2B5EF4-FFF2-40B4-BE49-F238E27FC236}">
              <a16:creationId xmlns:a16="http://schemas.microsoft.com/office/drawing/2014/main" id="{105991A0-31C8-43B2-97CA-B0C9A96263F6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57" name="AutoShape 4" descr="Álcool Étilico Hidratado 70° 1L TUPI">
          <a:extLst>
            <a:ext uri="{FF2B5EF4-FFF2-40B4-BE49-F238E27FC236}">
              <a16:creationId xmlns:a16="http://schemas.microsoft.com/office/drawing/2014/main" id="{1B1A7D66-E2A1-4932-AB88-BC9480880B77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58" name="AutoShape 5" descr="Álcool Étilico Hidratado 70° 1L TUPI">
          <a:extLst>
            <a:ext uri="{FF2B5EF4-FFF2-40B4-BE49-F238E27FC236}">
              <a16:creationId xmlns:a16="http://schemas.microsoft.com/office/drawing/2014/main" id="{9A4EE49D-D8B4-40FD-ADD6-C2993024FFF1}"/>
            </a:ext>
          </a:extLst>
        </xdr:cNvPr>
        <xdr:cNvSpPr>
          <a:spLocks noChangeAspect="1" noChangeArrowheads="1"/>
        </xdr:cNvSpPr>
      </xdr:nvSpPr>
      <xdr:spPr bwMode="auto">
        <a:xfrm>
          <a:off x="0" y="194557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59" name="AutoShape 6" descr="Álcool Étilico Hidratado 70° 1L TUPI">
          <a:extLst>
            <a:ext uri="{FF2B5EF4-FFF2-40B4-BE49-F238E27FC236}">
              <a16:creationId xmlns:a16="http://schemas.microsoft.com/office/drawing/2014/main" id="{CC704339-0D54-480E-AF29-FC40A75DD215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945576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60" name="AutoShape 2" descr="Álcool Étilico Hidratado 70° 1L TUPI">
          <a:extLst>
            <a:ext uri="{FF2B5EF4-FFF2-40B4-BE49-F238E27FC236}">
              <a16:creationId xmlns:a16="http://schemas.microsoft.com/office/drawing/2014/main" id="{E6E68013-5A8E-4325-85EF-6F0DD01B7EF2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61" name="AutoShape 3" descr="Álcool Étilico Hidratado 70° 1L TUPI">
          <a:extLst>
            <a:ext uri="{FF2B5EF4-FFF2-40B4-BE49-F238E27FC236}">
              <a16:creationId xmlns:a16="http://schemas.microsoft.com/office/drawing/2014/main" id="{CA3CA56A-E02C-4CF9-8EA8-341CD33BCDAD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62" name="AutoShape 4" descr="Álcool Étilico Hidratado 70° 1L TUPI">
          <a:extLst>
            <a:ext uri="{FF2B5EF4-FFF2-40B4-BE49-F238E27FC236}">
              <a16:creationId xmlns:a16="http://schemas.microsoft.com/office/drawing/2014/main" id="{AB0EAC02-8BBB-456F-870E-74AFD8E3D8CA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63" name="AutoShape 5" descr="Álcool Étilico Hidratado 70° 1L TUPI">
          <a:extLst>
            <a:ext uri="{FF2B5EF4-FFF2-40B4-BE49-F238E27FC236}">
              <a16:creationId xmlns:a16="http://schemas.microsoft.com/office/drawing/2014/main" id="{41FA28C0-B61E-400E-B2D2-385C052B7D43}"/>
            </a:ext>
          </a:extLst>
        </xdr:cNvPr>
        <xdr:cNvSpPr>
          <a:spLocks noChangeAspect="1" noChangeArrowheads="1"/>
        </xdr:cNvSpPr>
      </xdr:nvSpPr>
      <xdr:spPr bwMode="auto">
        <a:xfrm>
          <a:off x="0" y="1948338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64" name="AutoShape 6" descr="Álcool Étilico Hidratado 70° 1L TUPI">
          <a:extLst>
            <a:ext uri="{FF2B5EF4-FFF2-40B4-BE49-F238E27FC236}">
              <a16:creationId xmlns:a16="http://schemas.microsoft.com/office/drawing/2014/main" id="{83A2BF42-1717-4E8A-B31E-F54A6A4FA37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1948338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66" name="AutoShape 2" descr="Álcool Étilico Hidratado 70° 1L TUPI">
          <a:extLst>
            <a:ext uri="{FF2B5EF4-FFF2-40B4-BE49-F238E27FC236}">
              <a16:creationId xmlns:a16="http://schemas.microsoft.com/office/drawing/2014/main" id="{7BDE4E7D-5164-4729-AFD3-7CD85A8FF0C6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67" name="AutoShape 3" descr="Álcool Étilico Hidratado 70° 1L TUPI">
          <a:extLst>
            <a:ext uri="{FF2B5EF4-FFF2-40B4-BE49-F238E27FC236}">
              <a16:creationId xmlns:a16="http://schemas.microsoft.com/office/drawing/2014/main" id="{2C564FE5-6FE6-461C-BD58-CF9A6CF2B08A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68" name="AutoShape 4" descr="Álcool Étilico Hidratado 70° 1L TUPI">
          <a:extLst>
            <a:ext uri="{FF2B5EF4-FFF2-40B4-BE49-F238E27FC236}">
              <a16:creationId xmlns:a16="http://schemas.microsoft.com/office/drawing/2014/main" id="{8A94427C-70B3-4080-950D-64D5A338F1C1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69" name="AutoShape 5" descr="Álcool Étilico Hidratado 70° 1L TUPI">
          <a:extLst>
            <a:ext uri="{FF2B5EF4-FFF2-40B4-BE49-F238E27FC236}">
              <a16:creationId xmlns:a16="http://schemas.microsoft.com/office/drawing/2014/main" id="{70F65B66-A13E-4977-B453-EC6DD20CF5AB}"/>
            </a:ext>
          </a:extLst>
        </xdr:cNvPr>
        <xdr:cNvSpPr>
          <a:spLocks noChangeAspect="1" noChangeArrowheads="1"/>
        </xdr:cNvSpPr>
      </xdr:nvSpPr>
      <xdr:spPr bwMode="auto">
        <a:xfrm>
          <a:off x="0" y="2007203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70" name="AutoShape 6" descr="Álcool Étilico Hidratado 70° 1L TUPI">
          <a:extLst>
            <a:ext uri="{FF2B5EF4-FFF2-40B4-BE49-F238E27FC236}">
              <a16:creationId xmlns:a16="http://schemas.microsoft.com/office/drawing/2014/main" id="{8139E93E-1FA6-436F-9A83-4756D20B6D6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07203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71" name="AutoShape 2" descr="Álcool Étilico Hidratado 70° 1L TUPI">
          <a:extLst>
            <a:ext uri="{FF2B5EF4-FFF2-40B4-BE49-F238E27FC236}">
              <a16:creationId xmlns:a16="http://schemas.microsoft.com/office/drawing/2014/main" id="{C8C97A34-1487-44C4-BF33-A6A27FD35C93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72" name="AutoShape 3" descr="Álcool Étilico Hidratado 70° 1L TUPI">
          <a:extLst>
            <a:ext uri="{FF2B5EF4-FFF2-40B4-BE49-F238E27FC236}">
              <a16:creationId xmlns:a16="http://schemas.microsoft.com/office/drawing/2014/main" id="{A8BE36E6-E452-4371-9A71-F8F592D4E739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73" name="AutoShape 4" descr="Álcool Étilico Hidratado 70° 1L TUPI">
          <a:extLst>
            <a:ext uri="{FF2B5EF4-FFF2-40B4-BE49-F238E27FC236}">
              <a16:creationId xmlns:a16="http://schemas.microsoft.com/office/drawing/2014/main" id="{0612A45B-0021-4739-BB60-CC0AC97EFE83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74" name="AutoShape 5" descr="Álcool Étilico Hidratado 70° 1L TUPI">
          <a:extLst>
            <a:ext uri="{FF2B5EF4-FFF2-40B4-BE49-F238E27FC236}">
              <a16:creationId xmlns:a16="http://schemas.microsoft.com/office/drawing/2014/main" id="{6004C493-91FF-4D2E-B325-7A3B25C22F0F}"/>
            </a:ext>
          </a:extLst>
        </xdr:cNvPr>
        <xdr:cNvSpPr>
          <a:spLocks noChangeAspect="1" noChangeArrowheads="1"/>
        </xdr:cNvSpPr>
      </xdr:nvSpPr>
      <xdr:spPr bwMode="auto">
        <a:xfrm>
          <a:off x="0" y="2009965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75" name="AutoShape 6" descr="Álcool Étilico Hidratado 70° 1L TUPI">
          <a:extLst>
            <a:ext uri="{FF2B5EF4-FFF2-40B4-BE49-F238E27FC236}">
              <a16:creationId xmlns:a16="http://schemas.microsoft.com/office/drawing/2014/main" id="{1E682C4D-1ADC-4B12-8AAE-90E54CC2E1C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09965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77" name="AutoShape 2" descr="Álcool Étilico Hidratado 70° 1L TUPI">
          <a:extLst>
            <a:ext uri="{FF2B5EF4-FFF2-40B4-BE49-F238E27FC236}">
              <a16:creationId xmlns:a16="http://schemas.microsoft.com/office/drawing/2014/main" id="{61C743C0-3D5B-4932-9E0F-7367AE37808A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78" name="AutoShape 3" descr="Álcool Étilico Hidratado 70° 1L TUPI">
          <a:extLst>
            <a:ext uri="{FF2B5EF4-FFF2-40B4-BE49-F238E27FC236}">
              <a16:creationId xmlns:a16="http://schemas.microsoft.com/office/drawing/2014/main" id="{CB6653F4-C79D-4C22-9B5C-A158F698B865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79" name="AutoShape 4" descr="Álcool Étilico Hidratado 70° 1L TUPI">
          <a:extLst>
            <a:ext uri="{FF2B5EF4-FFF2-40B4-BE49-F238E27FC236}">
              <a16:creationId xmlns:a16="http://schemas.microsoft.com/office/drawing/2014/main" id="{3C7EFE04-0E16-4C3C-8DC8-433AC8E2890D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80" name="AutoShape 5" descr="Álcool Étilico Hidratado 70° 1L TUPI">
          <a:extLst>
            <a:ext uri="{FF2B5EF4-FFF2-40B4-BE49-F238E27FC236}">
              <a16:creationId xmlns:a16="http://schemas.microsoft.com/office/drawing/2014/main" id="{60EAB953-899D-4C2F-91EF-882176150413}"/>
            </a:ext>
          </a:extLst>
        </xdr:cNvPr>
        <xdr:cNvSpPr>
          <a:spLocks noChangeAspect="1" noChangeArrowheads="1"/>
        </xdr:cNvSpPr>
      </xdr:nvSpPr>
      <xdr:spPr bwMode="auto">
        <a:xfrm>
          <a:off x="0" y="2068830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81" name="AutoShape 6" descr="Álcool Étilico Hidratado 70° 1L TUPI">
          <a:extLst>
            <a:ext uri="{FF2B5EF4-FFF2-40B4-BE49-F238E27FC236}">
              <a16:creationId xmlns:a16="http://schemas.microsoft.com/office/drawing/2014/main" id="{443A8995-56E2-441C-AF8A-DEF740CBE74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68830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82" name="AutoShape 2" descr="Álcool Étilico Hidratado 70° 1L TUPI">
          <a:extLst>
            <a:ext uri="{FF2B5EF4-FFF2-40B4-BE49-F238E27FC236}">
              <a16:creationId xmlns:a16="http://schemas.microsoft.com/office/drawing/2014/main" id="{60EB050C-736F-447F-96E1-62D944A26BC8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83" name="AutoShape 3" descr="Álcool Étilico Hidratado 70° 1L TUPI">
          <a:extLst>
            <a:ext uri="{FF2B5EF4-FFF2-40B4-BE49-F238E27FC236}">
              <a16:creationId xmlns:a16="http://schemas.microsoft.com/office/drawing/2014/main" id="{011B0232-FFB6-492B-BAA9-A885D33F3DFC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84" name="AutoShape 4" descr="Álcool Étilico Hidratado 70° 1L TUPI">
          <a:extLst>
            <a:ext uri="{FF2B5EF4-FFF2-40B4-BE49-F238E27FC236}">
              <a16:creationId xmlns:a16="http://schemas.microsoft.com/office/drawing/2014/main" id="{50A688B3-B1B2-46A7-9804-1B1BA6222FE5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85" name="AutoShape 5" descr="Álcool Étilico Hidratado 70° 1L TUPI">
          <a:extLst>
            <a:ext uri="{FF2B5EF4-FFF2-40B4-BE49-F238E27FC236}">
              <a16:creationId xmlns:a16="http://schemas.microsoft.com/office/drawing/2014/main" id="{29B97C53-843B-4F3B-8165-B5975BD42708}"/>
            </a:ext>
          </a:extLst>
        </xdr:cNvPr>
        <xdr:cNvSpPr>
          <a:spLocks noChangeAspect="1" noChangeArrowheads="1"/>
        </xdr:cNvSpPr>
      </xdr:nvSpPr>
      <xdr:spPr bwMode="auto">
        <a:xfrm>
          <a:off x="0" y="2071592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86" name="AutoShape 6" descr="Álcool Étilico Hidratado 70° 1L TUPI">
          <a:extLst>
            <a:ext uri="{FF2B5EF4-FFF2-40B4-BE49-F238E27FC236}">
              <a16:creationId xmlns:a16="http://schemas.microsoft.com/office/drawing/2014/main" id="{665A21E8-2565-4724-9A2C-ECEC2EE47F6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071592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88" name="AutoShape 2" descr="Álcool Étilico Hidratado 70° 1L TUPI">
          <a:extLst>
            <a:ext uri="{FF2B5EF4-FFF2-40B4-BE49-F238E27FC236}">
              <a16:creationId xmlns:a16="http://schemas.microsoft.com/office/drawing/2014/main" id="{C0ED3920-88E4-4C02-8A54-A137635BE1C2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89" name="AutoShape 3" descr="Álcool Étilico Hidratado 70° 1L TUPI">
          <a:extLst>
            <a:ext uri="{FF2B5EF4-FFF2-40B4-BE49-F238E27FC236}">
              <a16:creationId xmlns:a16="http://schemas.microsoft.com/office/drawing/2014/main" id="{A812D7D8-3740-49F4-A5B5-54AEBD062CD9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90" name="AutoShape 4" descr="Álcool Étilico Hidratado 70° 1L TUPI">
          <a:extLst>
            <a:ext uri="{FF2B5EF4-FFF2-40B4-BE49-F238E27FC236}">
              <a16:creationId xmlns:a16="http://schemas.microsoft.com/office/drawing/2014/main" id="{70350DB7-DBF0-4086-B367-98C36D7A305D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91" name="AutoShape 5" descr="Álcool Étilico Hidratado 70° 1L TUPI">
          <a:extLst>
            <a:ext uri="{FF2B5EF4-FFF2-40B4-BE49-F238E27FC236}">
              <a16:creationId xmlns:a16="http://schemas.microsoft.com/office/drawing/2014/main" id="{252D8BA6-07AF-4552-B65E-5F05F709C5C7}"/>
            </a:ext>
          </a:extLst>
        </xdr:cNvPr>
        <xdr:cNvSpPr>
          <a:spLocks noChangeAspect="1" noChangeArrowheads="1"/>
        </xdr:cNvSpPr>
      </xdr:nvSpPr>
      <xdr:spPr bwMode="auto">
        <a:xfrm>
          <a:off x="0" y="2130456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92" name="AutoShape 6" descr="Álcool Étilico Hidratado 70° 1L TUPI">
          <a:extLst>
            <a:ext uri="{FF2B5EF4-FFF2-40B4-BE49-F238E27FC236}">
              <a16:creationId xmlns:a16="http://schemas.microsoft.com/office/drawing/2014/main" id="{221BA51D-06B6-4A8B-8818-438AED630F4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30456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93" name="AutoShape 2" descr="Álcool Étilico Hidratado 70° 1L TUPI">
          <a:extLst>
            <a:ext uri="{FF2B5EF4-FFF2-40B4-BE49-F238E27FC236}">
              <a16:creationId xmlns:a16="http://schemas.microsoft.com/office/drawing/2014/main" id="{D34BC0D8-7C1F-43AD-82BC-BB9D9B0A820F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94" name="AutoShape 3" descr="Álcool Étilico Hidratado 70° 1L TUPI">
          <a:extLst>
            <a:ext uri="{FF2B5EF4-FFF2-40B4-BE49-F238E27FC236}">
              <a16:creationId xmlns:a16="http://schemas.microsoft.com/office/drawing/2014/main" id="{525EDD06-9EA8-4065-8DAE-EA12A132F7F9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295" name="AutoShape 4" descr="Álcool Étilico Hidratado 70° 1L TUPI">
          <a:extLst>
            <a:ext uri="{FF2B5EF4-FFF2-40B4-BE49-F238E27FC236}">
              <a16:creationId xmlns:a16="http://schemas.microsoft.com/office/drawing/2014/main" id="{18D95C3E-E631-4308-A845-F85AB6B2968D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96" name="AutoShape 5" descr="Álcool Étilico Hidratado 70° 1L TUPI">
          <a:extLst>
            <a:ext uri="{FF2B5EF4-FFF2-40B4-BE49-F238E27FC236}">
              <a16:creationId xmlns:a16="http://schemas.microsoft.com/office/drawing/2014/main" id="{BB06A964-F67F-43BF-939F-C323EAB98538}"/>
            </a:ext>
          </a:extLst>
        </xdr:cNvPr>
        <xdr:cNvSpPr>
          <a:spLocks noChangeAspect="1" noChangeArrowheads="1"/>
        </xdr:cNvSpPr>
      </xdr:nvSpPr>
      <xdr:spPr bwMode="auto">
        <a:xfrm>
          <a:off x="0" y="2133219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297" name="AutoShape 6" descr="Álcool Étilico Hidratado 70° 1L TUPI">
          <a:extLst>
            <a:ext uri="{FF2B5EF4-FFF2-40B4-BE49-F238E27FC236}">
              <a16:creationId xmlns:a16="http://schemas.microsoft.com/office/drawing/2014/main" id="{A19CA6BC-9E9E-44B5-B494-778CBFFA7E7D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33219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299" name="AutoShape 2" descr="Álcool Étilico Hidratado 70° 1L TUPI">
          <a:extLst>
            <a:ext uri="{FF2B5EF4-FFF2-40B4-BE49-F238E27FC236}">
              <a16:creationId xmlns:a16="http://schemas.microsoft.com/office/drawing/2014/main" id="{492E4B4F-2863-422D-8C17-6B744CD1CF6A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00" name="AutoShape 3" descr="Álcool Étilico Hidratado 70° 1L TUPI">
          <a:extLst>
            <a:ext uri="{FF2B5EF4-FFF2-40B4-BE49-F238E27FC236}">
              <a16:creationId xmlns:a16="http://schemas.microsoft.com/office/drawing/2014/main" id="{DF3251E4-13E7-4EB4-B624-AF7868614DC8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01" name="AutoShape 4" descr="Álcool Étilico Hidratado 70° 1L TUPI">
          <a:extLst>
            <a:ext uri="{FF2B5EF4-FFF2-40B4-BE49-F238E27FC236}">
              <a16:creationId xmlns:a16="http://schemas.microsoft.com/office/drawing/2014/main" id="{33ADD1EA-A731-4020-8B09-79976B9A390D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02" name="AutoShape 5" descr="Álcool Étilico Hidratado 70° 1L TUPI">
          <a:extLst>
            <a:ext uri="{FF2B5EF4-FFF2-40B4-BE49-F238E27FC236}">
              <a16:creationId xmlns:a16="http://schemas.microsoft.com/office/drawing/2014/main" id="{11BE8CC1-0EFA-40F3-9E4F-6BB87BE60162}"/>
            </a:ext>
          </a:extLst>
        </xdr:cNvPr>
        <xdr:cNvSpPr>
          <a:spLocks noChangeAspect="1" noChangeArrowheads="1"/>
        </xdr:cNvSpPr>
      </xdr:nvSpPr>
      <xdr:spPr bwMode="auto">
        <a:xfrm>
          <a:off x="0" y="2192083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03" name="AutoShape 6" descr="Álcool Étilico Hidratado 70° 1L TUPI">
          <a:extLst>
            <a:ext uri="{FF2B5EF4-FFF2-40B4-BE49-F238E27FC236}">
              <a16:creationId xmlns:a16="http://schemas.microsoft.com/office/drawing/2014/main" id="{BF7E6DA9-BF6C-4F20-AEBA-E52B0CB6F99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92083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04" name="AutoShape 2" descr="Álcool Étilico Hidratado 70° 1L TUPI">
          <a:extLst>
            <a:ext uri="{FF2B5EF4-FFF2-40B4-BE49-F238E27FC236}">
              <a16:creationId xmlns:a16="http://schemas.microsoft.com/office/drawing/2014/main" id="{F237EFBB-29E6-4BC9-8B40-D8FE188C7125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05" name="AutoShape 3" descr="Álcool Étilico Hidratado 70° 1L TUPI">
          <a:extLst>
            <a:ext uri="{FF2B5EF4-FFF2-40B4-BE49-F238E27FC236}">
              <a16:creationId xmlns:a16="http://schemas.microsoft.com/office/drawing/2014/main" id="{697EA4C9-3272-4701-9933-872CBBE41F51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06" name="AutoShape 4" descr="Álcool Étilico Hidratado 70° 1L TUPI">
          <a:extLst>
            <a:ext uri="{FF2B5EF4-FFF2-40B4-BE49-F238E27FC236}">
              <a16:creationId xmlns:a16="http://schemas.microsoft.com/office/drawing/2014/main" id="{A2671D27-68EA-4054-8732-0415CDC15539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07" name="AutoShape 5" descr="Álcool Étilico Hidratado 70° 1L TUPI">
          <a:extLst>
            <a:ext uri="{FF2B5EF4-FFF2-40B4-BE49-F238E27FC236}">
              <a16:creationId xmlns:a16="http://schemas.microsoft.com/office/drawing/2014/main" id="{9B0A67C0-D56B-45CD-972B-73898F636D33}"/>
            </a:ext>
          </a:extLst>
        </xdr:cNvPr>
        <xdr:cNvSpPr>
          <a:spLocks noChangeAspect="1" noChangeArrowheads="1"/>
        </xdr:cNvSpPr>
      </xdr:nvSpPr>
      <xdr:spPr bwMode="auto">
        <a:xfrm>
          <a:off x="0" y="2194845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08" name="AutoShape 6" descr="Álcool Étilico Hidratado 70° 1L TUPI">
          <a:extLst>
            <a:ext uri="{FF2B5EF4-FFF2-40B4-BE49-F238E27FC236}">
              <a16:creationId xmlns:a16="http://schemas.microsoft.com/office/drawing/2014/main" id="{177BF0B7-6BA4-4267-9EA1-324037D205D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194845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10" name="AutoShape 2" descr="Álcool Étilico Hidratado 70° 1L TUPI">
          <a:extLst>
            <a:ext uri="{FF2B5EF4-FFF2-40B4-BE49-F238E27FC236}">
              <a16:creationId xmlns:a16="http://schemas.microsoft.com/office/drawing/2014/main" id="{00717791-DEBB-4ACE-86C2-23D34631A895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11" name="AutoShape 3" descr="Álcool Étilico Hidratado 70° 1L TUPI">
          <a:extLst>
            <a:ext uri="{FF2B5EF4-FFF2-40B4-BE49-F238E27FC236}">
              <a16:creationId xmlns:a16="http://schemas.microsoft.com/office/drawing/2014/main" id="{B64B1DE2-C76F-476F-8EB5-D27DFCDF92BA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12" name="AutoShape 4" descr="Álcool Étilico Hidratado 70° 1L TUPI">
          <a:extLst>
            <a:ext uri="{FF2B5EF4-FFF2-40B4-BE49-F238E27FC236}">
              <a16:creationId xmlns:a16="http://schemas.microsoft.com/office/drawing/2014/main" id="{5D56CD37-F337-4A38-A6B5-AA12CEC3B80C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13" name="AutoShape 5" descr="Álcool Étilico Hidratado 70° 1L TUPI">
          <a:extLst>
            <a:ext uri="{FF2B5EF4-FFF2-40B4-BE49-F238E27FC236}">
              <a16:creationId xmlns:a16="http://schemas.microsoft.com/office/drawing/2014/main" id="{E2C7D341-A496-4282-A86E-0C2997E3FC1F}"/>
            </a:ext>
          </a:extLst>
        </xdr:cNvPr>
        <xdr:cNvSpPr>
          <a:spLocks noChangeAspect="1" noChangeArrowheads="1"/>
        </xdr:cNvSpPr>
      </xdr:nvSpPr>
      <xdr:spPr bwMode="auto">
        <a:xfrm>
          <a:off x="0" y="2253710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14" name="AutoShape 6" descr="Álcool Étilico Hidratado 70° 1L TUPI">
          <a:extLst>
            <a:ext uri="{FF2B5EF4-FFF2-40B4-BE49-F238E27FC236}">
              <a16:creationId xmlns:a16="http://schemas.microsoft.com/office/drawing/2014/main" id="{E2A8F50A-2325-415A-AFC4-103AA6CC6C74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253710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15" name="AutoShape 2" descr="Álcool Étilico Hidratado 70° 1L TUPI">
          <a:extLst>
            <a:ext uri="{FF2B5EF4-FFF2-40B4-BE49-F238E27FC236}">
              <a16:creationId xmlns:a16="http://schemas.microsoft.com/office/drawing/2014/main" id="{622AC5CA-A0A5-437D-84BA-62BE4C5A22B0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16" name="AutoShape 3" descr="Álcool Étilico Hidratado 70° 1L TUPI">
          <a:extLst>
            <a:ext uri="{FF2B5EF4-FFF2-40B4-BE49-F238E27FC236}">
              <a16:creationId xmlns:a16="http://schemas.microsoft.com/office/drawing/2014/main" id="{4E3B5930-6634-4E4D-962C-628D2E1B38B8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17" name="AutoShape 4" descr="Álcool Étilico Hidratado 70° 1L TUPI">
          <a:extLst>
            <a:ext uri="{FF2B5EF4-FFF2-40B4-BE49-F238E27FC236}">
              <a16:creationId xmlns:a16="http://schemas.microsoft.com/office/drawing/2014/main" id="{7C560E38-D1B0-4A54-98C7-6C6D47D24B80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18" name="AutoShape 5" descr="Álcool Étilico Hidratado 70° 1L TUPI">
          <a:extLst>
            <a:ext uri="{FF2B5EF4-FFF2-40B4-BE49-F238E27FC236}">
              <a16:creationId xmlns:a16="http://schemas.microsoft.com/office/drawing/2014/main" id="{020FF44F-EE48-47B3-9899-218FDFA10DD3}"/>
            </a:ext>
          </a:extLst>
        </xdr:cNvPr>
        <xdr:cNvSpPr>
          <a:spLocks noChangeAspect="1" noChangeArrowheads="1"/>
        </xdr:cNvSpPr>
      </xdr:nvSpPr>
      <xdr:spPr bwMode="auto">
        <a:xfrm>
          <a:off x="0" y="2256472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19" name="AutoShape 6" descr="Álcool Étilico Hidratado 70° 1L TUPI">
          <a:extLst>
            <a:ext uri="{FF2B5EF4-FFF2-40B4-BE49-F238E27FC236}">
              <a16:creationId xmlns:a16="http://schemas.microsoft.com/office/drawing/2014/main" id="{5339FFD9-6229-4D75-B6DA-1743EB8947A7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256472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21" name="AutoShape 2" descr="Álcool Étilico Hidratado 70° 1L TUPI">
          <a:extLst>
            <a:ext uri="{FF2B5EF4-FFF2-40B4-BE49-F238E27FC236}">
              <a16:creationId xmlns:a16="http://schemas.microsoft.com/office/drawing/2014/main" id="{99AD34DA-1633-4101-82AF-D70704ED8469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22" name="AutoShape 3" descr="Álcool Étilico Hidratado 70° 1L TUPI">
          <a:extLst>
            <a:ext uri="{FF2B5EF4-FFF2-40B4-BE49-F238E27FC236}">
              <a16:creationId xmlns:a16="http://schemas.microsoft.com/office/drawing/2014/main" id="{ACB6EE05-42A0-46AE-B8DD-019159B836F0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23" name="AutoShape 4" descr="Álcool Étilico Hidratado 70° 1L TUPI">
          <a:extLst>
            <a:ext uri="{FF2B5EF4-FFF2-40B4-BE49-F238E27FC236}">
              <a16:creationId xmlns:a16="http://schemas.microsoft.com/office/drawing/2014/main" id="{E99438DF-15AA-4FB0-86EB-86CF8785DCAA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24" name="AutoShape 5" descr="Álcool Étilico Hidratado 70° 1L TUPI">
          <a:extLst>
            <a:ext uri="{FF2B5EF4-FFF2-40B4-BE49-F238E27FC236}">
              <a16:creationId xmlns:a16="http://schemas.microsoft.com/office/drawing/2014/main" id="{FB91BB61-FA6D-4E55-8686-E9FA0C812D22}"/>
            </a:ext>
          </a:extLst>
        </xdr:cNvPr>
        <xdr:cNvSpPr>
          <a:spLocks noChangeAspect="1" noChangeArrowheads="1"/>
        </xdr:cNvSpPr>
      </xdr:nvSpPr>
      <xdr:spPr bwMode="auto">
        <a:xfrm>
          <a:off x="0" y="2315337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25" name="AutoShape 6" descr="Álcool Étilico Hidratado 70° 1L TUPI">
          <a:extLst>
            <a:ext uri="{FF2B5EF4-FFF2-40B4-BE49-F238E27FC236}">
              <a16:creationId xmlns:a16="http://schemas.microsoft.com/office/drawing/2014/main" id="{D64FBCB7-4A4E-41A5-B1B5-8B6FD4D221EA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15337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26" name="AutoShape 2" descr="Álcool Étilico Hidratado 70° 1L TUPI">
          <a:extLst>
            <a:ext uri="{FF2B5EF4-FFF2-40B4-BE49-F238E27FC236}">
              <a16:creationId xmlns:a16="http://schemas.microsoft.com/office/drawing/2014/main" id="{E993B11B-9811-40E1-8D7B-B7A6F56196F7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27" name="AutoShape 3" descr="Álcool Étilico Hidratado 70° 1L TUPI">
          <a:extLst>
            <a:ext uri="{FF2B5EF4-FFF2-40B4-BE49-F238E27FC236}">
              <a16:creationId xmlns:a16="http://schemas.microsoft.com/office/drawing/2014/main" id="{91C86637-7DEF-4181-B036-B017716E8DC2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28" name="AutoShape 4" descr="Álcool Étilico Hidratado 70° 1L TUPI">
          <a:extLst>
            <a:ext uri="{FF2B5EF4-FFF2-40B4-BE49-F238E27FC236}">
              <a16:creationId xmlns:a16="http://schemas.microsoft.com/office/drawing/2014/main" id="{356E4F87-7F1A-471E-8FC0-C30EEBB74401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29" name="AutoShape 5" descr="Álcool Étilico Hidratado 70° 1L TUPI">
          <a:extLst>
            <a:ext uri="{FF2B5EF4-FFF2-40B4-BE49-F238E27FC236}">
              <a16:creationId xmlns:a16="http://schemas.microsoft.com/office/drawing/2014/main" id="{97148E70-D518-49F9-8AF3-39047CFD4C9D}"/>
            </a:ext>
          </a:extLst>
        </xdr:cNvPr>
        <xdr:cNvSpPr>
          <a:spLocks noChangeAspect="1" noChangeArrowheads="1"/>
        </xdr:cNvSpPr>
      </xdr:nvSpPr>
      <xdr:spPr bwMode="auto">
        <a:xfrm>
          <a:off x="0" y="2318099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30" name="AutoShape 6" descr="Álcool Étilico Hidratado 70° 1L TUPI">
          <a:extLst>
            <a:ext uri="{FF2B5EF4-FFF2-40B4-BE49-F238E27FC236}">
              <a16:creationId xmlns:a16="http://schemas.microsoft.com/office/drawing/2014/main" id="{85A236F0-9289-4C78-BEE9-AEB44C37DF0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18099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32" name="AutoShape 2" descr="Álcool Étilico Hidratado 70° 1L TUPI">
          <a:extLst>
            <a:ext uri="{FF2B5EF4-FFF2-40B4-BE49-F238E27FC236}">
              <a16:creationId xmlns:a16="http://schemas.microsoft.com/office/drawing/2014/main" id="{697C358B-E127-4F04-97A1-440FE56F29B4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33" name="AutoShape 3" descr="Álcool Étilico Hidratado 70° 1L TUPI">
          <a:extLst>
            <a:ext uri="{FF2B5EF4-FFF2-40B4-BE49-F238E27FC236}">
              <a16:creationId xmlns:a16="http://schemas.microsoft.com/office/drawing/2014/main" id="{A6413AA0-D7EC-4EF1-8FCC-821A2C646245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34" name="AutoShape 4" descr="Álcool Étilico Hidratado 70° 1L TUPI">
          <a:extLst>
            <a:ext uri="{FF2B5EF4-FFF2-40B4-BE49-F238E27FC236}">
              <a16:creationId xmlns:a16="http://schemas.microsoft.com/office/drawing/2014/main" id="{39B7DA2C-2699-4DF7-866D-5B1851D6765D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35" name="AutoShape 5" descr="Álcool Étilico Hidratado 70° 1L TUPI">
          <a:extLst>
            <a:ext uri="{FF2B5EF4-FFF2-40B4-BE49-F238E27FC236}">
              <a16:creationId xmlns:a16="http://schemas.microsoft.com/office/drawing/2014/main" id="{29122AFE-F735-4A54-9E70-912217564032}"/>
            </a:ext>
          </a:extLst>
        </xdr:cNvPr>
        <xdr:cNvSpPr>
          <a:spLocks noChangeAspect="1" noChangeArrowheads="1"/>
        </xdr:cNvSpPr>
      </xdr:nvSpPr>
      <xdr:spPr bwMode="auto">
        <a:xfrm>
          <a:off x="0" y="2376963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36" name="AutoShape 6" descr="Álcool Étilico Hidratado 70° 1L TUPI">
          <a:extLst>
            <a:ext uri="{FF2B5EF4-FFF2-40B4-BE49-F238E27FC236}">
              <a16:creationId xmlns:a16="http://schemas.microsoft.com/office/drawing/2014/main" id="{9B9389A0-A36F-4C8F-BC8F-02A7AE3128A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76963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37" name="AutoShape 2" descr="Álcool Étilico Hidratado 70° 1L TUPI">
          <a:extLst>
            <a:ext uri="{FF2B5EF4-FFF2-40B4-BE49-F238E27FC236}">
              <a16:creationId xmlns:a16="http://schemas.microsoft.com/office/drawing/2014/main" id="{DE96A798-4B60-439C-ADCA-97070F6C1DBD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38" name="AutoShape 3" descr="Álcool Étilico Hidratado 70° 1L TUPI">
          <a:extLst>
            <a:ext uri="{FF2B5EF4-FFF2-40B4-BE49-F238E27FC236}">
              <a16:creationId xmlns:a16="http://schemas.microsoft.com/office/drawing/2014/main" id="{E2C328EC-9D10-4555-8B27-E8CA4FB786F4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39" name="AutoShape 4" descr="Álcool Étilico Hidratado 70° 1L TUPI">
          <a:extLst>
            <a:ext uri="{FF2B5EF4-FFF2-40B4-BE49-F238E27FC236}">
              <a16:creationId xmlns:a16="http://schemas.microsoft.com/office/drawing/2014/main" id="{B77F056D-999B-4037-AD46-7C7EF5F45114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40" name="AutoShape 5" descr="Álcool Étilico Hidratado 70° 1L TUPI">
          <a:extLst>
            <a:ext uri="{FF2B5EF4-FFF2-40B4-BE49-F238E27FC236}">
              <a16:creationId xmlns:a16="http://schemas.microsoft.com/office/drawing/2014/main" id="{7E3B0955-5888-4C68-A543-9E5CFDEB13F8}"/>
            </a:ext>
          </a:extLst>
        </xdr:cNvPr>
        <xdr:cNvSpPr>
          <a:spLocks noChangeAspect="1" noChangeArrowheads="1"/>
        </xdr:cNvSpPr>
      </xdr:nvSpPr>
      <xdr:spPr bwMode="auto">
        <a:xfrm>
          <a:off x="0" y="2379726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41" name="AutoShape 6" descr="Álcool Étilico Hidratado 70° 1L TUPI">
          <a:extLst>
            <a:ext uri="{FF2B5EF4-FFF2-40B4-BE49-F238E27FC236}">
              <a16:creationId xmlns:a16="http://schemas.microsoft.com/office/drawing/2014/main" id="{040857CF-CE7B-48D9-A600-850535B20A5C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379726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43" name="AutoShape 2" descr="Álcool Étilico Hidratado 70° 1L TUPI">
          <a:extLst>
            <a:ext uri="{FF2B5EF4-FFF2-40B4-BE49-F238E27FC236}">
              <a16:creationId xmlns:a16="http://schemas.microsoft.com/office/drawing/2014/main" id="{564AA916-597F-4649-BEFF-41F05A6B46F7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44" name="AutoShape 3" descr="Álcool Étilico Hidratado 70° 1L TUPI">
          <a:extLst>
            <a:ext uri="{FF2B5EF4-FFF2-40B4-BE49-F238E27FC236}">
              <a16:creationId xmlns:a16="http://schemas.microsoft.com/office/drawing/2014/main" id="{D0F83517-20F6-47B9-9621-95E5DB8302FB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45" name="AutoShape 4" descr="Álcool Étilico Hidratado 70° 1L TUPI">
          <a:extLst>
            <a:ext uri="{FF2B5EF4-FFF2-40B4-BE49-F238E27FC236}">
              <a16:creationId xmlns:a16="http://schemas.microsoft.com/office/drawing/2014/main" id="{20CE810B-581E-42AA-A99E-4BE0A2213D81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46" name="AutoShape 5" descr="Álcool Étilico Hidratado 70° 1L TUPI">
          <a:extLst>
            <a:ext uri="{FF2B5EF4-FFF2-40B4-BE49-F238E27FC236}">
              <a16:creationId xmlns:a16="http://schemas.microsoft.com/office/drawing/2014/main" id="{243F2A14-22A6-4B72-B5EC-45CFB2027E75}"/>
            </a:ext>
          </a:extLst>
        </xdr:cNvPr>
        <xdr:cNvSpPr>
          <a:spLocks noChangeAspect="1" noChangeArrowheads="1"/>
        </xdr:cNvSpPr>
      </xdr:nvSpPr>
      <xdr:spPr bwMode="auto">
        <a:xfrm>
          <a:off x="0" y="2438590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47" name="AutoShape 6" descr="Álcool Étilico Hidratado 70° 1L TUPI">
          <a:extLst>
            <a:ext uri="{FF2B5EF4-FFF2-40B4-BE49-F238E27FC236}">
              <a16:creationId xmlns:a16="http://schemas.microsoft.com/office/drawing/2014/main" id="{5494E0F3-D4DF-44D6-8D4D-2645E4964976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438590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48" name="AutoShape 2" descr="Álcool Étilico Hidratado 70° 1L TUPI">
          <a:extLst>
            <a:ext uri="{FF2B5EF4-FFF2-40B4-BE49-F238E27FC236}">
              <a16:creationId xmlns:a16="http://schemas.microsoft.com/office/drawing/2014/main" id="{401D9167-EDEA-4B07-B7BD-4FE120F0CBC6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49" name="AutoShape 3" descr="Álcool Étilico Hidratado 70° 1L TUPI">
          <a:extLst>
            <a:ext uri="{FF2B5EF4-FFF2-40B4-BE49-F238E27FC236}">
              <a16:creationId xmlns:a16="http://schemas.microsoft.com/office/drawing/2014/main" id="{D7A31862-8EED-48DB-B0F6-CED14F24EE96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50" name="AutoShape 4" descr="Álcool Étilico Hidratado 70° 1L TUPI">
          <a:extLst>
            <a:ext uri="{FF2B5EF4-FFF2-40B4-BE49-F238E27FC236}">
              <a16:creationId xmlns:a16="http://schemas.microsoft.com/office/drawing/2014/main" id="{997BDEE9-1290-4F48-AC24-6CA1443FAAB8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51" name="AutoShape 5" descr="Álcool Étilico Hidratado 70° 1L TUPI">
          <a:extLst>
            <a:ext uri="{FF2B5EF4-FFF2-40B4-BE49-F238E27FC236}">
              <a16:creationId xmlns:a16="http://schemas.microsoft.com/office/drawing/2014/main" id="{83CD48FD-656D-4553-8258-5E12B9939252}"/>
            </a:ext>
          </a:extLst>
        </xdr:cNvPr>
        <xdr:cNvSpPr>
          <a:spLocks noChangeAspect="1" noChangeArrowheads="1"/>
        </xdr:cNvSpPr>
      </xdr:nvSpPr>
      <xdr:spPr bwMode="auto">
        <a:xfrm>
          <a:off x="0" y="2441352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52" name="AutoShape 6" descr="Álcool Étilico Hidratado 70° 1L TUPI">
          <a:extLst>
            <a:ext uri="{FF2B5EF4-FFF2-40B4-BE49-F238E27FC236}">
              <a16:creationId xmlns:a16="http://schemas.microsoft.com/office/drawing/2014/main" id="{B6EEEEB1-9E9C-4CB7-BF47-4F182107773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441352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54" name="AutoShape 2" descr="Álcool Étilico Hidratado 70° 1L TUPI">
          <a:extLst>
            <a:ext uri="{FF2B5EF4-FFF2-40B4-BE49-F238E27FC236}">
              <a16:creationId xmlns:a16="http://schemas.microsoft.com/office/drawing/2014/main" id="{B3DAACFD-FE33-429F-9E05-0346A92CB3CB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55" name="AutoShape 3" descr="Álcool Étilico Hidratado 70° 1L TUPI">
          <a:extLst>
            <a:ext uri="{FF2B5EF4-FFF2-40B4-BE49-F238E27FC236}">
              <a16:creationId xmlns:a16="http://schemas.microsoft.com/office/drawing/2014/main" id="{4EE08F57-4192-4DEE-A46E-3EB024B5E131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56" name="AutoShape 4" descr="Álcool Étilico Hidratado 70° 1L TUPI">
          <a:extLst>
            <a:ext uri="{FF2B5EF4-FFF2-40B4-BE49-F238E27FC236}">
              <a16:creationId xmlns:a16="http://schemas.microsoft.com/office/drawing/2014/main" id="{B909D988-DCA6-4E47-B779-FC40A206762F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57" name="AutoShape 5" descr="Álcool Étilico Hidratado 70° 1L TUPI">
          <a:extLst>
            <a:ext uri="{FF2B5EF4-FFF2-40B4-BE49-F238E27FC236}">
              <a16:creationId xmlns:a16="http://schemas.microsoft.com/office/drawing/2014/main" id="{9F962F9B-E0CC-456A-8FD2-054F123A3FAB}"/>
            </a:ext>
          </a:extLst>
        </xdr:cNvPr>
        <xdr:cNvSpPr>
          <a:spLocks noChangeAspect="1" noChangeArrowheads="1"/>
        </xdr:cNvSpPr>
      </xdr:nvSpPr>
      <xdr:spPr bwMode="auto">
        <a:xfrm>
          <a:off x="0" y="2500217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58" name="AutoShape 6" descr="Álcool Étilico Hidratado 70° 1L TUPI">
          <a:extLst>
            <a:ext uri="{FF2B5EF4-FFF2-40B4-BE49-F238E27FC236}">
              <a16:creationId xmlns:a16="http://schemas.microsoft.com/office/drawing/2014/main" id="{CA73A6E8-4618-4984-9339-E736284B4871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00217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59" name="AutoShape 2" descr="Álcool Étilico Hidratado 70° 1L TUPI">
          <a:extLst>
            <a:ext uri="{FF2B5EF4-FFF2-40B4-BE49-F238E27FC236}">
              <a16:creationId xmlns:a16="http://schemas.microsoft.com/office/drawing/2014/main" id="{6CC7866D-A468-4A3F-B8F5-77302E15BFB3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60" name="AutoShape 3" descr="Álcool Étilico Hidratado 70° 1L TUPI">
          <a:extLst>
            <a:ext uri="{FF2B5EF4-FFF2-40B4-BE49-F238E27FC236}">
              <a16:creationId xmlns:a16="http://schemas.microsoft.com/office/drawing/2014/main" id="{8358BFFF-B946-46EA-BF93-1AD21F0C6022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61" name="AutoShape 4" descr="Álcool Étilico Hidratado 70° 1L TUPI">
          <a:extLst>
            <a:ext uri="{FF2B5EF4-FFF2-40B4-BE49-F238E27FC236}">
              <a16:creationId xmlns:a16="http://schemas.microsoft.com/office/drawing/2014/main" id="{AC591895-6E13-40B8-8A4B-5BF1B4AE635B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62" name="AutoShape 5" descr="Álcool Étilico Hidratado 70° 1L TUPI">
          <a:extLst>
            <a:ext uri="{FF2B5EF4-FFF2-40B4-BE49-F238E27FC236}">
              <a16:creationId xmlns:a16="http://schemas.microsoft.com/office/drawing/2014/main" id="{9851C7DE-E034-4A02-A560-7ADCAC7C6FB8}"/>
            </a:ext>
          </a:extLst>
        </xdr:cNvPr>
        <xdr:cNvSpPr>
          <a:spLocks noChangeAspect="1" noChangeArrowheads="1"/>
        </xdr:cNvSpPr>
      </xdr:nvSpPr>
      <xdr:spPr bwMode="auto">
        <a:xfrm>
          <a:off x="0" y="2502979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63" name="AutoShape 6" descr="Álcool Étilico Hidratado 70° 1L TUPI">
          <a:extLst>
            <a:ext uri="{FF2B5EF4-FFF2-40B4-BE49-F238E27FC236}">
              <a16:creationId xmlns:a16="http://schemas.microsoft.com/office/drawing/2014/main" id="{F6953583-B195-41FD-A01E-0EE1F4ED49C9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02979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65" name="AutoShape 2" descr="Álcool Étilico Hidratado 70° 1L TUPI">
          <a:extLst>
            <a:ext uri="{FF2B5EF4-FFF2-40B4-BE49-F238E27FC236}">
              <a16:creationId xmlns:a16="http://schemas.microsoft.com/office/drawing/2014/main" id="{E62E12A1-97EA-4BAD-B4C1-0A44D90B0B64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66" name="AutoShape 3" descr="Álcool Étilico Hidratado 70° 1L TUPI">
          <a:extLst>
            <a:ext uri="{FF2B5EF4-FFF2-40B4-BE49-F238E27FC236}">
              <a16:creationId xmlns:a16="http://schemas.microsoft.com/office/drawing/2014/main" id="{4A3FF72F-64F1-4818-9343-A273CB447975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67" name="AutoShape 4" descr="Álcool Étilico Hidratado 70° 1L TUPI">
          <a:extLst>
            <a:ext uri="{FF2B5EF4-FFF2-40B4-BE49-F238E27FC236}">
              <a16:creationId xmlns:a16="http://schemas.microsoft.com/office/drawing/2014/main" id="{B79C10F1-716F-430E-9741-365EBB75EEF7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68" name="AutoShape 5" descr="Álcool Étilico Hidratado 70° 1L TUPI">
          <a:extLst>
            <a:ext uri="{FF2B5EF4-FFF2-40B4-BE49-F238E27FC236}">
              <a16:creationId xmlns:a16="http://schemas.microsoft.com/office/drawing/2014/main" id="{10F42D69-FA79-4DFB-8B1F-D99FFCC3C72A}"/>
            </a:ext>
          </a:extLst>
        </xdr:cNvPr>
        <xdr:cNvSpPr>
          <a:spLocks noChangeAspect="1" noChangeArrowheads="1"/>
        </xdr:cNvSpPr>
      </xdr:nvSpPr>
      <xdr:spPr bwMode="auto">
        <a:xfrm>
          <a:off x="0" y="2561844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69" name="AutoShape 6" descr="Álcool Étilico Hidratado 70° 1L TUPI">
          <a:extLst>
            <a:ext uri="{FF2B5EF4-FFF2-40B4-BE49-F238E27FC236}">
              <a16:creationId xmlns:a16="http://schemas.microsoft.com/office/drawing/2014/main" id="{40008BB3-A9F4-4833-826A-7DCA4AFB0B1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61844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70" name="AutoShape 2" descr="Álcool Étilico Hidratado 70° 1L TUPI">
          <a:extLst>
            <a:ext uri="{FF2B5EF4-FFF2-40B4-BE49-F238E27FC236}">
              <a16:creationId xmlns:a16="http://schemas.microsoft.com/office/drawing/2014/main" id="{AC28D16E-AF3E-4159-9AC1-4058958FBE7F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71" name="AutoShape 3" descr="Álcool Étilico Hidratado 70° 1L TUPI">
          <a:extLst>
            <a:ext uri="{FF2B5EF4-FFF2-40B4-BE49-F238E27FC236}">
              <a16:creationId xmlns:a16="http://schemas.microsoft.com/office/drawing/2014/main" id="{146EF578-AA23-4FC4-9319-560A12C63CF3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72" name="AutoShape 4" descr="Álcool Étilico Hidratado 70° 1L TUPI">
          <a:extLst>
            <a:ext uri="{FF2B5EF4-FFF2-40B4-BE49-F238E27FC236}">
              <a16:creationId xmlns:a16="http://schemas.microsoft.com/office/drawing/2014/main" id="{C4A88E94-F79C-4346-8B83-3A4EB03AF0E3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73" name="AutoShape 5" descr="Álcool Étilico Hidratado 70° 1L TUPI">
          <a:extLst>
            <a:ext uri="{FF2B5EF4-FFF2-40B4-BE49-F238E27FC236}">
              <a16:creationId xmlns:a16="http://schemas.microsoft.com/office/drawing/2014/main" id="{0277DFFB-8CB8-4C93-BCA3-6F7878CA927F}"/>
            </a:ext>
          </a:extLst>
        </xdr:cNvPr>
        <xdr:cNvSpPr>
          <a:spLocks noChangeAspect="1" noChangeArrowheads="1"/>
        </xdr:cNvSpPr>
      </xdr:nvSpPr>
      <xdr:spPr bwMode="auto">
        <a:xfrm>
          <a:off x="0" y="2564606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74" name="AutoShape 6" descr="Álcool Étilico Hidratado 70° 1L TUPI">
          <a:extLst>
            <a:ext uri="{FF2B5EF4-FFF2-40B4-BE49-F238E27FC236}">
              <a16:creationId xmlns:a16="http://schemas.microsoft.com/office/drawing/2014/main" id="{6A6FF3CD-DC8C-4FA1-A060-F28F0656C1E0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564606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76" name="AutoShape 2" descr="Álcool Étilico Hidratado 70° 1L TUPI">
          <a:extLst>
            <a:ext uri="{FF2B5EF4-FFF2-40B4-BE49-F238E27FC236}">
              <a16:creationId xmlns:a16="http://schemas.microsoft.com/office/drawing/2014/main" id="{97F6D280-CC35-4026-8108-0AC5C7222E7C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77" name="AutoShape 3" descr="Álcool Étilico Hidratado 70° 1L TUPI">
          <a:extLst>
            <a:ext uri="{FF2B5EF4-FFF2-40B4-BE49-F238E27FC236}">
              <a16:creationId xmlns:a16="http://schemas.microsoft.com/office/drawing/2014/main" id="{542FD898-45C3-4CD3-96FB-6D7FBD18AB46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78" name="AutoShape 4" descr="Álcool Étilico Hidratado 70° 1L TUPI">
          <a:extLst>
            <a:ext uri="{FF2B5EF4-FFF2-40B4-BE49-F238E27FC236}">
              <a16:creationId xmlns:a16="http://schemas.microsoft.com/office/drawing/2014/main" id="{B921F9C0-86B6-4348-A6F1-5462FCAA891D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79" name="AutoShape 5" descr="Álcool Étilico Hidratado 70° 1L TUPI">
          <a:extLst>
            <a:ext uri="{FF2B5EF4-FFF2-40B4-BE49-F238E27FC236}">
              <a16:creationId xmlns:a16="http://schemas.microsoft.com/office/drawing/2014/main" id="{773C7B5D-BD06-41E5-AABE-2FE882FC80D8}"/>
            </a:ext>
          </a:extLst>
        </xdr:cNvPr>
        <xdr:cNvSpPr>
          <a:spLocks noChangeAspect="1" noChangeArrowheads="1"/>
        </xdr:cNvSpPr>
      </xdr:nvSpPr>
      <xdr:spPr bwMode="auto">
        <a:xfrm>
          <a:off x="0" y="2623470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80" name="AutoShape 6" descr="Álcool Étilico Hidratado 70° 1L TUPI">
          <a:extLst>
            <a:ext uri="{FF2B5EF4-FFF2-40B4-BE49-F238E27FC236}">
              <a16:creationId xmlns:a16="http://schemas.microsoft.com/office/drawing/2014/main" id="{C43A81BF-93CD-4896-97CF-071183A758E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23470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81" name="AutoShape 2" descr="Álcool Étilico Hidratado 70° 1L TUPI">
          <a:extLst>
            <a:ext uri="{FF2B5EF4-FFF2-40B4-BE49-F238E27FC236}">
              <a16:creationId xmlns:a16="http://schemas.microsoft.com/office/drawing/2014/main" id="{584DEC34-285C-4AAC-A016-EFBFE2E4BE0A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82" name="AutoShape 3" descr="Álcool Étilico Hidratado 70° 1L TUPI">
          <a:extLst>
            <a:ext uri="{FF2B5EF4-FFF2-40B4-BE49-F238E27FC236}">
              <a16:creationId xmlns:a16="http://schemas.microsoft.com/office/drawing/2014/main" id="{CA607F7A-9F5D-4E58-B4A0-C9DBA995A5F8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83" name="AutoShape 4" descr="Álcool Étilico Hidratado 70° 1L TUPI">
          <a:extLst>
            <a:ext uri="{FF2B5EF4-FFF2-40B4-BE49-F238E27FC236}">
              <a16:creationId xmlns:a16="http://schemas.microsoft.com/office/drawing/2014/main" id="{C30C0421-2E06-456E-9A4C-52C3785A7077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84" name="AutoShape 5" descr="Álcool Étilico Hidratado 70° 1L TUPI">
          <a:extLst>
            <a:ext uri="{FF2B5EF4-FFF2-40B4-BE49-F238E27FC236}">
              <a16:creationId xmlns:a16="http://schemas.microsoft.com/office/drawing/2014/main" id="{EE27BED2-78FE-41EC-80C5-FC706AF48F83}"/>
            </a:ext>
          </a:extLst>
        </xdr:cNvPr>
        <xdr:cNvSpPr>
          <a:spLocks noChangeAspect="1" noChangeArrowheads="1"/>
        </xdr:cNvSpPr>
      </xdr:nvSpPr>
      <xdr:spPr bwMode="auto">
        <a:xfrm>
          <a:off x="0" y="26262330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85" name="AutoShape 6" descr="Álcool Étilico Hidratado 70° 1L TUPI">
          <a:extLst>
            <a:ext uri="{FF2B5EF4-FFF2-40B4-BE49-F238E27FC236}">
              <a16:creationId xmlns:a16="http://schemas.microsoft.com/office/drawing/2014/main" id="{C6A7845A-05FF-4EEC-8D61-5ACE9BC1C12B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262330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87" name="AutoShape 2" descr="Álcool Étilico Hidratado 70° 1L TUPI">
          <a:extLst>
            <a:ext uri="{FF2B5EF4-FFF2-40B4-BE49-F238E27FC236}">
              <a16:creationId xmlns:a16="http://schemas.microsoft.com/office/drawing/2014/main" id="{37A0D2D8-7C5E-4D60-A81F-6D2C84971338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88" name="AutoShape 3" descr="Álcool Étilico Hidratado 70° 1L TUPI">
          <a:extLst>
            <a:ext uri="{FF2B5EF4-FFF2-40B4-BE49-F238E27FC236}">
              <a16:creationId xmlns:a16="http://schemas.microsoft.com/office/drawing/2014/main" id="{A7E2374D-53F2-4CE1-8E84-DFB60AA3D55C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89" name="AutoShape 4" descr="Álcool Étilico Hidratado 70° 1L TUPI">
          <a:extLst>
            <a:ext uri="{FF2B5EF4-FFF2-40B4-BE49-F238E27FC236}">
              <a16:creationId xmlns:a16="http://schemas.microsoft.com/office/drawing/2014/main" id="{22EC71C1-C28F-45BE-BB43-63B020DDA35A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90" name="AutoShape 5" descr="Álcool Étilico Hidratado 70° 1L TUPI">
          <a:extLst>
            <a:ext uri="{FF2B5EF4-FFF2-40B4-BE49-F238E27FC236}">
              <a16:creationId xmlns:a16="http://schemas.microsoft.com/office/drawing/2014/main" id="{AA5B7F82-9B39-4156-832D-24597F9E445E}"/>
            </a:ext>
          </a:extLst>
        </xdr:cNvPr>
        <xdr:cNvSpPr>
          <a:spLocks noChangeAspect="1" noChangeArrowheads="1"/>
        </xdr:cNvSpPr>
      </xdr:nvSpPr>
      <xdr:spPr bwMode="auto">
        <a:xfrm>
          <a:off x="0" y="2685097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91" name="AutoShape 6" descr="Álcool Étilico Hidratado 70° 1L TUPI">
          <a:extLst>
            <a:ext uri="{FF2B5EF4-FFF2-40B4-BE49-F238E27FC236}">
              <a16:creationId xmlns:a16="http://schemas.microsoft.com/office/drawing/2014/main" id="{392DD3E5-2E4E-494D-A2CA-DFCEDC18F23D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85097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92" name="AutoShape 2" descr="Álcool Étilico Hidratado 70° 1L TUPI">
          <a:extLst>
            <a:ext uri="{FF2B5EF4-FFF2-40B4-BE49-F238E27FC236}">
              <a16:creationId xmlns:a16="http://schemas.microsoft.com/office/drawing/2014/main" id="{7EEF3173-137F-4B41-8214-882B2B19ED3F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93" name="AutoShape 3" descr="Álcool Étilico Hidratado 70° 1L TUPI">
          <a:extLst>
            <a:ext uri="{FF2B5EF4-FFF2-40B4-BE49-F238E27FC236}">
              <a16:creationId xmlns:a16="http://schemas.microsoft.com/office/drawing/2014/main" id="{2679D7BC-0012-42D7-9CCE-C65E87A818FC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94" name="AutoShape 4" descr="Álcool Étilico Hidratado 70° 1L TUPI">
          <a:extLst>
            <a:ext uri="{FF2B5EF4-FFF2-40B4-BE49-F238E27FC236}">
              <a16:creationId xmlns:a16="http://schemas.microsoft.com/office/drawing/2014/main" id="{E64F78C1-50A4-44C2-96A0-3453AD705634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95" name="AutoShape 5" descr="Álcool Étilico Hidratado 70° 1L TUPI">
          <a:extLst>
            <a:ext uri="{FF2B5EF4-FFF2-40B4-BE49-F238E27FC236}">
              <a16:creationId xmlns:a16="http://schemas.microsoft.com/office/drawing/2014/main" id="{E5F8800C-5EB9-46D9-AAD4-AF7A7B75148C}"/>
            </a:ext>
          </a:extLst>
        </xdr:cNvPr>
        <xdr:cNvSpPr>
          <a:spLocks noChangeAspect="1" noChangeArrowheads="1"/>
        </xdr:cNvSpPr>
      </xdr:nvSpPr>
      <xdr:spPr bwMode="auto">
        <a:xfrm>
          <a:off x="0" y="2687859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396" name="AutoShape 6" descr="Álcool Étilico Hidratado 70° 1L TUPI">
          <a:extLst>
            <a:ext uri="{FF2B5EF4-FFF2-40B4-BE49-F238E27FC236}">
              <a16:creationId xmlns:a16="http://schemas.microsoft.com/office/drawing/2014/main" id="{3C8BF3AC-E9B4-47D1-B969-AABDFFB0876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6878597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398" name="AutoShape 2" descr="Álcool Étilico Hidratado 70° 1L TUPI">
          <a:extLst>
            <a:ext uri="{FF2B5EF4-FFF2-40B4-BE49-F238E27FC236}">
              <a16:creationId xmlns:a16="http://schemas.microsoft.com/office/drawing/2014/main" id="{18F36F86-0FD6-4D70-A94D-92BC949A128C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399" name="AutoShape 3" descr="Álcool Étilico Hidratado 70° 1L TUPI">
          <a:extLst>
            <a:ext uri="{FF2B5EF4-FFF2-40B4-BE49-F238E27FC236}">
              <a16:creationId xmlns:a16="http://schemas.microsoft.com/office/drawing/2014/main" id="{7DD1264B-4D0D-494A-A193-368E766F889D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00" name="AutoShape 4" descr="Álcool Étilico Hidratado 70° 1L TUPI">
          <a:extLst>
            <a:ext uri="{FF2B5EF4-FFF2-40B4-BE49-F238E27FC236}">
              <a16:creationId xmlns:a16="http://schemas.microsoft.com/office/drawing/2014/main" id="{A21C9BEF-3D19-4154-8677-08541DB71FF6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01" name="AutoShape 5" descr="Álcool Étilico Hidratado 70° 1L TUPI">
          <a:extLst>
            <a:ext uri="{FF2B5EF4-FFF2-40B4-BE49-F238E27FC236}">
              <a16:creationId xmlns:a16="http://schemas.microsoft.com/office/drawing/2014/main" id="{50C02B83-0487-4FEA-8658-80DB65D69319}"/>
            </a:ext>
          </a:extLst>
        </xdr:cNvPr>
        <xdr:cNvSpPr>
          <a:spLocks noChangeAspect="1" noChangeArrowheads="1"/>
        </xdr:cNvSpPr>
      </xdr:nvSpPr>
      <xdr:spPr bwMode="auto">
        <a:xfrm>
          <a:off x="0" y="27467242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402" name="AutoShape 6" descr="Álcool Étilico Hidratado 70° 1L TUPI">
          <a:extLst>
            <a:ext uri="{FF2B5EF4-FFF2-40B4-BE49-F238E27FC236}">
              <a16:creationId xmlns:a16="http://schemas.microsoft.com/office/drawing/2014/main" id="{91F5917A-CD5E-4D2A-9F4B-62C2C59E3DBF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74672425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03" name="AutoShape 2" descr="Álcool Étilico Hidratado 70° 1L TUPI">
          <a:extLst>
            <a:ext uri="{FF2B5EF4-FFF2-40B4-BE49-F238E27FC236}">
              <a16:creationId xmlns:a16="http://schemas.microsoft.com/office/drawing/2014/main" id="{3AF89F94-A609-4891-AFFD-D1340CC27272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04" name="AutoShape 3" descr="Álcool Étilico Hidratado 70° 1L TUPI">
          <a:extLst>
            <a:ext uri="{FF2B5EF4-FFF2-40B4-BE49-F238E27FC236}">
              <a16:creationId xmlns:a16="http://schemas.microsoft.com/office/drawing/2014/main" id="{0B00EE06-6332-4323-B9C9-77AA9844FEF7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817022"/>
    <xdr:sp macro="" textlink="">
      <xdr:nvSpPr>
        <xdr:cNvPr id="405" name="AutoShape 4" descr="Álcool Étilico Hidratado 70° 1L TUPI">
          <a:extLst>
            <a:ext uri="{FF2B5EF4-FFF2-40B4-BE49-F238E27FC236}">
              <a16:creationId xmlns:a16="http://schemas.microsoft.com/office/drawing/2014/main" id="{7D40FEDC-0BC0-4861-BD42-1E9F07550CCE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39</xdr:row>
      <xdr:rowOff>0</xdr:rowOff>
    </xdr:from>
    <xdr:ext cx="304800" cy="378648"/>
    <xdr:sp macro="" textlink="">
      <xdr:nvSpPr>
        <xdr:cNvPr id="406" name="AutoShape 5" descr="Álcool Étilico Hidratado 70° 1L TUPI">
          <a:extLst>
            <a:ext uri="{FF2B5EF4-FFF2-40B4-BE49-F238E27FC236}">
              <a16:creationId xmlns:a16="http://schemas.microsoft.com/office/drawing/2014/main" id="{3B7923EE-066E-400F-80F6-71DDBB1D3562}"/>
            </a:ext>
          </a:extLst>
        </xdr:cNvPr>
        <xdr:cNvSpPr>
          <a:spLocks noChangeAspect="1" noChangeArrowheads="1"/>
        </xdr:cNvSpPr>
      </xdr:nvSpPr>
      <xdr:spPr bwMode="auto">
        <a:xfrm>
          <a:off x="0" y="274948650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1524000</xdr:colOff>
      <xdr:row>39</xdr:row>
      <xdr:rowOff>0</xdr:rowOff>
    </xdr:from>
    <xdr:ext cx="254934" cy="382458"/>
    <xdr:sp macro="" textlink="">
      <xdr:nvSpPr>
        <xdr:cNvPr id="407" name="AutoShape 6" descr="Álcool Étilico Hidratado 70° 1L TUPI">
          <a:extLst>
            <a:ext uri="{FF2B5EF4-FFF2-40B4-BE49-F238E27FC236}">
              <a16:creationId xmlns:a16="http://schemas.microsoft.com/office/drawing/2014/main" id="{3E6F88C2-EE89-4255-B1D6-0DE8C22680BE}"/>
            </a:ext>
          </a:extLst>
        </xdr:cNvPr>
        <xdr:cNvSpPr>
          <a:spLocks noChangeAspect="1" noChangeArrowheads="1"/>
        </xdr:cNvSpPr>
      </xdr:nvSpPr>
      <xdr:spPr bwMode="auto">
        <a:xfrm>
          <a:off x="2266950" y="274948650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519545</xdr:colOff>
      <xdr:row>43</xdr:row>
      <xdr:rowOff>383474</xdr:rowOff>
    </xdr:from>
    <xdr:to>
      <xdr:col>18</xdr:col>
      <xdr:colOff>1586459</xdr:colOff>
      <xdr:row>43</xdr:row>
      <xdr:rowOff>524124</xdr:rowOff>
    </xdr:to>
    <xdr:sp macro="" textlink="">
      <xdr:nvSpPr>
        <xdr:cNvPr id="408" name="Seta: para a Esquerda 407">
          <a:extLst>
            <a:ext uri="{FF2B5EF4-FFF2-40B4-BE49-F238E27FC236}">
              <a16:creationId xmlns:a16="http://schemas.microsoft.com/office/drawing/2014/main" id="{AE6FB0C9-501A-4E9E-8CEC-D77CEBA0F78A}"/>
            </a:ext>
          </a:extLst>
        </xdr:cNvPr>
        <xdr:cNvSpPr/>
      </xdr:nvSpPr>
      <xdr:spPr>
        <a:xfrm rot="10800000">
          <a:off x="19696545" y="21655974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18</xdr:col>
      <xdr:colOff>519545</xdr:colOff>
      <xdr:row>50</xdr:row>
      <xdr:rowOff>383474</xdr:rowOff>
    </xdr:from>
    <xdr:to>
      <xdr:col>18</xdr:col>
      <xdr:colOff>1586459</xdr:colOff>
      <xdr:row>50</xdr:row>
      <xdr:rowOff>524124</xdr:rowOff>
    </xdr:to>
    <xdr:sp macro="" textlink="">
      <xdr:nvSpPr>
        <xdr:cNvPr id="409" name="Seta: para a Esquerda 408">
          <a:extLst>
            <a:ext uri="{FF2B5EF4-FFF2-40B4-BE49-F238E27FC236}">
              <a16:creationId xmlns:a16="http://schemas.microsoft.com/office/drawing/2014/main" id="{0445E580-035C-464C-BC64-999F2F5B1998}"/>
            </a:ext>
          </a:extLst>
        </xdr:cNvPr>
        <xdr:cNvSpPr/>
      </xdr:nvSpPr>
      <xdr:spPr>
        <a:xfrm rot="10800000">
          <a:off x="19696545" y="21655974"/>
          <a:ext cx="1066914" cy="1406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6</xdr:col>
      <xdr:colOff>114300</xdr:colOff>
      <xdr:row>46</xdr:row>
      <xdr:rowOff>0</xdr:rowOff>
    </xdr:from>
    <xdr:ext cx="304800" cy="304800"/>
    <xdr:sp macro="" textlink="">
      <xdr:nvSpPr>
        <xdr:cNvPr id="410" name="AutoShape 5" descr="Álcool Étilico Hidratado 70° 1L TUPI">
          <a:extLst>
            <a:ext uri="{FF2B5EF4-FFF2-40B4-BE49-F238E27FC236}">
              <a16:creationId xmlns:a16="http://schemas.microsoft.com/office/drawing/2014/main" id="{46AFEAEA-8855-43E4-B9B6-535034B5EDA2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46</xdr:row>
      <xdr:rowOff>0</xdr:rowOff>
    </xdr:from>
    <xdr:ext cx="304800" cy="304800"/>
    <xdr:sp macro="" textlink="">
      <xdr:nvSpPr>
        <xdr:cNvPr id="411" name="AutoShape 5" descr="Álcool Étilico Hidratado 70° 1L TUPI">
          <a:extLst>
            <a:ext uri="{FF2B5EF4-FFF2-40B4-BE49-F238E27FC236}">
              <a16:creationId xmlns:a16="http://schemas.microsoft.com/office/drawing/2014/main" id="{2E06CC2A-F0E5-4825-ACC8-7C68EB73E823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46</xdr:row>
      <xdr:rowOff>0</xdr:rowOff>
    </xdr:from>
    <xdr:ext cx="304800" cy="304800"/>
    <xdr:sp macro="" textlink="">
      <xdr:nvSpPr>
        <xdr:cNvPr id="412" name="AutoShape 5" descr="Álcool Étilico Hidratado 70° 1L TUPI">
          <a:extLst>
            <a:ext uri="{FF2B5EF4-FFF2-40B4-BE49-F238E27FC236}">
              <a16:creationId xmlns:a16="http://schemas.microsoft.com/office/drawing/2014/main" id="{3B2B9D56-33BC-4B16-A289-9B504E810775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114300</xdr:colOff>
      <xdr:row>46</xdr:row>
      <xdr:rowOff>0</xdr:rowOff>
    </xdr:from>
    <xdr:ext cx="304800" cy="304800"/>
    <xdr:sp macro="" textlink="">
      <xdr:nvSpPr>
        <xdr:cNvPr id="413" name="AutoShape 5" descr="Álcool Étilico Hidratado 70° 1L TUPI">
          <a:extLst>
            <a:ext uri="{FF2B5EF4-FFF2-40B4-BE49-F238E27FC236}">
              <a16:creationId xmlns:a16="http://schemas.microsoft.com/office/drawing/2014/main" id="{1343229F-868C-4B6B-AEBA-7FF757DAF3A7}"/>
            </a:ext>
          </a:extLst>
        </xdr:cNvPr>
        <xdr:cNvSpPr>
          <a:spLocks noChangeAspect="1" noChangeArrowheads="1"/>
        </xdr:cNvSpPr>
      </xdr:nvSpPr>
      <xdr:spPr bwMode="auto">
        <a:xfrm>
          <a:off x="6157383" y="2329391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.br/Lapiseira-T%C3%A9cnica-Tecnocis-Blister%20%20%20%20%20%20%20%20%20%20%20%20%20%20%20%20%20%20%20%20%20%20%20%20%20%20%20%20%20%20%20%20%20%20Acesso:%2018/1/2024,%20&#224;s%2015:06" TargetMode="External"/><Relationship Id="rId13" Type="http://schemas.openxmlformats.org/officeDocument/2006/relationships/hyperlink" Target="https://www.americanas.com.br/produto/4673321458/bobina-para-plastificacao-oficio-a4-0-08-45-metros?opn=YSMESP&amp;offerId=61f18defd9fd6edeec21a8f7&amp;srsltid=AfmBOorStyKhJkjDkT9lHOUdClYCVCopo_wR1vVceOW7pjns0IxL7imLZ-8&amp;cor=%C3%9Anica&amp;condition=NEW%20%20%20%20%20%20%20%20%20%20%20%20%20%20%20%20%20%20%20%20%20%20%20%20%20%20%20%20%20%20%20%20%20%20%20%20%20Acesso:%2019/01/2023,%20&#224;s%2014:34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www.amazon.com.br/gp/product/B0788PVWHW/ref=ox_sc_act_title_1?smid=ASOVV26PPLZG2&amp;psc=1%20%20%20%20%20%20%20%20%20%20%20%20%20%20%20%20%20%20%20%20%20%20%20%20%20Acesso:%2017/01/2023,%20&#224;s%2014:42" TargetMode="External"/><Relationship Id="rId7" Type="http://schemas.openxmlformats.org/officeDocument/2006/relationships/hyperlink" Target="https://www.agnusabrasivos.com.br/corte/lamina-p-estilete-25mm-cx-c-10-laminas-7933259-mtx?parceiro=1622&amp;srsltid=AfmBOoqlIVBUPMYz1XXnMxJS7zBRW0_0LbpTKcu4Axta5zyUCZYdhJx5BYA%20%20%20%20%20%20%20%20%20%20%20%20%20%20%20%20%20%20%20%20%20%20%20%20%20%20%20%20%20%20%20%20%20%20%20%20%20%20%20%20%20%20%20%20%20%20%20%20%20Acesso:%2018/1/2024,%20&#224;s%2015:38" TargetMode="External"/><Relationship Id="rId12" Type="http://schemas.openxmlformats.org/officeDocument/2006/relationships/hyperlink" Target="https://www.carrefour.com.br/bobina-para-plastificacao-oficio-a4-0-08-45-metros-mp909508025/p?utm_medium=sem&amp;utm_source=google_pmax_3p&amp;utm_campaign=3p_performancemax_Eletro_TOPSellers&amp;gclid=CjwKCAjwp8OpBhAFEiwAG7NaEtb4asEPykR3N40wMonAc5WAw8PXEL7ha7QF0azpJVEJf0Nd20YOPRoC-gQQAvD_BwE%20%20%20%20%20%20%20%20%20%20%20%20%20%20%20%20%20%20%20%20%20%20%20%20%20%20%20Acesso:%2019/01/2023,%20&#224;s%2014:32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kalunga.com.brAcesso:%2017/1/2024,%20&#224;s%2014:35" TargetMode="External"/><Relationship Id="rId16" Type="http://schemas.openxmlformats.org/officeDocument/2006/relationships/hyperlink" Target="https://www.papelex.com.br/borracha-branca-com-capa-cis/p%20%20%20%20%20%20%20%20%20%20%20%20%20%20%20%20%20%20%20%20%20%20%20%20%20%20%20%20%20%20%20%20%20%20%20%20%20%20%20%20%20%20%20%20%20%20%20Acesso:%2022/1/2024,%20&#224;s%2014:12" TargetMode="External"/><Relationship Id="rId1" Type="http://schemas.openxmlformats.org/officeDocument/2006/relationships/hyperlink" Target="https://www.amazon.com.br/Minas-Grafite-Tilibra-2019%20%20%20%20%20%20%20%20%20%20%20%20%20%20%20%20%20%20%20%20%20%20%20%20%20Acesso:%2018/01/2024,%20&#224;s%2016:51" TargetMode="External"/><Relationship Id="rId6" Type="http://schemas.openxmlformats.org/officeDocument/2006/relationships/hyperlink" Target="https://magazinemedica.com.br/produtos/visualiza/sku/7516/?gad_source=1&amp;gclid=CjwKCAiAkp6tBhB5EiwANTCx1PW5ySde00sC1x60qCJfnkC3F76fEQMGzsIIO52UxZbT170658htjxoCU3kQAvD_BwE" TargetMode="External"/><Relationship Id="rId11" Type="http://schemas.openxmlformats.org/officeDocument/2006/relationships/hyperlink" Target="https://www.cetro.com.br/plastico-para-plastificacao-tamanho-oficio-ii-226x340mm-100-unidades/p?idsku=1194&amp;gad_source=1&amp;gclid=Cj0KCQiA2KitBhCIARIsAPPMEhLbD791iCIFBq7rIDrqug7p-78Zhegw9stCRZyO1tUOyGuddkaOdiEaAiloEALw_wcB%20%20%20%20%20%20%20%20%20%20%20%20%20%20%20%20%20%20%20%20%20%20%20%20%20%20%20%20%20%20%20%20%20%20%20%20%20%20%20%20%20%20%20%20%20%20%20%20%20%20%20%20%20Acesso:%2019/1/2023,%20&#224;s%2014:41" TargetMode="External"/><Relationship Id="rId5" Type="http://schemas.openxmlformats.org/officeDocument/2006/relationships/hyperlink" Target="https://www.amazon.com.br/Caneta-Esferografica-Cristal-Azul-Bic/%20%20%20%20%20%20%20%20%20%20%20%20%20%20%20%20%20%20%20%20%20%20%20%20%20%20%20%20%20%20%20%20%20%20%20%20%20%20%20%20%20Acesso:%2017/1/2024,%20&#224;s%2016:27" TargetMode="External"/><Relationship Id="rId15" Type="http://schemas.openxmlformats.org/officeDocument/2006/relationships/hyperlink" Target="https://www.amazon.com.br/Borracha-Grafite-Pl%C3%A1stica-Faber-Castell-7024N/dp/B077NJR9LH/ref=asc_df_B077NJR9LH/?tag=googleshopp00-20&amp;linkCode=df0&amp;hvadid=379765643270&amp;hvpos=&amp;hvnetw=g&amp;hvrand=2924574055519980393&amp;hvpone=&amp;hvptwo=&amp;hvqmt=&amp;hvdev=c&amp;hvdvcmdl=&amp;hvlocint=&amp;hvlocphy=1001541&amp;hvtargid=pla-815538953431&amp;mcid=f0a31198e3963fd8ad7f8271803bae16&amp;th=1%20%20%20%20%20%20%20%20%20%20%20%20%20%20%20%20%20%20%20%20%20%20%20%20%20%20%20%20%20%20%20%20%20%20%20%20%20Acesso:%2022/01/2024,%20&#224;s%2013:30" TargetMode="External"/><Relationship Id="rId10" Type="http://schemas.openxmlformats.org/officeDocument/2006/relationships/hyperlink" Target="https://www.okayshop.com.br/plastificacao-e-cracha/bobinas-bopp-e-poliester/bobina-para-plastificacao-oficio-a4-espessura-0-08-45-metro%20%20%20%20%20%20%20%20%20%20%20%20%20%20%20%20%20%20%20%20%20%20%20%20%20%20%20%20%20%20%20%20Acesso:%2018/1/2024,%20&#224;s%2015:02" TargetMode="External"/><Relationship Id="rId4" Type="http://schemas.openxmlformats.org/officeDocument/2006/relationships/hyperlink" Target="https://www.amazon.com.br/Caneta-Esferografica-Cristal-Azul-Bic/%20%20%20%20%20%20%20%20%20%20%20%20%20%20%20%20%20%20%20%20%20%20%20%20%20%20%20%20%20%20%20%20%20%20%20%20%20%20%20%20%20Acesso:%2017/1/2024,%20&#224;s%2016:27" TargetMode="External"/><Relationship Id="rId9" Type="http://schemas.openxmlformats.org/officeDocument/2006/relationships/hyperlink" Target="https://www.amazon.com.br/R%C3%A9gua-a%C3%A7o-24-600-mm/dp/B0844JZZHD/ref=asc_df_B0844JZZHD/?tag=googleshopp00-20&amp;linkCode=df0&amp;hvadid=379738675335&amp;hvpos=&amp;hvnetw=g&amp;hvrand=10103328004466514300&amp;hvpone=&amp;hvptwo=&amp;hvqmt=&amp;hvdev=c&amp;hvdvcmdl=&amp;hvlocint=&amp;hvlocphy=1001541&amp;hvtargid=pla-1921168129892&amp;psc=1&amp;mcid=04c19c92e92b33a59bbfbce8bfd24878%20%20%20%20%20Acesso:%2019/01/2024,%20&#224;s%2012:58" TargetMode="External"/><Relationship Id="rId14" Type="http://schemas.openxmlformats.org/officeDocument/2006/relationships/hyperlink" Target="https://www.clicksuprimentos.com.br/bobina-para-plastificacao-oficio-23cm-x-45m-x-0-08mm-190-micras-pr-186-398626.htm%20%20%20%20%20%20%20%20%20%20%20%20%20%20%20%20%20%20%20%20%20%20%20%20%20%20%20%20%20%20%20%20%20Acesso:%2019/1/2024,%20&#224;s%2015:0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rtuchoparaplotter.com.br/modelo-do-plotter/serie-t/hp-t610-t770-t790-t1100-t1120/cartucho-hp-72-tinta-cinza-130-ml-c9374a%20%20%20%20%20%20%20%20%20%20%20%20%20%20%20%20%20%20%20%20%20%20%20%20%20%20%20%20%20%20%20%20%20%20%20%20%20%20%20%20%20Acesso:%2016/01/2024,%20&#224;s%2016:57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produto.mercadolivre.com.br/MLB-2802704533-cartucho-de-tinta-original-hp-730-p2v66a-130ml-t1700-cinza%20%20%20%20%20%20%20%20%20%20%20%20%20%20%20%20%20%20%20%20%20%20%20%20%20%20%20%20%20%20%20%20%20%20%20%20%20%20%20%20%20%20%20%20%20%20Acesso:%2016/01/2024,%20&#224;s%2016:54" TargetMode="External"/><Relationship Id="rId1" Type="http://schemas.openxmlformats.org/officeDocument/2006/relationships/hyperlink" Target="https://www.paradados.com.br/hp-72-c9373ab-cartucho-original-amarelo-130ml-para-hd-pro-sd-pro%20%20%20%20%20%20%20%20%20%20%20%20%20%20%20%20%20%20%20%20Acesso:%2016/01/2024,%20&#224;s%2016:38" TargetMode="External"/><Relationship Id="rId6" Type="http://schemas.openxmlformats.org/officeDocument/2006/relationships/hyperlink" Target="https://produto.mercadolivre.com.br/MLB-1496172851-cabeca-de-impresso-fotografico-hp-72-cinzapreto%20%20%20%20%20%20Acesso:%2016/01/2024,%20&#224;s%2017:19" TargetMode="External"/><Relationship Id="rId5" Type="http://schemas.openxmlformats.org/officeDocument/2006/relationships/hyperlink" Target="https://www.mecsupri.com.br/cartucho-hp-72-magenta-130ml-c9372a-hp-cx-1-um%20%20%20%20%20%20%20%20%20%20%20%20%20%20%20%20%20%20%20%20%20%20%20%20%20%20%20%20%20%20%20%20%20%20%20%20%20%20%20Acesso:%2016/01/2024,%20&#224;s%2017:06" TargetMode="External"/><Relationship Id="rId4" Type="http://schemas.openxmlformats.org/officeDocument/2006/relationships/hyperlink" Target="https://www.creativecopias.com.br/checkout/cart/%20%20%20%20%20%20%20%20%20%20%20%20%20%20%20%20%20%20%20%20%20%20%20%20%20%20%20%20%20%20Acesso:%2016/01/2024,%20&#224;s%2017: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CCD6-B18A-4C40-BC45-72DFD0683E05}">
  <sheetPr>
    <tabColor theme="4" tint="-0.249977111117893"/>
  </sheetPr>
  <dimension ref="A1:AL322"/>
  <sheetViews>
    <sheetView showGridLines="0" tabSelected="1" zoomScale="77" zoomScaleNormal="77" workbookViewId="0">
      <selection activeCell="E12" sqref="E12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41.85546875" customWidth="1"/>
    <col min="4" max="4" width="5.7109375" bestFit="1" customWidth="1"/>
    <col min="5" max="5" width="6" style="41" customWidth="1"/>
    <col min="6" max="6" width="37" style="13" customWidth="1"/>
    <col min="7" max="7" width="13.85546875" style="13" customWidth="1"/>
    <col min="8" max="8" width="24.28515625" style="13" customWidth="1"/>
    <col min="9" max="9" width="8.5703125" style="13" customWidth="1"/>
    <col min="10" max="10" width="18.42578125" style="13" customWidth="1"/>
    <col min="11" max="11" width="18.85546875" style="13" bestFit="1" customWidth="1"/>
    <col min="12" max="12" width="19.5703125" bestFit="1" customWidth="1"/>
    <col min="13" max="13" width="8.42578125" bestFit="1" customWidth="1"/>
    <col min="14" max="14" width="23.28515625" style="49" customWidth="1"/>
    <col min="15" max="15" width="9.42578125" customWidth="1"/>
    <col min="16" max="16" width="24.28515625" customWidth="1"/>
    <col min="17" max="17" width="14" style="22" customWidth="1"/>
    <col min="18" max="18" width="18" bestFit="1" customWidth="1"/>
    <col min="19" max="19" width="29.28515625" customWidth="1"/>
    <col min="20" max="20" width="16.28515625" customWidth="1"/>
    <col min="21" max="21" width="12" bestFit="1" customWidth="1"/>
    <col min="22" max="22" width="17.28515625" style="39" customWidth="1"/>
    <col min="23" max="23" width="16.570312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46.85546875" customWidth="1"/>
  </cols>
  <sheetData>
    <row r="1" spans="1:38" ht="24" thickBot="1" x14ac:dyDescent="0.3">
      <c r="AB1" s="36" t="s">
        <v>1</v>
      </c>
      <c r="AC1" s="36"/>
      <c r="AD1" s="36"/>
      <c r="AE1" s="36"/>
      <c r="AF1" s="27"/>
      <c r="AG1" s="27"/>
      <c r="AH1" s="27"/>
      <c r="AI1" s="27"/>
      <c r="AJ1" s="27"/>
      <c r="AK1" s="27"/>
      <c r="AL1" s="27"/>
    </row>
    <row r="2" spans="1:38" ht="16.5" thickTop="1" thickBot="1" x14ac:dyDescent="0.3"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.75" thickTop="1" x14ac:dyDescent="0.25">
      <c r="F3"/>
      <c r="G3" s="37"/>
      <c r="AB3" s="30"/>
      <c r="AC3" s="31"/>
      <c r="AD3" s="30"/>
      <c r="AE3" s="30"/>
      <c r="AF3" s="30"/>
      <c r="AG3" s="30"/>
      <c r="AH3" s="44"/>
      <c r="AI3" s="30"/>
      <c r="AJ3" s="30"/>
      <c r="AK3" s="30"/>
      <c r="AL3" s="28"/>
    </row>
    <row r="4" spans="1:38" x14ac:dyDescent="0.25">
      <c r="S4" s="138"/>
      <c r="AB4" s="32" t="s">
        <v>2</v>
      </c>
      <c r="AC4" s="32"/>
      <c r="AD4" s="32"/>
      <c r="AE4" s="32"/>
      <c r="AF4" s="32"/>
      <c r="AG4" s="32"/>
      <c r="AH4" s="33"/>
      <c r="AI4" s="32"/>
      <c r="AJ4" s="30"/>
      <c r="AK4" s="31" t="s">
        <v>3</v>
      </c>
      <c r="AL4" s="28"/>
    </row>
    <row r="5" spans="1:38" x14ac:dyDescent="0.25">
      <c r="A5" s="26" t="s">
        <v>82</v>
      </c>
      <c r="P5" s="22"/>
      <c r="AB5" s="30" t="s">
        <v>5</v>
      </c>
      <c r="AC5" s="43" t="s">
        <v>6</v>
      </c>
      <c r="AD5" s="43"/>
      <c r="AE5" s="43"/>
      <c r="AF5" s="43"/>
      <c r="AG5" s="43"/>
      <c r="AH5" s="44"/>
      <c r="AI5" s="43"/>
      <c r="AJ5" s="30"/>
      <c r="AK5" s="34" t="s">
        <v>7</v>
      </c>
      <c r="AL5" s="28"/>
    </row>
    <row r="6" spans="1:38" ht="15.75" x14ac:dyDescent="0.25">
      <c r="A6" s="26" t="s">
        <v>85</v>
      </c>
      <c r="B6" s="26"/>
      <c r="G6" s="102"/>
      <c r="H6" s="103"/>
      <c r="I6" s="103"/>
      <c r="J6" s="103"/>
      <c r="K6" s="104"/>
      <c r="L6" s="105"/>
      <c r="AB6" s="30" t="s">
        <v>8</v>
      </c>
      <c r="AC6" s="43" t="s">
        <v>9</v>
      </c>
      <c r="AD6" s="43"/>
      <c r="AE6" s="43"/>
      <c r="AF6" s="43"/>
      <c r="AG6" s="43"/>
      <c r="AH6" s="44"/>
      <c r="AI6" s="43"/>
      <c r="AJ6" s="30"/>
      <c r="AK6" s="34" t="s">
        <v>7</v>
      </c>
      <c r="AL6" s="28"/>
    </row>
    <row r="7" spans="1:38" x14ac:dyDescent="0.25">
      <c r="A7" s="266" t="s">
        <v>83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AB7" s="30" t="s">
        <v>10</v>
      </c>
      <c r="AC7" s="43" t="s">
        <v>11</v>
      </c>
      <c r="AD7" s="43"/>
      <c r="AE7" s="43"/>
      <c r="AF7" s="43"/>
      <c r="AG7" s="43"/>
      <c r="AH7" s="44"/>
      <c r="AI7" s="43"/>
      <c r="AJ7" s="30"/>
      <c r="AK7" s="34" t="s">
        <v>12</v>
      </c>
      <c r="AL7" s="28"/>
    </row>
    <row r="8" spans="1:38" ht="21.75" customHeight="1" x14ac:dyDescent="0.25">
      <c r="A8" s="89" t="s">
        <v>84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AB8" s="30" t="s">
        <v>13</v>
      </c>
      <c r="AC8" s="43" t="s">
        <v>14</v>
      </c>
      <c r="AD8" s="43"/>
      <c r="AE8" s="43"/>
      <c r="AF8" s="43"/>
      <c r="AG8" s="43"/>
      <c r="AH8" s="44"/>
      <c r="AI8" s="43"/>
      <c r="AJ8" s="30"/>
      <c r="AK8" s="34" t="s">
        <v>7</v>
      </c>
      <c r="AL8" s="28"/>
    </row>
    <row r="9" spans="1:38" ht="21.75" customHeight="1" x14ac:dyDescent="0.25">
      <c r="A9" s="89" t="s">
        <v>93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AB9" s="30" t="s">
        <v>16</v>
      </c>
      <c r="AC9" s="43" t="s">
        <v>17</v>
      </c>
      <c r="AD9" s="43"/>
      <c r="AE9" s="43"/>
      <c r="AF9" s="43"/>
      <c r="AG9" s="43"/>
      <c r="AH9" s="44"/>
      <c r="AI9" s="43"/>
      <c r="AJ9" s="30"/>
      <c r="AK9" s="34" t="s">
        <v>18</v>
      </c>
      <c r="AL9" s="28"/>
    </row>
    <row r="10" spans="1:38" x14ac:dyDescent="0.25">
      <c r="A10" s="89"/>
      <c r="B10" s="26"/>
      <c r="AB10" s="30" t="s">
        <v>19</v>
      </c>
      <c r="AC10" s="43" t="s">
        <v>78</v>
      </c>
      <c r="AD10" s="43"/>
      <c r="AE10" s="43"/>
      <c r="AF10" s="43"/>
      <c r="AG10" s="43"/>
      <c r="AH10" s="44"/>
      <c r="AI10" s="43"/>
      <c r="AJ10" s="30"/>
      <c r="AK10" s="34" t="s">
        <v>18</v>
      </c>
      <c r="AL10" s="28"/>
    </row>
    <row r="11" spans="1:38" ht="19.5" thickBot="1" x14ac:dyDescent="0.35">
      <c r="A11" s="267" t="s">
        <v>0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AB11" s="30" t="s">
        <v>20</v>
      </c>
      <c r="AC11" s="43" t="s">
        <v>21</v>
      </c>
      <c r="AD11" s="43"/>
      <c r="AE11" s="43"/>
      <c r="AF11" s="43"/>
      <c r="AG11" s="43"/>
      <c r="AH11" s="44"/>
      <c r="AI11" s="43"/>
      <c r="AJ11" s="30"/>
      <c r="AK11" s="34" t="s">
        <v>7</v>
      </c>
      <c r="AL11" s="28"/>
    </row>
    <row r="12" spans="1:38" ht="25.15" customHeight="1" thickTop="1" x14ac:dyDescent="0.25">
      <c r="A12" s="23"/>
      <c r="B12" s="23"/>
      <c r="K12" s="45"/>
      <c r="AB12" s="30" t="s">
        <v>22</v>
      </c>
      <c r="AC12" s="43" t="s">
        <v>23</v>
      </c>
      <c r="AD12" s="43"/>
      <c r="AE12" s="43"/>
      <c r="AF12" s="43"/>
      <c r="AG12" s="43"/>
      <c r="AH12" s="44"/>
      <c r="AI12" s="43"/>
      <c r="AJ12" s="30"/>
      <c r="AK12" s="34" t="s">
        <v>7</v>
      </c>
      <c r="AL12" s="28"/>
    </row>
    <row r="13" spans="1:38" ht="23.45" customHeight="1" x14ac:dyDescent="0.25">
      <c r="A13" s="23"/>
      <c r="B13" s="23"/>
      <c r="C13" s="24"/>
      <c r="D13" s="24"/>
      <c r="E13" s="42"/>
      <c r="F13" s="25"/>
      <c r="G13" s="38"/>
      <c r="H13" s="35"/>
      <c r="K13" s="45"/>
      <c r="AB13" s="30" t="s">
        <v>24</v>
      </c>
      <c r="AC13" s="238" t="s">
        <v>25</v>
      </c>
      <c r="AD13" s="238"/>
      <c r="AE13" s="238"/>
      <c r="AF13" s="238"/>
      <c r="AG13" s="238"/>
      <c r="AH13" s="238"/>
      <c r="AI13" s="238"/>
      <c r="AJ13" s="239"/>
      <c r="AK13" s="34" t="s">
        <v>18</v>
      </c>
      <c r="AL13" s="28"/>
    </row>
    <row r="14" spans="1:38" ht="14.45" customHeight="1" x14ac:dyDescent="0.25">
      <c r="A14" s="240" t="s">
        <v>30</v>
      </c>
      <c r="B14" s="241" t="s">
        <v>60</v>
      </c>
      <c r="C14" s="243" t="s">
        <v>31</v>
      </c>
      <c r="D14" s="243" t="s">
        <v>32</v>
      </c>
      <c r="E14" s="244" t="s">
        <v>80</v>
      </c>
      <c r="F14" s="243" t="s">
        <v>33</v>
      </c>
      <c r="G14" s="244" t="s">
        <v>34</v>
      </c>
      <c r="H14" s="243" t="s">
        <v>61</v>
      </c>
      <c r="I14" s="244" t="s">
        <v>35</v>
      </c>
      <c r="J14" s="251" t="s">
        <v>36</v>
      </c>
      <c r="K14" s="251" t="s">
        <v>37</v>
      </c>
      <c r="L14" s="246" t="s">
        <v>38</v>
      </c>
      <c r="M14" s="246" t="s">
        <v>39</v>
      </c>
      <c r="N14" s="246" t="s">
        <v>40</v>
      </c>
      <c r="O14" s="248" t="s">
        <v>41</v>
      </c>
      <c r="P14" s="248"/>
      <c r="Q14" s="250" t="s">
        <v>62</v>
      </c>
      <c r="R14" s="250"/>
      <c r="AB14" s="30" t="s">
        <v>26</v>
      </c>
      <c r="AC14" s="43" t="s">
        <v>27</v>
      </c>
      <c r="AD14" s="43"/>
      <c r="AE14" s="43"/>
      <c r="AF14" s="43"/>
      <c r="AG14" s="43"/>
      <c r="AH14" s="44"/>
      <c r="AI14" s="43"/>
      <c r="AJ14" s="30"/>
      <c r="AK14" s="34" t="s">
        <v>7</v>
      </c>
      <c r="AL14" s="28"/>
    </row>
    <row r="15" spans="1:38" s="6" customFormat="1" ht="37.5" customHeight="1" thickBot="1" x14ac:dyDescent="0.3">
      <c r="A15" s="240"/>
      <c r="B15" s="242"/>
      <c r="C15" s="243"/>
      <c r="D15" s="243"/>
      <c r="E15" s="245"/>
      <c r="F15" s="243"/>
      <c r="G15" s="245"/>
      <c r="H15" s="243"/>
      <c r="I15" s="245"/>
      <c r="J15" s="251"/>
      <c r="K15" s="251"/>
      <c r="L15" s="247"/>
      <c r="M15" s="247"/>
      <c r="N15" s="247"/>
      <c r="O15" s="249"/>
      <c r="P15" s="249"/>
      <c r="Q15" s="93" t="s">
        <v>42</v>
      </c>
      <c r="R15" s="51" t="s">
        <v>70</v>
      </c>
      <c r="AB15" s="30" t="s">
        <v>28</v>
      </c>
      <c r="AC15" s="30" t="s">
        <v>29</v>
      </c>
      <c r="AD15" s="30"/>
      <c r="AE15" s="30"/>
      <c r="AF15" s="30"/>
      <c r="AG15" s="30"/>
      <c r="AH15" s="44"/>
      <c r="AI15" s="30"/>
      <c r="AJ15" s="30"/>
      <c r="AK15" s="87" t="s">
        <v>18</v>
      </c>
      <c r="AL15" s="28"/>
    </row>
    <row r="16" spans="1:38" ht="61.9" customHeight="1" x14ac:dyDescent="0.25">
      <c r="A16" s="216">
        <v>1</v>
      </c>
      <c r="B16" s="216"/>
      <c r="C16" s="207" t="s">
        <v>86</v>
      </c>
      <c r="D16" s="218" t="s">
        <v>79</v>
      </c>
      <c r="E16" s="234">
        <v>15</v>
      </c>
      <c r="F16" s="109" t="s">
        <v>352</v>
      </c>
      <c r="G16" s="99" t="s">
        <v>95</v>
      </c>
      <c r="H16" s="96" t="s">
        <v>353</v>
      </c>
      <c r="I16" s="100" t="s">
        <v>94</v>
      </c>
      <c r="J16" s="94">
        <v>4.3600000000000003</v>
      </c>
      <c r="K16" s="222">
        <f>AVERAGE(J16:J21)</f>
        <v>4.7350000000000003</v>
      </c>
      <c r="L16" s="255">
        <f>K16*1.25</f>
        <v>5.9187500000000002</v>
      </c>
      <c r="M16" s="255">
        <f>K16*0.75</f>
        <v>3.5512500000000005</v>
      </c>
      <c r="N16" s="90" t="str">
        <f t="shared" ref="N16:N21" si="0">IF(J16&gt;L$16,"EXCESSIVAMENTE ELEVADO",IF(J16&lt;M$16,"INEXEQUÍVEL","VÁLIDO"))</f>
        <v>VÁLIDO</v>
      </c>
      <c r="O16" s="46"/>
      <c r="P16" s="77"/>
      <c r="Q16" s="209">
        <f>TRUNC(AVERAGE(J16:J21),2)</f>
        <v>4.7300000000000004</v>
      </c>
      <c r="R16" s="209">
        <f>E16*Q16</f>
        <v>70.95</v>
      </c>
      <c r="T16" s="156" t="s">
        <v>64</v>
      </c>
      <c r="U16" s="157"/>
      <c r="V16" s="157"/>
      <c r="W16" s="157"/>
      <c r="X16" s="158"/>
      <c r="Y16" s="154" t="s">
        <v>68</v>
      </c>
      <c r="Z16" s="155"/>
      <c r="AB16" s="44" t="s">
        <v>28</v>
      </c>
      <c r="AC16" s="258" t="s">
        <v>29</v>
      </c>
      <c r="AD16" s="258"/>
      <c r="AE16" s="258"/>
      <c r="AF16" s="258"/>
      <c r="AG16" s="258"/>
      <c r="AH16" s="258"/>
      <c r="AI16" s="258"/>
      <c r="AJ16" s="259"/>
      <c r="AK16" s="88" t="s">
        <v>18</v>
      </c>
      <c r="AL16" s="28"/>
    </row>
    <row r="17" spans="1:38" ht="61.9" customHeight="1" x14ac:dyDescent="0.25">
      <c r="A17" s="217"/>
      <c r="B17" s="217"/>
      <c r="C17" s="208"/>
      <c r="D17" s="219"/>
      <c r="E17" s="235"/>
      <c r="F17" s="97" t="s">
        <v>100</v>
      </c>
      <c r="G17" s="99" t="s">
        <v>95</v>
      </c>
      <c r="H17" s="96" t="s">
        <v>103</v>
      </c>
      <c r="I17" s="100" t="s">
        <v>102</v>
      </c>
      <c r="J17" s="108">
        <v>4.5</v>
      </c>
      <c r="K17" s="223"/>
      <c r="L17" s="256"/>
      <c r="M17" s="256"/>
      <c r="N17" s="90" t="str">
        <f t="shared" si="0"/>
        <v>VÁLIDO</v>
      </c>
      <c r="O17" s="46"/>
      <c r="P17" s="77"/>
      <c r="Q17" s="210"/>
      <c r="R17" s="210"/>
      <c r="T17" s="127"/>
      <c r="U17" s="128"/>
      <c r="V17" s="128"/>
      <c r="W17" s="128"/>
      <c r="X17" s="129"/>
      <c r="Y17" s="130"/>
      <c r="Z17" s="131"/>
      <c r="AB17" s="44"/>
      <c r="AC17" s="117"/>
      <c r="AD17" s="117"/>
      <c r="AE17" s="117"/>
      <c r="AF17" s="117"/>
      <c r="AG17" s="117"/>
      <c r="AH17" s="117"/>
      <c r="AI17" s="117"/>
      <c r="AJ17" s="106"/>
      <c r="AK17" s="107"/>
      <c r="AL17" s="28"/>
    </row>
    <row r="18" spans="1:38" ht="61.9" customHeight="1" x14ac:dyDescent="0.25">
      <c r="A18" s="217"/>
      <c r="B18" s="217"/>
      <c r="C18" s="208"/>
      <c r="D18" s="219"/>
      <c r="E18" s="235"/>
      <c r="F18" s="109" t="s">
        <v>349</v>
      </c>
      <c r="G18" s="99" t="s">
        <v>95</v>
      </c>
      <c r="H18" s="95" t="s">
        <v>348</v>
      </c>
      <c r="I18" s="100" t="s">
        <v>99</v>
      </c>
      <c r="J18" s="108">
        <v>4.58</v>
      </c>
      <c r="K18" s="223"/>
      <c r="L18" s="256"/>
      <c r="M18" s="256"/>
      <c r="N18" s="90" t="str">
        <f t="shared" si="0"/>
        <v>VÁLIDO</v>
      </c>
      <c r="O18" s="46"/>
      <c r="P18" s="77"/>
      <c r="Q18" s="210"/>
      <c r="R18" s="210"/>
      <c r="T18" s="69" t="s">
        <v>4</v>
      </c>
      <c r="U18" s="70" t="s">
        <v>65</v>
      </c>
      <c r="V18" s="71" t="s">
        <v>66</v>
      </c>
      <c r="W18" s="70" t="s">
        <v>67</v>
      </c>
      <c r="X18" s="72" t="s">
        <v>15</v>
      </c>
      <c r="Y18" s="73">
        <v>0.25</v>
      </c>
      <c r="Z18" s="74">
        <v>0.75</v>
      </c>
      <c r="AB18" s="44"/>
      <c r="AC18" s="117"/>
      <c r="AD18" s="117"/>
      <c r="AE18" s="117"/>
      <c r="AF18" s="117"/>
      <c r="AG18" s="117"/>
      <c r="AH18" s="117"/>
      <c r="AI18" s="117"/>
      <c r="AJ18" s="106"/>
      <c r="AK18" s="107"/>
      <c r="AL18" s="28"/>
    </row>
    <row r="19" spans="1:38" ht="61.9" customHeight="1" thickBot="1" x14ac:dyDescent="0.3">
      <c r="A19" s="217"/>
      <c r="B19" s="217"/>
      <c r="C19" s="208"/>
      <c r="D19" s="219"/>
      <c r="E19" s="235"/>
      <c r="F19" s="97" t="s">
        <v>97</v>
      </c>
      <c r="G19" s="99" t="s">
        <v>95</v>
      </c>
      <c r="H19" s="96" t="s">
        <v>96</v>
      </c>
      <c r="I19" s="100" t="s">
        <v>94</v>
      </c>
      <c r="J19" s="108">
        <v>4.7699999999999996</v>
      </c>
      <c r="K19" s="223"/>
      <c r="L19" s="256"/>
      <c r="M19" s="256"/>
      <c r="N19" s="90" t="str">
        <f t="shared" si="0"/>
        <v>VÁLIDO</v>
      </c>
      <c r="O19" s="46"/>
      <c r="P19" s="77"/>
      <c r="Q19" s="210"/>
      <c r="R19" s="210"/>
      <c r="T19" s="62">
        <f>AVERAGE(J16:J21)</f>
        <v>4.7350000000000003</v>
      </c>
      <c r="U19" s="63">
        <f>_xlfn.STDEV.S(J16:J21)</f>
        <v>0.31538864912992659</v>
      </c>
      <c r="V19" s="64">
        <f>U19/T19</f>
        <v>6.6607951241800759E-2</v>
      </c>
      <c r="W19" s="65" t="str">
        <f>IF(V19&gt;25,"MEDIANA;","MÉDIA")</f>
        <v>MÉDIA</v>
      </c>
      <c r="X19" s="66">
        <f>MIN(J16:J21)</f>
        <v>4.3600000000000003</v>
      </c>
      <c r="Y19" s="75" t="s">
        <v>71</v>
      </c>
      <c r="Z19" s="76" t="s">
        <v>72</v>
      </c>
      <c r="AB19" s="44"/>
      <c r="AC19" s="101"/>
      <c r="AD19" s="101"/>
      <c r="AE19" s="101"/>
      <c r="AF19" s="101"/>
      <c r="AG19" s="101"/>
      <c r="AH19" s="101"/>
      <c r="AI19" s="101"/>
      <c r="AJ19" s="106"/>
      <c r="AK19" s="107"/>
      <c r="AL19" s="28"/>
    </row>
    <row r="20" spans="1:38" ht="61.9" customHeight="1" x14ac:dyDescent="0.25">
      <c r="A20" s="217"/>
      <c r="B20" s="217"/>
      <c r="C20" s="208"/>
      <c r="D20" s="219"/>
      <c r="E20" s="235"/>
      <c r="F20" s="109" t="s">
        <v>350</v>
      </c>
      <c r="G20" s="99" t="s">
        <v>95</v>
      </c>
      <c r="H20" s="95" t="s">
        <v>351</v>
      </c>
      <c r="I20" s="100" t="s">
        <v>102</v>
      </c>
      <c r="J20" s="108">
        <v>5.03</v>
      </c>
      <c r="K20" s="223"/>
      <c r="L20" s="256"/>
      <c r="M20" s="256"/>
      <c r="N20" s="90" t="str">
        <f t="shared" si="0"/>
        <v>VÁLIDO</v>
      </c>
      <c r="O20" s="46"/>
      <c r="P20" s="77"/>
      <c r="Q20" s="210"/>
      <c r="R20" s="210"/>
      <c r="AB20" s="44"/>
      <c r="AC20" s="117"/>
      <c r="AD20" s="117"/>
      <c r="AE20" s="117"/>
      <c r="AF20" s="117"/>
      <c r="AG20" s="117"/>
      <c r="AH20" s="117"/>
      <c r="AI20" s="117"/>
      <c r="AJ20" s="106"/>
      <c r="AK20" s="107"/>
      <c r="AL20" s="28"/>
    </row>
    <row r="21" spans="1:38" ht="62.45" customHeight="1" x14ac:dyDescent="0.25">
      <c r="A21" s="217"/>
      <c r="B21" s="217"/>
      <c r="C21" s="254"/>
      <c r="D21" s="219"/>
      <c r="E21" s="235"/>
      <c r="F21" s="97" t="s">
        <v>98</v>
      </c>
      <c r="G21" s="99" t="s">
        <v>95</v>
      </c>
      <c r="H21" s="96" t="s">
        <v>101</v>
      </c>
      <c r="I21" s="100" t="s">
        <v>99</v>
      </c>
      <c r="J21" s="108">
        <v>5.17</v>
      </c>
      <c r="K21" s="223"/>
      <c r="L21" s="256"/>
      <c r="M21" s="256"/>
      <c r="N21" s="90" t="str">
        <f t="shared" si="0"/>
        <v>VÁLIDO</v>
      </c>
      <c r="O21" s="46"/>
      <c r="P21" s="77"/>
      <c r="Q21" s="210"/>
      <c r="R21" s="210"/>
      <c r="AB21" s="260" t="s">
        <v>77</v>
      </c>
      <c r="AC21" s="260"/>
      <c r="AD21" s="260"/>
      <c r="AE21" s="260"/>
      <c r="AF21" s="260"/>
      <c r="AG21" s="260"/>
      <c r="AH21" s="260"/>
      <c r="AI21" s="260"/>
      <c r="AJ21" s="260"/>
      <c r="AK21" s="260"/>
      <c r="AL21" s="260"/>
    </row>
    <row r="22" spans="1:38" s="20" customFormat="1" ht="21.75" customHeight="1" thickBot="1" x14ac:dyDescent="0.3">
      <c r="A22" s="204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82"/>
      <c r="V22" s="40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86"/>
    </row>
    <row r="23" spans="1:38" ht="72" customHeight="1" x14ac:dyDescent="0.25">
      <c r="A23" s="216">
        <v>2</v>
      </c>
      <c r="B23" s="216"/>
      <c r="C23" s="207" t="s">
        <v>87</v>
      </c>
      <c r="D23" s="218" t="s">
        <v>79</v>
      </c>
      <c r="E23" s="234">
        <v>20</v>
      </c>
      <c r="F23" s="97" t="s">
        <v>349</v>
      </c>
      <c r="G23" s="99" t="s">
        <v>95</v>
      </c>
      <c r="H23" s="96" t="s">
        <v>354</v>
      </c>
      <c r="I23" s="100" t="s">
        <v>102</v>
      </c>
      <c r="J23" s="108">
        <v>40.68</v>
      </c>
      <c r="K23" s="222">
        <f>AVERAGE(J23:J26)</f>
        <v>48.22</v>
      </c>
      <c r="L23" s="255">
        <f>K23*1.25</f>
        <v>60.274999999999999</v>
      </c>
      <c r="M23" s="255">
        <f>K23*0.75</f>
        <v>36.164999999999999</v>
      </c>
      <c r="N23" s="55" t="str">
        <f>IF(J23&gt;L$23,"EXCESSIVAMENTE ELEVADO",IF(J23&lt;M$23,"INEXEQUÍVEL","VÁLIDO"))</f>
        <v>VÁLIDO</v>
      </c>
      <c r="O23" s="46"/>
      <c r="P23" s="116"/>
      <c r="Q23" s="209">
        <f>TRUNC(AVERAGE(J23:J26),2)</f>
        <v>48.22</v>
      </c>
      <c r="R23" s="209">
        <f>Q23*E23</f>
        <v>964.4</v>
      </c>
      <c r="T23" s="227" t="s">
        <v>64</v>
      </c>
      <c r="U23" s="228"/>
      <c r="V23" s="228"/>
      <c r="W23" s="228"/>
      <c r="X23" s="229"/>
      <c r="Y23" s="202" t="s">
        <v>68</v>
      </c>
      <c r="Z23" s="203"/>
    </row>
    <row r="24" spans="1:38" ht="72" customHeight="1" x14ac:dyDescent="0.25">
      <c r="A24" s="217"/>
      <c r="B24" s="217"/>
      <c r="C24" s="208"/>
      <c r="D24" s="219"/>
      <c r="E24" s="235"/>
      <c r="F24" s="97" t="s">
        <v>107</v>
      </c>
      <c r="G24" s="99" t="s">
        <v>105</v>
      </c>
      <c r="H24" s="96" t="s">
        <v>108</v>
      </c>
      <c r="I24" s="100" t="s">
        <v>99</v>
      </c>
      <c r="J24" s="108">
        <v>40.99</v>
      </c>
      <c r="K24" s="223"/>
      <c r="L24" s="256"/>
      <c r="M24" s="256"/>
      <c r="N24" s="55" t="str">
        <f>IF(J24&gt;L$23,"EXCESSIVAMENTE ELEVADO",IF(J24&lt;M$23,"INEXEQUÍVEL","VÁLIDO"))</f>
        <v>VÁLIDO</v>
      </c>
      <c r="O24" s="46"/>
      <c r="P24" s="116"/>
      <c r="Q24" s="210"/>
      <c r="R24" s="210"/>
      <c r="T24" s="127"/>
      <c r="U24" s="128"/>
      <c r="V24" s="128"/>
      <c r="W24" s="128"/>
      <c r="X24" s="129"/>
      <c r="Y24" s="130"/>
      <c r="Z24" s="131"/>
    </row>
    <row r="25" spans="1:38" ht="72" customHeight="1" x14ac:dyDescent="0.25">
      <c r="A25" s="217"/>
      <c r="B25" s="217"/>
      <c r="C25" s="208"/>
      <c r="D25" s="219"/>
      <c r="E25" s="235"/>
      <c r="F25" s="97" t="s">
        <v>110</v>
      </c>
      <c r="G25" s="99" t="s">
        <v>105</v>
      </c>
      <c r="H25" s="96" t="s">
        <v>109</v>
      </c>
      <c r="I25" s="100" t="s">
        <v>99</v>
      </c>
      <c r="J25" s="108">
        <v>53.88</v>
      </c>
      <c r="K25" s="223"/>
      <c r="L25" s="256"/>
      <c r="M25" s="256"/>
      <c r="N25" s="55" t="str">
        <f>IF(J25&gt;L$23,"EXCESSIVAMENTE ELEVADO",IF(J25&lt;M$23,"INEXEQUÍVEL","VÁLIDO"))</f>
        <v>VÁLIDO</v>
      </c>
      <c r="O25" s="46"/>
      <c r="P25" s="116"/>
      <c r="Q25" s="210"/>
      <c r="R25" s="210"/>
      <c r="T25" s="69" t="s">
        <v>4</v>
      </c>
      <c r="U25" s="70" t="s">
        <v>65</v>
      </c>
      <c r="V25" s="71" t="s">
        <v>66</v>
      </c>
      <c r="W25" s="70" t="s">
        <v>67</v>
      </c>
      <c r="X25" s="72" t="s">
        <v>15</v>
      </c>
      <c r="Y25" s="73">
        <v>0.25</v>
      </c>
      <c r="Z25" s="74">
        <v>0.75</v>
      </c>
    </row>
    <row r="26" spans="1:38" ht="90" customHeight="1" thickBot="1" x14ac:dyDescent="0.3">
      <c r="A26" s="217"/>
      <c r="B26" s="217"/>
      <c r="C26" s="208"/>
      <c r="D26" s="219"/>
      <c r="E26" s="235"/>
      <c r="F26" s="97" t="s">
        <v>104</v>
      </c>
      <c r="G26" s="99" t="s">
        <v>105</v>
      </c>
      <c r="H26" s="96" t="s">
        <v>106</v>
      </c>
      <c r="I26" s="100" t="s">
        <v>102</v>
      </c>
      <c r="J26" s="108">
        <v>57.33</v>
      </c>
      <c r="K26" s="223"/>
      <c r="L26" s="256"/>
      <c r="M26" s="256"/>
      <c r="N26" s="55" t="str">
        <f>IF(J26&gt;L$23,"EXCESSIVAMENTE ELEVADO",IF(J26&lt;M$23,"INEXEQUÍVEL","VÁLIDO"))</f>
        <v>VÁLIDO</v>
      </c>
      <c r="O26" s="78"/>
      <c r="P26" s="77"/>
      <c r="Q26" s="210"/>
      <c r="R26" s="210"/>
      <c r="T26" s="62">
        <f>AVERAGE(J23:J26)</f>
        <v>48.22</v>
      </c>
      <c r="U26" s="63">
        <f>_xlfn.STDEV.S(J23:J26)</f>
        <v>8.6439227206170788</v>
      </c>
      <c r="V26" s="64">
        <f>U26/T26</f>
        <v>0.1792601144881186</v>
      </c>
      <c r="W26" s="65" t="str">
        <f>IF(V26&gt;25,"MEDIANA;","MÉDIA")</f>
        <v>MÉDIA</v>
      </c>
      <c r="X26" s="66">
        <f>MIN(J23:J26)</f>
        <v>40.68</v>
      </c>
      <c r="Y26" s="75" t="s">
        <v>71</v>
      </c>
      <c r="Z26" s="76" t="s">
        <v>72</v>
      </c>
    </row>
    <row r="27" spans="1:38" s="20" customFormat="1" ht="21.75" customHeight="1" x14ac:dyDescent="0.25">
      <c r="A27" s="204"/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82"/>
      <c r="V27" s="40"/>
    </row>
    <row r="28" spans="1:38" ht="50.45" customHeight="1" x14ac:dyDescent="0.25">
      <c r="A28" s="216">
        <v>3</v>
      </c>
      <c r="B28" s="216"/>
      <c r="C28" s="207" t="s">
        <v>88</v>
      </c>
      <c r="D28" s="218" t="s">
        <v>79</v>
      </c>
      <c r="E28" s="234">
        <v>30</v>
      </c>
      <c r="F28" s="148" t="s">
        <v>359</v>
      </c>
      <c r="G28" s="99" t="s">
        <v>326</v>
      </c>
      <c r="H28" s="96" t="s">
        <v>333</v>
      </c>
      <c r="I28" s="100" t="s">
        <v>94</v>
      </c>
      <c r="J28" s="108">
        <v>61.48</v>
      </c>
      <c r="K28" s="222">
        <f>AVERAGE(J28:J33)</f>
        <v>73.844999999999999</v>
      </c>
      <c r="L28" s="255">
        <f>K28*1.25</f>
        <v>92.306250000000006</v>
      </c>
      <c r="M28" s="255">
        <f>K28*0.75</f>
        <v>55.383749999999999</v>
      </c>
      <c r="N28" s="52" t="str">
        <f>IF(J28&gt;L$28,"EXCESSIVAMENTE ELEVADO",IF(J28&lt;M$28,"INEXEQUÍVEL","VÁLIDO"))</f>
        <v>VÁLIDO</v>
      </c>
      <c r="O28" s="50"/>
      <c r="P28" s="53"/>
      <c r="Q28" s="209">
        <f>TRUNC(AVERAGE(J28:J33),2)</f>
        <v>73.84</v>
      </c>
      <c r="R28" s="209">
        <f>Q28*E28</f>
        <v>2215.2000000000003</v>
      </c>
    </row>
    <row r="29" spans="1:38" ht="50.45" customHeight="1" thickBot="1" x14ac:dyDescent="0.3">
      <c r="A29" s="217"/>
      <c r="B29" s="217"/>
      <c r="C29" s="208"/>
      <c r="D29" s="219"/>
      <c r="E29" s="235"/>
      <c r="F29" s="148" t="s">
        <v>360</v>
      </c>
      <c r="G29" s="99" t="s">
        <v>326</v>
      </c>
      <c r="H29" s="96" t="s">
        <v>361</v>
      </c>
      <c r="I29" s="100" t="s">
        <v>94</v>
      </c>
      <c r="J29" s="108">
        <v>62.9</v>
      </c>
      <c r="K29" s="223"/>
      <c r="L29" s="256"/>
      <c r="M29" s="256"/>
      <c r="N29" s="52" t="str">
        <f t="shared" ref="N29:N33" si="1">IF(J29&gt;L$28,"EXCESSIVAMENTE ELEVADO",IF(J29&lt;M$28,"INEXEQUÍVEL","VÁLIDO"))</f>
        <v>VÁLIDO</v>
      </c>
      <c r="O29" s="50"/>
      <c r="P29" s="53"/>
      <c r="Q29" s="210"/>
      <c r="R29" s="210"/>
    </row>
    <row r="30" spans="1:38" ht="61.15" customHeight="1" x14ac:dyDescent="0.25">
      <c r="A30" s="217"/>
      <c r="B30" s="217"/>
      <c r="C30" s="208"/>
      <c r="D30" s="219"/>
      <c r="E30" s="235"/>
      <c r="F30" s="97" t="s">
        <v>356</v>
      </c>
      <c r="G30" s="99" t="s">
        <v>95</v>
      </c>
      <c r="H30" s="96" t="s">
        <v>358</v>
      </c>
      <c r="I30" s="100" t="s">
        <v>102</v>
      </c>
      <c r="J30" s="108">
        <v>63.51</v>
      </c>
      <c r="K30" s="223"/>
      <c r="L30" s="256"/>
      <c r="M30" s="256"/>
      <c r="N30" s="52" t="str">
        <f t="shared" si="1"/>
        <v>VÁLIDO</v>
      </c>
      <c r="O30" s="78"/>
      <c r="P30" s="77"/>
      <c r="Q30" s="210"/>
      <c r="R30" s="210"/>
      <c r="S30" s="113"/>
      <c r="T30" s="227" t="s">
        <v>64</v>
      </c>
      <c r="U30" s="228"/>
      <c r="V30" s="228"/>
      <c r="W30" s="228"/>
      <c r="X30" s="229"/>
      <c r="Y30" s="202" t="s">
        <v>68</v>
      </c>
      <c r="Z30" s="203"/>
    </row>
    <row r="31" spans="1:38" ht="61.15" customHeight="1" x14ac:dyDescent="0.25">
      <c r="A31" s="217"/>
      <c r="B31" s="217"/>
      <c r="C31" s="208"/>
      <c r="D31" s="219"/>
      <c r="E31" s="235"/>
      <c r="F31" s="97" t="s">
        <v>111</v>
      </c>
      <c r="G31" s="99" t="s">
        <v>95</v>
      </c>
      <c r="H31" s="96" t="s">
        <v>96</v>
      </c>
      <c r="I31" s="100" t="s">
        <v>94</v>
      </c>
      <c r="J31" s="108">
        <v>77.099999999999994</v>
      </c>
      <c r="K31" s="223"/>
      <c r="L31" s="256"/>
      <c r="M31" s="256"/>
      <c r="N31" s="52" t="str">
        <f t="shared" si="1"/>
        <v>VÁLIDO</v>
      </c>
      <c r="O31" s="91"/>
      <c r="P31" s="92"/>
      <c r="Q31" s="210"/>
      <c r="R31" s="210"/>
      <c r="S31" s="113"/>
      <c r="T31" s="127"/>
      <c r="U31" s="128"/>
      <c r="V31" s="128"/>
      <c r="W31" s="128"/>
      <c r="X31" s="129"/>
      <c r="Y31" s="130"/>
      <c r="Z31" s="131"/>
    </row>
    <row r="32" spans="1:38" ht="61.15" customHeight="1" x14ac:dyDescent="0.25">
      <c r="A32" s="217"/>
      <c r="B32" s="217"/>
      <c r="C32" s="208"/>
      <c r="D32" s="219"/>
      <c r="E32" s="235"/>
      <c r="F32" s="97" t="s">
        <v>355</v>
      </c>
      <c r="G32" s="99" t="s">
        <v>95</v>
      </c>
      <c r="H32" s="96" t="s">
        <v>357</v>
      </c>
      <c r="I32" s="98" t="s">
        <v>99</v>
      </c>
      <c r="J32" s="94">
        <v>87.46</v>
      </c>
      <c r="K32" s="223"/>
      <c r="L32" s="256"/>
      <c r="M32" s="256"/>
      <c r="N32" s="52" t="str">
        <f>IF(J32&gt;L$28,"EXCESSIVAMENTE ELEVADO",IF(J32&lt;M$28,"INEXEQUÍVEL","VÁLIDO"))</f>
        <v>VÁLIDO</v>
      </c>
      <c r="O32" s="91"/>
      <c r="P32" s="92"/>
      <c r="Q32" s="210"/>
      <c r="R32" s="210"/>
      <c r="S32" s="113"/>
      <c r="T32" s="69" t="s">
        <v>4</v>
      </c>
      <c r="U32" s="70" t="s">
        <v>65</v>
      </c>
      <c r="V32" s="71" t="s">
        <v>66</v>
      </c>
      <c r="W32" s="70" t="s">
        <v>67</v>
      </c>
      <c r="X32" s="72" t="s">
        <v>15</v>
      </c>
      <c r="Y32" s="73">
        <v>0.25</v>
      </c>
      <c r="Z32" s="74">
        <v>0.75</v>
      </c>
    </row>
    <row r="33" spans="1:26" ht="61.15" customHeight="1" thickBot="1" x14ac:dyDescent="0.3">
      <c r="A33" s="217"/>
      <c r="B33" s="217"/>
      <c r="C33" s="254"/>
      <c r="D33" s="219"/>
      <c r="E33" s="235"/>
      <c r="F33" s="97" t="s">
        <v>112</v>
      </c>
      <c r="G33" s="99" t="s">
        <v>95</v>
      </c>
      <c r="H33" s="95" t="s">
        <v>113</v>
      </c>
      <c r="I33" s="100" t="s">
        <v>99</v>
      </c>
      <c r="J33" s="108">
        <v>90.62</v>
      </c>
      <c r="K33" s="223"/>
      <c r="L33" s="256"/>
      <c r="M33" s="256"/>
      <c r="N33" s="52" t="str">
        <f t="shared" si="1"/>
        <v>VÁLIDO</v>
      </c>
      <c r="O33" s="91"/>
      <c r="P33" s="92"/>
      <c r="Q33" s="210"/>
      <c r="R33" s="210"/>
      <c r="S33" s="113"/>
      <c r="T33" s="62">
        <f>AVERAGE(J28:J33)</f>
        <v>73.844999999999999</v>
      </c>
      <c r="U33" s="63">
        <f>_xlfn.STDEV.S(J28:J33)</f>
        <v>13.090930830158769</v>
      </c>
      <c r="V33" s="64">
        <f>U33/T33</f>
        <v>0.17727579159264362</v>
      </c>
      <c r="W33" s="65" t="str">
        <f>IF(V33&gt;25,"MEDIANA;","MÉDIA")</f>
        <v>MÉDIA</v>
      </c>
      <c r="X33" s="66">
        <f>MIN(J28:J33)</f>
        <v>61.48</v>
      </c>
      <c r="Y33" s="75" t="s">
        <v>71</v>
      </c>
      <c r="Z33" s="76" t="s">
        <v>72</v>
      </c>
    </row>
    <row r="34" spans="1:26" s="20" customFormat="1" ht="21.75" customHeight="1" x14ac:dyDescent="0.25">
      <c r="A34" s="204" t="s">
        <v>69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82"/>
      <c r="V34" s="40"/>
    </row>
    <row r="35" spans="1:26" ht="58.9" customHeight="1" x14ac:dyDescent="0.25">
      <c r="A35" s="216">
        <v>4</v>
      </c>
      <c r="B35" s="216"/>
      <c r="C35" s="207" t="s">
        <v>89</v>
      </c>
      <c r="D35" s="218" t="s">
        <v>79</v>
      </c>
      <c r="E35" s="234">
        <v>6</v>
      </c>
      <c r="F35" s="195" t="s">
        <v>543</v>
      </c>
      <c r="G35" s="99" t="s">
        <v>326</v>
      </c>
      <c r="H35" s="96" t="s">
        <v>544</v>
      </c>
      <c r="I35" s="100" t="s">
        <v>99</v>
      </c>
      <c r="J35" s="108">
        <v>172.01</v>
      </c>
      <c r="K35" s="222">
        <f>AVERAGE(J35:J39)</f>
        <v>216.012</v>
      </c>
      <c r="L35" s="255">
        <f>K35*1.25</f>
        <v>270.01499999999999</v>
      </c>
      <c r="M35" s="255">
        <f>K35*0.75</f>
        <v>162.00900000000001</v>
      </c>
      <c r="N35" s="52" t="str">
        <f>IF(J35&gt;L$35,"EXCESSIVAMENTE ELEVADO",IF(J35&lt;M$35,"INEXEQUÍVEL","VÁLIDO"))</f>
        <v>VÁLIDO</v>
      </c>
      <c r="O35" s="50"/>
      <c r="P35" s="53"/>
      <c r="Q35" s="209">
        <f>TRUNC(AVERAGE(J35:J38),2)</f>
        <v>193.91</v>
      </c>
      <c r="R35" s="209">
        <f>Q35*E35</f>
        <v>1163.46</v>
      </c>
    </row>
    <row r="36" spans="1:26" ht="58.9" customHeight="1" x14ac:dyDescent="0.25">
      <c r="A36" s="217"/>
      <c r="B36" s="217"/>
      <c r="C36" s="208"/>
      <c r="D36" s="219"/>
      <c r="E36" s="235"/>
      <c r="F36" s="195" t="s">
        <v>540</v>
      </c>
      <c r="G36" s="99" t="s">
        <v>326</v>
      </c>
      <c r="H36" s="95" t="s">
        <v>537</v>
      </c>
      <c r="I36" s="100" t="s">
        <v>94</v>
      </c>
      <c r="J36" s="108">
        <v>184.44</v>
      </c>
      <c r="K36" s="223"/>
      <c r="L36" s="256"/>
      <c r="M36" s="256"/>
      <c r="N36" s="52" t="str">
        <f>IF(J36&gt;L$35,"EXCESSIVAMENTE ELEVADO",IF(J36&lt;M$35,"INEXEQUÍVEL","VÁLIDO"))</f>
        <v>VÁLIDO</v>
      </c>
      <c r="O36" s="50"/>
      <c r="P36" s="53"/>
      <c r="Q36" s="210"/>
      <c r="R36" s="210"/>
    </row>
    <row r="37" spans="1:26" ht="58.9" customHeight="1" thickBot="1" x14ac:dyDescent="0.3">
      <c r="A37" s="217"/>
      <c r="B37" s="217"/>
      <c r="C37" s="208"/>
      <c r="D37" s="219"/>
      <c r="E37" s="235"/>
      <c r="F37" s="148" t="s">
        <v>535</v>
      </c>
      <c r="G37" s="99" t="s">
        <v>326</v>
      </c>
      <c r="H37" s="96" t="s">
        <v>538</v>
      </c>
      <c r="I37" s="100" t="s">
        <v>94</v>
      </c>
      <c r="J37" s="108">
        <v>209.6</v>
      </c>
      <c r="K37" s="223"/>
      <c r="L37" s="256"/>
      <c r="M37" s="256"/>
      <c r="N37" s="52" t="str">
        <f t="shared" ref="N37:N38" si="2">IF(J37&gt;L$35,"EXCESSIVAMENTE ELEVADO",IF(J37&lt;M$35,"INEXEQUÍVEL","VÁLIDO"))</f>
        <v>VÁLIDO</v>
      </c>
      <c r="O37" s="78"/>
      <c r="P37" s="77"/>
      <c r="Q37" s="210"/>
      <c r="R37" s="210"/>
    </row>
    <row r="38" spans="1:26" ht="58.9" customHeight="1" x14ac:dyDescent="0.25">
      <c r="A38" s="217"/>
      <c r="B38" s="217"/>
      <c r="C38" s="208"/>
      <c r="D38" s="219"/>
      <c r="E38" s="235"/>
      <c r="F38" s="148" t="s">
        <v>536</v>
      </c>
      <c r="G38" s="99" t="s">
        <v>326</v>
      </c>
      <c r="H38" s="96" t="s">
        <v>539</v>
      </c>
      <c r="I38" s="100" t="s">
        <v>94</v>
      </c>
      <c r="J38" s="108">
        <v>209.61</v>
      </c>
      <c r="K38" s="223"/>
      <c r="L38" s="256"/>
      <c r="M38" s="256"/>
      <c r="N38" s="52" t="str">
        <f t="shared" si="2"/>
        <v>VÁLIDO</v>
      </c>
      <c r="O38" s="78"/>
      <c r="P38" s="77"/>
      <c r="Q38" s="210"/>
      <c r="R38" s="210"/>
      <c r="T38" s="227" t="s">
        <v>64</v>
      </c>
      <c r="U38" s="228"/>
      <c r="V38" s="228"/>
      <c r="W38" s="228"/>
      <c r="X38" s="229"/>
      <c r="Y38" s="202" t="s">
        <v>68</v>
      </c>
      <c r="Z38" s="203"/>
    </row>
    <row r="39" spans="1:26" ht="58.9" customHeight="1" thickBot="1" x14ac:dyDescent="0.3">
      <c r="A39" s="217"/>
      <c r="B39" s="217"/>
      <c r="C39" s="208"/>
      <c r="D39" s="219"/>
      <c r="E39" s="235"/>
      <c r="F39" s="148" t="s">
        <v>542</v>
      </c>
      <c r="G39" s="99" t="s">
        <v>326</v>
      </c>
      <c r="H39" s="96" t="s">
        <v>541</v>
      </c>
      <c r="I39" s="98" t="s">
        <v>102</v>
      </c>
      <c r="J39" s="94">
        <v>304.39999999999998</v>
      </c>
      <c r="K39" s="223"/>
      <c r="L39" s="256"/>
      <c r="M39" s="256"/>
      <c r="N39" s="196" t="str">
        <f>IF(J39&gt;L$35,"EXCESSIVAMENTE ELEVADO",IF(J39&lt;M$35,"INEXEQUÍVEL","VÁLIDO"))</f>
        <v>EXCESSIVAMENTE ELEVADO</v>
      </c>
      <c r="O39" s="161">
        <f>(J39-K35)/K35</f>
        <v>0.4091809714275132</v>
      </c>
      <c r="P39" s="162" t="s">
        <v>347</v>
      </c>
      <c r="Q39" s="210"/>
      <c r="R39" s="210"/>
      <c r="T39" s="69">
        <f>AVERAGE(J35:J38)</f>
        <v>193.91499999999999</v>
      </c>
      <c r="U39" s="70">
        <f>_xlfn.STDEV.S(J35:J38)</f>
        <v>18.814505928493936</v>
      </c>
      <c r="V39" s="71">
        <f>U39/T39</f>
        <v>9.7024500056694621E-2</v>
      </c>
      <c r="W39" s="70" t="str">
        <f>IF(V39&gt;25,"MEDIANA;","MÉDIA")</f>
        <v>MÉDIA</v>
      </c>
      <c r="X39" s="72">
        <f>MIN(J35:J38)</f>
        <v>172.01</v>
      </c>
      <c r="Y39" s="120">
        <v>0.25</v>
      </c>
      <c r="Z39" s="121">
        <v>0.75</v>
      </c>
    </row>
    <row r="40" spans="1:26" s="20" customFormat="1" ht="21.75" customHeight="1" x14ac:dyDescent="0.25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V40" s="40"/>
    </row>
    <row r="41" spans="1:26" ht="54" customHeight="1" thickBot="1" x14ac:dyDescent="0.3">
      <c r="A41" s="216">
        <v>5</v>
      </c>
      <c r="B41" s="216"/>
      <c r="C41" s="207" t="s">
        <v>90</v>
      </c>
      <c r="D41" s="218" t="s">
        <v>79</v>
      </c>
      <c r="E41" s="234">
        <v>80</v>
      </c>
      <c r="F41" s="97" t="s">
        <v>547</v>
      </c>
      <c r="G41" s="99" t="s">
        <v>95</v>
      </c>
      <c r="H41" s="96" t="s">
        <v>548</v>
      </c>
      <c r="I41" s="100" t="s">
        <v>102</v>
      </c>
      <c r="J41" s="108">
        <v>0.72</v>
      </c>
      <c r="K41" s="222">
        <f>AVERAGE(J41:J45)</f>
        <v>2.2039999999999997</v>
      </c>
      <c r="L41" s="255">
        <f>K41*1.25</f>
        <v>2.7549999999999999</v>
      </c>
      <c r="M41" s="255">
        <f>K41*0.75</f>
        <v>1.6529999999999998</v>
      </c>
      <c r="N41" s="196" t="str">
        <f>IF(J41&gt;L$41,"EXCESSIVAMENTE ELEVADO",IF(J41&lt;M$41,"INEXEQUÍVEL","VÁLIDO"))</f>
        <v>INEXEQUÍVEL</v>
      </c>
      <c r="O41" s="197">
        <f>J41/K41</f>
        <v>0.32667876588021783</v>
      </c>
      <c r="P41" s="198" t="s">
        <v>73</v>
      </c>
      <c r="Q41" s="209">
        <f>TRUNC(AVERAGE(J41:J43),2)</f>
        <v>1.41</v>
      </c>
      <c r="R41" s="209">
        <f>Q41*E41</f>
        <v>112.8</v>
      </c>
    </row>
    <row r="42" spans="1:26" ht="54" customHeight="1" x14ac:dyDescent="0.25">
      <c r="A42" s="217"/>
      <c r="B42" s="217"/>
      <c r="C42" s="208"/>
      <c r="D42" s="219"/>
      <c r="E42" s="235"/>
      <c r="F42" s="97" t="s">
        <v>545</v>
      </c>
      <c r="G42" s="99" t="s">
        <v>95</v>
      </c>
      <c r="H42" s="96" t="s">
        <v>546</v>
      </c>
      <c r="I42" s="98" t="s">
        <v>102</v>
      </c>
      <c r="J42" s="94">
        <v>0.91</v>
      </c>
      <c r="K42" s="223"/>
      <c r="L42" s="256"/>
      <c r="M42" s="256"/>
      <c r="N42" s="196" t="str">
        <f>IF(J42&gt;L$41,"EXCESSIVAMENTE ELEVADO",IF(J42&lt;M$41,"INEXEQUÍVEL","VÁLIDO"))</f>
        <v>INEXEQUÍVEL</v>
      </c>
      <c r="O42" s="161">
        <f>J42/K$41</f>
        <v>0.41288566243194197</v>
      </c>
      <c r="P42" s="162" t="s">
        <v>75</v>
      </c>
      <c r="Q42" s="210"/>
      <c r="R42" s="210"/>
      <c r="T42" s="227" t="s">
        <v>64</v>
      </c>
      <c r="U42" s="228"/>
      <c r="V42" s="228"/>
      <c r="W42" s="228"/>
      <c r="X42" s="229"/>
      <c r="Y42" s="202" t="s">
        <v>68</v>
      </c>
      <c r="Z42" s="203"/>
    </row>
    <row r="43" spans="1:26" ht="60" customHeight="1" x14ac:dyDescent="0.25">
      <c r="A43" s="217"/>
      <c r="B43" s="217"/>
      <c r="C43" s="208"/>
      <c r="D43" s="219"/>
      <c r="E43" s="235"/>
      <c r="F43" s="148" t="s">
        <v>555</v>
      </c>
      <c r="G43" s="99" t="s">
        <v>326</v>
      </c>
      <c r="H43" s="96" t="s">
        <v>361</v>
      </c>
      <c r="I43" s="100" t="s">
        <v>94</v>
      </c>
      <c r="J43" s="108">
        <v>2.6</v>
      </c>
      <c r="K43" s="223"/>
      <c r="L43" s="256"/>
      <c r="M43" s="256"/>
      <c r="N43" s="52" t="str">
        <f>IF(J43&gt;L$41,"EXCESSIVAMENTE ELEVADO",IF(J43&lt;M$41,"INEXEQUÍVEL","VÁLIDO"))</f>
        <v>VÁLIDO</v>
      </c>
      <c r="O43" s="78"/>
      <c r="P43" s="77"/>
      <c r="Q43" s="210"/>
      <c r="R43" s="210"/>
      <c r="T43" s="69" t="s">
        <v>4</v>
      </c>
      <c r="U43" s="70" t="s">
        <v>65</v>
      </c>
      <c r="V43" s="71" t="s">
        <v>66</v>
      </c>
      <c r="W43" s="70" t="s">
        <v>67</v>
      </c>
      <c r="X43" s="72" t="s">
        <v>15</v>
      </c>
      <c r="Y43" s="73">
        <v>0.25</v>
      </c>
      <c r="Z43" s="74">
        <v>0.75</v>
      </c>
    </row>
    <row r="44" spans="1:26" ht="60" customHeight="1" x14ac:dyDescent="0.25">
      <c r="A44" s="217"/>
      <c r="B44" s="217"/>
      <c r="C44" s="208"/>
      <c r="D44" s="219"/>
      <c r="E44" s="235"/>
      <c r="F44" s="148" t="s">
        <v>556</v>
      </c>
      <c r="G44" s="99" t="s">
        <v>326</v>
      </c>
      <c r="H44" s="96" t="s">
        <v>557</v>
      </c>
      <c r="I44" s="100"/>
      <c r="J44" s="108">
        <v>3.29</v>
      </c>
      <c r="K44" s="223"/>
      <c r="L44" s="256"/>
      <c r="M44" s="256"/>
      <c r="N44" s="52" t="str">
        <f>IF(J44&gt;L$41,"EXCESSIVAMENTE ELEVADO",IF(J44&lt;M$41,"INEXEQUÍVEL","VÁLIDO"))</f>
        <v>EXCESSIVAMENTE ELEVADO</v>
      </c>
      <c r="O44" s="161">
        <f>(J44-K41)/K41</f>
        <v>0.49274047186932868</v>
      </c>
      <c r="P44" s="162" t="s">
        <v>347</v>
      </c>
      <c r="Q44" s="210"/>
      <c r="R44" s="210"/>
      <c r="T44" s="132"/>
      <c r="U44" s="133"/>
      <c r="V44" s="134"/>
      <c r="W44" s="133"/>
      <c r="X44" s="135"/>
      <c r="Y44" s="73"/>
      <c r="Z44" s="74"/>
    </row>
    <row r="45" spans="1:26" ht="60" customHeight="1" thickBot="1" x14ac:dyDescent="0.3">
      <c r="A45" s="217"/>
      <c r="B45" s="217"/>
      <c r="C45" s="208"/>
      <c r="D45" s="219"/>
      <c r="E45" s="235"/>
      <c r="F45" s="97" t="s">
        <v>97</v>
      </c>
      <c r="G45" s="99" t="s">
        <v>95</v>
      </c>
      <c r="H45" s="96" t="s">
        <v>96</v>
      </c>
      <c r="I45" s="100" t="s">
        <v>94</v>
      </c>
      <c r="J45" s="108">
        <v>3.5</v>
      </c>
      <c r="K45" s="223"/>
      <c r="L45" s="256"/>
      <c r="M45" s="256"/>
      <c r="N45" s="52" t="str">
        <f>IF(J45&gt;L$41,"EXCESSIVAMENTE ELEVADO",IF(J45&lt;M$41,"INEXEQUÍVEL","VÁLIDO"))</f>
        <v>EXCESSIVAMENTE ELEVADO</v>
      </c>
      <c r="O45" s="161">
        <f>(J45-K41)/K41</f>
        <v>0.5880217785843922</v>
      </c>
      <c r="P45" s="162" t="s">
        <v>347</v>
      </c>
      <c r="Q45" s="226"/>
      <c r="R45" s="226"/>
      <c r="T45" s="62">
        <f>AVERAGE(J41:J43)</f>
        <v>1.4100000000000001</v>
      </c>
      <c r="U45" s="63">
        <f>_xlfn.STDEV.S(J41:J43)</f>
        <v>1.0349396117648602</v>
      </c>
      <c r="V45" s="64">
        <f>U45/T45</f>
        <v>0.73399972465592911</v>
      </c>
      <c r="W45" s="65" t="str">
        <f>IF(V45&gt;25,"MEDIANA;","MÉDIA")</f>
        <v>MÉDIA</v>
      </c>
      <c r="X45" s="66">
        <f>MIN(J41:J43)</f>
        <v>0.72</v>
      </c>
      <c r="Y45" s="75" t="s">
        <v>71</v>
      </c>
      <c r="Z45" s="76" t="s">
        <v>72</v>
      </c>
    </row>
    <row r="46" spans="1:26" s="20" customFormat="1" ht="21.75" customHeight="1" x14ac:dyDescent="0.25">
      <c r="A46" s="264"/>
      <c r="B46" s="265"/>
      <c r="C46" s="265"/>
      <c r="D46" s="265"/>
      <c r="E46" s="265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5"/>
      <c r="R46" s="265"/>
      <c r="V46" s="40"/>
    </row>
    <row r="47" spans="1:26" ht="42" customHeight="1" x14ac:dyDescent="0.25">
      <c r="A47" s="216">
        <v>6</v>
      </c>
      <c r="B47" s="216"/>
      <c r="C47" s="207" t="s">
        <v>91</v>
      </c>
      <c r="D47" s="218" t="s">
        <v>79</v>
      </c>
      <c r="E47" s="234">
        <v>2000</v>
      </c>
      <c r="F47" s="97" t="s">
        <v>115</v>
      </c>
      <c r="G47" s="99" t="s">
        <v>105</v>
      </c>
      <c r="H47" s="95" t="s">
        <v>114</v>
      </c>
      <c r="I47" s="100" t="s">
        <v>99</v>
      </c>
      <c r="J47" s="94">
        <v>1</v>
      </c>
      <c r="K47" s="222">
        <f>AVERAGE(J47:J52)</f>
        <v>1.345</v>
      </c>
      <c r="L47" s="255">
        <f>K47*1.25</f>
        <v>1.6812499999999999</v>
      </c>
      <c r="M47" s="255">
        <f>K47*0.75</f>
        <v>1.00875</v>
      </c>
      <c r="N47" s="81" t="str">
        <f>IF(J47&gt;L$47,"EXCESSIVAMENTE ELEVADO",IF(J47&lt;M$47,"INEXEQUÍVEL","VÁLIDO"))</f>
        <v>INEXEQUÍVEL</v>
      </c>
      <c r="O47" s="50">
        <f>J47/K47</f>
        <v>0.74349442379182162</v>
      </c>
      <c r="P47" s="47" t="s">
        <v>74</v>
      </c>
      <c r="Q47" s="209">
        <f>TRUNC(AVERAGE(J48:J51),2)</f>
        <v>1.3</v>
      </c>
      <c r="R47" s="209">
        <f>Q47*E47</f>
        <v>2600</v>
      </c>
      <c r="T47" s="232"/>
      <c r="U47" s="232"/>
      <c r="V47" s="232"/>
      <c r="W47" s="232"/>
      <c r="X47" s="232"/>
      <c r="Y47" s="233"/>
      <c r="Z47" s="233"/>
    </row>
    <row r="48" spans="1:26" ht="42" customHeight="1" x14ac:dyDescent="0.25">
      <c r="A48" s="217"/>
      <c r="B48" s="217"/>
      <c r="C48" s="208"/>
      <c r="D48" s="219"/>
      <c r="E48" s="235"/>
      <c r="F48" s="97" t="s">
        <v>97</v>
      </c>
      <c r="G48" s="99" t="s">
        <v>95</v>
      </c>
      <c r="H48" s="96" t="s">
        <v>96</v>
      </c>
      <c r="I48" s="100" t="s">
        <v>94</v>
      </c>
      <c r="J48" s="94">
        <v>1.1599999999999999</v>
      </c>
      <c r="K48" s="223"/>
      <c r="L48" s="256"/>
      <c r="M48" s="256"/>
      <c r="N48" s="81" t="str">
        <f t="shared" ref="N48:N51" si="3">IF(J48&gt;L$47,"EXCESSIVAMENTE ELEVADO",IF(J48&lt;M$47,"INEXEQUÍVEL","VÁLIDO"))</f>
        <v>VÁLIDO</v>
      </c>
      <c r="O48" s="50"/>
      <c r="P48" s="47"/>
      <c r="Q48" s="210"/>
      <c r="R48" s="210"/>
      <c r="T48" s="110"/>
      <c r="U48" s="110"/>
      <c r="V48" s="110"/>
      <c r="W48" s="110"/>
      <c r="X48" s="110"/>
      <c r="Y48" s="111"/>
      <c r="Z48" s="111"/>
    </row>
    <row r="49" spans="1:26" ht="42" customHeight="1" thickBot="1" x14ac:dyDescent="0.3">
      <c r="A49" s="217"/>
      <c r="B49" s="217"/>
      <c r="C49" s="208"/>
      <c r="D49" s="219"/>
      <c r="E49" s="235"/>
      <c r="F49" s="148" t="s">
        <v>366</v>
      </c>
      <c r="G49" s="99" t="s">
        <v>326</v>
      </c>
      <c r="H49" s="96" t="s">
        <v>361</v>
      </c>
      <c r="I49" s="100" t="s">
        <v>94</v>
      </c>
      <c r="J49" s="108">
        <v>1.2</v>
      </c>
      <c r="K49" s="223"/>
      <c r="L49" s="256"/>
      <c r="M49" s="256"/>
      <c r="N49" s="81" t="str">
        <f t="shared" si="3"/>
        <v>VÁLIDO</v>
      </c>
      <c r="O49" s="50"/>
      <c r="P49" s="47"/>
      <c r="Q49" s="210"/>
      <c r="R49" s="210"/>
      <c r="T49" s="110"/>
      <c r="U49" s="110"/>
      <c r="V49" s="110"/>
      <c r="W49" s="110"/>
      <c r="X49" s="110"/>
      <c r="Y49" s="111"/>
      <c r="Z49" s="111"/>
    </row>
    <row r="50" spans="1:26" ht="52.9" customHeight="1" x14ac:dyDescent="0.25">
      <c r="A50" s="217"/>
      <c r="B50" s="217"/>
      <c r="C50" s="208"/>
      <c r="D50" s="219"/>
      <c r="E50" s="235"/>
      <c r="F50" s="109" t="s">
        <v>364</v>
      </c>
      <c r="G50" s="99" t="s">
        <v>95</v>
      </c>
      <c r="H50" s="96" t="s">
        <v>365</v>
      </c>
      <c r="I50" s="98" t="s">
        <v>102</v>
      </c>
      <c r="J50" s="94">
        <v>1.25</v>
      </c>
      <c r="K50" s="223"/>
      <c r="L50" s="256"/>
      <c r="M50" s="256"/>
      <c r="N50" s="81" t="str">
        <f t="shared" si="3"/>
        <v>VÁLIDO</v>
      </c>
      <c r="O50" s="78"/>
      <c r="P50" s="77"/>
      <c r="Q50" s="210"/>
      <c r="R50" s="210"/>
      <c r="T50" s="227" t="s">
        <v>64</v>
      </c>
      <c r="U50" s="228"/>
      <c r="V50" s="228"/>
      <c r="W50" s="228"/>
      <c r="X50" s="229"/>
      <c r="Y50" s="122" t="s">
        <v>68</v>
      </c>
      <c r="Z50" s="123"/>
    </row>
    <row r="51" spans="1:26" ht="50.45" customHeight="1" x14ac:dyDescent="0.25">
      <c r="A51" s="217"/>
      <c r="B51" s="217"/>
      <c r="C51" s="208"/>
      <c r="D51" s="219"/>
      <c r="E51" s="235"/>
      <c r="F51" s="97" t="s">
        <v>116</v>
      </c>
      <c r="G51" s="99" t="s">
        <v>105</v>
      </c>
      <c r="H51" s="95" t="s">
        <v>117</v>
      </c>
      <c r="I51" s="100" t="s">
        <v>99</v>
      </c>
      <c r="J51" s="94">
        <v>1.6</v>
      </c>
      <c r="K51" s="223"/>
      <c r="L51" s="256"/>
      <c r="M51" s="256"/>
      <c r="N51" s="81" t="str">
        <f t="shared" si="3"/>
        <v>VÁLIDO</v>
      </c>
      <c r="O51" s="78"/>
      <c r="P51" s="77"/>
      <c r="Q51" s="210"/>
      <c r="R51" s="210"/>
      <c r="T51" s="69" t="s">
        <v>4</v>
      </c>
      <c r="U51" s="70" t="s">
        <v>65</v>
      </c>
      <c r="V51" s="71" t="s">
        <v>66</v>
      </c>
      <c r="W51" s="70" t="s">
        <v>67</v>
      </c>
      <c r="X51" s="72" t="s">
        <v>15</v>
      </c>
      <c r="Y51" s="73">
        <v>0.25</v>
      </c>
      <c r="Z51" s="74">
        <v>0.75</v>
      </c>
    </row>
    <row r="52" spans="1:26" ht="83.25" customHeight="1" thickBot="1" x14ac:dyDescent="0.3">
      <c r="A52" s="217"/>
      <c r="B52" s="217"/>
      <c r="C52" s="208"/>
      <c r="D52" s="219"/>
      <c r="E52" s="235"/>
      <c r="F52" s="97" t="s">
        <v>362</v>
      </c>
      <c r="G52" s="99" t="s">
        <v>95</v>
      </c>
      <c r="H52" s="96" t="s">
        <v>363</v>
      </c>
      <c r="I52" s="96" t="s">
        <v>99</v>
      </c>
      <c r="J52" s="108">
        <v>1.86</v>
      </c>
      <c r="K52" s="236"/>
      <c r="L52" s="263"/>
      <c r="M52" s="263"/>
      <c r="N52" s="81" t="str">
        <f>IF(J52&gt;L$47,"EXCESSIVAMENTE ELEVADO",IF(J52&lt;M$47,"INEXEQUÍVEL","VÁLIDO"))</f>
        <v>EXCESSIVAMENTE ELEVADO</v>
      </c>
      <c r="O52" s="161">
        <f>(J52-K47)/K47</f>
        <v>0.38289962825278823</v>
      </c>
      <c r="P52" s="162" t="s">
        <v>347</v>
      </c>
      <c r="Q52" s="226"/>
      <c r="R52" s="226"/>
      <c r="T52" s="62">
        <f>AVERAGE(J48:J51)</f>
        <v>1.3025</v>
      </c>
      <c r="U52" s="63">
        <f>_xlfn.STDEV.S(J48:J51)</f>
        <v>0.20172175556113642</v>
      </c>
      <c r="V52" s="64">
        <f>U52/T52</f>
        <v>0.15487274899127557</v>
      </c>
      <c r="W52" s="65" t="str">
        <f>IF(V52&gt;25,"MEDIANA;","MÉDIA")</f>
        <v>MÉDIA</v>
      </c>
      <c r="X52" s="66">
        <f>MIN(J48:J51)</f>
        <v>1.1599999999999999</v>
      </c>
      <c r="Y52" s="75" t="s">
        <v>71</v>
      </c>
      <c r="Z52" s="76" t="s">
        <v>72</v>
      </c>
    </row>
    <row r="53" spans="1:26" s="20" customFormat="1" ht="21.75" customHeight="1" x14ac:dyDescent="0.25">
      <c r="A53" s="261"/>
      <c r="B53" s="262"/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V53" s="40"/>
    </row>
    <row r="54" spans="1:26" ht="60.6" customHeight="1" x14ac:dyDescent="0.25">
      <c r="A54" s="216">
        <v>7</v>
      </c>
      <c r="B54" s="216"/>
      <c r="C54" s="207" t="s">
        <v>92</v>
      </c>
      <c r="D54" s="218" t="s">
        <v>79</v>
      </c>
      <c r="E54" s="234">
        <v>1000</v>
      </c>
      <c r="F54" s="97" t="s">
        <v>115</v>
      </c>
      <c r="G54" s="99" t="s">
        <v>105</v>
      </c>
      <c r="H54" s="95" t="s">
        <v>114</v>
      </c>
      <c r="I54" s="100" t="s">
        <v>99</v>
      </c>
      <c r="J54" s="94">
        <v>1</v>
      </c>
      <c r="K54" s="222">
        <f>AVERAGE(J54:J59)</f>
        <v>1.2716666666666667</v>
      </c>
      <c r="L54" s="255">
        <f>K54*1.25</f>
        <v>1.5895833333333333</v>
      </c>
      <c r="M54" s="255">
        <f>K54*0.75</f>
        <v>0.9537500000000001</v>
      </c>
      <c r="N54" s="52" t="str">
        <f>IF(J54&gt;L$54,"EXCESSIVAMENTE ELEVADO",IF(J54&lt;M$54,"INEXEQUÍVEL","VÁLIDO"))</f>
        <v>VÁLIDO</v>
      </c>
      <c r="O54" s="78"/>
      <c r="P54" s="77"/>
      <c r="Q54" s="209">
        <f>TRUNC(AVERAGE(J54:J58),2)</f>
        <v>1.1499999999999999</v>
      </c>
      <c r="R54" s="209">
        <f>Q54*E54</f>
        <v>1150</v>
      </c>
      <c r="T54" s="232"/>
      <c r="U54" s="232"/>
      <c r="V54" s="232"/>
      <c r="W54" s="232"/>
      <c r="X54" s="232"/>
      <c r="Y54" s="233"/>
      <c r="Z54" s="233"/>
    </row>
    <row r="55" spans="1:26" ht="60.6" customHeight="1" x14ac:dyDescent="0.25">
      <c r="A55" s="217"/>
      <c r="B55" s="217"/>
      <c r="C55" s="208"/>
      <c r="D55" s="219"/>
      <c r="E55" s="235"/>
      <c r="F55" s="97" t="s">
        <v>97</v>
      </c>
      <c r="G55" s="99" t="s">
        <v>95</v>
      </c>
      <c r="H55" s="96" t="s">
        <v>96</v>
      </c>
      <c r="I55" s="100" t="s">
        <v>94</v>
      </c>
      <c r="J55" s="94">
        <v>1.1599999999999999</v>
      </c>
      <c r="K55" s="223"/>
      <c r="L55" s="256"/>
      <c r="M55" s="256"/>
      <c r="N55" s="52" t="str">
        <f t="shared" ref="N55:N59" si="4">IF(J55&gt;L$54,"EXCESSIVAMENTE ELEVADO",IF(J55&lt;M$54,"INEXEQUÍVEL","VÁLIDO"))</f>
        <v>VÁLIDO</v>
      </c>
      <c r="O55" s="78"/>
      <c r="P55" s="77"/>
      <c r="Q55" s="210"/>
      <c r="R55" s="210"/>
      <c r="T55" s="110"/>
      <c r="U55" s="110"/>
      <c r="V55" s="110"/>
      <c r="W55" s="110"/>
      <c r="X55" s="110"/>
      <c r="Y55" s="111"/>
      <c r="Z55" s="111"/>
    </row>
    <row r="56" spans="1:26" ht="60.6" customHeight="1" thickBot="1" x14ac:dyDescent="0.3">
      <c r="A56" s="217"/>
      <c r="B56" s="217"/>
      <c r="C56" s="208"/>
      <c r="D56" s="219"/>
      <c r="E56" s="235"/>
      <c r="F56" s="148" t="s">
        <v>366</v>
      </c>
      <c r="G56" s="99" t="s">
        <v>326</v>
      </c>
      <c r="H56" s="96" t="s">
        <v>361</v>
      </c>
      <c r="I56" s="100" t="s">
        <v>94</v>
      </c>
      <c r="J56" s="108">
        <v>1.2</v>
      </c>
      <c r="K56" s="223"/>
      <c r="L56" s="256"/>
      <c r="M56" s="256"/>
      <c r="N56" s="52" t="str">
        <f t="shared" si="4"/>
        <v>VÁLIDO</v>
      </c>
      <c r="O56" s="78"/>
      <c r="P56" s="77"/>
      <c r="Q56" s="210"/>
      <c r="R56" s="210"/>
      <c r="T56" s="110"/>
      <c r="U56" s="110"/>
      <c r="V56" s="110"/>
      <c r="W56" s="110"/>
      <c r="X56" s="110"/>
      <c r="Y56" s="111"/>
      <c r="Z56" s="111"/>
    </row>
    <row r="57" spans="1:26" ht="43.9" customHeight="1" x14ac:dyDescent="0.25">
      <c r="A57" s="217"/>
      <c r="B57" s="217"/>
      <c r="C57" s="208"/>
      <c r="D57" s="219"/>
      <c r="E57" s="235"/>
      <c r="F57" s="109" t="s">
        <v>364</v>
      </c>
      <c r="G57" s="99" t="s">
        <v>95</v>
      </c>
      <c r="H57" s="96" t="s">
        <v>365</v>
      </c>
      <c r="I57" s="98" t="s">
        <v>102</v>
      </c>
      <c r="J57" s="94">
        <v>1.25</v>
      </c>
      <c r="K57" s="223"/>
      <c r="L57" s="256"/>
      <c r="M57" s="256"/>
      <c r="N57" s="52" t="str">
        <f t="shared" si="4"/>
        <v>VÁLIDO</v>
      </c>
      <c r="O57" s="78"/>
      <c r="P57" s="77"/>
      <c r="Q57" s="210"/>
      <c r="R57" s="210"/>
      <c r="T57" s="227" t="s">
        <v>64</v>
      </c>
      <c r="U57" s="228"/>
      <c r="V57" s="228"/>
      <c r="W57" s="228"/>
      <c r="X57" s="229"/>
      <c r="Y57" s="122" t="s">
        <v>68</v>
      </c>
      <c r="Z57" s="123"/>
    </row>
    <row r="58" spans="1:26" ht="43.9" customHeight="1" x14ac:dyDescent="0.25">
      <c r="A58" s="217"/>
      <c r="B58" s="217"/>
      <c r="C58" s="208"/>
      <c r="D58" s="219"/>
      <c r="E58" s="235"/>
      <c r="F58" s="97" t="s">
        <v>97</v>
      </c>
      <c r="G58" s="99" t="s">
        <v>95</v>
      </c>
      <c r="H58" s="96" t="s">
        <v>96</v>
      </c>
      <c r="I58" s="100" t="s">
        <v>94</v>
      </c>
      <c r="J58" s="94">
        <v>1.1599999999999999</v>
      </c>
      <c r="K58" s="223"/>
      <c r="L58" s="256"/>
      <c r="M58" s="256"/>
      <c r="N58" s="52" t="str">
        <f t="shared" si="4"/>
        <v>VÁLIDO</v>
      </c>
      <c r="O58" s="78"/>
      <c r="P58" s="77"/>
      <c r="Q58" s="210"/>
      <c r="R58" s="210"/>
      <c r="T58" s="69" t="s">
        <v>4</v>
      </c>
      <c r="U58" s="70" t="s">
        <v>65</v>
      </c>
      <c r="V58" s="71" t="s">
        <v>66</v>
      </c>
      <c r="W58" s="70" t="s">
        <v>67</v>
      </c>
      <c r="X58" s="72" t="s">
        <v>15</v>
      </c>
      <c r="Y58" s="73">
        <v>0.25</v>
      </c>
      <c r="Z58" s="74">
        <v>0.75</v>
      </c>
    </row>
    <row r="59" spans="1:26" ht="55.9" customHeight="1" thickBot="1" x14ac:dyDescent="0.3">
      <c r="A59" s="217"/>
      <c r="B59" s="217"/>
      <c r="C59" s="208"/>
      <c r="D59" s="219"/>
      <c r="E59" s="235"/>
      <c r="F59" s="97" t="s">
        <v>362</v>
      </c>
      <c r="G59" s="99" t="s">
        <v>95</v>
      </c>
      <c r="H59" s="96" t="s">
        <v>363</v>
      </c>
      <c r="I59" s="96" t="s">
        <v>99</v>
      </c>
      <c r="J59" s="108">
        <v>1.86</v>
      </c>
      <c r="K59" s="236"/>
      <c r="L59" s="263"/>
      <c r="M59" s="263"/>
      <c r="N59" s="52" t="str">
        <f t="shared" si="4"/>
        <v>EXCESSIVAMENTE ELEVADO</v>
      </c>
      <c r="O59" s="161">
        <f>(J59-K54)/K54</f>
        <v>0.46264744429882043</v>
      </c>
      <c r="P59" s="162" t="s">
        <v>347</v>
      </c>
      <c r="Q59" s="226"/>
      <c r="R59" s="226"/>
      <c r="T59" s="62">
        <f>AVERAGE(J54:J58)</f>
        <v>1.1540000000000001</v>
      </c>
      <c r="U59" s="63">
        <f>_xlfn.STDEV.S(J54:J58)</f>
        <v>9.3701654200979811E-2</v>
      </c>
      <c r="V59" s="64">
        <f>U59/T59</f>
        <v>8.1197274004315256E-2</v>
      </c>
      <c r="W59" s="65" t="str">
        <f>IF(V59&gt;25,"MEDIANA;","MÉDIA")</f>
        <v>MÉDIA</v>
      </c>
      <c r="X59" s="66">
        <f>MIN(J54:J58)</f>
        <v>1</v>
      </c>
      <c r="Y59" s="75" t="s">
        <v>71</v>
      </c>
      <c r="Z59" s="76" t="s">
        <v>72</v>
      </c>
    </row>
    <row r="60" spans="1:26" s="20" customFormat="1" ht="21.75" customHeight="1" thickBot="1" x14ac:dyDescent="0.3">
      <c r="A60" s="261"/>
      <c r="B60" s="262"/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V60" s="40"/>
    </row>
    <row r="61" spans="1:26" ht="61.9" customHeight="1" x14ac:dyDescent="0.25">
      <c r="A61" s="216">
        <v>8</v>
      </c>
      <c r="B61" s="216"/>
      <c r="C61" s="207" t="s">
        <v>118</v>
      </c>
      <c r="D61" s="218" t="s">
        <v>79</v>
      </c>
      <c r="E61" s="234">
        <v>350</v>
      </c>
      <c r="F61" s="97" t="s">
        <v>121</v>
      </c>
      <c r="G61" s="99" t="s">
        <v>105</v>
      </c>
      <c r="H61" s="96" t="s">
        <v>122</v>
      </c>
      <c r="I61" s="100" t="s">
        <v>99</v>
      </c>
      <c r="J61" s="94">
        <v>1.31</v>
      </c>
      <c r="K61" s="222">
        <f>AVERAGE(J61:J65)</f>
        <v>1.7100000000000002</v>
      </c>
      <c r="L61" s="255">
        <f>K61*1.25</f>
        <v>2.1375000000000002</v>
      </c>
      <c r="M61" s="255">
        <f>K61*0.75</f>
        <v>1.2825000000000002</v>
      </c>
      <c r="N61" s="55" t="str">
        <f>IF(J61&gt;L$61,"EXCESSIVAMENTE ELEVADO",IF(J61&lt;M$61,"INEXEQUÍVEL","VÁLIDO"))</f>
        <v>VÁLIDO</v>
      </c>
      <c r="O61" s="50"/>
      <c r="P61" s="47"/>
      <c r="Q61" s="209">
        <f>TRUNC(AVERAGE(J61:J64),2)</f>
        <v>1.44</v>
      </c>
      <c r="R61" s="268">
        <f>Q61*E61</f>
        <v>504</v>
      </c>
      <c r="T61" s="149" t="s">
        <v>64</v>
      </c>
      <c r="U61" s="150"/>
      <c r="V61" s="150"/>
      <c r="W61" s="150"/>
      <c r="X61" s="151"/>
      <c r="Y61" s="152" t="s">
        <v>68</v>
      </c>
      <c r="Z61" s="153"/>
    </row>
    <row r="62" spans="1:26" ht="61.9" customHeight="1" x14ac:dyDescent="0.25">
      <c r="A62" s="217"/>
      <c r="B62" s="217"/>
      <c r="C62" s="208"/>
      <c r="D62" s="219"/>
      <c r="E62" s="235"/>
      <c r="F62" s="97" t="s">
        <v>123</v>
      </c>
      <c r="G62" s="99" t="s">
        <v>105</v>
      </c>
      <c r="H62" s="95" t="s">
        <v>124</v>
      </c>
      <c r="I62" s="100" t="s">
        <v>102</v>
      </c>
      <c r="J62" s="94">
        <v>1.39</v>
      </c>
      <c r="K62" s="223"/>
      <c r="L62" s="256"/>
      <c r="M62" s="256"/>
      <c r="N62" s="55" t="str">
        <f>IF(J62&gt;L$61,"EXCESSIVAMENTE ELEVADO",IF(J62&lt;M$61,"INEXEQUÍVEL","VÁLIDO"))</f>
        <v>VÁLIDO</v>
      </c>
      <c r="O62" s="50"/>
      <c r="P62" s="47"/>
      <c r="Q62" s="210"/>
      <c r="R62" s="269"/>
      <c r="T62" s="56" t="s">
        <v>4</v>
      </c>
      <c r="U62" s="57" t="s">
        <v>65</v>
      </c>
      <c r="V62" s="58" t="s">
        <v>66</v>
      </c>
      <c r="W62" s="57" t="s">
        <v>67</v>
      </c>
      <c r="X62" s="59" t="s">
        <v>15</v>
      </c>
      <c r="Y62" s="60">
        <v>0.25</v>
      </c>
      <c r="Z62" s="61">
        <v>0.75</v>
      </c>
    </row>
    <row r="63" spans="1:26" ht="61.9" customHeight="1" thickBot="1" x14ac:dyDescent="0.3">
      <c r="A63" s="217"/>
      <c r="B63" s="217"/>
      <c r="C63" s="208"/>
      <c r="D63" s="219"/>
      <c r="E63" s="235"/>
      <c r="F63" s="97" t="s">
        <v>119</v>
      </c>
      <c r="G63" s="99" t="s">
        <v>105</v>
      </c>
      <c r="H63" s="95" t="s">
        <v>120</v>
      </c>
      <c r="I63" s="100" t="s">
        <v>102</v>
      </c>
      <c r="J63" s="94">
        <v>1.49</v>
      </c>
      <c r="K63" s="223"/>
      <c r="L63" s="256"/>
      <c r="M63" s="256"/>
      <c r="N63" s="55" t="str">
        <f t="shared" ref="N63:N65" si="5">IF(J63&gt;L$61,"EXCESSIVAMENTE ELEVADO",IF(J63&lt;M$61,"INEXEQUÍVEL","VÁLIDO"))</f>
        <v>VÁLIDO</v>
      </c>
      <c r="O63" s="50"/>
      <c r="P63" s="47"/>
      <c r="Q63" s="210"/>
      <c r="R63" s="269"/>
      <c r="T63" s="62">
        <f>AVERAGE(J61:J64)</f>
        <v>1.4475000000000002</v>
      </c>
      <c r="U63" s="63">
        <f>_xlfn.STDEV.S(J61:J64)</f>
        <v>0.12553220038433702</v>
      </c>
      <c r="V63" s="64">
        <f>(U63/T63)*100</f>
        <v>8.6723454496951291</v>
      </c>
      <c r="W63" s="65" t="str">
        <f>IF(V63&gt;25,"Mediana","Média")</f>
        <v>Média</v>
      </c>
      <c r="X63" s="66">
        <f>MIN(J61:J64)</f>
        <v>1.31</v>
      </c>
      <c r="Y63" s="67" t="s">
        <v>71</v>
      </c>
      <c r="Z63" s="68" t="s">
        <v>72</v>
      </c>
    </row>
    <row r="64" spans="1:26" ht="40.9" customHeight="1" x14ac:dyDescent="0.25">
      <c r="A64" s="217"/>
      <c r="B64" s="217"/>
      <c r="C64" s="208"/>
      <c r="D64" s="219"/>
      <c r="E64" s="235"/>
      <c r="F64" s="148" t="s">
        <v>369</v>
      </c>
      <c r="G64" s="99" t="s">
        <v>326</v>
      </c>
      <c r="H64" s="96" t="s">
        <v>361</v>
      </c>
      <c r="I64" s="100" t="s">
        <v>94</v>
      </c>
      <c r="J64" s="94">
        <v>1.6</v>
      </c>
      <c r="K64" s="223"/>
      <c r="L64" s="256"/>
      <c r="M64" s="256"/>
      <c r="N64" s="55" t="str">
        <f t="shared" si="5"/>
        <v>VÁLIDO</v>
      </c>
      <c r="O64" s="50"/>
      <c r="P64" s="47"/>
      <c r="Q64" s="210"/>
      <c r="R64" s="269"/>
    </row>
    <row r="65" spans="1:26" ht="67.900000000000006" customHeight="1" x14ac:dyDescent="0.25">
      <c r="A65" s="217"/>
      <c r="B65" s="217"/>
      <c r="C65" s="208"/>
      <c r="D65" s="219"/>
      <c r="E65" s="235"/>
      <c r="F65" s="171" t="s">
        <v>368</v>
      </c>
      <c r="G65" s="96" t="s">
        <v>326</v>
      </c>
      <c r="H65" s="96" t="s">
        <v>367</v>
      </c>
      <c r="I65" s="96" t="s">
        <v>99</v>
      </c>
      <c r="J65" s="94">
        <v>2.76</v>
      </c>
      <c r="K65" s="223"/>
      <c r="L65" s="256"/>
      <c r="M65" s="256"/>
      <c r="N65" s="55" t="str">
        <f t="shared" si="5"/>
        <v>EXCESSIVAMENTE ELEVADO</v>
      </c>
      <c r="O65" s="161">
        <f>(J65-K61)/K61</f>
        <v>0.61403508771929793</v>
      </c>
      <c r="P65" s="162" t="s">
        <v>347</v>
      </c>
      <c r="Q65" s="210"/>
      <c r="R65" s="269"/>
    </row>
    <row r="66" spans="1:26" s="20" customFormat="1" ht="21.75" customHeight="1" x14ac:dyDescent="0.25">
      <c r="A66" s="83"/>
      <c r="B66" s="80"/>
      <c r="C66" s="80"/>
      <c r="D66" s="84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126"/>
      <c r="R66" s="82"/>
      <c r="V66" s="40"/>
    </row>
    <row r="67" spans="1:26" ht="47.45" customHeight="1" x14ac:dyDescent="0.25">
      <c r="A67" s="217">
        <v>9</v>
      </c>
      <c r="B67" s="217"/>
      <c r="C67" s="207" t="s">
        <v>125</v>
      </c>
      <c r="D67" s="219" t="s">
        <v>81</v>
      </c>
      <c r="E67" s="235">
        <v>600</v>
      </c>
      <c r="F67" s="97" t="s">
        <v>131</v>
      </c>
      <c r="G67" s="99" t="s">
        <v>105</v>
      </c>
      <c r="H67" s="95" t="s">
        <v>132</v>
      </c>
      <c r="I67" s="100" t="s">
        <v>99</v>
      </c>
      <c r="J67" s="94">
        <v>34.54</v>
      </c>
      <c r="K67" s="222">
        <f>AVERAGE(J67:J72)</f>
        <v>46.141666666666659</v>
      </c>
      <c r="L67" s="255">
        <f>K67*1.25</f>
        <v>57.677083333333321</v>
      </c>
      <c r="M67" s="255">
        <f>K67*0.75</f>
        <v>34.606249999999996</v>
      </c>
      <c r="N67" s="55" t="str">
        <f t="shared" ref="N67:N71" si="6">IF(J67&gt;L$67,"EXCESSIVAMENTE ELEVADO",IF(J67&lt;M$67,"INEXEQUÍVEL","VÁLIDO"))</f>
        <v>INEXEQUÍVEL</v>
      </c>
      <c r="O67" s="161">
        <f>J67/K$67</f>
        <v>0.74856420444283922</v>
      </c>
      <c r="P67" s="162" t="s">
        <v>75</v>
      </c>
      <c r="Q67" s="209">
        <f>TRUNC(AVERAGE(J68:J71),2)</f>
        <v>39.82</v>
      </c>
      <c r="R67" s="209">
        <f>Q67*E67</f>
        <v>23892</v>
      </c>
    </row>
    <row r="68" spans="1:26" ht="47.45" customHeight="1" thickBot="1" x14ac:dyDescent="0.3">
      <c r="A68" s="217"/>
      <c r="B68" s="217"/>
      <c r="C68" s="208"/>
      <c r="D68" s="219"/>
      <c r="E68" s="235"/>
      <c r="F68" s="97" t="s">
        <v>126</v>
      </c>
      <c r="G68" s="99" t="s">
        <v>105</v>
      </c>
      <c r="H68" s="95" t="s">
        <v>114</v>
      </c>
      <c r="I68" s="100" t="s">
        <v>99</v>
      </c>
      <c r="J68" s="94">
        <v>35.869999999999997</v>
      </c>
      <c r="K68" s="223"/>
      <c r="L68" s="256"/>
      <c r="M68" s="256"/>
      <c r="N68" s="55" t="str">
        <f>IF(J68&gt;L$67,"EXCESSIVAMENTE ELEVADO",IF(J68&lt;M$67,"INEXEQUÍVEL","VÁLIDO"))</f>
        <v>VÁLIDO</v>
      </c>
      <c r="O68" s="78"/>
      <c r="P68" s="77"/>
      <c r="Q68" s="210"/>
      <c r="R68" s="210"/>
    </row>
    <row r="69" spans="1:26" ht="47.45" customHeight="1" x14ac:dyDescent="0.25">
      <c r="A69" s="217"/>
      <c r="B69" s="217"/>
      <c r="C69" s="208"/>
      <c r="D69" s="219"/>
      <c r="E69" s="235"/>
      <c r="F69" s="97" t="s">
        <v>130</v>
      </c>
      <c r="G69" s="99" t="s">
        <v>105</v>
      </c>
      <c r="H69" s="95" t="s">
        <v>129</v>
      </c>
      <c r="I69" s="100" t="s">
        <v>99</v>
      </c>
      <c r="J69" s="94">
        <v>37.54</v>
      </c>
      <c r="K69" s="223"/>
      <c r="L69" s="256"/>
      <c r="M69" s="256"/>
      <c r="N69" s="55" t="str">
        <f t="shared" si="6"/>
        <v>VÁLIDO</v>
      </c>
      <c r="O69" s="78"/>
      <c r="P69" s="77"/>
      <c r="Q69" s="210"/>
      <c r="R69" s="210"/>
      <c r="T69" s="227" t="s">
        <v>64</v>
      </c>
      <c r="U69" s="228"/>
      <c r="V69" s="228"/>
      <c r="W69" s="228"/>
      <c r="X69" s="229"/>
      <c r="Y69" s="214" t="s">
        <v>68</v>
      </c>
      <c r="Z69" s="215"/>
    </row>
    <row r="70" spans="1:26" ht="47.45" customHeight="1" x14ac:dyDescent="0.25">
      <c r="A70" s="217"/>
      <c r="B70" s="217"/>
      <c r="C70" s="208"/>
      <c r="D70" s="219"/>
      <c r="E70" s="235"/>
      <c r="F70" s="97" t="s">
        <v>127</v>
      </c>
      <c r="G70" s="99" t="s">
        <v>105</v>
      </c>
      <c r="H70" s="95" t="s">
        <v>128</v>
      </c>
      <c r="I70" s="100" t="s">
        <v>99</v>
      </c>
      <c r="J70" s="94">
        <v>42.04</v>
      </c>
      <c r="K70" s="223"/>
      <c r="L70" s="256"/>
      <c r="M70" s="256"/>
      <c r="N70" s="55" t="str">
        <f t="shared" si="6"/>
        <v>VÁLIDO</v>
      </c>
      <c r="O70" s="78"/>
      <c r="P70" s="77"/>
      <c r="Q70" s="210"/>
      <c r="R70" s="210"/>
      <c r="T70" s="127"/>
      <c r="U70" s="128"/>
      <c r="V70" s="128"/>
      <c r="W70" s="128"/>
      <c r="X70" s="129"/>
      <c r="Y70" s="136"/>
      <c r="Z70" s="137"/>
    </row>
    <row r="71" spans="1:26" ht="52.9" customHeight="1" x14ac:dyDescent="0.25">
      <c r="A71" s="217"/>
      <c r="B71" s="217"/>
      <c r="C71" s="208"/>
      <c r="D71" s="219"/>
      <c r="E71" s="235"/>
      <c r="F71" s="97" t="s">
        <v>133</v>
      </c>
      <c r="G71" s="99" t="s">
        <v>95</v>
      </c>
      <c r="H71" s="96" t="s">
        <v>96</v>
      </c>
      <c r="I71" s="100" t="s">
        <v>94</v>
      </c>
      <c r="J71" s="94">
        <v>43.86</v>
      </c>
      <c r="K71" s="223"/>
      <c r="L71" s="256"/>
      <c r="M71" s="256"/>
      <c r="N71" s="55" t="str">
        <f t="shared" si="6"/>
        <v>VÁLIDO</v>
      </c>
      <c r="O71" s="78"/>
      <c r="P71" s="77"/>
      <c r="Q71" s="210"/>
      <c r="R71" s="210"/>
      <c r="T71" s="56" t="s">
        <v>4</v>
      </c>
      <c r="U71" s="57" t="s">
        <v>65</v>
      </c>
      <c r="V71" s="58" t="s">
        <v>66</v>
      </c>
      <c r="W71" s="57" t="s">
        <v>67</v>
      </c>
      <c r="X71" s="59" t="s">
        <v>15</v>
      </c>
      <c r="Y71" s="60">
        <v>0.25</v>
      </c>
      <c r="Z71" s="61">
        <v>0.75</v>
      </c>
    </row>
    <row r="72" spans="1:26" ht="66" customHeight="1" thickBot="1" x14ac:dyDescent="0.3">
      <c r="A72" s="217"/>
      <c r="B72" s="217"/>
      <c r="C72" s="208"/>
      <c r="D72" s="219"/>
      <c r="E72" s="235"/>
      <c r="F72" s="109" t="s">
        <v>370</v>
      </c>
      <c r="G72" s="99" t="s">
        <v>326</v>
      </c>
      <c r="H72" s="96" t="s">
        <v>361</v>
      </c>
      <c r="I72" s="100" t="s">
        <v>94</v>
      </c>
      <c r="J72" s="94">
        <v>83</v>
      </c>
      <c r="K72" s="236"/>
      <c r="L72" s="263"/>
      <c r="M72" s="263"/>
      <c r="N72" s="55" t="str">
        <f>IF(J72&gt;L$67,"EXCESSIVAMENTE ELEVADO",IF(J72&lt;M$67,"INEXEQUÍVEL","VÁLIDO"))</f>
        <v>EXCESSIVAMENTE ELEVADO</v>
      </c>
      <c r="O72" s="161">
        <f>(J72-K67)/K67</f>
        <v>0.79880801878273466</v>
      </c>
      <c r="P72" s="162" t="s">
        <v>347</v>
      </c>
      <c r="Q72" s="226"/>
      <c r="R72" s="226"/>
      <c r="T72" s="62">
        <f>AVERAGE(J68:J71)</f>
        <v>39.827500000000001</v>
      </c>
      <c r="U72" s="63">
        <f>_xlfn.STDEV.S(J68:J71)</f>
        <v>3.7439139502219696</v>
      </c>
      <c r="V72" s="64">
        <f>(U72/T72)*100</f>
        <v>9.4003237718209007</v>
      </c>
      <c r="W72" s="65" t="str">
        <f>IF(V72&gt;25,"Mediana","Média")</f>
        <v>Média</v>
      </c>
      <c r="X72" s="66">
        <f>MIN(J68:J71)</f>
        <v>35.869999999999997</v>
      </c>
      <c r="Y72" s="67" t="s">
        <v>71</v>
      </c>
      <c r="Z72" s="68" t="s">
        <v>72</v>
      </c>
    </row>
    <row r="73" spans="1:26" s="20" customFormat="1" ht="21.75" customHeight="1" x14ac:dyDescent="0.25">
      <c r="A73" s="261"/>
      <c r="B73" s="262"/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V73" s="40"/>
    </row>
    <row r="74" spans="1:26" ht="42" customHeight="1" x14ac:dyDescent="0.25">
      <c r="A74" s="217">
        <v>10</v>
      </c>
      <c r="B74" s="217"/>
      <c r="C74" s="207" t="s">
        <v>134</v>
      </c>
      <c r="D74" s="219" t="s">
        <v>79</v>
      </c>
      <c r="E74" s="235">
        <v>60</v>
      </c>
      <c r="F74" s="97" t="s">
        <v>133</v>
      </c>
      <c r="G74" s="99" t="s">
        <v>95</v>
      </c>
      <c r="H74" s="96" t="s">
        <v>96</v>
      </c>
      <c r="I74" s="100" t="s">
        <v>94</v>
      </c>
      <c r="J74" s="94">
        <v>1.21</v>
      </c>
      <c r="K74" s="222">
        <f>AVERAGE(J74:J78)</f>
        <v>1.3120000000000001</v>
      </c>
      <c r="L74" s="255">
        <f>K74*1.25</f>
        <v>1.6400000000000001</v>
      </c>
      <c r="M74" s="255">
        <f>K74*0.25</f>
        <v>0.32800000000000001</v>
      </c>
      <c r="N74" s="55" t="str">
        <f>IF(J74&gt;L$74,"EXCESSIVAMENTE ELEVADO",IF(J74&lt;M$74,"INEXEQUÍVEL","VÁLIDO"))</f>
        <v>VÁLIDO</v>
      </c>
      <c r="O74" s="46"/>
      <c r="P74" s="116"/>
      <c r="Q74" s="209">
        <f>TRUNC(AVERAGE(J74:J78),2)</f>
        <v>1.31</v>
      </c>
      <c r="R74" s="209">
        <f>Q74*E74</f>
        <v>78.600000000000009</v>
      </c>
      <c r="T74" s="230"/>
      <c r="U74" s="230"/>
      <c r="V74" s="230"/>
      <c r="W74" s="230"/>
      <c r="X74" s="230"/>
      <c r="Y74" s="231"/>
      <c r="Z74" s="231"/>
    </row>
    <row r="75" spans="1:26" ht="42" customHeight="1" thickBot="1" x14ac:dyDescent="0.3">
      <c r="A75" s="217"/>
      <c r="B75" s="217"/>
      <c r="C75" s="208"/>
      <c r="D75" s="219"/>
      <c r="E75" s="235"/>
      <c r="F75" s="97" t="s">
        <v>137</v>
      </c>
      <c r="G75" s="99" t="s">
        <v>95</v>
      </c>
      <c r="H75" s="95" t="s">
        <v>138</v>
      </c>
      <c r="I75" s="100" t="s">
        <v>99</v>
      </c>
      <c r="J75" s="108">
        <v>1.22</v>
      </c>
      <c r="K75" s="223"/>
      <c r="L75" s="256"/>
      <c r="M75" s="256"/>
      <c r="N75" s="55" t="str">
        <f t="shared" ref="N75:N77" si="7">IF(J75&gt;L$74,"EXCESSIVAMENTE ELEVADO",IF(J75&lt;M$74,"INEXEQUÍVEL","VÁLIDO"))</f>
        <v>VÁLIDO</v>
      </c>
      <c r="O75" s="46"/>
      <c r="P75" s="116"/>
      <c r="Q75" s="210"/>
      <c r="R75" s="210"/>
      <c r="T75" s="118"/>
      <c r="U75" s="118"/>
      <c r="V75" s="118"/>
      <c r="W75" s="118"/>
      <c r="X75" s="118"/>
      <c r="Y75" s="119"/>
      <c r="Z75" s="119"/>
    </row>
    <row r="76" spans="1:26" ht="42" customHeight="1" x14ac:dyDescent="0.25">
      <c r="A76" s="217"/>
      <c r="B76" s="217"/>
      <c r="C76" s="208"/>
      <c r="D76" s="219"/>
      <c r="E76" s="235"/>
      <c r="F76" s="97" t="s">
        <v>139</v>
      </c>
      <c r="G76" s="99" t="s">
        <v>95</v>
      </c>
      <c r="H76" s="96" t="s">
        <v>140</v>
      </c>
      <c r="I76" s="96" t="s">
        <v>94</v>
      </c>
      <c r="J76" s="108">
        <v>1.28</v>
      </c>
      <c r="K76" s="223"/>
      <c r="L76" s="256"/>
      <c r="M76" s="256"/>
      <c r="N76" s="55" t="str">
        <f t="shared" si="7"/>
        <v>VÁLIDO</v>
      </c>
      <c r="O76" s="46"/>
      <c r="P76" s="116"/>
      <c r="Q76" s="210"/>
      <c r="R76" s="210"/>
      <c r="T76" s="227" t="s">
        <v>64</v>
      </c>
      <c r="U76" s="228"/>
      <c r="V76" s="228"/>
      <c r="W76" s="228"/>
      <c r="X76" s="229"/>
      <c r="Y76" s="214" t="s">
        <v>68</v>
      </c>
      <c r="Z76" s="215"/>
    </row>
    <row r="77" spans="1:26" ht="42" customHeight="1" x14ac:dyDescent="0.25">
      <c r="A77" s="217"/>
      <c r="B77" s="217"/>
      <c r="C77" s="208"/>
      <c r="D77" s="219"/>
      <c r="E77" s="235"/>
      <c r="F77" s="109" t="s">
        <v>371</v>
      </c>
      <c r="G77" s="99" t="s">
        <v>326</v>
      </c>
      <c r="H77" s="96" t="s">
        <v>361</v>
      </c>
      <c r="I77" s="100" t="s">
        <v>94</v>
      </c>
      <c r="J77" s="108">
        <v>1.35</v>
      </c>
      <c r="K77" s="223"/>
      <c r="L77" s="256"/>
      <c r="M77" s="256"/>
      <c r="N77" s="55" t="str">
        <f t="shared" si="7"/>
        <v>VÁLIDO</v>
      </c>
      <c r="O77" s="48"/>
      <c r="P77" s="54"/>
      <c r="Q77" s="210"/>
      <c r="R77" s="210"/>
      <c r="T77" s="56" t="s">
        <v>4</v>
      </c>
      <c r="U77" s="57" t="s">
        <v>65</v>
      </c>
      <c r="V77" s="58" t="s">
        <v>66</v>
      </c>
      <c r="W77" s="57" t="s">
        <v>67</v>
      </c>
      <c r="X77" s="59" t="s">
        <v>15</v>
      </c>
      <c r="Y77" s="60">
        <v>0.25</v>
      </c>
      <c r="Z77" s="61">
        <v>0.75</v>
      </c>
    </row>
    <row r="78" spans="1:26" ht="73.5" customHeight="1" thickBot="1" x14ac:dyDescent="0.3">
      <c r="A78" s="217"/>
      <c r="B78" s="217"/>
      <c r="C78" s="208"/>
      <c r="D78" s="219"/>
      <c r="E78" s="235"/>
      <c r="F78" s="97" t="s">
        <v>135</v>
      </c>
      <c r="G78" s="99" t="s">
        <v>95</v>
      </c>
      <c r="H78" s="96" t="s">
        <v>136</v>
      </c>
      <c r="I78" s="98" t="s">
        <v>99</v>
      </c>
      <c r="J78" s="94">
        <v>1.5</v>
      </c>
      <c r="K78" s="236"/>
      <c r="L78" s="263"/>
      <c r="M78" s="263"/>
      <c r="N78" s="55" t="str">
        <f>IF(J78&gt;L$74,"EXCESSIVAMENTE ELEVADO",IF(J78&lt;M$74,"INEXEQUÍVEL","VÁLIDO"))</f>
        <v>VÁLIDO</v>
      </c>
      <c r="O78" s="78"/>
      <c r="P78" s="77"/>
      <c r="Q78" s="226"/>
      <c r="R78" s="226"/>
      <c r="T78" s="62">
        <f>AVERAGE(J74:J78)</f>
        <v>1.3120000000000001</v>
      </c>
      <c r="U78" s="63">
        <f>_xlfn.STDEV.S(J74:J78)</f>
        <v>0.11903780911962385</v>
      </c>
      <c r="V78" s="64">
        <f>(U78/T78)*100</f>
        <v>9.0730037438737678</v>
      </c>
      <c r="W78" s="65" t="str">
        <f>IF(V78&gt;25,"Mediana","Média")</f>
        <v>Média</v>
      </c>
      <c r="X78" s="66">
        <f>MIN(J74:J78)</f>
        <v>1.21</v>
      </c>
      <c r="Y78" s="67" t="s">
        <v>71</v>
      </c>
      <c r="Z78" s="68" t="s">
        <v>72</v>
      </c>
    </row>
    <row r="79" spans="1:26" s="20" customFormat="1" ht="21.75" customHeight="1" x14ac:dyDescent="0.25">
      <c r="A79" s="261"/>
      <c r="B79" s="262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V79" s="40"/>
    </row>
    <row r="80" spans="1:26" ht="55.5" customHeight="1" x14ac:dyDescent="0.25">
      <c r="A80" s="216">
        <v>11</v>
      </c>
      <c r="B80" s="216"/>
      <c r="C80" s="207" t="s">
        <v>141</v>
      </c>
      <c r="D80" s="218" t="s">
        <v>79</v>
      </c>
      <c r="E80" s="234">
        <v>50</v>
      </c>
      <c r="F80" s="97" t="s">
        <v>373</v>
      </c>
      <c r="G80" s="99" t="s">
        <v>95</v>
      </c>
      <c r="H80" s="96" t="s">
        <v>374</v>
      </c>
      <c r="I80" s="96" t="s">
        <v>102</v>
      </c>
      <c r="J80" s="108">
        <v>1.9</v>
      </c>
      <c r="K80" s="222">
        <f>AVERAGE(J80:J84)</f>
        <v>2.68</v>
      </c>
      <c r="L80" s="224">
        <f>K80*1.25</f>
        <v>3.35</v>
      </c>
      <c r="M80" s="224">
        <f>K80*0.75</f>
        <v>2.0100000000000002</v>
      </c>
      <c r="N80" s="52" t="str">
        <f>IF(J80&gt;L$80,"EXCESSIVAMENTE ELEVADO",IF(J80&lt;M$80,"INEXEQUÍVEL","VÁLIDO"))</f>
        <v>INEXEQUÍVEL</v>
      </c>
      <c r="O80" s="50">
        <f>J80/K$80</f>
        <v>0.70895522388059695</v>
      </c>
      <c r="P80" s="53" t="s">
        <v>63</v>
      </c>
      <c r="Q80" s="209">
        <f>TRUNC(AVERAGE(J81:J83),2)</f>
        <v>2.63</v>
      </c>
      <c r="R80" s="209">
        <f>Q80*E80</f>
        <v>131.5</v>
      </c>
    </row>
    <row r="81" spans="1:26" ht="43.9" customHeight="1" thickBot="1" x14ac:dyDescent="0.3">
      <c r="A81" s="217"/>
      <c r="B81" s="217"/>
      <c r="C81" s="208"/>
      <c r="D81" s="219"/>
      <c r="E81" s="235"/>
      <c r="F81" s="97" t="s">
        <v>143</v>
      </c>
      <c r="G81" s="99" t="s">
        <v>95</v>
      </c>
      <c r="H81" s="95" t="s">
        <v>144</v>
      </c>
      <c r="I81" s="100" t="s">
        <v>99</v>
      </c>
      <c r="J81" s="94">
        <v>2.2599999999999998</v>
      </c>
      <c r="K81" s="223"/>
      <c r="L81" s="225"/>
      <c r="M81" s="225"/>
      <c r="N81" s="52" t="str">
        <f t="shared" ref="N81:N83" si="8">IF(J81&gt;L$80,"EXCESSIVAMENTE ELEVADO",IF(J81&lt;M$80,"INEXEQUÍVEL","VÁLIDO"))</f>
        <v>VÁLIDO</v>
      </c>
      <c r="O81" s="78"/>
      <c r="P81" s="77"/>
      <c r="Q81" s="210"/>
      <c r="R81" s="210"/>
      <c r="T81" s="230"/>
      <c r="U81" s="230"/>
      <c r="V81" s="230"/>
      <c r="W81" s="230"/>
      <c r="X81" s="230"/>
      <c r="Y81" s="231"/>
      <c r="Z81" s="231"/>
    </row>
    <row r="82" spans="1:26" ht="53.25" customHeight="1" x14ac:dyDescent="0.25">
      <c r="A82" s="217"/>
      <c r="B82" s="217"/>
      <c r="C82" s="208"/>
      <c r="D82" s="219"/>
      <c r="E82" s="235"/>
      <c r="F82" s="97" t="s">
        <v>111</v>
      </c>
      <c r="G82" s="99" t="s">
        <v>95</v>
      </c>
      <c r="H82" s="96" t="s">
        <v>96</v>
      </c>
      <c r="I82" s="100" t="s">
        <v>94</v>
      </c>
      <c r="J82" s="108">
        <v>2.65</v>
      </c>
      <c r="K82" s="223"/>
      <c r="L82" s="225"/>
      <c r="M82" s="225"/>
      <c r="N82" s="52" t="str">
        <f t="shared" si="8"/>
        <v>VÁLIDO</v>
      </c>
      <c r="O82" s="78"/>
      <c r="P82" s="77"/>
      <c r="Q82" s="210"/>
      <c r="R82" s="210"/>
      <c r="T82" s="163" t="s">
        <v>64</v>
      </c>
      <c r="U82" s="164"/>
      <c r="V82" s="164"/>
      <c r="W82" s="164"/>
      <c r="X82" s="165"/>
      <c r="Y82" s="169" t="s">
        <v>68</v>
      </c>
      <c r="Z82" s="170"/>
    </row>
    <row r="83" spans="1:26" ht="69" customHeight="1" x14ac:dyDescent="0.25">
      <c r="A83" s="217"/>
      <c r="B83" s="217"/>
      <c r="C83" s="208"/>
      <c r="D83" s="219"/>
      <c r="E83" s="235"/>
      <c r="F83" s="97" t="s">
        <v>142</v>
      </c>
      <c r="G83" s="99" t="s">
        <v>95</v>
      </c>
      <c r="H83" s="96" t="s">
        <v>136</v>
      </c>
      <c r="I83" s="98" t="s">
        <v>99</v>
      </c>
      <c r="J83" s="94">
        <v>3</v>
      </c>
      <c r="K83" s="223"/>
      <c r="L83" s="225"/>
      <c r="M83" s="225"/>
      <c r="N83" s="52" t="str">
        <f t="shared" si="8"/>
        <v>VÁLIDO</v>
      </c>
      <c r="O83" s="78"/>
      <c r="P83" s="77"/>
      <c r="Q83" s="210"/>
      <c r="R83" s="210"/>
      <c r="T83" s="56" t="s">
        <v>4</v>
      </c>
      <c r="U83" s="57" t="s">
        <v>65</v>
      </c>
      <c r="V83" s="58" t="s">
        <v>66</v>
      </c>
      <c r="W83" s="57" t="s">
        <v>67</v>
      </c>
      <c r="X83" s="59" t="s">
        <v>15</v>
      </c>
      <c r="Y83" s="60">
        <v>0.25</v>
      </c>
      <c r="Z83" s="61">
        <v>0.75</v>
      </c>
    </row>
    <row r="84" spans="1:26" ht="69" customHeight="1" thickBot="1" x14ac:dyDescent="0.3">
      <c r="A84" s="217"/>
      <c r="B84" s="217"/>
      <c r="C84" s="208"/>
      <c r="D84" s="219"/>
      <c r="E84" s="235"/>
      <c r="F84" s="109" t="s">
        <v>372</v>
      </c>
      <c r="G84" s="99" t="s">
        <v>326</v>
      </c>
      <c r="H84" s="96" t="s">
        <v>361</v>
      </c>
      <c r="I84" s="100" t="s">
        <v>94</v>
      </c>
      <c r="J84" s="108">
        <v>3.59</v>
      </c>
      <c r="K84" s="223"/>
      <c r="L84" s="225"/>
      <c r="M84" s="225"/>
      <c r="N84" s="52" t="str">
        <f>IF(J84&gt;L$80,"EXCESSIVAMENTE ELEVADO",IF(J84&lt;M$80,"INEXEQUÍVEL","VÁLIDO"))</f>
        <v>EXCESSIVAMENTE ELEVADO</v>
      </c>
      <c r="O84" s="178">
        <f>(J84-K80)/K80</f>
        <v>0.33955223880597002</v>
      </c>
      <c r="P84" s="162" t="s">
        <v>347</v>
      </c>
      <c r="Q84" s="210"/>
      <c r="R84" s="210"/>
      <c r="T84" s="62">
        <f>AVERAGE(J81:J83)</f>
        <v>2.6366666666666667</v>
      </c>
      <c r="U84" s="63">
        <f>_xlfn.STDEV.S(J81:J83)</f>
        <v>0.37018013633004826</v>
      </c>
      <c r="V84" s="64">
        <f>(U84/T84)*100</f>
        <v>14.039701757144687</v>
      </c>
      <c r="W84" s="65" t="str">
        <f>IF(V84&gt;25,"Mediana","Média")</f>
        <v>Média</v>
      </c>
      <c r="X84" s="66">
        <f>MIN(J81:J83)</f>
        <v>2.2599999999999998</v>
      </c>
      <c r="Y84" s="67" t="s">
        <v>71</v>
      </c>
      <c r="Z84" s="68" t="s">
        <v>72</v>
      </c>
    </row>
    <row r="85" spans="1:26" s="20" customFormat="1" ht="21.75" customHeight="1" x14ac:dyDescent="0.25">
      <c r="A85" s="79"/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2"/>
      <c r="V85" s="40"/>
    </row>
    <row r="86" spans="1:26" ht="55.5" customHeight="1" thickBot="1" x14ac:dyDescent="0.3">
      <c r="A86" s="216">
        <v>12</v>
      </c>
      <c r="B86" s="216"/>
      <c r="C86" s="207" t="s">
        <v>145</v>
      </c>
      <c r="D86" s="218" t="s">
        <v>81</v>
      </c>
      <c r="E86" s="234">
        <v>20</v>
      </c>
      <c r="F86" s="97" t="s">
        <v>149</v>
      </c>
      <c r="G86" s="99" t="s">
        <v>95</v>
      </c>
      <c r="H86" s="95" t="s">
        <v>148</v>
      </c>
      <c r="I86" s="100" t="s">
        <v>102</v>
      </c>
      <c r="J86" s="108">
        <v>6.5</v>
      </c>
      <c r="K86" s="222">
        <f>AVERAGE(J86:J90)</f>
        <v>8.07</v>
      </c>
      <c r="L86" s="224">
        <f>K86*1.25</f>
        <v>10.0875</v>
      </c>
      <c r="M86" s="224">
        <f>K86*0.75</f>
        <v>6.0525000000000002</v>
      </c>
      <c r="N86" s="52" t="str">
        <f>IF(J86&gt;L$86,"EXCESSIVAMENTE ELEVADO",IF(J86&lt;M$86,"INEXEQUÍVEL","VÁLIDO"))</f>
        <v>VÁLIDO</v>
      </c>
      <c r="O86" s="50"/>
      <c r="P86" s="53"/>
      <c r="Q86" s="209">
        <f>TRUNC(AVERAGE(J86:J90),2)</f>
        <v>8.07</v>
      </c>
      <c r="R86" s="209">
        <f>Q86*E86</f>
        <v>161.4</v>
      </c>
    </row>
    <row r="87" spans="1:26" ht="43.9" customHeight="1" x14ac:dyDescent="0.25">
      <c r="A87" s="217"/>
      <c r="B87" s="217"/>
      <c r="C87" s="208"/>
      <c r="D87" s="219"/>
      <c r="E87" s="235"/>
      <c r="F87" s="97" t="s">
        <v>146</v>
      </c>
      <c r="G87" s="99" t="s">
        <v>95</v>
      </c>
      <c r="H87" s="95" t="s">
        <v>147</v>
      </c>
      <c r="I87" s="100" t="s">
        <v>99</v>
      </c>
      <c r="J87" s="94">
        <v>7.15</v>
      </c>
      <c r="K87" s="223"/>
      <c r="L87" s="225"/>
      <c r="M87" s="225"/>
      <c r="N87" s="52" t="str">
        <f t="shared" ref="N87:N89" si="9">IF(J87&gt;L$86,"EXCESSIVAMENTE ELEVADO",IF(J87&lt;M$86,"INEXEQUÍVEL","VÁLIDO"))</f>
        <v>VÁLIDO</v>
      </c>
      <c r="O87" s="78"/>
      <c r="P87" s="77"/>
      <c r="Q87" s="210"/>
      <c r="R87" s="210"/>
      <c r="T87" s="166" t="s">
        <v>64</v>
      </c>
      <c r="U87" s="167"/>
      <c r="V87" s="167"/>
      <c r="W87" s="167"/>
      <c r="X87" s="168"/>
      <c r="Y87" s="169" t="s">
        <v>68</v>
      </c>
      <c r="Z87" s="170"/>
    </row>
    <row r="88" spans="1:26" ht="43.9" customHeight="1" x14ac:dyDescent="0.25">
      <c r="A88" s="217"/>
      <c r="B88" s="217"/>
      <c r="C88" s="208"/>
      <c r="D88" s="219"/>
      <c r="E88" s="235"/>
      <c r="F88" s="97" t="s">
        <v>133</v>
      </c>
      <c r="G88" s="99" t="s">
        <v>95</v>
      </c>
      <c r="H88" s="96" t="s">
        <v>96</v>
      </c>
      <c r="I88" s="100" t="s">
        <v>94</v>
      </c>
      <c r="J88" s="94">
        <v>7.61</v>
      </c>
      <c r="K88" s="223"/>
      <c r="L88" s="225"/>
      <c r="M88" s="225"/>
      <c r="N88" s="52" t="str">
        <f t="shared" si="9"/>
        <v>VÁLIDO</v>
      </c>
      <c r="O88" s="78"/>
      <c r="P88" s="77"/>
      <c r="Q88" s="210"/>
      <c r="R88" s="210"/>
      <c r="T88" s="56" t="s">
        <v>4</v>
      </c>
      <c r="U88" s="57" t="s">
        <v>65</v>
      </c>
      <c r="V88" s="58" t="s">
        <v>76</v>
      </c>
      <c r="W88" s="57" t="s">
        <v>67</v>
      </c>
      <c r="X88" s="59" t="s">
        <v>15</v>
      </c>
      <c r="Y88" s="60">
        <v>0.25</v>
      </c>
      <c r="Z88" s="61">
        <v>0.75</v>
      </c>
    </row>
    <row r="89" spans="1:26" ht="69" customHeight="1" thickBot="1" x14ac:dyDescent="0.3">
      <c r="A89" s="217"/>
      <c r="B89" s="217"/>
      <c r="C89" s="208"/>
      <c r="D89" s="219"/>
      <c r="E89" s="235"/>
      <c r="F89" s="109" t="s">
        <v>375</v>
      </c>
      <c r="G89" s="99" t="s">
        <v>326</v>
      </c>
      <c r="H89" s="96" t="s">
        <v>361</v>
      </c>
      <c r="I89" s="100" t="s">
        <v>94</v>
      </c>
      <c r="J89" s="108">
        <v>9.09</v>
      </c>
      <c r="K89" s="223"/>
      <c r="L89" s="225"/>
      <c r="M89" s="225"/>
      <c r="N89" s="52" t="str">
        <f t="shared" si="9"/>
        <v>VÁLIDO</v>
      </c>
      <c r="O89" s="78"/>
      <c r="P89" s="77"/>
      <c r="Q89" s="210"/>
      <c r="R89" s="210"/>
      <c r="T89" s="62">
        <f>AVERAGE(J86:J90)</f>
        <v>8.07</v>
      </c>
      <c r="U89" s="63">
        <f>_xlfn.STDEV.S(J86:J90)</f>
        <v>1.4394617049439018</v>
      </c>
      <c r="V89" s="64">
        <f>(U89/T89)*100</f>
        <v>17.837195848127653</v>
      </c>
      <c r="W89" s="65" t="str">
        <f>IF(V89&gt;25,"Mediana","Média")</f>
        <v>Média</v>
      </c>
      <c r="X89" s="66">
        <f>MIN(J86:J90)</f>
        <v>6.5</v>
      </c>
      <c r="Y89" s="67" t="s">
        <v>71</v>
      </c>
      <c r="Z89" s="68" t="s">
        <v>72</v>
      </c>
    </row>
    <row r="90" spans="1:26" ht="69" customHeight="1" x14ac:dyDescent="0.25">
      <c r="A90" s="217"/>
      <c r="B90" s="217"/>
      <c r="C90" s="208"/>
      <c r="D90" s="219"/>
      <c r="E90" s="235"/>
      <c r="F90" s="109" t="s">
        <v>376</v>
      </c>
      <c r="G90" s="99" t="s">
        <v>326</v>
      </c>
      <c r="H90" s="96" t="s">
        <v>377</v>
      </c>
      <c r="I90" s="96" t="s">
        <v>94</v>
      </c>
      <c r="J90" s="108">
        <v>10</v>
      </c>
      <c r="K90" s="223"/>
      <c r="L90" s="225"/>
      <c r="M90" s="225"/>
      <c r="N90" s="52" t="str">
        <f>IF(J90&gt;L$86,"EXCESSIVAMENTE ELEVADO",IF(J90&lt;M$86,"INEXEQUÍVEL","VÁLIDO"))</f>
        <v>VÁLIDO</v>
      </c>
      <c r="O90" s="78"/>
      <c r="P90" s="77"/>
      <c r="Q90" s="210"/>
      <c r="R90" s="210"/>
    </row>
    <row r="91" spans="1:26" s="20" customFormat="1" ht="21.75" customHeight="1" x14ac:dyDescent="0.25">
      <c r="A91" s="79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2"/>
      <c r="V91" s="40"/>
    </row>
    <row r="92" spans="1:26" ht="55.5" customHeight="1" x14ac:dyDescent="0.25">
      <c r="A92" s="216">
        <v>13</v>
      </c>
      <c r="B92" s="216"/>
      <c r="C92" s="207" t="s">
        <v>152</v>
      </c>
      <c r="D92" s="218" t="s">
        <v>79</v>
      </c>
      <c r="E92" s="234">
        <v>20</v>
      </c>
      <c r="F92" s="97" t="s">
        <v>133</v>
      </c>
      <c r="G92" s="99" t="s">
        <v>95</v>
      </c>
      <c r="H92" s="96" t="s">
        <v>96</v>
      </c>
      <c r="I92" s="100" t="s">
        <v>94</v>
      </c>
      <c r="J92" s="108">
        <v>9</v>
      </c>
      <c r="K92" s="222">
        <f>AVERAGE(J93:J96)</f>
        <v>13.745000000000001</v>
      </c>
      <c r="L92" s="224">
        <f>K92*1.25</f>
        <v>17.181250000000002</v>
      </c>
      <c r="M92" s="224">
        <f>K92*0.75</f>
        <v>10.30875</v>
      </c>
      <c r="N92" s="52" t="str">
        <f>IF(J92&gt;L$92,"EXCESSIVAMENTE ELEVADO",IF(J92&lt;M$92,"INEXEQUÍVEL","VÁLIDO"))</f>
        <v>INEXEQUÍVEL</v>
      </c>
      <c r="O92" s="50">
        <f>J92/K92</f>
        <v>0.65478355765732987</v>
      </c>
      <c r="P92" s="53" t="s">
        <v>63</v>
      </c>
      <c r="Q92" s="209">
        <f>TRUNC(AVERAGE(J93:J96),2)</f>
        <v>13.74</v>
      </c>
      <c r="R92" s="209">
        <f>Q92*E92</f>
        <v>274.8</v>
      </c>
    </row>
    <row r="93" spans="1:26" ht="43.9" customHeight="1" thickBot="1" x14ac:dyDescent="0.3">
      <c r="A93" s="217"/>
      <c r="B93" s="217"/>
      <c r="C93" s="208"/>
      <c r="D93" s="219"/>
      <c r="E93" s="235"/>
      <c r="F93" s="97" t="s">
        <v>150</v>
      </c>
      <c r="G93" s="99" t="s">
        <v>95</v>
      </c>
      <c r="H93" s="95" t="s">
        <v>151</v>
      </c>
      <c r="I93" s="100" t="s">
        <v>102</v>
      </c>
      <c r="J93" s="94">
        <v>13</v>
      </c>
      <c r="K93" s="223"/>
      <c r="L93" s="225"/>
      <c r="M93" s="225"/>
      <c r="N93" s="52" t="str">
        <f t="shared" ref="N93:N95" si="10">IF(J93&gt;L$92,"EXCESSIVAMENTE ELEVADO",IF(J93&lt;M$92,"INEXEQUÍVEL","VÁLIDO"))</f>
        <v>VÁLIDO</v>
      </c>
      <c r="O93" s="78"/>
      <c r="P93" s="77"/>
      <c r="Q93" s="210"/>
      <c r="R93" s="210"/>
    </row>
    <row r="94" spans="1:26" ht="43.9" customHeight="1" x14ac:dyDescent="0.25">
      <c r="A94" s="217"/>
      <c r="B94" s="217"/>
      <c r="C94" s="208"/>
      <c r="D94" s="219"/>
      <c r="E94" s="235"/>
      <c r="F94" s="97" t="s">
        <v>157</v>
      </c>
      <c r="G94" s="99" t="s">
        <v>95</v>
      </c>
      <c r="H94" s="96" t="s">
        <v>158</v>
      </c>
      <c r="I94" s="98" t="s">
        <v>99</v>
      </c>
      <c r="J94" s="94">
        <v>13.32</v>
      </c>
      <c r="K94" s="223"/>
      <c r="L94" s="225"/>
      <c r="M94" s="225"/>
      <c r="N94" s="52" t="str">
        <f t="shared" si="10"/>
        <v>VÁLIDO</v>
      </c>
      <c r="O94" s="78"/>
      <c r="P94" s="77"/>
      <c r="Q94" s="210"/>
      <c r="R94" s="210"/>
      <c r="T94" s="211" t="s">
        <v>64</v>
      </c>
      <c r="U94" s="212"/>
      <c r="V94" s="212"/>
      <c r="W94" s="212"/>
      <c r="X94" s="213"/>
      <c r="Y94" s="214" t="s">
        <v>68</v>
      </c>
      <c r="Z94" s="215"/>
    </row>
    <row r="95" spans="1:26" ht="69" customHeight="1" x14ac:dyDescent="0.25">
      <c r="A95" s="217"/>
      <c r="B95" s="217"/>
      <c r="C95" s="208"/>
      <c r="D95" s="219"/>
      <c r="E95" s="235"/>
      <c r="F95" s="97" t="s">
        <v>155</v>
      </c>
      <c r="G95" s="96" t="s">
        <v>95</v>
      </c>
      <c r="H95" s="96" t="s">
        <v>156</v>
      </c>
      <c r="I95" s="96" t="s">
        <v>102</v>
      </c>
      <c r="J95" s="108">
        <v>13.46</v>
      </c>
      <c r="K95" s="223"/>
      <c r="L95" s="225"/>
      <c r="M95" s="225"/>
      <c r="N95" s="52" t="str">
        <f t="shared" si="10"/>
        <v>VÁLIDO</v>
      </c>
      <c r="O95" s="78"/>
      <c r="P95" s="77"/>
      <c r="Q95" s="210"/>
      <c r="R95" s="210"/>
      <c r="T95" s="56" t="s">
        <v>4</v>
      </c>
      <c r="U95" s="57" t="s">
        <v>65</v>
      </c>
      <c r="V95" s="58" t="s">
        <v>76</v>
      </c>
      <c r="W95" s="57" t="s">
        <v>67</v>
      </c>
      <c r="X95" s="59" t="s">
        <v>15</v>
      </c>
      <c r="Y95" s="60">
        <v>0.25</v>
      </c>
      <c r="Z95" s="61">
        <v>0.75</v>
      </c>
    </row>
    <row r="96" spans="1:26" ht="77.25" customHeight="1" thickBot="1" x14ac:dyDescent="0.3">
      <c r="A96" s="217"/>
      <c r="B96" s="217"/>
      <c r="C96" s="208"/>
      <c r="D96" s="219"/>
      <c r="E96" s="235"/>
      <c r="F96" s="97" t="s">
        <v>153</v>
      </c>
      <c r="G96" s="99" t="s">
        <v>95</v>
      </c>
      <c r="H96" s="95" t="s">
        <v>154</v>
      </c>
      <c r="I96" s="100" t="s">
        <v>102</v>
      </c>
      <c r="J96" s="108">
        <v>15.2</v>
      </c>
      <c r="K96" s="236"/>
      <c r="L96" s="237"/>
      <c r="M96" s="237"/>
      <c r="N96" s="52" t="str">
        <f>IF(J96&gt;L$92,"EXCESSIVAMENTE ELEVADO",IF(J96&lt;M$92,"INEXEQUÍVEL","VÁLIDO"))</f>
        <v>VÁLIDO</v>
      </c>
      <c r="O96" s="78"/>
      <c r="P96" s="77"/>
      <c r="Q96" s="226"/>
      <c r="R96" s="226"/>
      <c r="T96" s="62">
        <f>AVERAGE(J93:J96)</f>
        <v>13.745000000000001</v>
      </c>
      <c r="U96" s="63">
        <f>_xlfn.STDEV.S(J93:J96)</f>
        <v>0.98892197198093734</v>
      </c>
      <c r="V96" s="64">
        <f>(U96/T96)*100</f>
        <v>7.1947760784353392</v>
      </c>
      <c r="W96" s="65" t="str">
        <f>IF(V96&gt;25,"Mediana","Média")</f>
        <v>Média</v>
      </c>
      <c r="X96" s="66">
        <f>MIN(J93:J96)</f>
        <v>13</v>
      </c>
      <c r="Y96" s="67" t="s">
        <v>71</v>
      </c>
      <c r="Z96" s="68" t="s">
        <v>72</v>
      </c>
    </row>
    <row r="97" spans="1:26" s="20" customFormat="1" ht="21.75" customHeight="1" x14ac:dyDescent="0.25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2"/>
      <c r="V97" s="40"/>
    </row>
    <row r="98" spans="1:26" ht="55.5" customHeight="1" x14ac:dyDescent="0.25">
      <c r="A98" s="216">
        <v>14</v>
      </c>
      <c r="B98" s="216"/>
      <c r="C98" s="207" t="s">
        <v>159</v>
      </c>
      <c r="D98" s="218" t="s">
        <v>79</v>
      </c>
      <c r="E98" s="234">
        <v>20</v>
      </c>
      <c r="F98" s="97" t="s">
        <v>166</v>
      </c>
      <c r="G98" s="96" t="s">
        <v>95</v>
      </c>
      <c r="H98" s="96" t="s">
        <v>165</v>
      </c>
      <c r="I98" s="96" t="s">
        <v>102</v>
      </c>
      <c r="J98" s="94">
        <v>28.71</v>
      </c>
      <c r="K98" s="222">
        <f>AVERAGE(J98:J102)</f>
        <v>33.378</v>
      </c>
      <c r="L98" s="224">
        <f>K98*1.25</f>
        <v>41.722499999999997</v>
      </c>
      <c r="M98" s="224">
        <f>K98*0.75</f>
        <v>25.0335</v>
      </c>
      <c r="N98" s="52" t="str">
        <f>IF(J98&gt;L$98,"EXCESSIVAMENTE ELEVADO",IF(J98&lt;M$98,"INEXEQUÍVEL","VÁLIDO"))</f>
        <v>VÁLIDO</v>
      </c>
      <c r="O98" s="50"/>
      <c r="P98" s="53"/>
      <c r="Q98" s="209">
        <f>TRUNC(AVERAGE(J98:J102),2)</f>
        <v>33.369999999999997</v>
      </c>
      <c r="R98" s="209">
        <f>Q98*E98</f>
        <v>667.4</v>
      </c>
    </row>
    <row r="99" spans="1:26" ht="43.9" customHeight="1" thickBot="1" x14ac:dyDescent="0.3">
      <c r="A99" s="217"/>
      <c r="B99" s="217"/>
      <c r="C99" s="208"/>
      <c r="D99" s="219"/>
      <c r="E99" s="235"/>
      <c r="F99" s="97" t="s">
        <v>161</v>
      </c>
      <c r="G99" s="99" t="s">
        <v>95</v>
      </c>
      <c r="H99" s="95" t="s">
        <v>160</v>
      </c>
      <c r="I99" s="100" t="s">
        <v>102</v>
      </c>
      <c r="J99" s="108">
        <v>29.44</v>
      </c>
      <c r="K99" s="223"/>
      <c r="L99" s="225"/>
      <c r="M99" s="225"/>
      <c r="N99" s="52" t="str">
        <f t="shared" ref="N99:N100" si="11">IF(J99&gt;L$98,"EXCESSIVAMENTE ELEVADO",IF(J99&lt;M$98,"INEXEQUÍVEL","VÁLIDO"))</f>
        <v>VÁLIDO</v>
      </c>
      <c r="O99" s="78"/>
      <c r="P99" s="77"/>
      <c r="Q99" s="210"/>
      <c r="R99" s="210"/>
    </row>
    <row r="100" spans="1:26" ht="43.9" customHeight="1" x14ac:dyDescent="0.25">
      <c r="A100" s="217"/>
      <c r="B100" s="217"/>
      <c r="C100" s="208"/>
      <c r="D100" s="219"/>
      <c r="E100" s="235"/>
      <c r="F100" s="97" t="s">
        <v>164</v>
      </c>
      <c r="G100" s="96" t="s">
        <v>95</v>
      </c>
      <c r="H100" s="96" t="s">
        <v>163</v>
      </c>
      <c r="I100" s="96" t="s">
        <v>99</v>
      </c>
      <c r="J100" s="108">
        <v>30.9</v>
      </c>
      <c r="K100" s="223"/>
      <c r="L100" s="225"/>
      <c r="M100" s="225"/>
      <c r="N100" s="52" t="str">
        <f t="shared" si="11"/>
        <v>VÁLIDO</v>
      </c>
      <c r="O100" s="78"/>
      <c r="P100" s="77"/>
      <c r="Q100" s="210"/>
      <c r="R100" s="210"/>
      <c r="T100" s="211" t="s">
        <v>64</v>
      </c>
      <c r="U100" s="212"/>
      <c r="V100" s="212"/>
      <c r="W100" s="212"/>
      <c r="X100" s="213"/>
      <c r="Y100" s="214" t="s">
        <v>68</v>
      </c>
      <c r="Z100" s="215"/>
    </row>
    <row r="101" spans="1:26" ht="69" customHeight="1" x14ac:dyDescent="0.25">
      <c r="A101" s="217"/>
      <c r="B101" s="217"/>
      <c r="C101" s="208"/>
      <c r="D101" s="219"/>
      <c r="E101" s="235"/>
      <c r="F101" s="97" t="s">
        <v>97</v>
      </c>
      <c r="G101" s="99" t="s">
        <v>95</v>
      </c>
      <c r="H101" s="96" t="s">
        <v>96</v>
      </c>
      <c r="I101" s="100" t="s">
        <v>94</v>
      </c>
      <c r="J101" s="94">
        <v>36.29</v>
      </c>
      <c r="K101" s="223"/>
      <c r="L101" s="225"/>
      <c r="M101" s="225"/>
      <c r="N101" s="52" t="str">
        <f>IF(J101&gt;L$98,"EXCESSIVAMENTE ELEVADO",IF(J101&lt;M$98,"INEXEQUÍVEL","VÁLIDO"))</f>
        <v>VÁLIDO</v>
      </c>
      <c r="O101" s="78"/>
      <c r="P101" s="77"/>
      <c r="Q101" s="210"/>
      <c r="R101" s="210"/>
      <c r="T101" s="56" t="s">
        <v>4</v>
      </c>
      <c r="U101" s="57" t="s">
        <v>65</v>
      </c>
      <c r="V101" s="58" t="s">
        <v>76</v>
      </c>
      <c r="W101" s="57" t="s">
        <v>67</v>
      </c>
      <c r="X101" s="59" t="s">
        <v>15</v>
      </c>
      <c r="Y101" s="60">
        <v>0.25</v>
      </c>
      <c r="Z101" s="61">
        <v>0.75</v>
      </c>
    </row>
    <row r="102" spans="1:26" ht="73.5" customHeight="1" thickBot="1" x14ac:dyDescent="0.3">
      <c r="A102" s="217"/>
      <c r="B102" s="217"/>
      <c r="C102" s="208"/>
      <c r="D102" s="219"/>
      <c r="E102" s="235"/>
      <c r="F102" s="97" t="s">
        <v>379</v>
      </c>
      <c r="G102" s="99" t="s">
        <v>95</v>
      </c>
      <c r="H102" s="96" t="s">
        <v>378</v>
      </c>
      <c r="I102" s="100" t="s">
        <v>99</v>
      </c>
      <c r="J102" s="108">
        <v>41.55</v>
      </c>
      <c r="K102" s="236"/>
      <c r="L102" s="237"/>
      <c r="M102" s="237"/>
      <c r="N102" s="52" t="str">
        <f>IF(J102&gt;L$98,"EXCESSIVAMENTE ELEVADO",IF(J102&lt;M$98,"INEXEQUÍVEL","VÁLIDO"))</f>
        <v>VÁLIDO</v>
      </c>
      <c r="O102" s="78"/>
      <c r="P102" s="77"/>
      <c r="Q102" s="226"/>
      <c r="R102" s="226"/>
      <c r="T102" s="62">
        <f>AVERAGE(J98:J102)</f>
        <v>33.378</v>
      </c>
      <c r="U102" s="63">
        <f>_xlfn.STDEV.S(J98:J102)</f>
        <v>5.4474737264167006</v>
      </c>
      <c r="V102" s="64">
        <f>(U102/T102)*100</f>
        <v>16.320551640052429</v>
      </c>
      <c r="W102" s="65" t="str">
        <f>IF(V102&gt;25,"Mediana","Média")</f>
        <v>Média</v>
      </c>
      <c r="X102" s="66">
        <f>MIN(J98:J102)</f>
        <v>28.71</v>
      </c>
      <c r="Y102" s="67" t="s">
        <v>71</v>
      </c>
      <c r="Z102" s="68" t="s">
        <v>72</v>
      </c>
    </row>
    <row r="103" spans="1:26" s="20" customFormat="1" ht="21.75" customHeight="1" x14ac:dyDescent="0.25">
      <c r="A103" s="79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2"/>
      <c r="V103" s="40"/>
    </row>
    <row r="104" spans="1:26" ht="55.5" customHeight="1" x14ac:dyDescent="0.25">
      <c r="A104" s="216">
        <v>15</v>
      </c>
      <c r="B104" s="216"/>
      <c r="C104" s="207" t="s">
        <v>162</v>
      </c>
      <c r="D104" s="218" t="s">
        <v>79</v>
      </c>
      <c r="E104" s="234">
        <v>60</v>
      </c>
      <c r="F104" s="97" t="s">
        <v>382</v>
      </c>
      <c r="G104" s="99" t="s">
        <v>105</v>
      </c>
      <c r="H104" s="96" t="s">
        <v>383</v>
      </c>
      <c r="I104" s="100" t="s">
        <v>99</v>
      </c>
      <c r="J104" s="108">
        <v>5.48</v>
      </c>
      <c r="K104" s="222">
        <f>AVERAGE(J104:J109)</f>
        <v>6.6616666666666662</v>
      </c>
      <c r="L104" s="224">
        <f>K104*1.25</f>
        <v>8.3270833333333325</v>
      </c>
      <c r="M104" s="224">
        <f>K104*0.75</f>
        <v>4.9962499999999999</v>
      </c>
      <c r="N104" s="52" t="str">
        <f>IF(J104&gt;L$104,"EXCESSIVAMENTE ELEVADO",IF(J104&lt;M$104,"INEXEQUÍVEL","VÁLIDO"))</f>
        <v>VÁLIDO</v>
      </c>
      <c r="O104" s="50"/>
      <c r="P104" s="53"/>
      <c r="Q104" s="209">
        <f>TRUNC(AVERAGE(J104:J108),2)</f>
        <v>6.26</v>
      </c>
      <c r="R104" s="209">
        <f>Q104*E104</f>
        <v>375.59999999999997</v>
      </c>
    </row>
    <row r="105" spans="1:26" ht="43.9" customHeight="1" x14ac:dyDescent="0.25">
      <c r="A105" s="217"/>
      <c r="B105" s="217"/>
      <c r="C105" s="208"/>
      <c r="D105" s="219"/>
      <c r="E105" s="235"/>
      <c r="F105" s="97" t="s">
        <v>167</v>
      </c>
      <c r="G105" s="99" t="s">
        <v>95</v>
      </c>
      <c r="H105" s="95" t="s">
        <v>168</v>
      </c>
      <c r="I105" s="100" t="s">
        <v>99</v>
      </c>
      <c r="J105" s="108">
        <v>5.5</v>
      </c>
      <c r="K105" s="223"/>
      <c r="L105" s="225"/>
      <c r="M105" s="225"/>
      <c r="N105" s="52" t="str">
        <f t="shared" ref="N105:N108" si="12">IF(J105&gt;L$104,"EXCESSIVAMENTE ELEVADO",IF(J105&lt;M$104,"INEXEQUÍVEL","VÁLIDO"))</f>
        <v>VÁLIDO</v>
      </c>
      <c r="O105" s="78"/>
      <c r="P105" s="77"/>
      <c r="Q105" s="210"/>
      <c r="R105" s="210"/>
    </row>
    <row r="106" spans="1:26" ht="43.9" customHeight="1" thickBot="1" x14ac:dyDescent="0.3">
      <c r="A106" s="217"/>
      <c r="B106" s="217"/>
      <c r="C106" s="208"/>
      <c r="D106" s="219"/>
      <c r="E106" s="235"/>
      <c r="F106" s="97" t="s">
        <v>380</v>
      </c>
      <c r="G106" s="99" t="s">
        <v>105</v>
      </c>
      <c r="H106" s="96" t="s">
        <v>381</v>
      </c>
      <c r="I106" s="98" t="s">
        <v>102</v>
      </c>
      <c r="J106" s="94">
        <v>5.96</v>
      </c>
      <c r="K106" s="223"/>
      <c r="L106" s="225"/>
      <c r="M106" s="225"/>
      <c r="N106" s="52" t="str">
        <f t="shared" si="12"/>
        <v>VÁLIDO</v>
      </c>
      <c r="O106" s="78"/>
      <c r="P106" s="77"/>
      <c r="Q106" s="210"/>
      <c r="R106" s="210"/>
      <c r="T106" s="124"/>
      <c r="U106" s="124"/>
      <c r="V106" s="124"/>
      <c r="W106" s="124"/>
      <c r="X106" s="124"/>
      <c r="Y106" s="125"/>
      <c r="Z106" s="125"/>
    </row>
    <row r="107" spans="1:26" ht="43.9" customHeight="1" x14ac:dyDescent="0.25">
      <c r="A107" s="217"/>
      <c r="B107" s="217"/>
      <c r="C107" s="208"/>
      <c r="D107" s="219"/>
      <c r="E107" s="235"/>
      <c r="F107" s="97" t="s">
        <v>97</v>
      </c>
      <c r="G107" s="99" t="s">
        <v>95</v>
      </c>
      <c r="H107" s="96" t="s">
        <v>96</v>
      </c>
      <c r="I107" s="100" t="s">
        <v>94</v>
      </c>
      <c r="J107" s="94">
        <v>6.38</v>
      </c>
      <c r="K107" s="223"/>
      <c r="L107" s="225"/>
      <c r="M107" s="225"/>
      <c r="N107" s="52" t="str">
        <f t="shared" si="12"/>
        <v>VÁLIDO</v>
      </c>
      <c r="O107" s="78"/>
      <c r="P107" s="77"/>
      <c r="Q107" s="210"/>
      <c r="R107" s="210"/>
      <c r="T107" s="211" t="s">
        <v>64</v>
      </c>
      <c r="U107" s="212"/>
      <c r="V107" s="212"/>
      <c r="W107" s="212"/>
      <c r="X107" s="213"/>
      <c r="Y107" s="214" t="s">
        <v>68</v>
      </c>
      <c r="Z107" s="215"/>
    </row>
    <row r="108" spans="1:26" ht="69" customHeight="1" x14ac:dyDescent="0.25">
      <c r="A108" s="217"/>
      <c r="B108" s="217"/>
      <c r="C108" s="208"/>
      <c r="D108" s="219"/>
      <c r="E108" s="235"/>
      <c r="F108" s="97" t="s">
        <v>169</v>
      </c>
      <c r="G108" s="96" t="s">
        <v>95</v>
      </c>
      <c r="H108" s="96" t="s">
        <v>170</v>
      </c>
      <c r="I108" s="96" t="s">
        <v>99</v>
      </c>
      <c r="J108" s="108">
        <v>8.02</v>
      </c>
      <c r="K108" s="223"/>
      <c r="L108" s="225"/>
      <c r="M108" s="225"/>
      <c r="N108" s="52" t="str">
        <f t="shared" si="12"/>
        <v>VÁLIDO</v>
      </c>
      <c r="O108" s="78"/>
      <c r="P108" s="77"/>
      <c r="Q108" s="210"/>
      <c r="R108" s="210"/>
      <c r="T108" s="56" t="s">
        <v>4</v>
      </c>
      <c r="U108" s="57" t="s">
        <v>65</v>
      </c>
      <c r="V108" s="58" t="s">
        <v>76</v>
      </c>
      <c r="W108" s="57" t="s">
        <v>67</v>
      </c>
      <c r="X108" s="59" t="s">
        <v>15</v>
      </c>
      <c r="Y108" s="60">
        <v>0.25</v>
      </c>
      <c r="Z108" s="61">
        <v>0.75</v>
      </c>
    </row>
    <row r="109" spans="1:26" ht="58.15" customHeight="1" thickBot="1" x14ac:dyDescent="0.3">
      <c r="A109" s="217"/>
      <c r="B109" s="217"/>
      <c r="C109" s="139"/>
      <c r="D109" s="219"/>
      <c r="E109" s="235"/>
      <c r="F109" s="97" t="s">
        <v>171</v>
      </c>
      <c r="G109" s="99" t="s">
        <v>105</v>
      </c>
      <c r="H109" s="95" t="s">
        <v>120</v>
      </c>
      <c r="I109" s="100" t="s">
        <v>102</v>
      </c>
      <c r="J109" s="108">
        <v>8.6300000000000008</v>
      </c>
      <c r="K109" s="236"/>
      <c r="L109" s="237"/>
      <c r="M109" s="237"/>
      <c r="N109" s="52" t="str">
        <f>IF(J109&gt;L$104,"EXCESSIVAMENTE ELEVADO",IF(J109&lt;M$104,"INEXEQUÍVEL","VÁLIDO"))</f>
        <v>EXCESSIVAMENTE ELEVADO</v>
      </c>
      <c r="O109" s="178">
        <f>(J109-K104)/K104</f>
        <v>0.29547160370277731</v>
      </c>
      <c r="P109" s="162" t="s">
        <v>347</v>
      </c>
      <c r="Q109" s="226"/>
      <c r="R109" s="226"/>
      <c r="T109" s="62">
        <f>AVERAGE(J104:J108)</f>
        <v>6.2679999999999998</v>
      </c>
      <c r="U109" s="63">
        <f>_xlfn.STDEV.S(J104:J108)</f>
        <v>1.0473394865085519</v>
      </c>
      <c r="V109" s="64">
        <f>(U109/T109)*100</f>
        <v>16.709308974290874</v>
      </c>
      <c r="W109" s="65" t="str">
        <f>IF(V109&gt;25,"Mediana","Média")</f>
        <v>Média</v>
      </c>
      <c r="X109" s="66">
        <f>MIN(J104:J108)</f>
        <v>5.48</v>
      </c>
      <c r="Y109" s="67" t="s">
        <v>71</v>
      </c>
      <c r="Z109" s="68" t="s">
        <v>72</v>
      </c>
    </row>
    <row r="110" spans="1:26" s="20" customFormat="1" ht="21.75" customHeight="1" x14ac:dyDescent="0.25">
      <c r="A110" s="79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2"/>
      <c r="V110" s="40"/>
    </row>
    <row r="111" spans="1:26" ht="55.5" customHeight="1" x14ac:dyDescent="0.25">
      <c r="A111" s="216">
        <v>16</v>
      </c>
      <c r="B111" s="216"/>
      <c r="C111" s="207" t="s">
        <v>172</v>
      </c>
      <c r="D111" s="218" t="s">
        <v>79</v>
      </c>
      <c r="E111" s="234">
        <v>60</v>
      </c>
      <c r="F111" s="97" t="s">
        <v>97</v>
      </c>
      <c r="G111" s="99" t="s">
        <v>95</v>
      </c>
      <c r="H111" s="96" t="s">
        <v>96</v>
      </c>
      <c r="I111" s="100" t="s">
        <v>94</v>
      </c>
      <c r="J111" s="94">
        <v>2.08</v>
      </c>
      <c r="K111" s="222">
        <f>AVERAGE(J111:J115)</f>
        <v>3.05</v>
      </c>
      <c r="L111" s="224">
        <f>K111*1.25</f>
        <v>3.8125</v>
      </c>
      <c r="M111" s="224">
        <f>K111*0.75</f>
        <v>2.2874999999999996</v>
      </c>
      <c r="N111" s="52" t="str">
        <f>IF(J111&gt;L$111,"EXCESSIVAMENTE ELEVADO",IF(J111&lt;M$111,"INEXEQUÍVEL","VÁLIDO"))</f>
        <v>INEXEQUÍVEL</v>
      </c>
      <c r="O111" s="50">
        <f>J111/K$80</f>
        <v>0.77611940298507465</v>
      </c>
      <c r="P111" s="53" t="s">
        <v>63</v>
      </c>
      <c r="Q111" s="209">
        <f>TRUNC(AVERAGE(J112:J114),2)</f>
        <v>2.77</v>
      </c>
      <c r="R111" s="209">
        <f>Q111*E111</f>
        <v>166.2</v>
      </c>
    </row>
    <row r="112" spans="1:26" ht="43.9" customHeight="1" thickBot="1" x14ac:dyDescent="0.3">
      <c r="A112" s="217"/>
      <c r="B112" s="217"/>
      <c r="C112" s="208"/>
      <c r="D112" s="219"/>
      <c r="E112" s="235"/>
      <c r="F112" s="97" t="s">
        <v>388</v>
      </c>
      <c r="G112" s="96" t="s">
        <v>95</v>
      </c>
      <c r="H112" s="96" t="s">
        <v>389</v>
      </c>
      <c r="I112" s="96" t="s">
        <v>99</v>
      </c>
      <c r="J112" s="94">
        <v>2.33</v>
      </c>
      <c r="K112" s="223"/>
      <c r="L112" s="225"/>
      <c r="M112" s="225"/>
      <c r="N112" s="52" t="str">
        <f t="shared" ref="N112:N114" si="13">IF(J112&gt;L$111,"EXCESSIVAMENTE ELEVADO",IF(J112&lt;M$111,"INEXEQUÍVEL","VÁLIDO"))</f>
        <v>VÁLIDO</v>
      </c>
      <c r="O112" s="78"/>
      <c r="P112" s="77"/>
      <c r="Q112" s="210"/>
      <c r="R112" s="210"/>
    </row>
    <row r="113" spans="1:26" ht="69" customHeight="1" x14ac:dyDescent="0.25">
      <c r="A113" s="217"/>
      <c r="B113" s="217"/>
      <c r="C113" s="208"/>
      <c r="D113" s="219"/>
      <c r="E113" s="235"/>
      <c r="F113" s="97" t="s">
        <v>386</v>
      </c>
      <c r="G113" s="99" t="s">
        <v>95</v>
      </c>
      <c r="H113" s="96" t="s">
        <v>387</v>
      </c>
      <c r="I113" s="100" t="s">
        <v>99</v>
      </c>
      <c r="J113" s="108">
        <v>2.85</v>
      </c>
      <c r="K113" s="223"/>
      <c r="L113" s="225"/>
      <c r="M113" s="225"/>
      <c r="N113" s="52" t="str">
        <f t="shared" si="13"/>
        <v>VÁLIDO</v>
      </c>
      <c r="O113" s="78"/>
      <c r="P113" s="77"/>
      <c r="Q113" s="210"/>
      <c r="R113" s="210"/>
      <c r="T113" s="211" t="s">
        <v>64</v>
      </c>
      <c r="U113" s="212"/>
      <c r="V113" s="212"/>
      <c r="W113" s="212"/>
      <c r="X113" s="213"/>
      <c r="Y113" s="214" t="s">
        <v>68</v>
      </c>
      <c r="Z113" s="215"/>
    </row>
    <row r="114" spans="1:26" ht="69" customHeight="1" x14ac:dyDescent="0.25">
      <c r="A114" s="217"/>
      <c r="B114" s="217"/>
      <c r="C114" s="208"/>
      <c r="D114" s="219"/>
      <c r="E114" s="235"/>
      <c r="F114" s="97" t="s">
        <v>173</v>
      </c>
      <c r="G114" s="99" t="s">
        <v>95</v>
      </c>
      <c r="H114" s="96" t="s">
        <v>174</v>
      </c>
      <c r="I114" s="98" t="s">
        <v>102</v>
      </c>
      <c r="J114" s="94">
        <v>3.14</v>
      </c>
      <c r="K114" s="223"/>
      <c r="L114" s="225"/>
      <c r="M114" s="225"/>
      <c r="N114" s="52" t="str">
        <f t="shared" si="13"/>
        <v>VÁLIDO</v>
      </c>
      <c r="O114" s="78"/>
      <c r="P114" s="77"/>
      <c r="Q114" s="210"/>
      <c r="R114" s="210"/>
      <c r="T114" s="56" t="s">
        <v>4</v>
      </c>
      <c r="U114" s="57" t="s">
        <v>65</v>
      </c>
      <c r="V114" s="58" t="s">
        <v>76</v>
      </c>
      <c r="W114" s="57" t="s">
        <v>67</v>
      </c>
      <c r="X114" s="59" t="s">
        <v>15</v>
      </c>
      <c r="Y114" s="60">
        <v>0.25</v>
      </c>
      <c r="Z114" s="61">
        <v>0.75</v>
      </c>
    </row>
    <row r="115" spans="1:26" ht="73.5" customHeight="1" thickBot="1" x14ac:dyDescent="0.3">
      <c r="A115" s="217"/>
      <c r="B115" s="217"/>
      <c r="C115" s="208"/>
      <c r="D115" s="219"/>
      <c r="E115" s="235"/>
      <c r="F115" s="97" t="s">
        <v>385</v>
      </c>
      <c r="G115" s="96" t="s">
        <v>95</v>
      </c>
      <c r="H115" s="96" t="s">
        <v>384</v>
      </c>
      <c r="I115" s="96" t="s">
        <v>99</v>
      </c>
      <c r="J115" s="94">
        <v>4.8499999999999996</v>
      </c>
      <c r="K115" s="236"/>
      <c r="L115" s="237"/>
      <c r="M115" s="237"/>
      <c r="N115" s="52" t="str">
        <f>IF(J115&gt;L$111,"EXCESSIVAMENTE ELEVADO",IF(J115&lt;M$111,"INEXEQUÍVEL","VÁLIDO"))</f>
        <v>EXCESSIVAMENTE ELEVADO</v>
      </c>
      <c r="O115" s="178">
        <f>(J115-K111)/K111</f>
        <v>0.5901639344262295</v>
      </c>
      <c r="P115" s="162" t="s">
        <v>347</v>
      </c>
      <c r="Q115" s="226"/>
      <c r="R115" s="226"/>
      <c r="T115" s="62">
        <f>AVERAGE(J112:J114)</f>
        <v>2.7733333333333334</v>
      </c>
      <c r="U115" s="63">
        <f>_xlfn.STDEV.S(J112:J114)</f>
        <v>0.41040630274562401</v>
      </c>
      <c r="V115" s="64">
        <f>(U115/T115)*100</f>
        <v>14.798304185539326</v>
      </c>
      <c r="W115" s="65" t="str">
        <f>IF(V115&gt;25,"Mediana","Média")</f>
        <v>Média</v>
      </c>
      <c r="X115" s="66">
        <f>MIN(J111:J115)</f>
        <v>2.08</v>
      </c>
      <c r="Y115" s="67" t="s">
        <v>71</v>
      </c>
      <c r="Z115" s="68" t="s">
        <v>72</v>
      </c>
    </row>
    <row r="116" spans="1:26" s="20" customFormat="1" ht="21.75" customHeight="1" x14ac:dyDescent="0.25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2"/>
      <c r="V116" s="40"/>
    </row>
    <row r="117" spans="1:26" ht="55.5" customHeight="1" x14ac:dyDescent="0.25">
      <c r="A117" s="216">
        <v>17</v>
      </c>
      <c r="B117" s="216"/>
      <c r="C117" s="207" t="s">
        <v>175</v>
      </c>
      <c r="D117" s="218" t="s">
        <v>79</v>
      </c>
      <c r="E117" s="234">
        <v>100</v>
      </c>
      <c r="F117" s="97" t="s">
        <v>97</v>
      </c>
      <c r="G117" s="99" t="s">
        <v>95</v>
      </c>
      <c r="H117" s="96" t="s">
        <v>96</v>
      </c>
      <c r="I117" s="100" t="s">
        <v>94</v>
      </c>
      <c r="J117" s="94">
        <v>6.22</v>
      </c>
      <c r="K117" s="222">
        <f>AVERAGE(J117:J121)</f>
        <v>7.580000000000001</v>
      </c>
      <c r="L117" s="224">
        <f>K117*1.25</f>
        <v>9.4750000000000014</v>
      </c>
      <c r="M117" s="224">
        <f>K117*0.75</f>
        <v>5.6850000000000005</v>
      </c>
      <c r="N117" s="52" t="str">
        <f>IF(J117&gt;L$117,"EXCESSIVAMENTE ELEVADO",IF(J117&lt;M$117,"INEXEQUÍVEL","VÁLIDO"))</f>
        <v>VÁLIDO</v>
      </c>
      <c r="O117" s="50"/>
      <c r="P117" s="53"/>
      <c r="Q117" s="209">
        <f>TRUNC(AVERAGE(J117:J121),2)</f>
        <v>7.58</v>
      </c>
      <c r="R117" s="209">
        <f>Q117*E117</f>
        <v>758</v>
      </c>
    </row>
    <row r="118" spans="1:26" ht="43.9" customHeight="1" thickBot="1" x14ac:dyDescent="0.3">
      <c r="A118" s="217"/>
      <c r="B118" s="217"/>
      <c r="C118" s="208"/>
      <c r="D118" s="219"/>
      <c r="E118" s="235"/>
      <c r="F118" s="97" t="s">
        <v>176</v>
      </c>
      <c r="G118" s="99" t="s">
        <v>95</v>
      </c>
      <c r="H118" s="95" t="s">
        <v>177</v>
      </c>
      <c r="I118" s="100" t="s">
        <v>99</v>
      </c>
      <c r="J118" s="94">
        <v>7.35</v>
      </c>
      <c r="K118" s="223"/>
      <c r="L118" s="225"/>
      <c r="M118" s="225"/>
      <c r="N118" s="52" t="str">
        <f t="shared" ref="N118:N120" si="14">IF(J118&gt;L$117,"EXCESSIVAMENTE ELEVADO",IF(J118&lt;M$117,"INEXEQUÍVEL","VÁLIDO"))</f>
        <v>VÁLIDO</v>
      </c>
      <c r="O118" s="78"/>
      <c r="P118" s="77"/>
      <c r="Q118" s="210"/>
      <c r="R118" s="210"/>
    </row>
    <row r="119" spans="1:26" ht="69" customHeight="1" x14ac:dyDescent="0.25">
      <c r="A119" s="217"/>
      <c r="B119" s="217"/>
      <c r="C119" s="208"/>
      <c r="D119" s="219"/>
      <c r="E119" s="235"/>
      <c r="F119" s="97" t="s">
        <v>179</v>
      </c>
      <c r="G119" s="96" t="s">
        <v>95</v>
      </c>
      <c r="H119" s="96" t="s">
        <v>178</v>
      </c>
      <c r="I119" s="96" t="s">
        <v>99</v>
      </c>
      <c r="J119" s="94">
        <v>7.6</v>
      </c>
      <c r="K119" s="223"/>
      <c r="L119" s="225"/>
      <c r="M119" s="225"/>
      <c r="N119" s="52" t="str">
        <f t="shared" si="14"/>
        <v>VÁLIDO</v>
      </c>
      <c r="O119" s="78"/>
      <c r="P119" s="77"/>
      <c r="Q119" s="210"/>
      <c r="R119" s="210"/>
      <c r="T119" s="211" t="s">
        <v>64</v>
      </c>
      <c r="U119" s="212"/>
      <c r="V119" s="212"/>
      <c r="W119" s="212"/>
      <c r="X119" s="213"/>
      <c r="Y119" s="214" t="s">
        <v>68</v>
      </c>
      <c r="Z119" s="215"/>
    </row>
    <row r="120" spans="1:26" ht="69" customHeight="1" x14ac:dyDescent="0.25">
      <c r="A120" s="217"/>
      <c r="B120" s="217"/>
      <c r="C120" s="208"/>
      <c r="D120" s="219"/>
      <c r="E120" s="235"/>
      <c r="F120" s="97" t="s">
        <v>471</v>
      </c>
      <c r="G120" s="99" t="s">
        <v>95</v>
      </c>
      <c r="H120" s="96" t="s">
        <v>472</v>
      </c>
      <c r="I120" s="100" t="s">
        <v>99</v>
      </c>
      <c r="J120" s="108">
        <v>8.09</v>
      </c>
      <c r="K120" s="223"/>
      <c r="L120" s="225"/>
      <c r="M120" s="225"/>
      <c r="N120" s="52" t="str">
        <f t="shared" si="14"/>
        <v>VÁLIDO</v>
      </c>
      <c r="O120" s="78"/>
      <c r="P120" s="77"/>
      <c r="Q120" s="210"/>
      <c r="R120" s="210"/>
      <c r="T120" s="56" t="s">
        <v>4</v>
      </c>
      <c r="U120" s="57" t="s">
        <v>65</v>
      </c>
      <c r="V120" s="58" t="s">
        <v>76</v>
      </c>
      <c r="W120" s="57" t="s">
        <v>67</v>
      </c>
      <c r="X120" s="59" t="s">
        <v>15</v>
      </c>
      <c r="Y120" s="60">
        <v>0.25</v>
      </c>
      <c r="Z120" s="61">
        <v>0.75</v>
      </c>
    </row>
    <row r="121" spans="1:26" ht="73.5" customHeight="1" thickBot="1" x14ac:dyDescent="0.3">
      <c r="A121" s="217"/>
      <c r="B121" s="217"/>
      <c r="C121" s="208"/>
      <c r="D121" s="219"/>
      <c r="E121" s="235"/>
      <c r="F121" s="97" t="s">
        <v>473</v>
      </c>
      <c r="G121" s="96" t="s">
        <v>95</v>
      </c>
      <c r="H121" s="96" t="s">
        <v>474</v>
      </c>
      <c r="I121" s="96" t="s">
        <v>475</v>
      </c>
      <c r="J121" s="94">
        <v>8.64</v>
      </c>
      <c r="K121" s="236"/>
      <c r="L121" s="237"/>
      <c r="M121" s="237"/>
      <c r="N121" s="52" t="str">
        <f>IF(J121&gt;L$117,"EXCESSIVAMENTE ELEVADO",IF(J121&lt;M$117,"INEXEQUÍVEL","VÁLIDO"))</f>
        <v>VÁLIDO</v>
      </c>
      <c r="O121" s="78"/>
      <c r="P121" s="77"/>
      <c r="Q121" s="226"/>
      <c r="R121" s="226"/>
      <c r="T121" s="62">
        <f>AVERAGE(J117:J121)</f>
        <v>7.580000000000001</v>
      </c>
      <c r="U121" s="63">
        <f>_xlfn.STDEV.S(J117:J121)</f>
        <v>0.90644911605670231</v>
      </c>
      <c r="V121" s="64">
        <f>(U121/T121)*100</f>
        <v>11.958431610246731</v>
      </c>
      <c r="W121" s="65" t="str">
        <f>IF(V121&gt;25,"Mediana","Média")</f>
        <v>Média</v>
      </c>
      <c r="X121" s="66">
        <f>MIN(J117:J121)</f>
        <v>6.22</v>
      </c>
      <c r="Y121" s="67" t="s">
        <v>71</v>
      </c>
      <c r="Z121" s="68" t="s">
        <v>72</v>
      </c>
    </row>
    <row r="122" spans="1:26" s="20" customFormat="1" ht="21.75" customHeight="1" x14ac:dyDescent="0.25">
      <c r="A122" s="79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2"/>
      <c r="V122" s="40"/>
    </row>
    <row r="123" spans="1:26" ht="55.5" customHeight="1" x14ac:dyDescent="0.25">
      <c r="A123" s="216">
        <v>18</v>
      </c>
      <c r="B123" s="216"/>
      <c r="C123" s="207" t="s">
        <v>180</v>
      </c>
      <c r="D123" s="218" t="s">
        <v>79</v>
      </c>
      <c r="E123" s="234">
        <v>60</v>
      </c>
      <c r="F123" s="97" t="s">
        <v>477</v>
      </c>
      <c r="G123" s="96" t="s">
        <v>95</v>
      </c>
      <c r="H123" s="96" t="s">
        <v>480</v>
      </c>
      <c r="I123" s="100" t="s">
        <v>102</v>
      </c>
      <c r="J123" s="108">
        <v>2.4900000000000002</v>
      </c>
      <c r="K123" s="222">
        <f>AVERAGE(J123:J127)</f>
        <v>2.97</v>
      </c>
      <c r="L123" s="224">
        <f>K123*1.25</f>
        <v>3.7125000000000004</v>
      </c>
      <c r="M123" s="224">
        <f>K123*0.75</f>
        <v>2.2275</v>
      </c>
      <c r="N123" s="52" t="str">
        <f>IF(J123&gt;L$123,"EXCESSIVAMENTE ELEVADO",IF(J123&lt;M$123,"INEXEQUÍVEL","VÁLIDO"))</f>
        <v>VÁLIDO</v>
      </c>
      <c r="O123" s="50"/>
      <c r="P123" s="53"/>
      <c r="Q123" s="209">
        <f>TRUNC(AVERAGE(J123:J126),2)</f>
        <v>2.68</v>
      </c>
      <c r="R123" s="209">
        <f>Q123*E123</f>
        <v>160.80000000000001</v>
      </c>
    </row>
    <row r="124" spans="1:26" ht="43.9" customHeight="1" thickBot="1" x14ac:dyDescent="0.3">
      <c r="A124" s="217"/>
      <c r="B124" s="217"/>
      <c r="C124" s="208"/>
      <c r="D124" s="219"/>
      <c r="E124" s="235"/>
      <c r="F124" s="97" t="s">
        <v>476</v>
      </c>
      <c r="G124" s="96" t="s">
        <v>95</v>
      </c>
      <c r="H124" s="96" t="s">
        <v>479</v>
      </c>
      <c r="I124" s="96" t="s">
        <v>102</v>
      </c>
      <c r="J124" s="94">
        <v>2.64</v>
      </c>
      <c r="K124" s="223"/>
      <c r="L124" s="225"/>
      <c r="M124" s="225"/>
      <c r="N124" s="52" t="str">
        <f t="shared" ref="N124:N126" si="15">IF(J124&gt;L$123,"EXCESSIVAMENTE ELEVADO",IF(J124&lt;M$123,"INEXEQUÍVEL","VÁLIDO"))</f>
        <v>VÁLIDO</v>
      </c>
      <c r="O124" s="78"/>
      <c r="P124" s="77"/>
      <c r="Q124" s="210"/>
      <c r="R124" s="210"/>
    </row>
    <row r="125" spans="1:26" ht="69" customHeight="1" x14ac:dyDescent="0.25">
      <c r="A125" s="217"/>
      <c r="B125" s="217"/>
      <c r="C125" s="208"/>
      <c r="D125" s="219"/>
      <c r="E125" s="235"/>
      <c r="F125" s="97" t="s">
        <v>478</v>
      </c>
      <c r="G125" s="96" t="s">
        <v>95</v>
      </c>
      <c r="H125" s="96" t="s">
        <v>481</v>
      </c>
      <c r="I125" s="96" t="s">
        <v>99</v>
      </c>
      <c r="J125" s="94">
        <v>2.77</v>
      </c>
      <c r="K125" s="223"/>
      <c r="L125" s="225"/>
      <c r="M125" s="225"/>
      <c r="N125" s="52" t="str">
        <f t="shared" si="15"/>
        <v>VÁLIDO</v>
      </c>
      <c r="O125" s="78"/>
      <c r="P125" s="77"/>
      <c r="Q125" s="210"/>
      <c r="R125" s="210"/>
      <c r="T125" s="211" t="s">
        <v>64</v>
      </c>
      <c r="U125" s="212"/>
      <c r="V125" s="212"/>
      <c r="W125" s="212"/>
      <c r="X125" s="213"/>
      <c r="Y125" s="214" t="s">
        <v>68</v>
      </c>
      <c r="Z125" s="215"/>
    </row>
    <row r="126" spans="1:26" ht="69" customHeight="1" x14ac:dyDescent="0.25">
      <c r="A126" s="217"/>
      <c r="B126" s="217"/>
      <c r="C126" s="208"/>
      <c r="D126" s="219"/>
      <c r="E126" s="235"/>
      <c r="F126" s="97" t="s">
        <v>97</v>
      </c>
      <c r="G126" s="99" t="s">
        <v>95</v>
      </c>
      <c r="H126" s="96" t="s">
        <v>96</v>
      </c>
      <c r="I126" s="100" t="s">
        <v>94</v>
      </c>
      <c r="J126" s="94">
        <v>2.83</v>
      </c>
      <c r="K126" s="223"/>
      <c r="L126" s="225"/>
      <c r="M126" s="225"/>
      <c r="N126" s="52" t="str">
        <f t="shared" si="15"/>
        <v>VÁLIDO</v>
      </c>
      <c r="O126" s="78"/>
      <c r="P126" s="77"/>
      <c r="Q126" s="210"/>
      <c r="R126" s="210"/>
      <c r="T126" s="56" t="s">
        <v>4</v>
      </c>
      <c r="U126" s="57" t="s">
        <v>65</v>
      </c>
      <c r="V126" s="58" t="s">
        <v>76</v>
      </c>
      <c r="W126" s="57" t="s">
        <v>67</v>
      </c>
      <c r="X126" s="59" t="s">
        <v>15</v>
      </c>
      <c r="Y126" s="60">
        <v>0.25</v>
      </c>
      <c r="Z126" s="61">
        <v>0.75</v>
      </c>
    </row>
    <row r="127" spans="1:26" ht="66.75" customHeight="1" thickBot="1" x14ac:dyDescent="0.3">
      <c r="A127" s="217"/>
      <c r="B127" s="217"/>
      <c r="C127" s="208"/>
      <c r="D127" s="219"/>
      <c r="E127" s="235"/>
      <c r="F127" s="97" t="s">
        <v>181</v>
      </c>
      <c r="G127" s="99" t="s">
        <v>95</v>
      </c>
      <c r="H127" s="96" t="s">
        <v>182</v>
      </c>
      <c r="I127" s="98" t="s">
        <v>102</v>
      </c>
      <c r="J127" s="94">
        <v>4.12</v>
      </c>
      <c r="K127" s="236"/>
      <c r="L127" s="237"/>
      <c r="M127" s="237"/>
      <c r="N127" s="52" t="str">
        <f>IF(J127&gt;L$123,"EXCESSIVAMENTE ELEVADO",IF(J127&lt;M$123,"INEXEQUÍVEL","VÁLIDO"))</f>
        <v>EXCESSIVAMENTE ELEVADO</v>
      </c>
      <c r="O127" s="161">
        <f>(J127-K123)/K123</f>
        <v>0.38720538720538716</v>
      </c>
      <c r="P127" s="162" t="s">
        <v>347</v>
      </c>
      <c r="Q127" s="226"/>
      <c r="R127" s="226"/>
      <c r="T127" s="62">
        <f>AVERAGE(J123:J126)</f>
        <v>2.6825000000000001</v>
      </c>
      <c r="U127" s="63">
        <f>_xlfn.STDEV.S(J123:J126)</f>
        <v>0.1508586534917149</v>
      </c>
      <c r="V127" s="64">
        <f>(U127/T127)*100</f>
        <v>5.6238081450779083</v>
      </c>
      <c r="W127" s="65" t="str">
        <f>IF(V127&gt;25,"Mediana","Média")</f>
        <v>Média</v>
      </c>
      <c r="X127" s="66">
        <f>MIN(J123:J126)</f>
        <v>2.4900000000000002</v>
      </c>
      <c r="Y127" s="67" t="s">
        <v>71</v>
      </c>
      <c r="Z127" s="68" t="s">
        <v>72</v>
      </c>
    </row>
    <row r="128" spans="1:26" s="20" customFormat="1" ht="21.75" customHeight="1" x14ac:dyDescent="0.25">
      <c r="A128" s="7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2"/>
      <c r="V128" s="40"/>
    </row>
    <row r="129" spans="1:26" ht="55.5" customHeight="1" x14ac:dyDescent="0.25">
      <c r="A129" s="216">
        <v>19</v>
      </c>
      <c r="B129" s="216"/>
      <c r="C129" s="207" t="s">
        <v>183</v>
      </c>
      <c r="D129" s="218" t="s">
        <v>79</v>
      </c>
      <c r="E129" s="234">
        <v>10</v>
      </c>
      <c r="F129" s="97" t="s">
        <v>184</v>
      </c>
      <c r="G129" s="99" t="s">
        <v>95</v>
      </c>
      <c r="H129" s="95" t="s">
        <v>185</v>
      </c>
      <c r="I129" s="100" t="s">
        <v>102</v>
      </c>
      <c r="J129" s="94">
        <v>45.39</v>
      </c>
      <c r="K129" s="222">
        <f>AVERAGE(J130:J133)</f>
        <v>69.727499999999992</v>
      </c>
      <c r="L129" s="224">
        <f>K129*1.25</f>
        <v>87.159374999999983</v>
      </c>
      <c r="M129" s="224">
        <f>K129*0.75</f>
        <v>52.295624999999994</v>
      </c>
      <c r="N129" s="52" t="str">
        <f>IF(J129&gt;L$129,"EXCESSIVAMENTE ELEVADO",IF(J129&lt;M$129,"INEXEQUÍVEL","VÁLIDO"))</f>
        <v>INEXEQUÍVEL</v>
      </c>
      <c r="O129" s="175">
        <f>J129/K129</f>
        <v>0.65096267613208569</v>
      </c>
      <c r="P129" s="176" t="s">
        <v>75</v>
      </c>
      <c r="Q129" s="209">
        <f>TRUNC(AVERAGE(J130:J133),2)</f>
        <v>69.72</v>
      </c>
      <c r="R129" s="209">
        <f>Q129*E129</f>
        <v>697.2</v>
      </c>
    </row>
    <row r="130" spans="1:26" ht="43.9" customHeight="1" thickBot="1" x14ac:dyDescent="0.3">
      <c r="A130" s="217"/>
      <c r="B130" s="217"/>
      <c r="C130" s="208"/>
      <c r="D130" s="219"/>
      <c r="E130" s="235"/>
      <c r="F130" s="97" t="s">
        <v>188</v>
      </c>
      <c r="G130" s="96" t="s">
        <v>95</v>
      </c>
      <c r="H130" s="96" t="s">
        <v>189</v>
      </c>
      <c r="I130" s="96" t="s">
        <v>102</v>
      </c>
      <c r="J130" s="94">
        <v>66.03</v>
      </c>
      <c r="K130" s="223"/>
      <c r="L130" s="225"/>
      <c r="M130" s="225"/>
      <c r="N130" s="52" t="str">
        <f t="shared" ref="N130:N133" si="16">IF(J130&gt;L$129,"EXCESSIVAMENTE ELEVADO",IF(J130&lt;M$129,"INEXEQUÍVEL","VÁLIDO"))</f>
        <v>VÁLIDO</v>
      </c>
      <c r="O130" s="78"/>
      <c r="P130" s="77"/>
      <c r="Q130" s="210"/>
      <c r="R130" s="210"/>
    </row>
    <row r="131" spans="1:26" ht="69" customHeight="1" x14ac:dyDescent="0.25">
      <c r="A131" s="217"/>
      <c r="B131" s="217"/>
      <c r="C131" s="208"/>
      <c r="D131" s="219"/>
      <c r="E131" s="235"/>
      <c r="F131" s="97" t="s">
        <v>485</v>
      </c>
      <c r="G131" s="96" t="s">
        <v>95</v>
      </c>
      <c r="H131" s="96" t="s">
        <v>484</v>
      </c>
      <c r="I131" s="96" t="s">
        <v>94</v>
      </c>
      <c r="J131" s="94">
        <v>68.040000000000006</v>
      </c>
      <c r="K131" s="223"/>
      <c r="L131" s="225"/>
      <c r="M131" s="225"/>
      <c r="N131" s="52" t="str">
        <f t="shared" si="16"/>
        <v>VÁLIDO</v>
      </c>
      <c r="O131" s="78"/>
      <c r="P131" s="77"/>
      <c r="Q131" s="210"/>
      <c r="R131" s="210"/>
      <c r="T131" s="211" t="s">
        <v>64</v>
      </c>
      <c r="U131" s="212"/>
      <c r="V131" s="212"/>
      <c r="W131" s="212"/>
      <c r="X131" s="213"/>
      <c r="Y131" s="214" t="s">
        <v>68</v>
      </c>
      <c r="Z131" s="215"/>
    </row>
    <row r="132" spans="1:26" ht="69" customHeight="1" x14ac:dyDescent="0.25">
      <c r="A132" s="217"/>
      <c r="B132" s="217"/>
      <c r="C132" s="208"/>
      <c r="D132" s="219"/>
      <c r="E132" s="235"/>
      <c r="F132" s="97" t="s">
        <v>187</v>
      </c>
      <c r="G132" s="99" t="s">
        <v>95</v>
      </c>
      <c r="H132" s="96" t="s">
        <v>186</v>
      </c>
      <c r="I132" s="98" t="s">
        <v>99</v>
      </c>
      <c r="J132" s="94">
        <v>69.069999999999993</v>
      </c>
      <c r="K132" s="223"/>
      <c r="L132" s="225"/>
      <c r="M132" s="225"/>
      <c r="N132" s="52" t="str">
        <f t="shared" si="16"/>
        <v>VÁLIDO</v>
      </c>
      <c r="O132" s="78"/>
      <c r="P132" s="77"/>
      <c r="Q132" s="210"/>
      <c r="R132" s="210"/>
      <c r="T132" s="56" t="s">
        <v>4</v>
      </c>
      <c r="U132" s="57" t="s">
        <v>65</v>
      </c>
      <c r="V132" s="58" t="s">
        <v>76</v>
      </c>
      <c r="W132" s="57" t="s">
        <v>67</v>
      </c>
      <c r="X132" s="59" t="s">
        <v>15</v>
      </c>
      <c r="Y132" s="60">
        <v>0.25</v>
      </c>
      <c r="Z132" s="61">
        <v>0.75</v>
      </c>
    </row>
    <row r="133" spans="1:26" ht="70.5" customHeight="1" thickBot="1" x14ac:dyDescent="0.3">
      <c r="A133" s="217"/>
      <c r="B133" s="217"/>
      <c r="C133" s="208"/>
      <c r="D133" s="219"/>
      <c r="E133" s="235"/>
      <c r="F133" s="97" t="s">
        <v>482</v>
      </c>
      <c r="G133" s="96" t="s">
        <v>95</v>
      </c>
      <c r="H133" s="96" t="s">
        <v>483</v>
      </c>
      <c r="I133" s="100" t="s">
        <v>102</v>
      </c>
      <c r="J133" s="108">
        <v>75.77</v>
      </c>
      <c r="K133" s="236"/>
      <c r="L133" s="237"/>
      <c r="M133" s="237"/>
      <c r="N133" s="52" t="str">
        <f t="shared" si="16"/>
        <v>VÁLIDO</v>
      </c>
      <c r="O133" s="78"/>
      <c r="P133" s="77"/>
      <c r="Q133" s="226"/>
      <c r="R133" s="226"/>
      <c r="T133" s="62">
        <f>AVERAGE(J130:J133)</f>
        <v>69.727499999999992</v>
      </c>
      <c r="U133" s="63">
        <f>_xlfn.STDEV.S(J130:J133)</f>
        <v>4.2215034841471644</v>
      </c>
      <c r="V133" s="64">
        <f>(U133/T133)*100</f>
        <v>6.0542877403422821</v>
      </c>
      <c r="W133" s="65" t="str">
        <f>IF(V133&gt;25,"Mediana","Média")</f>
        <v>Média</v>
      </c>
      <c r="X133" s="66">
        <f>MIN(J130:J133)</f>
        <v>66.03</v>
      </c>
      <c r="Y133" s="67" t="s">
        <v>71</v>
      </c>
      <c r="Z133" s="68" t="s">
        <v>72</v>
      </c>
    </row>
    <row r="134" spans="1:26" s="20" customFormat="1" ht="21.75" customHeight="1" x14ac:dyDescent="0.25">
      <c r="A134" s="79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2"/>
      <c r="V134" s="40"/>
    </row>
    <row r="135" spans="1:26" ht="55.5" customHeight="1" thickBot="1" x14ac:dyDescent="0.3">
      <c r="A135" s="216">
        <v>20</v>
      </c>
      <c r="B135" s="216"/>
      <c r="C135" s="207" t="s">
        <v>190</v>
      </c>
      <c r="D135" s="218" t="s">
        <v>79</v>
      </c>
      <c r="E135" s="234">
        <v>40</v>
      </c>
      <c r="F135" s="97" t="s">
        <v>488</v>
      </c>
      <c r="G135" s="99" t="s">
        <v>95</v>
      </c>
      <c r="H135" s="96" t="s">
        <v>491</v>
      </c>
      <c r="I135" s="100" t="s">
        <v>94</v>
      </c>
      <c r="J135" s="108">
        <v>3.45</v>
      </c>
      <c r="K135" s="222">
        <f>AVERAGE(J135:J139)</f>
        <v>4.5439999999999996</v>
      </c>
      <c r="L135" s="224">
        <f>K135*1.25</f>
        <v>5.68</v>
      </c>
      <c r="M135" s="224">
        <f>K135*0.75</f>
        <v>3.4079999999999995</v>
      </c>
      <c r="N135" s="52" t="str">
        <f>IF(J135&gt;L$135,"EXCESSIVAMENTE ELEVADO",IF(J135&lt;M$135,"INEXEQUÍVEL","VÁLIDO"))</f>
        <v>VÁLIDO</v>
      </c>
      <c r="O135" s="50"/>
      <c r="P135" s="53"/>
      <c r="Q135" s="209">
        <f>TRUNC(AVERAGE(J135:J138),2)</f>
        <v>4.2</v>
      </c>
      <c r="R135" s="209">
        <f>Q135*E135</f>
        <v>168</v>
      </c>
      <c r="V135"/>
    </row>
    <row r="136" spans="1:26" ht="43.9" customHeight="1" x14ac:dyDescent="0.25">
      <c r="A136" s="217"/>
      <c r="B136" s="217"/>
      <c r="C136" s="208"/>
      <c r="D136" s="219"/>
      <c r="E136" s="235"/>
      <c r="F136" s="97" t="s">
        <v>97</v>
      </c>
      <c r="G136" s="99" t="s">
        <v>95</v>
      </c>
      <c r="H136" s="96" t="s">
        <v>96</v>
      </c>
      <c r="I136" s="100" t="s">
        <v>94</v>
      </c>
      <c r="J136" s="94">
        <v>4.03</v>
      </c>
      <c r="K136" s="223"/>
      <c r="L136" s="225"/>
      <c r="M136" s="225"/>
      <c r="N136" s="52" t="str">
        <f t="shared" ref="N136:N138" si="17">IF(J136&gt;L$135,"EXCESSIVAMENTE ELEVADO",IF(J136&lt;M$135,"INEXEQUÍVEL","VÁLIDO"))</f>
        <v>VÁLIDO</v>
      </c>
      <c r="O136" s="78"/>
      <c r="P136" s="77"/>
      <c r="Q136" s="210"/>
      <c r="R136" s="210"/>
      <c r="T136" s="166" t="s">
        <v>64</v>
      </c>
      <c r="U136" s="167"/>
      <c r="V136" s="167"/>
      <c r="W136" s="167"/>
      <c r="X136" s="168"/>
      <c r="Y136" s="169" t="s">
        <v>68</v>
      </c>
      <c r="Z136" s="170"/>
    </row>
    <row r="137" spans="1:26" ht="69" customHeight="1" x14ac:dyDescent="0.25">
      <c r="A137" s="217"/>
      <c r="B137" s="217"/>
      <c r="C137" s="208"/>
      <c r="D137" s="219"/>
      <c r="E137" s="235"/>
      <c r="F137" s="97" t="s">
        <v>486</v>
      </c>
      <c r="G137" s="99" t="s">
        <v>95</v>
      </c>
      <c r="H137" s="96" t="s">
        <v>489</v>
      </c>
      <c r="I137" s="98" t="s">
        <v>99</v>
      </c>
      <c r="J137" s="94">
        <v>4.2699999999999996</v>
      </c>
      <c r="K137" s="223"/>
      <c r="L137" s="225"/>
      <c r="M137" s="225"/>
      <c r="N137" s="52" t="str">
        <f t="shared" si="17"/>
        <v>VÁLIDO</v>
      </c>
      <c r="O137" s="78"/>
      <c r="P137" s="77"/>
      <c r="Q137" s="210"/>
      <c r="R137" s="210"/>
      <c r="T137" s="56" t="s">
        <v>4</v>
      </c>
      <c r="U137" s="57" t="s">
        <v>65</v>
      </c>
      <c r="V137" s="58" t="s">
        <v>76</v>
      </c>
      <c r="W137" s="57" t="s">
        <v>67</v>
      </c>
      <c r="X137" s="59" t="s">
        <v>15</v>
      </c>
      <c r="Y137" s="60">
        <v>0.25</v>
      </c>
      <c r="Z137" s="61">
        <v>0.75</v>
      </c>
    </row>
    <row r="138" spans="1:26" ht="69" customHeight="1" thickBot="1" x14ac:dyDescent="0.3">
      <c r="A138" s="217"/>
      <c r="B138" s="217"/>
      <c r="C138" s="208"/>
      <c r="D138" s="219"/>
      <c r="E138" s="235"/>
      <c r="F138" s="97" t="s">
        <v>487</v>
      </c>
      <c r="G138" s="99" t="s">
        <v>95</v>
      </c>
      <c r="H138" s="96" t="s">
        <v>490</v>
      </c>
      <c r="I138" s="96" t="s">
        <v>99</v>
      </c>
      <c r="J138" s="94">
        <v>5.07</v>
      </c>
      <c r="K138" s="223"/>
      <c r="L138" s="225"/>
      <c r="M138" s="225"/>
      <c r="N138" s="52" t="str">
        <f t="shared" si="17"/>
        <v>VÁLIDO</v>
      </c>
      <c r="O138" s="78"/>
      <c r="P138" s="77"/>
      <c r="Q138" s="210"/>
      <c r="R138" s="210"/>
      <c r="T138" s="62">
        <f>AVERAGE(J135:J138)</f>
        <v>4.2050000000000001</v>
      </c>
      <c r="U138" s="63">
        <f>_xlfn.STDEV.S(J135:J138)</f>
        <v>0.67159015279657919</v>
      </c>
      <c r="V138" s="64">
        <f>(U138/T138)*100</f>
        <v>15.971228366149326</v>
      </c>
      <c r="W138" s="65" t="str">
        <f>IF(V138&gt;25,"Mediana","Média")</f>
        <v>Média</v>
      </c>
      <c r="X138" s="66">
        <f>MIN(J135:J138)</f>
        <v>3.45</v>
      </c>
      <c r="Y138" s="67" t="s">
        <v>71</v>
      </c>
      <c r="Z138" s="68" t="s">
        <v>72</v>
      </c>
    </row>
    <row r="139" spans="1:26" ht="71.25" customHeight="1" x14ac:dyDescent="0.25">
      <c r="A139" s="217"/>
      <c r="B139" s="217"/>
      <c r="C139" s="208"/>
      <c r="D139" s="219"/>
      <c r="E139" s="235"/>
      <c r="F139" s="177" t="s">
        <v>493</v>
      </c>
      <c r="G139" s="96" t="s">
        <v>326</v>
      </c>
      <c r="H139" s="96" t="s">
        <v>492</v>
      </c>
      <c r="I139" s="96" t="s">
        <v>94</v>
      </c>
      <c r="J139" s="94">
        <v>5.9</v>
      </c>
      <c r="K139" s="236"/>
      <c r="L139" s="237"/>
      <c r="M139" s="237"/>
      <c r="N139" s="52" t="str">
        <f>IF(J139&gt;L$135,"EXCESSIVAMENTE ELEVADO",IF(J139&lt;M$135,"INEXEQUÍVEL","VÁLIDO"))</f>
        <v>EXCESSIVAMENTE ELEVADO</v>
      </c>
      <c r="O139" s="161">
        <f>(J139-K135)/K135</f>
        <v>0.29841549295774666</v>
      </c>
      <c r="P139" s="162" t="s">
        <v>347</v>
      </c>
      <c r="Q139" s="226"/>
      <c r="R139" s="226"/>
    </row>
    <row r="140" spans="1:26" s="20" customFormat="1" ht="21.75" customHeight="1" thickBot="1" x14ac:dyDescent="0.3">
      <c r="A140" s="79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2"/>
      <c r="V140" s="40"/>
    </row>
    <row r="141" spans="1:26" ht="55.5" customHeight="1" x14ac:dyDescent="0.25">
      <c r="A141" s="216">
        <v>21</v>
      </c>
      <c r="B141" s="216"/>
      <c r="C141" s="207" t="s">
        <v>191</v>
      </c>
      <c r="D141" s="218" t="s">
        <v>79</v>
      </c>
      <c r="E141" s="234">
        <v>60</v>
      </c>
      <c r="F141" s="97" t="s">
        <v>97</v>
      </c>
      <c r="G141" s="99" t="s">
        <v>95</v>
      </c>
      <c r="H141" s="96" t="s">
        <v>96</v>
      </c>
      <c r="I141" s="100" t="s">
        <v>94</v>
      </c>
      <c r="J141" s="94">
        <v>4.97</v>
      </c>
      <c r="K141" s="222">
        <f>AVERAGE(J141:J144)</f>
        <v>4.7649999999999997</v>
      </c>
      <c r="L141" s="224">
        <f>K141*1.25</f>
        <v>5.9562499999999998</v>
      </c>
      <c r="M141" s="224">
        <f>K141*0.75</f>
        <v>3.5737499999999995</v>
      </c>
      <c r="N141" s="52" t="str">
        <f>IF(J141&gt;L$141,"EXCESSIVAMENTE ELEVADO",IF(J141&lt;M$141,"INEXEQUÍVEL","VÁLIDO"))</f>
        <v>VÁLIDO</v>
      </c>
      <c r="O141" s="50"/>
      <c r="P141" s="53"/>
      <c r="Q141" s="209">
        <f>TRUNC(AVERAGE(J141:J144),2)</f>
        <v>4.76</v>
      </c>
      <c r="R141" s="209">
        <f>Q141*E141</f>
        <v>285.59999999999997</v>
      </c>
      <c r="T141" s="211" t="s">
        <v>64</v>
      </c>
      <c r="U141" s="212"/>
      <c r="V141" s="212"/>
      <c r="W141" s="212"/>
      <c r="X141" s="213"/>
      <c r="Y141" s="214" t="s">
        <v>68</v>
      </c>
      <c r="Z141" s="215"/>
    </row>
    <row r="142" spans="1:26" ht="55.5" customHeight="1" x14ac:dyDescent="0.25">
      <c r="A142" s="217"/>
      <c r="B142" s="217"/>
      <c r="C142" s="208"/>
      <c r="D142" s="219"/>
      <c r="E142" s="235"/>
      <c r="F142" s="97" t="s">
        <v>531</v>
      </c>
      <c r="G142" s="99" t="s">
        <v>95</v>
      </c>
      <c r="H142" s="95" t="s">
        <v>532</v>
      </c>
      <c r="I142" s="100" t="s">
        <v>99</v>
      </c>
      <c r="J142" s="94">
        <v>5.09</v>
      </c>
      <c r="K142" s="223"/>
      <c r="L142" s="225"/>
      <c r="M142" s="225"/>
      <c r="N142" s="52" t="str">
        <f>IF(J142&gt;L$141,"EXCESSIVAMENTE ELEVADO",IF(J142&lt;M$141,"INEXEQUÍVEL","VÁLIDO"))</f>
        <v>VÁLIDO</v>
      </c>
      <c r="O142" s="50"/>
      <c r="P142" s="53"/>
      <c r="Q142" s="210"/>
      <c r="R142" s="210"/>
      <c r="T142" s="56" t="s">
        <v>4</v>
      </c>
      <c r="U142" s="57" t="s">
        <v>65</v>
      </c>
      <c r="V142" s="58" t="s">
        <v>76</v>
      </c>
      <c r="W142" s="57" t="s">
        <v>67</v>
      </c>
      <c r="X142" s="59" t="s">
        <v>15</v>
      </c>
      <c r="Y142" s="60">
        <v>0.25</v>
      </c>
      <c r="Z142" s="61">
        <v>0.75</v>
      </c>
    </row>
    <row r="143" spans="1:26" ht="55.5" customHeight="1" thickBot="1" x14ac:dyDescent="0.3">
      <c r="A143" s="217"/>
      <c r="B143" s="217"/>
      <c r="C143" s="208"/>
      <c r="D143" s="219"/>
      <c r="E143" s="235"/>
      <c r="F143" s="97" t="s">
        <v>486</v>
      </c>
      <c r="G143" s="99" t="s">
        <v>95</v>
      </c>
      <c r="H143" s="95" t="s">
        <v>528</v>
      </c>
      <c r="I143" s="100" t="s">
        <v>102</v>
      </c>
      <c r="J143" s="94">
        <v>4.2699999999999996</v>
      </c>
      <c r="K143" s="223"/>
      <c r="L143" s="225"/>
      <c r="M143" s="225"/>
      <c r="N143" s="52" t="str">
        <f t="shared" ref="N143" si="18">IF(J143&gt;L$141,"EXCESSIVAMENTE ELEVADO",IF(J143&lt;M$141,"INEXEQUÍVEL","VÁLIDO"))</f>
        <v>VÁLIDO</v>
      </c>
      <c r="O143" s="50"/>
      <c r="P143" s="53"/>
      <c r="Q143" s="210"/>
      <c r="R143" s="210"/>
      <c r="T143" s="62">
        <f>AVERAGE(J141:J144)</f>
        <v>4.7649999999999997</v>
      </c>
      <c r="U143" s="63">
        <f>_xlfn.STDEV.S(J141:J144)</f>
        <v>0.36235341863986886</v>
      </c>
      <c r="V143" s="64">
        <f>(U143/T143)*100</f>
        <v>7.6044788801651384</v>
      </c>
      <c r="W143" s="65" t="str">
        <f>IF(V143&gt;25,"Mediana","Média")</f>
        <v>Média</v>
      </c>
      <c r="X143" s="66">
        <f>MIN(J141:J144)</f>
        <v>4.2699999999999996</v>
      </c>
      <c r="Y143" s="67" t="s">
        <v>71</v>
      </c>
      <c r="Z143" s="68" t="s">
        <v>72</v>
      </c>
    </row>
    <row r="144" spans="1:26" ht="55.5" customHeight="1" x14ac:dyDescent="0.25">
      <c r="A144" s="217"/>
      <c r="B144" s="217"/>
      <c r="C144" s="208"/>
      <c r="D144" s="219"/>
      <c r="E144" s="235"/>
      <c r="F144" s="109" t="s">
        <v>533</v>
      </c>
      <c r="G144" s="99" t="s">
        <v>95</v>
      </c>
      <c r="H144" s="95" t="s">
        <v>534</v>
      </c>
      <c r="I144" s="100" t="s">
        <v>102</v>
      </c>
      <c r="J144" s="94">
        <v>4.7300000000000004</v>
      </c>
      <c r="K144" s="223"/>
      <c r="L144" s="225"/>
      <c r="M144" s="225"/>
      <c r="N144" s="52" t="str">
        <f>IF(J144&gt;L$141,"EXCESSIVAMENTE ELEVADO",IF(J144&lt;M$141,"INEXEQUÍVEL","VÁLIDO"))</f>
        <v>VÁLIDO</v>
      </c>
      <c r="O144" s="50"/>
      <c r="P144" s="53"/>
      <c r="Q144" s="210"/>
      <c r="R144" s="210"/>
      <c r="V144"/>
    </row>
    <row r="145" spans="1:26" s="20" customFormat="1" ht="21.75" customHeight="1" thickBot="1" x14ac:dyDescent="0.3">
      <c r="A145" s="79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2"/>
      <c r="V145" s="40"/>
    </row>
    <row r="146" spans="1:26" ht="55.5" customHeight="1" x14ac:dyDescent="0.25">
      <c r="A146" s="216">
        <v>22</v>
      </c>
      <c r="B146" s="216"/>
      <c r="C146" s="207" t="s">
        <v>192</v>
      </c>
      <c r="D146" s="218" t="s">
        <v>79</v>
      </c>
      <c r="E146" s="220">
        <v>60</v>
      </c>
      <c r="F146" s="97" t="s">
        <v>526</v>
      </c>
      <c r="G146" s="99" t="s">
        <v>95</v>
      </c>
      <c r="H146" s="95" t="s">
        <v>529</v>
      </c>
      <c r="I146" s="100" t="s">
        <v>94</v>
      </c>
      <c r="J146" s="94">
        <v>3.78</v>
      </c>
      <c r="K146" s="222">
        <f>AVERAGE(J146:J149)</f>
        <v>4.3</v>
      </c>
      <c r="L146" s="224">
        <f>K146*1.25</f>
        <v>5.375</v>
      </c>
      <c r="M146" s="224">
        <f>K146*0.75</f>
        <v>3.2249999999999996</v>
      </c>
      <c r="N146" s="52" t="str">
        <f>IF(J146&gt;L$146,"EXCESSIVAMENTE ELEVADO",IF(J146&lt;M$146,"INEXEQUÍVEL","VÁLIDO"))</f>
        <v>VÁLIDO</v>
      </c>
      <c r="O146" s="50"/>
      <c r="P146" s="53"/>
      <c r="Q146" s="209">
        <f>TRUNC(AVERAGE(J146:J149),2)</f>
        <v>4.3</v>
      </c>
      <c r="R146" s="209">
        <f>Q146*E146</f>
        <v>258</v>
      </c>
      <c r="T146" s="211" t="s">
        <v>64</v>
      </c>
      <c r="U146" s="212"/>
      <c r="V146" s="212"/>
      <c r="W146" s="212"/>
      <c r="X146" s="213"/>
      <c r="Y146" s="214" t="s">
        <v>68</v>
      </c>
      <c r="Z146" s="215"/>
    </row>
    <row r="147" spans="1:26" ht="55.5" customHeight="1" x14ac:dyDescent="0.25">
      <c r="A147" s="217"/>
      <c r="B147" s="217"/>
      <c r="C147" s="208"/>
      <c r="D147" s="219"/>
      <c r="E147" s="221"/>
      <c r="F147" s="97" t="s">
        <v>527</v>
      </c>
      <c r="G147" s="99" t="s">
        <v>95</v>
      </c>
      <c r="H147" s="95" t="s">
        <v>530</v>
      </c>
      <c r="I147" s="100" t="s">
        <v>99</v>
      </c>
      <c r="J147" s="94">
        <v>4.26</v>
      </c>
      <c r="K147" s="223"/>
      <c r="L147" s="225"/>
      <c r="M147" s="225"/>
      <c r="N147" s="52" t="str">
        <f>IF(J147&gt;L$146,"EXCESSIVAMENTE ELEVADO",IF(J147&lt;M$146,"INEXEQUÍVEL","VÁLIDO"))</f>
        <v>VÁLIDO</v>
      </c>
      <c r="O147" s="50"/>
      <c r="P147" s="53"/>
      <c r="Q147" s="210"/>
      <c r="R147" s="210"/>
      <c r="T147" s="56" t="s">
        <v>4</v>
      </c>
      <c r="U147" s="57" t="s">
        <v>65</v>
      </c>
      <c r="V147" s="58" t="s">
        <v>76</v>
      </c>
      <c r="W147" s="57" t="s">
        <v>67</v>
      </c>
      <c r="X147" s="59" t="s">
        <v>15</v>
      </c>
      <c r="Y147" s="60">
        <v>0.25</v>
      </c>
      <c r="Z147" s="61">
        <v>0.75</v>
      </c>
    </row>
    <row r="148" spans="1:26" ht="55.5" customHeight="1" thickBot="1" x14ac:dyDescent="0.3">
      <c r="A148" s="217"/>
      <c r="B148" s="217"/>
      <c r="C148" s="208"/>
      <c r="D148" s="219"/>
      <c r="E148" s="221"/>
      <c r="F148" s="97" t="s">
        <v>97</v>
      </c>
      <c r="G148" s="99" t="s">
        <v>95</v>
      </c>
      <c r="H148" s="96" t="s">
        <v>96</v>
      </c>
      <c r="I148" s="100" t="s">
        <v>94</v>
      </c>
      <c r="J148" s="94">
        <v>4.58</v>
      </c>
      <c r="K148" s="223"/>
      <c r="L148" s="225"/>
      <c r="M148" s="225"/>
      <c r="N148" s="52" t="str">
        <f t="shared" ref="N148" si="19">IF(J148&gt;L$146,"EXCESSIVAMENTE ELEVADO",IF(J148&lt;M$146,"INEXEQUÍVEL","VÁLIDO"))</f>
        <v>VÁLIDO</v>
      </c>
      <c r="O148" s="50"/>
      <c r="P148" s="53"/>
      <c r="Q148" s="210"/>
      <c r="R148" s="210"/>
      <c r="T148" s="62">
        <f>AVERAGE(J146:J149)</f>
        <v>4.3</v>
      </c>
      <c r="U148" s="63">
        <f>_xlfn.STDEV.S(J146:J149)</f>
        <v>0.37806525010020881</v>
      </c>
      <c r="V148" s="64">
        <f>(U148/T148)*100</f>
        <v>8.7922151186095068</v>
      </c>
      <c r="W148" s="65" t="str">
        <f>IF(V148&gt;25,"Mediana","Média")</f>
        <v>Média</v>
      </c>
      <c r="X148" s="66">
        <f>MIN(J146:J149)</f>
        <v>3.78</v>
      </c>
      <c r="Y148" s="67" t="s">
        <v>71</v>
      </c>
      <c r="Z148" s="68" t="s">
        <v>72</v>
      </c>
    </row>
    <row r="149" spans="1:26" ht="55.5" customHeight="1" x14ac:dyDescent="0.25">
      <c r="A149" s="217"/>
      <c r="B149" s="217"/>
      <c r="C149" s="208"/>
      <c r="D149" s="219"/>
      <c r="E149" s="221"/>
      <c r="F149" s="97" t="s">
        <v>525</v>
      </c>
      <c r="G149" s="99" t="s">
        <v>95</v>
      </c>
      <c r="H149" s="95" t="s">
        <v>528</v>
      </c>
      <c r="I149" s="100" t="s">
        <v>102</v>
      </c>
      <c r="J149" s="94">
        <v>4.58</v>
      </c>
      <c r="K149" s="223"/>
      <c r="L149" s="225"/>
      <c r="M149" s="225"/>
      <c r="N149" s="52" t="str">
        <f>IF(J149&gt;L$146,"EXCESSIVAMENTE ELEVADO",IF(J149&lt;M$146,"INEXEQUÍVEL","VÁLIDO"))</f>
        <v>VÁLIDO</v>
      </c>
      <c r="O149" s="50"/>
      <c r="P149" s="53"/>
      <c r="Q149" s="210"/>
      <c r="R149" s="210"/>
      <c r="V149"/>
    </row>
    <row r="150" spans="1:26" s="20" customFormat="1" ht="21.75" customHeight="1" thickBot="1" x14ac:dyDescent="0.3">
      <c r="A150" s="204"/>
      <c r="B150" s="205"/>
      <c r="C150" s="205"/>
      <c r="D150" s="205"/>
      <c r="E150" s="205"/>
      <c r="F150" s="205"/>
      <c r="G150" s="205"/>
      <c r="H150" s="205"/>
      <c r="I150" s="205"/>
      <c r="J150" s="205"/>
      <c r="K150" s="205"/>
      <c r="L150" s="205"/>
      <c r="M150" s="205"/>
      <c r="N150" s="205"/>
      <c r="O150" s="205"/>
      <c r="P150" s="205"/>
      <c r="Q150" s="206"/>
      <c r="R150" s="85"/>
      <c r="V150" s="40"/>
    </row>
    <row r="151" spans="1:26" ht="55.5" customHeight="1" x14ac:dyDescent="0.25">
      <c r="A151" s="216">
        <v>23</v>
      </c>
      <c r="B151" s="216"/>
      <c r="C151" s="207" t="s">
        <v>193</v>
      </c>
      <c r="D151" s="218" t="s">
        <v>79</v>
      </c>
      <c r="E151" s="220">
        <v>30</v>
      </c>
      <c r="F151" s="97" t="s">
        <v>194</v>
      </c>
      <c r="G151" s="99" t="s">
        <v>95</v>
      </c>
      <c r="H151" s="96" t="s">
        <v>195</v>
      </c>
      <c r="I151" s="100" t="s">
        <v>99</v>
      </c>
      <c r="J151" s="94">
        <v>42.35</v>
      </c>
      <c r="K151" s="222">
        <f>AVERAGE(J151:J155)</f>
        <v>53.988000000000014</v>
      </c>
      <c r="L151" s="224">
        <f>K151*1.25</f>
        <v>67.485000000000014</v>
      </c>
      <c r="M151" s="224">
        <f>K151*0.75</f>
        <v>40.491000000000014</v>
      </c>
      <c r="N151" s="52" t="str">
        <f>IF(J151&gt;L$151,"EXCESSIVAMENTE ELEVADO",IF(J151&lt;M$151,"INEXEQUÍVEL","VÁLIDO"))</f>
        <v>VÁLIDO</v>
      </c>
      <c r="O151" s="50"/>
      <c r="P151" s="53"/>
      <c r="Q151" s="209">
        <f>TRUNC(AVERAGE(J151:J155),2)</f>
        <v>53.98</v>
      </c>
      <c r="R151" s="209">
        <f>Q151*E151</f>
        <v>1619.3999999999999</v>
      </c>
      <c r="T151" s="211" t="s">
        <v>64</v>
      </c>
      <c r="U151" s="212"/>
      <c r="V151" s="212"/>
      <c r="W151" s="212"/>
      <c r="X151" s="213"/>
      <c r="Y151" s="214" t="s">
        <v>68</v>
      </c>
      <c r="Z151" s="215"/>
    </row>
    <row r="152" spans="1:26" ht="55.5" customHeight="1" x14ac:dyDescent="0.25">
      <c r="A152" s="217"/>
      <c r="B152" s="217"/>
      <c r="C152" s="208"/>
      <c r="D152" s="219"/>
      <c r="E152" s="221"/>
      <c r="F152" s="97" t="s">
        <v>97</v>
      </c>
      <c r="G152" s="99" t="s">
        <v>95</v>
      </c>
      <c r="H152" s="96" t="s">
        <v>96</v>
      </c>
      <c r="I152" s="100" t="s">
        <v>94</v>
      </c>
      <c r="J152" s="94">
        <v>45.82</v>
      </c>
      <c r="K152" s="223"/>
      <c r="L152" s="225"/>
      <c r="M152" s="225"/>
      <c r="N152" s="52" t="str">
        <f>IF(J152&gt;L$151,"EXCESSIVAMENTE ELEVADO",IF(J152&lt;M$151,"INEXEQUÍVEL","VÁLIDO"))</f>
        <v>VÁLIDO</v>
      </c>
      <c r="O152" s="50"/>
      <c r="P152" s="53"/>
      <c r="Q152" s="210"/>
      <c r="R152" s="210"/>
      <c r="T152" s="56" t="s">
        <v>4</v>
      </c>
      <c r="U152" s="57" t="s">
        <v>65</v>
      </c>
      <c r="V152" s="58" t="s">
        <v>76</v>
      </c>
      <c r="W152" s="57" t="s">
        <v>67</v>
      </c>
      <c r="X152" s="59" t="s">
        <v>15</v>
      </c>
      <c r="Y152" s="60">
        <v>0.25</v>
      </c>
      <c r="Z152" s="61">
        <v>0.75</v>
      </c>
    </row>
    <row r="153" spans="1:26" ht="55.5" customHeight="1" thickBot="1" x14ac:dyDescent="0.3">
      <c r="A153" s="217"/>
      <c r="B153" s="217"/>
      <c r="C153" s="208"/>
      <c r="D153" s="219"/>
      <c r="E153" s="221"/>
      <c r="F153" s="97" t="s">
        <v>467</v>
      </c>
      <c r="G153" s="99" t="s">
        <v>95</v>
      </c>
      <c r="H153" s="95" t="s">
        <v>468</v>
      </c>
      <c r="I153" s="100" t="s">
        <v>99</v>
      </c>
      <c r="J153" s="94">
        <v>60</v>
      </c>
      <c r="K153" s="223"/>
      <c r="L153" s="225"/>
      <c r="M153" s="225"/>
      <c r="N153" s="52" t="str">
        <f>IF(J153&gt;L$151,"EXCESSIVAMENTE ELEVADO",IF(J153&lt;M$151,"INEXEQUÍVEL","VÁLIDO"))</f>
        <v>VÁLIDO</v>
      </c>
      <c r="O153" s="50"/>
      <c r="P153" s="53"/>
      <c r="Q153" s="210"/>
      <c r="R153" s="210"/>
      <c r="T153" s="62">
        <f>AVERAGE(J151:J155)</f>
        <v>53.988000000000014</v>
      </c>
      <c r="U153" s="63">
        <f>_xlfn.STDEV.S(J151:J155)</f>
        <v>9.1306774118900282</v>
      </c>
      <c r="V153" s="64">
        <f>(U153/T153)*100</f>
        <v>16.912420189468076</v>
      </c>
      <c r="W153" s="65" t="str">
        <f>IF(V153&gt;25,"Mediana","Média")</f>
        <v>Média</v>
      </c>
      <c r="X153" s="66">
        <f>MIN(J151:J155)</f>
        <v>42.35</v>
      </c>
      <c r="Y153" s="67" t="s">
        <v>71</v>
      </c>
      <c r="Z153" s="68" t="s">
        <v>72</v>
      </c>
    </row>
    <row r="154" spans="1:26" ht="55.5" customHeight="1" x14ac:dyDescent="0.25">
      <c r="A154" s="217"/>
      <c r="B154" s="217"/>
      <c r="C154" s="208"/>
      <c r="D154" s="219"/>
      <c r="E154" s="221"/>
      <c r="F154" s="97" t="s">
        <v>469</v>
      </c>
      <c r="G154" s="99" t="s">
        <v>95</v>
      </c>
      <c r="H154" s="95" t="s">
        <v>470</v>
      </c>
      <c r="I154" s="100" t="s">
        <v>102</v>
      </c>
      <c r="J154" s="94">
        <v>61.02</v>
      </c>
      <c r="K154" s="223"/>
      <c r="L154" s="225"/>
      <c r="M154" s="225"/>
      <c r="N154" s="52" t="str">
        <f>IF(J154&gt;L$151,"EXCESSIVAMENTE ELEVADO",IF(J154&lt;M$151,"INEXEQUÍVEL","VÁLIDO"))</f>
        <v>VÁLIDO</v>
      </c>
      <c r="O154" s="50"/>
      <c r="P154" s="53"/>
      <c r="Q154" s="210"/>
      <c r="R154" s="210"/>
      <c r="V154"/>
    </row>
    <row r="155" spans="1:26" ht="55.5" customHeight="1" x14ac:dyDescent="0.25">
      <c r="A155" s="217"/>
      <c r="B155" s="217"/>
      <c r="C155" s="208"/>
      <c r="D155" s="219"/>
      <c r="E155" s="221"/>
      <c r="F155" s="97" t="s">
        <v>420</v>
      </c>
      <c r="G155" s="99" t="s">
        <v>95</v>
      </c>
      <c r="H155" s="95" t="s">
        <v>466</v>
      </c>
      <c r="I155" s="100" t="s">
        <v>99</v>
      </c>
      <c r="J155" s="94">
        <v>60.75</v>
      </c>
      <c r="K155" s="223"/>
      <c r="L155" s="225"/>
      <c r="M155" s="225"/>
      <c r="N155" s="52" t="str">
        <f>IF(J155&gt;L$151,"EXCESSIVAMENTE ELEVADO",IF(J155&lt;M$151,"INEXEQUÍVEL","VÁLIDO"))</f>
        <v>VÁLIDO</v>
      </c>
      <c r="O155" s="50"/>
      <c r="P155" s="53"/>
      <c r="Q155" s="210"/>
      <c r="R155" s="210"/>
    </row>
    <row r="156" spans="1:26" s="20" customFormat="1" ht="21.75" customHeight="1" x14ac:dyDescent="0.25">
      <c r="A156" s="204"/>
      <c r="B156" s="205"/>
      <c r="C156" s="205"/>
      <c r="D156" s="205"/>
      <c r="E156" s="205"/>
      <c r="F156" s="205"/>
      <c r="G156" s="205"/>
      <c r="H156" s="205"/>
      <c r="I156" s="205"/>
      <c r="J156" s="205"/>
      <c r="K156" s="205"/>
      <c r="L156" s="205"/>
      <c r="M156" s="205"/>
      <c r="N156" s="205"/>
      <c r="O156" s="205"/>
      <c r="P156" s="205"/>
      <c r="Q156" s="206"/>
      <c r="R156" s="85"/>
      <c r="V156" s="40"/>
    </row>
    <row r="157" spans="1:26" ht="55.5" customHeight="1" thickBot="1" x14ac:dyDescent="0.3">
      <c r="A157" s="216">
        <v>24</v>
      </c>
      <c r="B157" s="216"/>
      <c r="C157" s="207" t="s">
        <v>196</v>
      </c>
      <c r="D157" s="218" t="s">
        <v>79</v>
      </c>
      <c r="E157" s="220">
        <v>100</v>
      </c>
      <c r="F157" s="97" t="s">
        <v>197</v>
      </c>
      <c r="G157" s="99" t="s">
        <v>105</v>
      </c>
      <c r="H157" s="96" t="s">
        <v>198</v>
      </c>
      <c r="I157" s="100" t="s">
        <v>102</v>
      </c>
      <c r="J157" s="94">
        <v>12.72</v>
      </c>
      <c r="K157" s="222">
        <f>AVERAGE(J157:J162)</f>
        <v>14.498333333333335</v>
      </c>
      <c r="L157" s="224">
        <f>K157*1.25</f>
        <v>18.122916666666669</v>
      </c>
      <c r="M157" s="224">
        <f>K157*0.75</f>
        <v>10.873750000000001</v>
      </c>
      <c r="N157" s="52" t="str">
        <f>IF(J157&gt;L$157,"EXCESSIVAMENTE ELEVADO",IF(J157&lt;M$157,"INEXEQUÍVEL","VÁLIDO"))</f>
        <v>VÁLIDO</v>
      </c>
      <c r="O157" s="50"/>
      <c r="P157" s="53"/>
      <c r="Q157" s="209">
        <f>TRUNC(AVERAGE(J157:J162),2)</f>
        <v>14.49</v>
      </c>
      <c r="R157" s="209">
        <f>Q157*E157</f>
        <v>1449</v>
      </c>
    </row>
    <row r="158" spans="1:26" ht="55.5" customHeight="1" x14ac:dyDescent="0.25">
      <c r="A158" s="217"/>
      <c r="B158" s="217"/>
      <c r="C158" s="208"/>
      <c r="D158" s="219"/>
      <c r="E158" s="221"/>
      <c r="F158" s="97" t="s">
        <v>464</v>
      </c>
      <c r="G158" s="114" t="s">
        <v>326</v>
      </c>
      <c r="H158" s="95" t="s">
        <v>462</v>
      </c>
      <c r="I158" s="100" t="s">
        <v>99</v>
      </c>
      <c r="J158" s="94">
        <v>14.23</v>
      </c>
      <c r="K158" s="223"/>
      <c r="L158" s="225"/>
      <c r="M158" s="225"/>
      <c r="N158" s="52" t="str">
        <f>IF(J158&gt;L$157,"EXCESSIVAMENTE ELEVADO",IF(J158&lt;M$157,"INEXEQUÍVEL","VÁLIDO"))</f>
        <v>VÁLIDO</v>
      </c>
      <c r="O158" s="50"/>
      <c r="P158" s="53"/>
      <c r="Q158" s="210"/>
      <c r="R158" s="210"/>
      <c r="T158" s="211" t="s">
        <v>64</v>
      </c>
      <c r="U158" s="212"/>
      <c r="V158" s="212"/>
      <c r="W158" s="212"/>
      <c r="X158" s="213"/>
      <c r="Y158" s="214" t="s">
        <v>68</v>
      </c>
      <c r="Z158" s="215"/>
    </row>
    <row r="159" spans="1:26" ht="55.5" customHeight="1" x14ac:dyDescent="0.25">
      <c r="A159" s="217"/>
      <c r="B159" s="217"/>
      <c r="C159" s="208"/>
      <c r="D159" s="219"/>
      <c r="E159" s="221"/>
      <c r="F159" s="97" t="s">
        <v>465</v>
      </c>
      <c r="G159" s="114" t="s">
        <v>326</v>
      </c>
      <c r="H159" s="96" t="s">
        <v>463</v>
      </c>
      <c r="I159" s="98" t="s">
        <v>102</v>
      </c>
      <c r="J159" s="94">
        <v>14.25</v>
      </c>
      <c r="K159" s="223"/>
      <c r="L159" s="225"/>
      <c r="M159" s="225"/>
      <c r="N159" s="52" t="str">
        <f t="shared" ref="N159:N162" si="20">IF(J159&gt;L$157,"EXCESSIVAMENTE ELEVADO",IF(J159&lt;M$157,"INEXEQUÍVEL","VÁLIDO"))</f>
        <v>VÁLIDO</v>
      </c>
      <c r="O159" s="50"/>
      <c r="P159" s="53"/>
      <c r="Q159" s="210"/>
      <c r="R159" s="210"/>
      <c r="T159" s="56" t="s">
        <v>4</v>
      </c>
      <c r="U159" s="57" t="s">
        <v>65</v>
      </c>
      <c r="V159" s="58" t="s">
        <v>76</v>
      </c>
      <c r="W159" s="57" t="s">
        <v>67</v>
      </c>
      <c r="X159" s="59" t="s">
        <v>15</v>
      </c>
      <c r="Y159" s="60">
        <v>0.25</v>
      </c>
      <c r="Z159" s="61">
        <v>0.75</v>
      </c>
    </row>
    <row r="160" spans="1:26" ht="55.5" customHeight="1" thickBot="1" x14ac:dyDescent="0.3">
      <c r="A160" s="217"/>
      <c r="B160" s="217"/>
      <c r="C160" s="208"/>
      <c r="D160" s="219"/>
      <c r="E160" s="221"/>
      <c r="F160" s="97" t="s">
        <v>201</v>
      </c>
      <c r="G160" s="96" t="s">
        <v>105</v>
      </c>
      <c r="H160" s="95" t="s">
        <v>202</v>
      </c>
      <c r="I160" s="100" t="s">
        <v>102</v>
      </c>
      <c r="J160" s="94">
        <v>14.36</v>
      </c>
      <c r="K160" s="223"/>
      <c r="L160" s="225"/>
      <c r="M160" s="225"/>
      <c r="N160" s="52" t="str">
        <f t="shared" si="20"/>
        <v>VÁLIDO</v>
      </c>
      <c r="O160" s="50"/>
      <c r="P160" s="53"/>
      <c r="Q160" s="210"/>
      <c r="R160" s="210"/>
      <c r="T160" s="62">
        <f>AVERAGE(J157:J162)</f>
        <v>14.498333333333335</v>
      </c>
      <c r="U160" s="63">
        <f>_xlfn.STDEV.S(J157:J162)</f>
        <v>1.2757964832474913</v>
      </c>
      <c r="V160" s="64">
        <f>(U160/T160)*100</f>
        <v>8.799607885371822</v>
      </c>
      <c r="W160" s="65" t="str">
        <f>IF(V160&gt;25,"Mediana","Média")</f>
        <v>Média</v>
      </c>
      <c r="X160" s="66">
        <f>MIN(J157:J162)</f>
        <v>12.72</v>
      </c>
      <c r="Y160" s="67" t="s">
        <v>71</v>
      </c>
      <c r="Z160" s="68" t="s">
        <v>72</v>
      </c>
    </row>
    <row r="161" spans="1:26" ht="55.5" customHeight="1" x14ac:dyDescent="0.25">
      <c r="A161" s="217"/>
      <c r="B161" s="217"/>
      <c r="C161" s="208"/>
      <c r="D161" s="219"/>
      <c r="E161" s="221"/>
      <c r="F161" s="97" t="s">
        <v>456</v>
      </c>
      <c r="G161" s="114" t="s">
        <v>326</v>
      </c>
      <c r="H161" s="95" t="s">
        <v>459</v>
      </c>
      <c r="I161" s="100" t="s">
        <v>94</v>
      </c>
      <c r="J161" s="94">
        <v>14.75</v>
      </c>
      <c r="K161" s="223"/>
      <c r="L161" s="225"/>
      <c r="M161" s="225"/>
      <c r="N161" s="52" t="str">
        <f t="shared" si="20"/>
        <v>VÁLIDO</v>
      </c>
      <c r="O161" s="50"/>
      <c r="P161" s="53"/>
      <c r="Q161" s="210"/>
      <c r="R161" s="210"/>
    </row>
    <row r="162" spans="1:26" ht="43.9" customHeight="1" x14ac:dyDescent="0.25">
      <c r="A162" s="217"/>
      <c r="B162" s="217"/>
      <c r="C162" s="208"/>
      <c r="D162" s="219"/>
      <c r="E162" s="221"/>
      <c r="F162" s="97" t="s">
        <v>203</v>
      </c>
      <c r="G162" s="114" t="s">
        <v>105</v>
      </c>
      <c r="H162" s="95" t="s">
        <v>204</v>
      </c>
      <c r="I162" s="100" t="s">
        <v>102</v>
      </c>
      <c r="J162" s="94">
        <v>16.68</v>
      </c>
      <c r="K162" s="223"/>
      <c r="L162" s="225"/>
      <c r="M162" s="225"/>
      <c r="N162" s="52" t="str">
        <f t="shared" si="20"/>
        <v>VÁLIDO</v>
      </c>
      <c r="O162" s="78"/>
      <c r="P162" s="77"/>
      <c r="Q162" s="210"/>
      <c r="R162" s="210"/>
    </row>
    <row r="163" spans="1:26" ht="69" customHeight="1" x14ac:dyDescent="0.25">
      <c r="A163" s="217"/>
      <c r="B163" s="217"/>
      <c r="C163" s="208"/>
      <c r="D163" s="219"/>
      <c r="E163" s="221"/>
      <c r="F163" s="97" t="s">
        <v>199</v>
      </c>
      <c r="G163" s="114" t="s">
        <v>105</v>
      </c>
      <c r="H163" s="95" t="s">
        <v>200</v>
      </c>
      <c r="I163" s="100" t="s">
        <v>102</v>
      </c>
      <c r="J163" s="94">
        <v>19.32</v>
      </c>
      <c r="K163" s="223"/>
      <c r="L163" s="225"/>
      <c r="M163" s="225"/>
      <c r="N163" s="52" t="str">
        <f>IF(J163&gt;L$157,"EXCESSIVAMENTE ELEVADO",IF(J163&lt;M$157,"INEXEQUÍVEL","VÁLIDO"))</f>
        <v>EXCESSIVAMENTE ELEVADO</v>
      </c>
      <c r="O163" s="161">
        <f>(J163-K157)/K157</f>
        <v>0.33256696171973776</v>
      </c>
      <c r="P163" s="162" t="s">
        <v>347</v>
      </c>
      <c r="Q163" s="210"/>
      <c r="R163" s="210"/>
    </row>
    <row r="164" spans="1:26" s="20" customFormat="1" ht="21.75" customHeight="1" x14ac:dyDescent="0.25">
      <c r="A164" s="204"/>
      <c r="B164" s="205"/>
      <c r="C164" s="205"/>
      <c r="D164" s="205"/>
      <c r="E164" s="205"/>
      <c r="F164" s="205"/>
      <c r="G164" s="205"/>
      <c r="H164" s="205"/>
      <c r="I164" s="205"/>
      <c r="J164" s="205"/>
      <c r="K164" s="205"/>
      <c r="L164" s="205"/>
      <c r="M164" s="205"/>
      <c r="N164" s="205"/>
      <c r="O164" s="205"/>
      <c r="P164" s="205"/>
      <c r="Q164" s="206"/>
      <c r="R164" s="85"/>
      <c r="V164" s="40"/>
    </row>
    <row r="165" spans="1:26" ht="55.5" customHeight="1" thickBot="1" x14ac:dyDescent="0.3">
      <c r="A165" s="216">
        <v>25</v>
      </c>
      <c r="B165" s="216"/>
      <c r="C165" s="207" t="s">
        <v>205</v>
      </c>
      <c r="D165" s="218" t="s">
        <v>79</v>
      </c>
      <c r="E165" s="220">
        <v>20</v>
      </c>
      <c r="F165" s="97" t="s">
        <v>207</v>
      </c>
      <c r="G165" s="96" t="s">
        <v>105</v>
      </c>
      <c r="H165" s="95" t="s">
        <v>208</v>
      </c>
      <c r="I165" s="100" t="s">
        <v>99</v>
      </c>
      <c r="J165" s="94">
        <v>2.9</v>
      </c>
      <c r="K165" s="222">
        <f>AVERAGE(J165:J170)</f>
        <v>3.9633333333333334</v>
      </c>
      <c r="L165" s="224">
        <f>K165*1.25</f>
        <v>4.9541666666666666</v>
      </c>
      <c r="M165" s="224">
        <f>K165*0.75</f>
        <v>2.9725000000000001</v>
      </c>
      <c r="N165" s="52" t="str">
        <f>IF(J165&gt;L$165,"EXCESSIVAMENTE ELEVADO",IF(J165&lt;M$165,"INEXEQUÍVEL","VÁLIDO"))</f>
        <v>INEXEQUÍVEL</v>
      </c>
      <c r="O165" s="50">
        <f>J165/K165</f>
        <v>0.73170731707317072</v>
      </c>
      <c r="P165" s="53" t="s">
        <v>75</v>
      </c>
      <c r="Q165" s="209">
        <f>TRUNC(AVERAGE(J166:J170),2)</f>
        <v>4.17</v>
      </c>
      <c r="R165" s="209">
        <f>Q165*E165</f>
        <v>83.4</v>
      </c>
    </row>
    <row r="166" spans="1:26" ht="55.5" customHeight="1" x14ac:dyDescent="0.25">
      <c r="A166" s="217"/>
      <c r="B166" s="217"/>
      <c r="C166" s="208"/>
      <c r="D166" s="219"/>
      <c r="E166" s="221"/>
      <c r="F166" s="97" t="s">
        <v>457</v>
      </c>
      <c r="G166" s="114" t="s">
        <v>326</v>
      </c>
      <c r="H166" s="95" t="s">
        <v>460</v>
      </c>
      <c r="I166" s="100" t="s">
        <v>99</v>
      </c>
      <c r="J166" s="94">
        <v>3.74</v>
      </c>
      <c r="K166" s="223"/>
      <c r="L166" s="225"/>
      <c r="M166" s="225"/>
      <c r="N166" s="52" t="str">
        <f t="shared" ref="N166:N169" si="21">IF(J166&gt;L$165,"EXCESSIVAMENTE ELEVADO",IF(J166&lt;M$165,"INEXEQUÍVEL","VÁLIDO"))</f>
        <v>VÁLIDO</v>
      </c>
      <c r="O166" s="50"/>
      <c r="P166" s="53"/>
      <c r="Q166" s="210"/>
      <c r="R166" s="210"/>
      <c r="T166" s="211" t="s">
        <v>64</v>
      </c>
      <c r="U166" s="212"/>
      <c r="V166" s="212"/>
      <c r="W166" s="212"/>
      <c r="X166" s="213"/>
      <c r="Y166" s="214" t="s">
        <v>68</v>
      </c>
      <c r="Z166" s="215"/>
    </row>
    <row r="167" spans="1:26" ht="55.5" customHeight="1" x14ac:dyDescent="0.25">
      <c r="A167" s="217"/>
      <c r="B167" s="217"/>
      <c r="C167" s="208"/>
      <c r="D167" s="219"/>
      <c r="E167" s="221"/>
      <c r="F167" s="97" t="s">
        <v>456</v>
      </c>
      <c r="G167" s="114" t="s">
        <v>326</v>
      </c>
      <c r="H167" s="95" t="s">
        <v>459</v>
      </c>
      <c r="I167" s="100" t="s">
        <v>94</v>
      </c>
      <c r="J167" s="94">
        <v>3.86</v>
      </c>
      <c r="K167" s="223"/>
      <c r="L167" s="225"/>
      <c r="M167" s="225"/>
      <c r="N167" s="52" t="str">
        <f t="shared" si="21"/>
        <v>VÁLIDO</v>
      </c>
      <c r="O167" s="175"/>
      <c r="P167" s="176"/>
      <c r="Q167" s="210"/>
      <c r="R167" s="210"/>
      <c r="T167" s="56" t="s">
        <v>4</v>
      </c>
      <c r="U167" s="57" t="s">
        <v>65</v>
      </c>
      <c r="V167" s="58" t="s">
        <v>76</v>
      </c>
      <c r="W167" s="57" t="s">
        <v>67</v>
      </c>
      <c r="X167" s="59" t="s">
        <v>15</v>
      </c>
      <c r="Y167" s="60">
        <v>0.25</v>
      </c>
      <c r="Z167" s="61">
        <v>0.75</v>
      </c>
    </row>
    <row r="168" spans="1:26" ht="55.5" customHeight="1" thickBot="1" x14ac:dyDescent="0.3">
      <c r="A168" s="217"/>
      <c r="B168" s="217"/>
      <c r="C168" s="208"/>
      <c r="D168" s="219"/>
      <c r="E168" s="221"/>
      <c r="F168" s="97" t="s">
        <v>458</v>
      </c>
      <c r="G168" s="114" t="s">
        <v>326</v>
      </c>
      <c r="H168" s="96" t="s">
        <v>461</v>
      </c>
      <c r="I168" s="98" t="s">
        <v>99</v>
      </c>
      <c r="J168" s="94">
        <v>4.07</v>
      </c>
      <c r="K168" s="223"/>
      <c r="L168" s="225"/>
      <c r="M168" s="225"/>
      <c r="N168" s="52" t="str">
        <f t="shared" si="21"/>
        <v>VÁLIDO</v>
      </c>
      <c r="O168" s="50"/>
      <c r="P168" s="53"/>
      <c r="Q168" s="210"/>
      <c r="R168" s="210"/>
      <c r="T168" s="62">
        <f>AVERAGE(J166:J170)</f>
        <v>4.1760000000000002</v>
      </c>
      <c r="U168" s="63">
        <f>_xlfn.STDEV.S(J166:J170)</f>
        <v>0.4234737299998666</v>
      </c>
      <c r="V168" s="64">
        <f>(U168/T168)*100</f>
        <v>10.140654454019794</v>
      </c>
      <c r="W168" s="65" t="str">
        <f>IF(V168&gt;25,"Mediana","Média")</f>
        <v>Média</v>
      </c>
      <c r="X168" s="66">
        <f>MIN(J166:J170)</f>
        <v>3.74</v>
      </c>
      <c r="Y168" s="67" t="s">
        <v>71</v>
      </c>
      <c r="Z168" s="68" t="s">
        <v>72</v>
      </c>
    </row>
    <row r="169" spans="1:26" ht="55.5" customHeight="1" x14ac:dyDescent="0.25">
      <c r="A169" s="217"/>
      <c r="B169" s="217"/>
      <c r="C169" s="208"/>
      <c r="D169" s="219"/>
      <c r="E169" s="221"/>
      <c r="F169" s="97" t="s">
        <v>206</v>
      </c>
      <c r="G169" s="114" t="s">
        <v>105</v>
      </c>
      <c r="H169" s="95" t="s">
        <v>200</v>
      </c>
      <c r="I169" s="100" t="s">
        <v>102</v>
      </c>
      <c r="J169" s="94">
        <v>4.45</v>
      </c>
      <c r="K169" s="223"/>
      <c r="L169" s="225"/>
      <c r="M169" s="225"/>
      <c r="N169" s="52" t="str">
        <f t="shared" si="21"/>
        <v>VÁLIDO</v>
      </c>
      <c r="O169" s="50"/>
      <c r="P169" s="53"/>
      <c r="Q169" s="210"/>
      <c r="R169" s="210"/>
    </row>
    <row r="170" spans="1:26" ht="43.9" customHeight="1" x14ac:dyDescent="0.25">
      <c r="A170" s="217"/>
      <c r="B170" s="217"/>
      <c r="C170" s="208"/>
      <c r="D170" s="219"/>
      <c r="E170" s="221"/>
      <c r="F170" s="97" t="s">
        <v>97</v>
      </c>
      <c r="G170" s="99" t="s">
        <v>95</v>
      </c>
      <c r="H170" s="96" t="s">
        <v>96</v>
      </c>
      <c r="I170" s="100" t="s">
        <v>94</v>
      </c>
      <c r="J170" s="94">
        <v>4.76</v>
      </c>
      <c r="K170" s="223"/>
      <c r="L170" s="225"/>
      <c r="M170" s="225"/>
      <c r="N170" s="52" t="str">
        <f>IF(J170&gt;L$165,"EXCESSIVAMENTE ELEVADO",IF(J170&lt;M$165,"INEXEQUÍVEL","VÁLIDO"))</f>
        <v>VÁLIDO</v>
      </c>
      <c r="O170" s="78"/>
      <c r="P170" s="77"/>
      <c r="Q170" s="210"/>
      <c r="R170" s="210"/>
    </row>
    <row r="171" spans="1:26" s="20" customFormat="1" ht="21.75" customHeight="1" x14ac:dyDescent="0.25">
      <c r="A171" s="204"/>
      <c r="B171" s="205"/>
      <c r="C171" s="205"/>
      <c r="D171" s="205"/>
      <c r="E171" s="205"/>
      <c r="F171" s="205"/>
      <c r="G171" s="205"/>
      <c r="H171" s="205"/>
      <c r="I171" s="205"/>
      <c r="J171" s="205"/>
      <c r="K171" s="205"/>
      <c r="L171" s="205"/>
      <c r="M171" s="205"/>
      <c r="N171" s="205"/>
      <c r="O171" s="205"/>
      <c r="P171" s="205"/>
      <c r="Q171" s="206"/>
      <c r="R171" s="85"/>
      <c r="V171" s="40"/>
    </row>
    <row r="172" spans="1:26" ht="55.5" customHeight="1" thickBot="1" x14ac:dyDescent="0.3">
      <c r="A172" s="216">
        <v>26</v>
      </c>
      <c r="B172" s="216"/>
      <c r="C172" s="207" t="s">
        <v>209</v>
      </c>
      <c r="D172" s="218" t="s">
        <v>79</v>
      </c>
      <c r="E172" s="220">
        <v>20</v>
      </c>
      <c r="F172" s="97" t="s">
        <v>97</v>
      </c>
      <c r="G172" s="99" t="s">
        <v>95</v>
      </c>
      <c r="H172" s="96" t="s">
        <v>96</v>
      </c>
      <c r="I172" s="100" t="s">
        <v>94</v>
      </c>
      <c r="J172" s="94">
        <v>19.350000000000001</v>
      </c>
      <c r="K172" s="222">
        <f>AVERAGE(J172:J175)</f>
        <v>21.06</v>
      </c>
      <c r="L172" s="224">
        <f>K172*1.25</f>
        <v>26.324999999999999</v>
      </c>
      <c r="M172" s="224">
        <f>K172*0.75</f>
        <v>15.794999999999998</v>
      </c>
      <c r="N172" s="52" t="str">
        <f>IF(J172&gt;L$172,"EXCESSIVAMENTE ELEVADO",IF(J172&lt;M$172,"INEXEQUÍVEL","VÁLIDO"))</f>
        <v>VÁLIDO</v>
      </c>
      <c r="O172" s="50"/>
      <c r="P172" s="53"/>
      <c r="Q172" s="209">
        <f>TRUNC(AVERAGE(J172:J175),2)</f>
        <v>21.06</v>
      </c>
      <c r="R172" s="209">
        <f>Q172*E172</f>
        <v>421.2</v>
      </c>
    </row>
    <row r="173" spans="1:26" ht="65.25" customHeight="1" x14ac:dyDescent="0.25">
      <c r="A173" s="217"/>
      <c r="B173" s="217"/>
      <c r="C173" s="208"/>
      <c r="D173" s="219"/>
      <c r="E173" s="221"/>
      <c r="F173" s="172" t="s">
        <v>454</v>
      </c>
      <c r="G173" s="114" t="s">
        <v>440</v>
      </c>
      <c r="H173" s="95" t="s">
        <v>455</v>
      </c>
      <c r="I173" s="100" t="s">
        <v>94</v>
      </c>
      <c r="J173" s="94">
        <v>21.58</v>
      </c>
      <c r="K173" s="223"/>
      <c r="L173" s="225"/>
      <c r="M173" s="225"/>
      <c r="N173" s="52" t="str">
        <f>IF(J173&gt;L$172,"EXCESSIVAMENTE ELEVADO",IF(J173&lt;M$172,"INEXEQUÍVEL","VÁLIDO"))</f>
        <v>VÁLIDO</v>
      </c>
      <c r="O173" s="50"/>
      <c r="P173" s="53"/>
      <c r="Q173" s="210"/>
      <c r="R173" s="210"/>
      <c r="T173" s="211" t="s">
        <v>64</v>
      </c>
      <c r="U173" s="212"/>
      <c r="V173" s="212"/>
      <c r="W173" s="212"/>
      <c r="X173" s="213"/>
      <c r="Y173" s="214" t="s">
        <v>68</v>
      </c>
      <c r="Z173" s="215"/>
    </row>
    <row r="174" spans="1:26" ht="55.5" customHeight="1" x14ac:dyDescent="0.25">
      <c r="A174" s="217"/>
      <c r="B174" s="217"/>
      <c r="C174" s="208"/>
      <c r="D174" s="219"/>
      <c r="E174" s="221"/>
      <c r="F174" s="174" t="s">
        <v>450</v>
      </c>
      <c r="G174" s="114" t="s">
        <v>440</v>
      </c>
      <c r="H174" s="95" t="s">
        <v>451</v>
      </c>
      <c r="I174" s="100" t="s">
        <v>99</v>
      </c>
      <c r="J174" s="94">
        <v>21.65</v>
      </c>
      <c r="K174" s="223"/>
      <c r="L174" s="225"/>
      <c r="M174" s="225"/>
      <c r="N174" s="52" t="str">
        <f>IF(J174&gt;L$172,"EXCESSIVAMENTE ELEVADO",IF(J174&lt;M$172,"INEXEQUÍVEL","VÁLIDO"))</f>
        <v>VÁLIDO</v>
      </c>
      <c r="O174" s="50"/>
      <c r="P174" s="53"/>
      <c r="Q174" s="210"/>
      <c r="R174" s="210"/>
      <c r="T174" s="56" t="s">
        <v>4</v>
      </c>
      <c r="U174" s="57" t="s">
        <v>65</v>
      </c>
      <c r="V174" s="58" t="s">
        <v>76</v>
      </c>
      <c r="W174" s="57" t="s">
        <v>67</v>
      </c>
      <c r="X174" s="59" t="s">
        <v>15</v>
      </c>
      <c r="Y174" s="60">
        <v>0.25</v>
      </c>
      <c r="Z174" s="61">
        <v>0.75</v>
      </c>
    </row>
    <row r="175" spans="1:26" ht="55.5" customHeight="1" thickBot="1" x14ac:dyDescent="0.3">
      <c r="A175" s="217"/>
      <c r="B175" s="217"/>
      <c r="C175" s="208"/>
      <c r="D175" s="219"/>
      <c r="E175" s="221"/>
      <c r="F175" s="172" t="s">
        <v>452</v>
      </c>
      <c r="G175" s="96" t="s">
        <v>440</v>
      </c>
      <c r="H175" s="95" t="s">
        <v>453</v>
      </c>
      <c r="I175" s="100" t="s">
        <v>102</v>
      </c>
      <c r="J175" s="94">
        <v>21.66</v>
      </c>
      <c r="K175" s="223"/>
      <c r="L175" s="225"/>
      <c r="M175" s="225"/>
      <c r="N175" s="52" t="str">
        <f>IF(J175&gt;L$172,"EXCESSIVAMENTE ELEVADO",IF(J175&lt;M$172,"INEXEQUÍVEL","VÁLIDO"))</f>
        <v>VÁLIDO</v>
      </c>
      <c r="O175" s="50"/>
      <c r="P175" s="53"/>
      <c r="Q175" s="210"/>
      <c r="R175" s="210"/>
      <c r="T175" s="62">
        <f>AVERAGE(J172:J175)</f>
        <v>21.06</v>
      </c>
      <c r="U175" s="63">
        <f>_xlfn.STDEV.S(J172:J175)</f>
        <v>1.1405554202521961</v>
      </c>
      <c r="V175" s="64">
        <f>(U175/T175)*100</f>
        <v>5.4157427362402473</v>
      </c>
      <c r="W175" s="65" t="str">
        <f>IF(V175&gt;25,"Mediana","Média")</f>
        <v>Média</v>
      </c>
      <c r="X175" s="66">
        <f>MIN(J172:J175)</f>
        <v>19.350000000000001</v>
      </c>
      <c r="Y175" s="67" t="s">
        <v>71</v>
      </c>
      <c r="Z175" s="68" t="s">
        <v>72</v>
      </c>
    </row>
    <row r="176" spans="1:26" s="20" customFormat="1" ht="21.75" customHeight="1" x14ac:dyDescent="0.25">
      <c r="A176" s="204"/>
      <c r="B176" s="205"/>
      <c r="C176" s="205"/>
      <c r="D176" s="205"/>
      <c r="E176" s="205"/>
      <c r="F176" s="205"/>
      <c r="G176" s="205"/>
      <c r="H176" s="205"/>
      <c r="I176" s="205"/>
      <c r="J176" s="205"/>
      <c r="K176" s="205"/>
      <c r="L176" s="205"/>
      <c r="M176" s="205"/>
      <c r="N176" s="205"/>
      <c r="O176" s="205"/>
      <c r="P176" s="205"/>
      <c r="Q176" s="206"/>
      <c r="R176" s="85"/>
      <c r="V176" s="40"/>
    </row>
    <row r="177" spans="1:26" ht="55.5" customHeight="1" thickBot="1" x14ac:dyDescent="0.3">
      <c r="A177" s="216">
        <v>27</v>
      </c>
      <c r="B177" s="216"/>
      <c r="C177" s="207" t="s">
        <v>210</v>
      </c>
      <c r="D177" s="218" t="s">
        <v>79</v>
      </c>
      <c r="E177" s="220">
        <v>300</v>
      </c>
      <c r="F177" s="97" t="s">
        <v>211</v>
      </c>
      <c r="G177" s="99" t="s">
        <v>95</v>
      </c>
      <c r="H177" s="96" t="s">
        <v>212</v>
      </c>
      <c r="I177" s="100" t="s">
        <v>99</v>
      </c>
      <c r="J177" s="94">
        <v>0.33</v>
      </c>
      <c r="K177" s="222">
        <f>AVERAGE(J177:J181)</f>
        <v>0.38399999999999995</v>
      </c>
      <c r="L177" s="224">
        <f>K177*1.25</f>
        <v>0.47999999999999993</v>
      </c>
      <c r="M177" s="224">
        <f>K177*0.75</f>
        <v>0.28799999999999998</v>
      </c>
      <c r="N177" s="52" t="str">
        <f>IF(J177&gt;L$177,"EXCESSIVAMENTE ELEVADO",IF(J177&lt;M$177,"INEXEQUÍVEL","VÁLIDO"))</f>
        <v>VÁLIDO</v>
      </c>
      <c r="O177" s="50"/>
      <c r="P177" s="53"/>
      <c r="Q177" s="209">
        <f>TRUNC(AVERAGE(J177:J181),2)</f>
        <v>0.38</v>
      </c>
      <c r="R177" s="209">
        <f>Q177*E177</f>
        <v>114</v>
      </c>
    </row>
    <row r="178" spans="1:26" ht="55.5" customHeight="1" x14ac:dyDescent="0.25">
      <c r="A178" s="217"/>
      <c r="B178" s="217"/>
      <c r="C178" s="208"/>
      <c r="D178" s="219"/>
      <c r="E178" s="221"/>
      <c r="F178" s="97" t="s">
        <v>97</v>
      </c>
      <c r="G178" s="99" t="s">
        <v>95</v>
      </c>
      <c r="H178" s="96" t="s">
        <v>96</v>
      </c>
      <c r="I178" s="100" t="s">
        <v>94</v>
      </c>
      <c r="J178" s="94">
        <v>0.36</v>
      </c>
      <c r="K178" s="223"/>
      <c r="L178" s="225"/>
      <c r="M178" s="225"/>
      <c r="N178" s="52" t="str">
        <f t="shared" ref="N178:N180" si="22">IF(J178&gt;L$177,"EXCESSIVAMENTE ELEVADO",IF(J178&lt;M$177,"INEXEQUÍVEL","VÁLIDO"))</f>
        <v>VÁLIDO</v>
      </c>
      <c r="O178" s="50"/>
      <c r="P178" s="53"/>
      <c r="Q178" s="210"/>
      <c r="R178" s="210"/>
      <c r="T178" s="211" t="s">
        <v>64</v>
      </c>
      <c r="U178" s="212"/>
      <c r="V178" s="212"/>
      <c r="W178" s="212"/>
      <c r="X178" s="213"/>
      <c r="Y178" s="214" t="s">
        <v>68</v>
      </c>
      <c r="Z178" s="215"/>
    </row>
    <row r="179" spans="1:26" ht="55.5" customHeight="1" x14ac:dyDescent="0.25">
      <c r="A179" s="217"/>
      <c r="B179" s="217"/>
      <c r="C179" s="208"/>
      <c r="D179" s="219"/>
      <c r="E179" s="221"/>
      <c r="F179" s="97" t="s">
        <v>213</v>
      </c>
      <c r="G179" s="114" t="s">
        <v>95</v>
      </c>
      <c r="H179" s="95" t="s">
        <v>214</v>
      </c>
      <c r="I179" s="100" t="s">
        <v>99</v>
      </c>
      <c r="J179" s="94">
        <v>0.38</v>
      </c>
      <c r="K179" s="223"/>
      <c r="L179" s="225"/>
      <c r="M179" s="225"/>
      <c r="N179" s="52" t="str">
        <f t="shared" si="22"/>
        <v>VÁLIDO</v>
      </c>
      <c r="O179" s="50"/>
      <c r="P179" s="53"/>
      <c r="Q179" s="210"/>
      <c r="R179" s="210"/>
      <c r="T179" s="56" t="s">
        <v>4</v>
      </c>
      <c r="U179" s="57" t="s">
        <v>65</v>
      </c>
      <c r="V179" s="58" t="s">
        <v>76</v>
      </c>
      <c r="W179" s="57" t="s">
        <v>67</v>
      </c>
      <c r="X179" s="59" t="s">
        <v>15</v>
      </c>
      <c r="Y179" s="60">
        <v>0.25</v>
      </c>
      <c r="Z179" s="61">
        <v>0.75</v>
      </c>
    </row>
    <row r="180" spans="1:26" ht="55.5" customHeight="1" thickBot="1" x14ac:dyDescent="0.3">
      <c r="A180" s="217"/>
      <c r="B180" s="217"/>
      <c r="C180" s="208"/>
      <c r="D180" s="219"/>
      <c r="E180" s="221"/>
      <c r="F180" s="97" t="s">
        <v>448</v>
      </c>
      <c r="G180" s="114" t="s">
        <v>95</v>
      </c>
      <c r="H180" s="95" t="s">
        <v>449</v>
      </c>
      <c r="I180" s="100" t="s">
        <v>102</v>
      </c>
      <c r="J180" s="94">
        <v>0.38</v>
      </c>
      <c r="K180" s="223"/>
      <c r="L180" s="225"/>
      <c r="M180" s="225"/>
      <c r="N180" s="52" t="str">
        <f t="shared" si="22"/>
        <v>VÁLIDO</v>
      </c>
      <c r="O180" s="50"/>
      <c r="P180" s="53"/>
      <c r="Q180" s="210"/>
      <c r="R180" s="210"/>
      <c r="T180" s="62">
        <f>AVERAGE(J177:J181)</f>
        <v>0.38399999999999995</v>
      </c>
      <c r="U180" s="63">
        <f>_xlfn.STDEV.S(J177:J181)</f>
        <v>5.2249401910452888E-2</v>
      </c>
      <c r="V180" s="64">
        <f>(U180/T180)*100</f>
        <v>13.606615080847106</v>
      </c>
      <c r="W180" s="65" t="str">
        <f>IF(V180&gt;25,"Mediana","Média")</f>
        <v>Média</v>
      </c>
      <c r="X180" s="66">
        <f>MIN(J177:J181)</f>
        <v>0.33</v>
      </c>
      <c r="Y180" s="67" t="s">
        <v>71</v>
      </c>
      <c r="Z180" s="68" t="s">
        <v>72</v>
      </c>
    </row>
    <row r="181" spans="1:26" ht="55.5" customHeight="1" x14ac:dyDescent="0.25">
      <c r="A181" s="217"/>
      <c r="B181" s="217"/>
      <c r="C181" s="208"/>
      <c r="D181" s="219"/>
      <c r="E181" s="221"/>
      <c r="F181" s="97" t="s">
        <v>215</v>
      </c>
      <c r="G181" s="114" t="s">
        <v>95</v>
      </c>
      <c r="H181" s="95" t="s">
        <v>216</v>
      </c>
      <c r="I181" s="100" t="s">
        <v>102</v>
      </c>
      <c r="J181" s="94">
        <v>0.47</v>
      </c>
      <c r="K181" s="223"/>
      <c r="L181" s="225"/>
      <c r="M181" s="225"/>
      <c r="N181" s="52" t="str">
        <f>IF(J181&gt;L$177,"EXCESSIVAMENTE ELEVADO",IF(J181&lt;M$177,"INEXEQUÍVEL","VÁLIDO"))</f>
        <v>VÁLIDO</v>
      </c>
      <c r="O181" s="50"/>
      <c r="P181" s="53"/>
      <c r="Q181" s="210"/>
      <c r="R181" s="210"/>
    </row>
    <row r="182" spans="1:26" s="20" customFormat="1" ht="21.75" customHeight="1" x14ac:dyDescent="0.25">
      <c r="A182" s="204"/>
      <c r="B182" s="205"/>
      <c r="C182" s="205"/>
      <c r="D182" s="205"/>
      <c r="E182" s="205"/>
      <c r="F182" s="205"/>
      <c r="G182" s="205"/>
      <c r="H182" s="205"/>
      <c r="I182" s="205"/>
      <c r="J182" s="205"/>
      <c r="K182" s="205"/>
      <c r="L182" s="205"/>
      <c r="M182" s="205"/>
      <c r="N182" s="205"/>
      <c r="O182" s="205"/>
      <c r="P182" s="205"/>
      <c r="Q182" s="206"/>
      <c r="R182" s="85"/>
      <c r="V182" s="40"/>
    </row>
    <row r="183" spans="1:26" ht="55.5" customHeight="1" thickBot="1" x14ac:dyDescent="0.3">
      <c r="A183" s="216">
        <v>28</v>
      </c>
      <c r="B183" s="216"/>
      <c r="C183" s="207" t="s">
        <v>217</v>
      </c>
      <c r="D183" s="218" t="s">
        <v>79</v>
      </c>
      <c r="E183" s="220">
        <v>20</v>
      </c>
      <c r="F183" s="97" t="s">
        <v>97</v>
      </c>
      <c r="G183" s="99" t="s">
        <v>95</v>
      </c>
      <c r="H183" s="96" t="s">
        <v>96</v>
      </c>
      <c r="I183" s="100" t="s">
        <v>94</v>
      </c>
      <c r="J183" s="94">
        <v>5.6</v>
      </c>
      <c r="K183" s="222">
        <f>AVERAGE(J183:J186)</f>
        <v>6.9725000000000001</v>
      </c>
      <c r="L183" s="224">
        <f>K183*1.25</f>
        <v>8.7156249999999993</v>
      </c>
      <c r="M183" s="224">
        <f>K183*0.75</f>
        <v>5.2293750000000001</v>
      </c>
      <c r="N183" s="52" t="str">
        <f>IF(J183&gt;L$183,"EXCESSIVAMENTE ELEVADO",IF(J183&lt;M$183,"INEXEQUÍVEL","VÁLIDO"))</f>
        <v>VÁLIDO</v>
      </c>
      <c r="O183" s="50"/>
      <c r="P183" s="53"/>
      <c r="Q183" s="209">
        <f>TRUNC(AVERAGE(J183:J186),2)</f>
        <v>6.97</v>
      </c>
      <c r="R183" s="209">
        <f>Q183*E183</f>
        <v>139.4</v>
      </c>
    </row>
    <row r="184" spans="1:26" ht="55.5" customHeight="1" x14ac:dyDescent="0.25">
      <c r="A184" s="217"/>
      <c r="B184" s="217"/>
      <c r="C184" s="208"/>
      <c r="D184" s="219"/>
      <c r="E184" s="221"/>
      <c r="F184" s="97" t="s">
        <v>443</v>
      </c>
      <c r="G184" s="99" t="s">
        <v>95</v>
      </c>
      <c r="H184" s="95" t="s">
        <v>446</v>
      </c>
      <c r="I184" s="100" t="s">
        <v>94</v>
      </c>
      <c r="J184" s="94">
        <v>6.02</v>
      </c>
      <c r="K184" s="223"/>
      <c r="L184" s="225"/>
      <c r="M184" s="225"/>
      <c r="N184" s="52" t="str">
        <f>IF(J184&gt;L$183,"EXCESSIVAMENTE ELEVADO",IF(J184&lt;M$183,"INEXEQUÍVEL","VÁLIDO"))</f>
        <v>VÁLIDO</v>
      </c>
      <c r="O184" s="50"/>
      <c r="P184" s="53"/>
      <c r="Q184" s="210"/>
      <c r="R184" s="210"/>
      <c r="T184" s="211" t="s">
        <v>64</v>
      </c>
      <c r="U184" s="212"/>
      <c r="V184" s="212"/>
      <c r="W184" s="212"/>
      <c r="X184" s="213"/>
      <c r="Y184" s="214" t="s">
        <v>68</v>
      </c>
      <c r="Z184" s="215"/>
    </row>
    <row r="185" spans="1:26" ht="55.5" customHeight="1" x14ac:dyDescent="0.25">
      <c r="A185" s="217"/>
      <c r="B185" s="217"/>
      <c r="C185" s="208"/>
      <c r="D185" s="219"/>
      <c r="E185" s="221"/>
      <c r="F185" s="97" t="s">
        <v>444</v>
      </c>
      <c r="G185" s="99" t="s">
        <v>95</v>
      </c>
      <c r="H185" s="95" t="s">
        <v>447</v>
      </c>
      <c r="I185" s="100" t="s">
        <v>102</v>
      </c>
      <c r="J185" s="94">
        <v>7.63</v>
      </c>
      <c r="K185" s="223"/>
      <c r="L185" s="225"/>
      <c r="M185" s="225"/>
      <c r="N185" s="52" t="str">
        <f>IF(J185&gt;L$183,"EXCESSIVAMENTE ELEVADO",IF(J185&lt;M$183,"INEXEQUÍVEL","VÁLIDO"))</f>
        <v>VÁLIDO</v>
      </c>
      <c r="O185" s="50"/>
      <c r="P185" s="53"/>
      <c r="Q185" s="210"/>
      <c r="R185" s="210"/>
      <c r="T185" s="56" t="s">
        <v>4</v>
      </c>
      <c r="U185" s="57" t="s">
        <v>65</v>
      </c>
      <c r="V185" s="58" t="s">
        <v>76</v>
      </c>
      <c r="W185" s="57" t="s">
        <v>67</v>
      </c>
      <c r="X185" s="59" t="s">
        <v>15</v>
      </c>
      <c r="Y185" s="60">
        <v>0.25</v>
      </c>
      <c r="Z185" s="61">
        <v>0.75</v>
      </c>
    </row>
    <row r="186" spans="1:26" ht="55.5" customHeight="1" thickBot="1" x14ac:dyDescent="0.3">
      <c r="A186" s="217"/>
      <c r="B186" s="217"/>
      <c r="C186" s="208"/>
      <c r="D186" s="219"/>
      <c r="E186" s="221"/>
      <c r="F186" s="97" t="s">
        <v>442</v>
      </c>
      <c r="G186" s="99" t="s">
        <v>95</v>
      </c>
      <c r="H186" s="95" t="s">
        <v>445</v>
      </c>
      <c r="I186" s="100" t="s">
        <v>102</v>
      </c>
      <c r="J186" s="94">
        <v>8.64</v>
      </c>
      <c r="K186" s="223"/>
      <c r="L186" s="225"/>
      <c r="M186" s="225"/>
      <c r="N186" s="52" t="str">
        <f>IF(J186&gt;L$183,"EXCESSIVAMENTE ELEVADO",IF(J186&lt;M$183,"INEXEQUÍVEL","VÁLIDO"))</f>
        <v>VÁLIDO</v>
      </c>
      <c r="O186" s="50"/>
      <c r="P186" s="53"/>
      <c r="Q186" s="210"/>
      <c r="R186" s="210"/>
      <c r="T186" s="62">
        <f>AVERAGE(J183:J186)</f>
        <v>6.9725000000000001</v>
      </c>
      <c r="U186" s="63">
        <f>_xlfn.STDEV.S(J183:J186)</f>
        <v>1.4146701617927284</v>
      </c>
      <c r="V186" s="64">
        <f>(U186/T186)*100</f>
        <v>20.289281632021922</v>
      </c>
      <c r="W186" s="65" t="str">
        <f>IF(V186&gt;25,"Mediana","Média")</f>
        <v>Média</v>
      </c>
      <c r="X186" s="66">
        <f>MIN(J183:J186)</f>
        <v>5.6</v>
      </c>
      <c r="Y186" s="67" t="s">
        <v>71</v>
      </c>
      <c r="Z186" s="68" t="s">
        <v>72</v>
      </c>
    </row>
    <row r="187" spans="1:26" s="20" customFormat="1" ht="21.75" customHeight="1" x14ac:dyDescent="0.25">
      <c r="A187" s="204"/>
      <c r="B187" s="205"/>
      <c r="C187" s="205"/>
      <c r="D187" s="205"/>
      <c r="E187" s="205"/>
      <c r="F187" s="205"/>
      <c r="G187" s="205"/>
      <c r="H187" s="205"/>
      <c r="I187" s="205"/>
      <c r="J187" s="205"/>
      <c r="K187" s="205"/>
      <c r="L187" s="205"/>
      <c r="M187" s="205"/>
      <c r="N187" s="205"/>
      <c r="O187" s="205"/>
      <c r="P187" s="205"/>
      <c r="Q187" s="206"/>
      <c r="R187" s="173"/>
      <c r="V187" s="40"/>
    </row>
    <row r="188" spans="1:26" ht="55.5" customHeight="1" thickBot="1" x14ac:dyDescent="0.3">
      <c r="A188" s="216">
        <v>29</v>
      </c>
      <c r="B188" s="216"/>
      <c r="C188" s="207" t="s">
        <v>218</v>
      </c>
      <c r="D188" s="218" t="s">
        <v>79</v>
      </c>
      <c r="E188" s="220">
        <v>50</v>
      </c>
      <c r="F188" s="97" t="s">
        <v>219</v>
      </c>
      <c r="G188" s="99" t="s">
        <v>95</v>
      </c>
      <c r="H188" s="95" t="s">
        <v>220</v>
      </c>
      <c r="I188" s="100" t="s">
        <v>102</v>
      </c>
      <c r="J188" s="94">
        <v>4.7300000000000004</v>
      </c>
      <c r="K188" s="222">
        <f>AVERAGE(J188:J193)</f>
        <v>7.5083333333333329</v>
      </c>
      <c r="L188" s="224">
        <f>K188*1.25</f>
        <v>9.3854166666666661</v>
      </c>
      <c r="M188" s="224">
        <f>K188*0.75</f>
        <v>5.6312499999999996</v>
      </c>
      <c r="N188" s="52" t="str">
        <f>IF(J188&gt;L$188,"EXCESSIVAMENTE ELEVADO",IF(J188&lt;M$188,"INEXEQUÍVEL","VÁLIDO"))</f>
        <v>INEXEQUÍVEL</v>
      </c>
      <c r="O188" s="50">
        <f>J188/K188</f>
        <v>0.62996670366259722</v>
      </c>
      <c r="P188" s="53" t="s">
        <v>63</v>
      </c>
      <c r="Q188" s="209">
        <f>TRUNC(AVERAGE(J190:J192),2)</f>
        <v>7.97</v>
      </c>
      <c r="R188" s="209">
        <f>Q188*E188</f>
        <v>398.5</v>
      </c>
    </row>
    <row r="189" spans="1:26" ht="55.5" customHeight="1" x14ac:dyDescent="0.25">
      <c r="A189" s="217"/>
      <c r="B189" s="217"/>
      <c r="C189" s="208"/>
      <c r="D189" s="219"/>
      <c r="E189" s="221"/>
      <c r="F189" s="97" t="s">
        <v>97</v>
      </c>
      <c r="G189" s="99" t="s">
        <v>95</v>
      </c>
      <c r="H189" s="96" t="s">
        <v>96</v>
      </c>
      <c r="I189" s="100" t="s">
        <v>94</v>
      </c>
      <c r="J189" s="94">
        <v>5.31</v>
      </c>
      <c r="K189" s="223"/>
      <c r="L189" s="225"/>
      <c r="M189" s="225"/>
      <c r="N189" s="52" t="str">
        <f t="shared" ref="N189:N192" si="23">IF(J189&gt;L$188,"EXCESSIVAMENTE ELEVADO",IF(J189&lt;M$188,"INEXEQUÍVEL","VÁLIDO"))</f>
        <v>INEXEQUÍVEL</v>
      </c>
      <c r="O189" s="50">
        <f>J189/K188</f>
        <v>0.70721420643729194</v>
      </c>
      <c r="P189" s="53" t="s">
        <v>63</v>
      </c>
      <c r="Q189" s="210"/>
      <c r="R189" s="210"/>
      <c r="T189" s="211" t="s">
        <v>64</v>
      </c>
      <c r="U189" s="212"/>
      <c r="V189" s="212"/>
      <c r="W189" s="212"/>
      <c r="X189" s="213"/>
      <c r="Y189" s="214" t="s">
        <v>68</v>
      </c>
      <c r="Z189" s="215"/>
    </row>
    <row r="190" spans="1:26" ht="55.5" customHeight="1" x14ac:dyDescent="0.25">
      <c r="A190" s="217"/>
      <c r="B190" s="217"/>
      <c r="C190" s="208"/>
      <c r="D190" s="219"/>
      <c r="E190" s="221"/>
      <c r="F190" s="97" t="s">
        <v>438</v>
      </c>
      <c r="G190" s="99" t="s">
        <v>95</v>
      </c>
      <c r="H190" s="95" t="s">
        <v>437</v>
      </c>
      <c r="I190" s="100" t="s">
        <v>102</v>
      </c>
      <c r="J190" s="94">
        <v>7.9</v>
      </c>
      <c r="K190" s="223"/>
      <c r="L190" s="225"/>
      <c r="M190" s="225"/>
      <c r="N190" s="52" t="str">
        <f t="shared" si="23"/>
        <v>VÁLIDO</v>
      </c>
      <c r="O190" s="50"/>
      <c r="P190" s="53"/>
      <c r="Q190" s="210"/>
      <c r="R190" s="210"/>
      <c r="T190" s="56" t="s">
        <v>4</v>
      </c>
      <c r="U190" s="57" t="s">
        <v>65</v>
      </c>
      <c r="V190" s="58" t="s">
        <v>76</v>
      </c>
      <c r="W190" s="57" t="s">
        <v>67</v>
      </c>
      <c r="X190" s="59" t="s">
        <v>15</v>
      </c>
      <c r="Y190" s="60">
        <v>0.25</v>
      </c>
      <c r="Z190" s="61">
        <v>0.75</v>
      </c>
    </row>
    <row r="191" spans="1:26" ht="55.5" customHeight="1" thickBot="1" x14ac:dyDescent="0.3">
      <c r="A191" s="217"/>
      <c r="B191" s="217"/>
      <c r="C191" s="208"/>
      <c r="D191" s="219"/>
      <c r="E191" s="221"/>
      <c r="F191" s="109" t="s">
        <v>439</v>
      </c>
      <c r="G191" s="99" t="s">
        <v>440</v>
      </c>
      <c r="H191" s="96" t="s">
        <v>441</v>
      </c>
      <c r="I191" s="98" t="s">
        <v>102</v>
      </c>
      <c r="J191" s="94">
        <v>8.11</v>
      </c>
      <c r="K191" s="223"/>
      <c r="L191" s="225"/>
      <c r="M191" s="225"/>
      <c r="N191" s="52" t="str">
        <f>IF(J191&gt;L$188,"EXCESSIVAMENTE ELEVADO",IF(J191&lt;M$188,"INEXEQUÍVEL","VÁLIDO"))</f>
        <v>VÁLIDO</v>
      </c>
      <c r="O191" s="50"/>
      <c r="P191" s="53"/>
      <c r="Q191" s="210"/>
      <c r="R191" s="210"/>
      <c r="T191" s="62">
        <f>AVERAGE(J190:J192)</f>
        <v>7.9699999999999989</v>
      </c>
      <c r="U191" s="63">
        <f>_xlfn.STDEV.S(J190:J192)</f>
        <v>0.12124355652982087</v>
      </c>
      <c r="V191" s="64">
        <f>(U191/T191)*100</f>
        <v>1.5212491409011404</v>
      </c>
      <c r="W191" s="65" t="str">
        <f>IF(V191&gt;25,"Mediana","Média")</f>
        <v>Média</v>
      </c>
      <c r="X191" s="66">
        <f>MIN(J190:J192)</f>
        <v>7.9</v>
      </c>
      <c r="Y191" s="67" t="s">
        <v>71</v>
      </c>
      <c r="Z191" s="68" t="s">
        <v>72</v>
      </c>
    </row>
    <row r="192" spans="1:26" ht="55.5" customHeight="1" x14ac:dyDescent="0.25">
      <c r="A192" s="217"/>
      <c r="B192" s="217"/>
      <c r="C192" s="208"/>
      <c r="D192" s="219"/>
      <c r="E192" s="221"/>
      <c r="F192" s="97" t="s">
        <v>438</v>
      </c>
      <c r="G192" s="99" t="s">
        <v>95</v>
      </c>
      <c r="H192" s="95" t="s">
        <v>437</v>
      </c>
      <c r="I192" s="100" t="s">
        <v>102</v>
      </c>
      <c r="J192" s="94">
        <v>7.9</v>
      </c>
      <c r="K192" s="223"/>
      <c r="L192" s="225"/>
      <c r="M192" s="225"/>
      <c r="N192" s="52" t="str">
        <f t="shared" si="23"/>
        <v>VÁLIDO</v>
      </c>
      <c r="O192" s="50"/>
      <c r="P192" s="53"/>
      <c r="Q192" s="210"/>
      <c r="R192" s="210"/>
    </row>
    <row r="193" spans="1:26" ht="43.9" customHeight="1" x14ac:dyDescent="0.25">
      <c r="A193" s="217"/>
      <c r="B193" s="217"/>
      <c r="C193" s="208"/>
      <c r="D193" s="219"/>
      <c r="E193" s="221"/>
      <c r="F193" s="97" t="s">
        <v>435</v>
      </c>
      <c r="G193" s="99" t="s">
        <v>95</v>
      </c>
      <c r="H193" s="95" t="s">
        <v>436</v>
      </c>
      <c r="I193" s="100" t="s">
        <v>99</v>
      </c>
      <c r="J193" s="94">
        <v>11.1</v>
      </c>
      <c r="K193" s="223"/>
      <c r="L193" s="225"/>
      <c r="M193" s="225"/>
      <c r="N193" s="52" t="str">
        <f>IF(J193&gt;L$188,"EXCESSIVAMENTE ELEVADO",IF(J193&lt;M$188,"INEXEQUÍVEL","VÁLIDO"))</f>
        <v>EXCESSIVAMENTE ELEVADO</v>
      </c>
      <c r="O193" s="178">
        <f>(J193-K188)/K188</f>
        <v>0.47835738068812433</v>
      </c>
      <c r="P193" s="162" t="s">
        <v>347</v>
      </c>
      <c r="Q193" s="210"/>
      <c r="R193" s="210"/>
    </row>
    <row r="194" spans="1:26" s="20" customFormat="1" ht="21.75" customHeight="1" x14ac:dyDescent="0.25">
      <c r="A194" s="204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6"/>
      <c r="R194" s="85"/>
      <c r="V194" s="40"/>
    </row>
    <row r="195" spans="1:26" ht="55.5" customHeight="1" x14ac:dyDescent="0.25">
      <c r="A195" s="216">
        <v>30</v>
      </c>
      <c r="B195" s="216"/>
      <c r="C195" s="207" t="s">
        <v>221</v>
      </c>
      <c r="D195" s="218" t="s">
        <v>79</v>
      </c>
      <c r="E195" s="220">
        <v>50</v>
      </c>
      <c r="F195" s="97" t="s">
        <v>97</v>
      </c>
      <c r="G195" s="99" t="s">
        <v>95</v>
      </c>
      <c r="H195" s="96" t="s">
        <v>96</v>
      </c>
      <c r="I195" s="100" t="s">
        <v>94</v>
      </c>
      <c r="J195" s="94">
        <v>10.68</v>
      </c>
      <c r="K195" s="222">
        <f>AVERAGE(J195:J200)</f>
        <v>17.635000000000002</v>
      </c>
      <c r="L195" s="224">
        <f>K195*1.25</f>
        <v>22.043750000000003</v>
      </c>
      <c r="M195" s="224">
        <f>K195*0.75</f>
        <v>13.22625</v>
      </c>
      <c r="N195" s="52" t="str">
        <f>IF(J195&gt;L$195,"EXCESSIVAMENTE ELEVADO",IF(J195&lt;M$195,"INEXEQUÍVEL","VÁLIDO"))</f>
        <v>INEXEQUÍVEL</v>
      </c>
      <c r="O195" s="50">
        <f>J195/K195</f>
        <v>0.60561383612134956</v>
      </c>
      <c r="P195" s="53" t="s">
        <v>63</v>
      </c>
      <c r="Q195" s="209">
        <f>TRUNC(MEDIAN(J195:J198),2)</f>
        <v>14.09</v>
      </c>
      <c r="R195" s="209">
        <f>Q195*E195</f>
        <v>704.5</v>
      </c>
    </row>
    <row r="196" spans="1:26" ht="55.5" customHeight="1" thickBot="1" x14ac:dyDescent="0.3">
      <c r="A196" s="217"/>
      <c r="B196" s="217"/>
      <c r="C196" s="208"/>
      <c r="D196" s="219"/>
      <c r="E196" s="221"/>
      <c r="F196" s="97" t="s">
        <v>222</v>
      </c>
      <c r="G196" s="114" t="s">
        <v>95</v>
      </c>
      <c r="H196" s="95" t="s">
        <v>223</v>
      </c>
      <c r="I196" s="100" t="s">
        <v>102</v>
      </c>
      <c r="J196" s="94">
        <v>10.88</v>
      </c>
      <c r="K196" s="223"/>
      <c r="L196" s="225"/>
      <c r="M196" s="225"/>
      <c r="N196" s="52" t="str">
        <f>IF(J196&gt;L$195,"EXCESSIVAMENTE ELEVADO",IF(J196&lt;M$195,"INEXEQUÍVEL","VÁLIDO"))</f>
        <v>INEXEQUÍVEL</v>
      </c>
      <c r="O196" s="50">
        <f>J196/K195</f>
        <v>0.61695491919478307</v>
      </c>
      <c r="P196" s="53" t="s">
        <v>63</v>
      </c>
      <c r="Q196" s="210"/>
      <c r="R196" s="210"/>
    </row>
    <row r="197" spans="1:26" ht="55.5" customHeight="1" x14ac:dyDescent="0.25">
      <c r="A197" s="217"/>
      <c r="B197" s="217"/>
      <c r="C197" s="208"/>
      <c r="D197" s="219"/>
      <c r="E197" s="221"/>
      <c r="F197" s="97" t="s">
        <v>434</v>
      </c>
      <c r="G197" s="99" t="s">
        <v>326</v>
      </c>
      <c r="H197" s="96" t="s">
        <v>361</v>
      </c>
      <c r="I197" s="100" t="s">
        <v>94</v>
      </c>
      <c r="J197" s="94">
        <v>17.3</v>
      </c>
      <c r="K197" s="223"/>
      <c r="L197" s="225"/>
      <c r="M197" s="225"/>
      <c r="N197" s="52" t="str">
        <f t="shared" ref="N197:N199" si="24">IF(J197&gt;L$195,"EXCESSIVAMENTE ELEVADO",IF(J197&lt;M$195,"INEXEQUÍVEL","VÁLIDO"))</f>
        <v>VÁLIDO</v>
      </c>
      <c r="O197" s="50"/>
      <c r="P197" s="53"/>
      <c r="Q197" s="210"/>
      <c r="R197" s="210"/>
      <c r="T197" s="211" t="s">
        <v>64</v>
      </c>
      <c r="U197" s="212"/>
      <c r="V197" s="212"/>
      <c r="W197" s="212"/>
      <c r="X197" s="213"/>
      <c r="Y197" s="214" t="s">
        <v>68</v>
      </c>
      <c r="Z197" s="215"/>
    </row>
    <row r="198" spans="1:26" ht="55.5" customHeight="1" x14ac:dyDescent="0.25">
      <c r="A198" s="217"/>
      <c r="B198" s="217"/>
      <c r="C198" s="208"/>
      <c r="D198" s="219"/>
      <c r="E198" s="221"/>
      <c r="F198" s="97" t="s">
        <v>429</v>
      </c>
      <c r="G198" s="114" t="s">
        <v>95</v>
      </c>
      <c r="H198" s="95" t="s">
        <v>432</v>
      </c>
      <c r="I198" s="100" t="s">
        <v>433</v>
      </c>
      <c r="J198" s="94">
        <v>22.01</v>
      </c>
      <c r="K198" s="223"/>
      <c r="L198" s="225"/>
      <c r="M198" s="225"/>
      <c r="N198" s="52" t="str">
        <f t="shared" si="24"/>
        <v>VÁLIDO</v>
      </c>
      <c r="O198" s="50"/>
      <c r="P198" s="53"/>
      <c r="Q198" s="210"/>
      <c r="R198" s="210"/>
      <c r="T198" s="56" t="s">
        <v>4</v>
      </c>
      <c r="U198" s="57" t="s">
        <v>65</v>
      </c>
      <c r="V198" s="58" t="s">
        <v>76</v>
      </c>
      <c r="W198" s="57" t="s">
        <v>67</v>
      </c>
      <c r="X198" s="59" t="s">
        <v>15</v>
      </c>
      <c r="Y198" s="60">
        <v>0.25</v>
      </c>
      <c r="Z198" s="61">
        <v>0.75</v>
      </c>
    </row>
    <row r="199" spans="1:26" ht="55.5" customHeight="1" thickBot="1" x14ac:dyDescent="0.3">
      <c r="A199" s="217"/>
      <c r="B199" s="217"/>
      <c r="C199" s="208"/>
      <c r="D199" s="219"/>
      <c r="E199" s="221"/>
      <c r="F199" s="97" t="s">
        <v>427</v>
      </c>
      <c r="G199" s="114" t="s">
        <v>95</v>
      </c>
      <c r="H199" s="95" t="s">
        <v>430</v>
      </c>
      <c r="I199" s="100" t="s">
        <v>102</v>
      </c>
      <c r="J199" s="94">
        <v>22.37</v>
      </c>
      <c r="K199" s="223"/>
      <c r="L199" s="225"/>
      <c r="M199" s="225"/>
      <c r="N199" s="52" t="str">
        <f t="shared" si="24"/>
        <v>EXCESSIVAMENTE ELEVADO</v>
      </c>
      <c r="O199" s="50">
        <f>(J199-K195)/K195</f>
        <v>0.26850014176353837</v>
      </c>
      <c r="P199" s="162" t="s">
        <v>347</v>
      </c>
      <c r="Q199" s="210"/>
      <c r="R199" s="210"/>
      <c r="T199" s="62">
        <f>AVERAGE(J195:J198)</f>
        <v>15.217500000000001</v>
      </c>
      <c r="U199" s="63">
        <f>_xlfn.STDEV.S(J195:J198)</f>
        <v>5.4735020781945467</v>
      </c>
      <c r="V199" s="64">
        <f>(U199/T199)*100</f>
        <v>35.968471024771127</v>
      </c>
      <c r="W199" s="65" t="str">
        <f>IF(V199&gt;25,"Mediana","Média")</f>
        <v>Mediana</v>
      </c>
      <c r="X199" s="66">
        <f>MIN(J195:J198)</f>
        <v>10.68</v>
      </c>
      <c r="Y199" s="67" t="s">
        <v>71</v>
      </c>
      <c r="Z199" s="68" t="s">
        <v>72</v>
      </c>
    </row>
    <row r="200" spans="1:26" ht="55.5" customHeight="1" x14ac:dyDescent="0.25">
      <c r="A200" s="217"/>
      <c r="B200" s="217"/>
      <c r="C200" s="208"/>
      <c r="D200" s="219"/>
      <c r="E200" s="221"/>
      <c r="F200" s="97" t="s">
        <v>428</v>
      </c>
      <c r="G200" s="114" t="s">
        <v>95</v>
      </c>
      <c r="H200" s="95" t="s">
        <v>431</v>
      </c>
      <c r="I200" s="100" t="s">
        <v>433</v>
      </c>
      <c r="J200" s="94">
        <v>22.57</v>
      </c>
      <c r="K200" s="223"/>
      <c r="L200" s="225"/>
      <c r="M200" s="225"/>
      <c r="N200" s="52" t="str">
        <f>IF(J200&gt;L$195,"EXCESSIVAMENTE ELEVADO",IF(J200&lt;M$195,"INEXEQUÍVEL","VÁLIDO"))</f>
        <v>EXCESSIVAMENTE ELEVADO</v>
      </c>
      <c r="O200" s="50">
        <f>(J200-K195)/K195</f>
        <v>0.27984122483697182</v>
      </c>
      <c r="P200" s="162" t="s">
        <v>347</v>
      </c>
      <c r="Q200" s="210"/>
      <c r="R200" s="210"/>
    </row>
    <row r="201" spans="1:26" s="20" customFormat="1" ht="21.75" customHeight="1" x14ac:dyDescent="0.25">
      <c r="A201" s="204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6"/>
      <c r="R201" s="85"/>
      <c r="V201" s="40"/>
    </row>
    <row r="202" spans="1:26" ht="55.5" customHeight="1" thickBot="1" x14ac:dyDescent="0.3">
      <c r="A202" s="216">
        <v>31</v>
      </c>
      <c r="B202" s="216"/>
      <c r="C202" s="207" t="s">
        <v>224</v>
      </c>
      <c r="D202" s="218" t="s">
        <v>79</v>
      </c>
      <c r="E202" s="220">
        <v>15</v>
      </c>
      <c r="F202" s="97" t="s">
        <v>422</v>
      </c>
      <c r="G202" s="99" t="s">
        <v>95</v>
      </c>
      <c r="H202" s="95" t="s">
        <v>425</v>
      </c>
      <c r="I202" s="100" t="s">
        <v>99</v>
      </c>
      <c r="J202" s="94">
        <v>233.91</v>
      </c>
      <c r="K202" s="222">
        <f>AVERAGE(J202:J206)</f>
        <v>278.666</v>
      </c>
      <c r="L202" s="224">
        <f>K202*1.25</f>
        <v>348.33249999999998</v>
      </c>
      <c r="M202" s="224">
        <f>K202*0.75</f>
        <v>208.99950000000001</v>
      </c>
      <c r="N202" s="52" t="str">
        <f>IF(J202&gt;L$202,"EXCESSIVAMENTE ELEVADO",IF(J202&lt;M$202,"INEXEQUÍVEL","VÁLIDO"))</f>
        <v>VÁLIDO</v>
      </c>
      <c r="O202" s="50"/>
      <c r="P202" s="53"/>
      <c r="Q202" s="209">
        <f>TRUNC(AVERAGE(J202:J205),2)</f>
        <v>253.56</v>
      </c>
      <c r="R202" s="209">
        <f>Q202*E202</f>
        <v>3803.4</v>
      </c>
    </row>
    <row r="203" spans="1:26" ht="55.5" customHeight="1" x14ac:dyDescent="0.25">
      <c r="A203" s="217"/>
      <c r="B203" s="217"/>
      <c r="C203" s="208"/>
      <c r="D203" s="219"/>
      <c r="E203" s="221"/>
      <c r="F203" s="97" t="s">
        <v>227</v>
      </c>
      <c r="G203" s="99" t="s">
        <v>95</v>
      </c>
      <c r="H203" s="95" t="s">
        <v>228</v>
      </c>
      <c r="I203" s="100" t="s">
        <v>102</v>
      </c>
      <c r="J203" s="94">
        <v>241.45</v>
      </c>
      <c r="K203" s="223"/>
      <c r="L203" s="225"/>
      <c r="M203" s="225"/>
      <c r="N203" s="52" t="str">
        <f>IF(J203&gt;L$202,"EXCESSIVAMENTE ELEVADO",IF(J203&lt;M$202,"INEXEQUÍVEL","VÁLIDO"))</f>
        <v>VÁLIDO</v>
      </c>
      <c r="O203" s="50"/>
      <c r="P203" s="53"/>
      <c r="Q203" s="210"/>
      <c r="R203" s="210"/>
      <c r="T203" s="211" t="s">
        <v>64</v>
      </c>
      <c r="U203" s="212"/>
      <c r="V203" s="212"/>
      <c r="W203" s="212"/>
      <c r="X203" s="213"/>
      <c r="Y203" s="214" t="s">
        <v>68</v>
      </c>
      <c r="Z203" s="215"/>
    </row>
    <row r="204" spans="1:26" ht="55.5" customHeight="1" x14ac:dyDescent="0.25">
      <c r="A204" s="217"/>
      <c r="B204" s="217"/>
      <c r="C204" s="208"/>
      <c r="D204" s="219"/>
      <c r="E204" s="221"/>
      <c r="F204" s="97" t="s">
        <v>423</v>
      </c>
      <c r="G204" s="99" t="s">
        <v>95</v>
      </c>
      <c r="H204" s="95" t="s">
        <v>426</v>
      </c>
      <c r="I204" s="100" t="s">
        <v>94</v>
      </c>
      <c r="J204" s="94">
        <v>264.32</v>
      </c>
      <c r="K204" s="223"/>
      <c r="L204" s="225"/>
      <c r="M204" s="225"/>
      <c r="N204" s="52" t="str">
        <f>IF(J204&gt;L$202,"EXCESSIVAMENTE ELEVADO",IF(J204&lt;M$202,"INEXEQUÍVEL","VÁLIDO"))</f>
        <v>VÁLIDO</v>
      </c>
      <c r="O204" s="50"/>
      <c r="P204" s="53"/>
      <c r="Q204" s="210"/>
      <c r="R204" s="210"/>
      <c r="T204" s="56" t="s">
        <v>4</v>
      </c>
      <c r="U204" s="57" t="s">
        <v>65</v>
      </c>
      <c r="V204" s="58" t="s">
        <v>76</v>
      </c>
      <c r="W204" s="57" t="s">
        <v>67</v>
      </c>
      <c r="X204" s="59" t="s">
        <v>15</v>
      </c>
      <c r="Y204" s="60">
        <v>0.25</v>
      </c>
      <c r="Z204" s="61">
        <v>0.75</v>
      </c>
    </row>
    <row r="205" spans="1:26" ht="55.5" customHeight="1" thickBot="1" x14ac:dyDescent="0.3">
      <c r="A205" s="217"/>
      <c r="B205" s="217"/>
      <c r="C205" s="208"/>
      <c r="D205" s="219"/>
      <c r="E205" s="221"/>
      <c r="F205" s="97" t="s">
        <v>416</v>
      </c>
      <c r="G205" s="99" t="s">
        <v>95</v>
      </c>
      <c r="H205" s="95" t="s">
        <v>424</v>
      </c>
      <c r="I205" s="100" t="s">
        <v>99</v>
      </c>
      <c r="J205" s="94">
        <v>274.58999999999997</v>
      </c>
      <c r="K205" s="223"/>
      <c r="L205" s="225"/>
      <c r="M205" s="225"/>
      <c r="N205" s="52" t="str">
        <f>IF(J205&gt;L$202,"EXCESSIVAMENTE ELEVADO",IF(J205&lt;M$202,"INEXEQUÍVEL","VÁLIDO"))</f>
        <v>VÁLIDO</v>
      </c>
      <c r="O205" s="50"/>
      <c r="P205" s="53"/>
      <c r="Q205" s="210"/>
      <c r="R205" s="210"/>
      <c r="T205" s="62">
        <f>AVERAGE(J202:J205)</f>
        <v>253.5675</v>
      </c>
      <c r="U205" s="63">
        <f>_xlfn.STDEV.S(J202:J205)</f>
        <v>19.068410832228949</v>
      </c>
      <c r="V205" s="64">
        <f>(U205/T205)*100</f>
        <v>7.5200531740972121</v>
      </c>
      <c r="W205" s="65" t="str">
        <f>IF(V205&gt;25,"Mediana","Média")</f>
        <v>Média</v>
      </c>
      <c r="X205" s="66">
        <f>MIN(J202:J205)</f>
        <v>233.91</v>
      </c>
      <c r="Y205" s="67" t="s">
        <v>71</v>
      </c>
      <c r="Z205" s="68" t="s">
        <v>72</v>
      </c>
    </row>
    <row r="206" spans="1:26" ht="55.5" customHeight="1" x14ac:dyDescent="0.25">
      <c r="A206" s="217"/>
      <c r="B206" s="217"/>
      <c r="C206" s="208"/>
      <c r="D206" s="219"/>
      <c r="E206" s="221"/>
      <c r="F206" s="97" t="s">
        <v>225</v>
      </c>
      <c r="G206" s="99" t="s">
        <v>95</v>
      </c>
      <c r="H206" s="96" t="s">
        <v>226</v>
      </c>
      <c r="I206" s="100" t="s">
        <v>102</v>
      </c>
      <c r="J206" s="94">
        <v>379.06</v>
      </c>
      <c r="K206" s="223"/>
      <c r="L206" s="225"/>
      <c r="M206" s="225"/>
      <c r="N206" s="52" t="str">
        <f>IF(J206&gt;L$202,"EXCESSIVAMENTE ELEVADO",IF(J206&lt;M$202,"INEXEQUÍVEL","VÁLIDO"))</f>
        <v>EXCESSIVAMENTE ELEVADO</v>
      </c>
      <c r="O206" s="50">
        <f>(J206-K202)/K202</f>
        <v>0.36026641212060317</v>
      </c>
      <c r="P206" s="162" t="s">
        <v>347</v>
      </c>
      <c r="Q206" s="210"/>
      <c r="R206" s="210"/>
    </row>
    <row r="207" spans="1:26" s="20" customFormat="1" ht="21.75" customHeight="1" x14ac:dyDescent="0.25">
      <c r="A207" s="204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6"/>
      <c r="R207" s="85"/>
      <c r="V207" s="40"/>
    </row>
    <row r="208" spans="1:26" ht="55.5" customHeight="1" thickBot="1" x14ac:dyDescent="0.3">
      <c r="A208" s="216">
        <v>32</v>
      </c>
      <c r="B208" s="216"/>
      <c r="C208" s="207" t="s">
        <v>229</v>
      </c>
      <c r="D208" s="218" t="s">
        <v>79</v>
      </c>
      <c r="E208" s="220">
        <v>4</v>
      </c>
      <c r="F208" s="97" t="s">
        <v>230</v>
      </c>
      <c r="G208" s="99" t="s">
        <v>95</v>
      </c>
      <c r="H208" s="96" t="s">
        <v>231</v>
      </c>
      <c r="I208" s="100" t="s">
        <v>99</v>
      </c>
      <c r="J208" s="94">
        <v>212.26</v>
      </c>
      <c r="K208" s="222">
        <f>AVERAGE(J208:J212)</f>
        <v>253.03800000000001</v>
      </c>
      <c r="L208" s="224">
        <f>K208*1.25</f>
        <v>316.29750000000001</v>
      </c>
      <c r="M208" s="224">
        <f>K208*0.75</f>
        <v>189.77850000000001</v>
      </c>
      <c r="N208" s="52" t="str">
        <f>IF(J208&gt;L$208,"EXCESSIVAMENTE ELEVADO",IF(J208&lt;M$208,"INEXEQUÍVEL","VÁLIDO"))</f>
        <v>VÁLIDO</v>
      </c>
      <c r="O208" s="50"/>
      <c r="P208" s="53"/>
      <c r="Q208" s="209">
        <f>TRUNC(AVERAGE(J208:J212),2)</f>
        <v>253.03</v>
      </c>
      <c r="R208" s="209">
        <f>Q208*E208</f>
        <v>1012.12</v>
      </c>
    </row>
    <row r="209" spans="1:26" ht="55.5" customHeight="1" x14ac:dyDescent="0.25">
      <c r="A209" s="217"/>
      <c r="B209" s="217"/>
      <c r="C209" s="208"/>
      <c r="D209" s="219"/>
      <c r="E209" s="221"/>
      <c r="F209" s="97" t="s">
        <v>418</v>
      </c>
      <c r="G209" s="114"/>
      <c r="H209" s="95" t="s">
        <v>419</v>
      </c>
      <c r="I209" s="100" t="s">
        <v>102</v>
      </c>
      <c r="J209" s="94">
        <v>237.6</v>
      </c>
      <c r="K209" s="223"/>
      <c r="L209" s="225"/>
      <c r="M209" s="225"/>
      <c r="N209" s="52" t="str">
        <f t="shared" ref="N209:N211" si="25">IF(J209&gt;L$208,"EXCESSIVAMENTE ELEVADO",IF(J209&lt;M$208,"INEXEQUÍVEL","VÁLIDO"))</f>
        <v>VÁLIDO</v>
      </c>
      <c r="O209" s="50"/>
      <c r="P209" s="53"/>
      <c r="Q209" s="210"/>
      <c r="R209" s="210"/>
      <c r="T209" s="211" t="s">
        <v>64</v>
      </c>
      <c r="U209" s="212"/>
      <c r="V209" s="212"/>
      <c r="W209" s="212"/>
      <c r="X209" s="213"/>
      <c r="Y209" s="214" t="s">
        <v>68</v>
      </c>
      <c r="Z209" s="215"/>
    </row>
    <row r="210" spans="1:26" ht="55.5" customHeight="1" x14ac:dyDescent="0.25">
      <c r="A210" s="217"/>
      <c r="B210" s="217"/>
      <c r="C210" s="208"/>
      <c r="D210" s="219"/>
      <c r="E210" s="221"/>
      <c r="F210" s="97" t="s">
        <v>420</v>
      </c>
      <c r="G210" s="114"/>
      <c r="H210" s="95" t="s">
        <v>421</v>
      </c>
      <c r="I210" s="100" t="s">
        <v>99</v>
      </c>
      <c r="J210" s="94">
        <v>248.21</v>
      </c>
      <c r="K210" s="223"/>
      <c r="L210" s="225"/>
      <c r="M210" s="225"/>
      <c r="N210" s="52" t="str">
        <f t="shared" si="25"/>
        <v>VÁLIDO</v>
      </c>
      <c r="O210" s="50"/>
      <c r="P210" s="53"/>
      <c r="Q210" s="210"/>
      <c r="R210" s="210"/>
      <c r="T210" s="56" t="s">
        <v>4</v>
      </c>
      <c r="U210" s="57" t="s">
        <v>65</v>
      </c>
      <c r="V210" s="58" t="s">
        <v>76</v>
      </c>
      <c r="W210" s="57" t="s">
        <v>67</v>
      </c>
      <c r="X210" s="59" t="s">
        <v>15</v>
      </c>
      <c r="Y210" s="60">
        <v>0.25</v>
      </c>
      <c r="Z210" s="61">
        <v>0.75</v>
      </c>
    </row>
    <row r="211" spans="1:26" ht="55.5" customHeight="1" thickBot="1" x14ac:dyDescent="0.3">
      <c r="A211" s="217"/>
      <c r="B211" s="217"/>
      <c r="C211" s="208"/>
      <c r="D211" s="219"/>
      <c r="E211" s="221"/>
      <c r="F211" s="97" t="s">
        <v>416</v>
      </c>
      <c r="G211" s="96" t="s">
        <v>95</v>
      </c>
      <c r="H211" s="95" t="s">
        <v>417</v>
      </c>
      <c r="I211" s="100" t="s">
        <v>102</v>
      </c>
      <c r="J211" s="94">
        <v>283.39</v>
      </c>
      <c r="K211" s="223"/>
      <c r="L211" s="225"/>
      <c r="M211" s="225"/>
      <c r="N211" s="52" t="str">
        <f t="shared" si="25"/>
        <v>VÁLIDO</v>
      </c>
      <c r="O211" s="50"/>
      <c r="P211" s="53"/>
      <c r="Q211" s="210"/>
      <c r="R211" s="210"/>
      <c r="T211" s="62">
        <f>AVERAGE(J208:J212)</f>
        <v>253.03800000000001</v>
      </c>
      <c r="U211" s="63">
        <f>_xlfn.STDEV.S(J208:J212)</f>
        <v>30.77226624738573</v>
      </c>
      <c r="V211" s="64">
        <f>(U211/T211)*100</f>
        <v>12.161124513861843</v>
      </c>
      <c r="W211" s="65" t="str">
        <f>IF(V211&gt;25,"Mediana","Média")</f>
        <v>Média</v>
      </c>
      <c r="X211" s="66">
        <f>MIN(J208:J212)</f>
        <v>212.26</v>
      </c>
      <c r="Y211" s="67" t="s">
        <v>71</v>
      </c>
      <c r="Z211" s="68" t="s">
        <v>72</v>
      </c>
    </row>
    <row r="212" spans="1:26" ht="55.5" customHeight="1" x14ac:dyDescent="0.25">
      <c r="A212" s="217"/>
      <c r="B212" s="217"/>
      <c r="C212" s="208"/>
      <c r="D212" s="219"/>
      <c r="E212" s="221"/>
      <c r="F212" s="97" t="s">
        <v>232</v>
      </c>
      <c r="G212" s="99" t="s">
        <v>95</v>
      </c>
      <c r="H212" s="95" t="s">
        <v>233</v>
      </c>
      <c r="I212" s="100" t="s">
        <v>102</v>
      </c>
      <c r="J212" s="94">
        <v>283.73</v>
      </c>
      <c r="K212" s="223"/>
      <c r="L212" s="225"/>
      <c r="M212" s="225"/>
      <c r="N212" s="52" t="str">
        <f>IF(J212&gt;L$208,"EXCESSIVAMENTE ELEVADO",IF(J212&lt;M$208,"INEXEQUÍVEL","VÁLIDO"))</f>
        <v>VÁLIDO</v>
      </c>
      <c r="O212" s="50"/>
      <c r="P212" s="53"/>
      <c r="Q212" s="210"/>
      <c r="R212" s="210"/>
    </row>
    <row r="213" spans="1:26" s="20" customFormat="1" ht="21.75" customHeight="1" x14ac:dyDescent="0.25">
      <c r="A213" s="204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6"/>
      <c r="R213" s="85"/>
      <c r="V213" s="40"/>
    </row>
    <row r="214" spans="1:26" ht="55.5" customHeight="1" thickBot="1" x14ac:dyDescent="0.3">
      <c r="A214" s="216">
        <v>33</v>
      </c>
      <c r="B214" s="216"/>
      <c r="C214" s="207" t="s">
        <v>234</v>
      </c>
      <c r="D214" s="218" t="s">
        <v>79</v>
      </c>
      <c r="E214" s="220">
        <v>400</v>
      </c>
      <c r="F214" s="97" t="s">
        <v>235</v>
      </c>
      <c r="G214" s="99" t="s">
        <v>95</v>
      </c>
      <c r="H214" s="96" t="s">
        <v>236</v>
      </c>
      <c r="I214" s="100" t="s">
        <v>99</v>
      </c>
      <c r="J214" s="94">
        <v>24.48</v>
      </c>
      <c r="K214" s="222">
        <f>AVERAGE(J214:J218)</f>
        <v>26.904000000000003</v>
      </c>
      <c r="L214" s="224">
        <f>K214*1.25</f>
        <v>33.630000000000003</v>
      </c>
      <c r="M214" s="224">
        <f>K214*0.75</f>
        <v>20.178000000000004</v>
      </c>
      <c r="N214" s="52" t="str">
        <f>IF(J214&gt;L$214,"EXCESSIVAMENTE ELEVADO",IF(J214&lt;M$214,K214,"VÁLIDO"))</f>
        <v>VÁLIDO</v>
      </c>
      <c r="O214" s="50"/>
      <c r="P214" s="53"/>
      <c r="Q214" s="209">
        <f>TRUNC(AVERAGE(J214:J218),2)</f>
        <v>26.9</v>
      </c>
      <c r="R214" s="209">
        <f>Q214*E214</f>
        <v>10760</v>
      </c>
    </row>
    <row r="215" spans="1:26" ht="55.5" customHeight="1" x14ac:dyDescent="0.25">
      <c r="A215" s="217"/>
      <c r="B215" s="217"/>
      <c r="C215" s="208"/>
      <c r="D215" s="219"/>
      <c r="E215" s="221"/>
      <c r="F215" s="97" t="s">
        <v>411</v>
      </c>
      <c r="G215" s="99" t="s">
        <v>95</v>
      </c>
      <c r="H215" s="95" t="s">
        <v>412</v>
      </c>
      <c r="I215" s="100" t="s">
        <v>94</v>
      </c>
      <c r="J215" s="94">
        <v>25.57</v>
      </c>
      <c r="K215" s="223"/>
      <c r="L215" s="225"/>
      <c r="M215" s="225"/>
      <c r="N215" s="52" t="str">
        <f>IF(J215&gt;L$214,"EXCESSIVAMENTE ELEVADO",IF(J215&lt;M$214,"INEXEQUÍVEL","VÁLIDO"))</f>
        <v>VÁLIDO</v>
      </c>
      <c r="O215" s="50"/>
      <c r="P215" s="53"/>
      <c r="Q215" s="210"/>
      <c r="R215" s="210"/>
      <c r="T215" s="211" t="s">
        <v>64</v>
      </c>
      <c r="U215" s="212"/>
      <c r="V215" s="212"/>
      <c r="W215" s="212"/>
      <c r="X215" s="213"/>
      <c r="Y215" s="214" t="s">
        <v>68</v>
      </c>
      <c r="Z215" s="215"/>
    </row>
    <row r="216" spans="1:26" ht="55.5" customHeight="1" x14ac:dyDescent="0.25">
      <c r="A216" s="217"/>
      <c r="B216" s="217"/>
      <c r="C216" s="208"/>
      <c r="D216" s="219"/>
      <c r="E216" s="221"/>
      <c r="F216" s="97" t="s">
        <v>413</v>
      </c>
      <c r="G216" s="99" t="s">
        <v>95</v>
      </c>
      <c r="H216" s="95" t="s">
        <v>414</v>
      </c>
      <c r="I216" s="100" t="s">
        <v>94</v>
      </c>
      <c r="J216" s="94">
        <v>25.57</v>
      </c>
      <c r="K216" s="223"/>
      <c r="L216" s="225"/>
      <c r="M216" s="225"/>
      <c r="N216" s="52" t="str">
        <f>IF(J216&gt;L$214,"EXCESSIVAMENTE ELEVADO",IF(J216&lt;M$214,"INEXEQUÍVEL","VÁLIDO"))</f>
        <v>VÁLIDO</v>
      </c>
      <c r="O216" s="50"/>
      <c r="P216" s="53"/>
      <c r="Q216" s="210"/>
      <c r="R216" s="210"/>
      <c r="T216" s="56" t="s">
        <v>4</v>
      </c>
      <c r="U216" s="57" t="s">
        <v>65</v>
      </c>
      <c r="V216" s="58" t="s">
        <v>76</v>
      </c>
      <c r="W216" s="57" t="s">
        <v>67</v>
      </c>
      <c r="X216" s="59" t="s">
        <v>15</v>
      </c>
      <c r="Y216" s="60">
        <v>0.25</v>
      </c>
      <c r="Z216" s="61">
        <v>0.75</v>
      </c>
    </row>
    <row r="217" spans="1:26" ht="55.5" customHeight="1" thickBot="1" x14ac:dyDescent="0.3">
      <c r="A217" s="217"/>
      <c r="B217" s="217"/>
      <c r="C217" s="208"/>
      <c r="D217" s="219"/>
      <c r="E217" s="221"/>
      <c r="F217" s="97" t="s">
        <v>409</v>
      </c>
      <c r="G217" s="99" t="s">
        <v>95</v>
      </c>
      <c r="H217" s="95" t="s">
        <v>410</v>
      </c>
      <c r="I217" s="100" t="s">
        <v>94</v>
      </c>
      <c r="J217" s="94">
        <v>28</v>
      </c>
      <c r="K217" s="223"/>
      <c r="L217" s="225"/>
      <c r="M217" s="225"/>
      <c r="N217" s="52" t="str">
        <f>IF(J217&gt;L$214,"EXCESSIVAMENTE ELEVADO",IF(J217&lt;M$214,"INEXEQUÍVEL","VÁLIDO"))</f>
        <v>VÁLIDO</v>
      </c>
      <c r="O217" s="50"/>
      <c r="P217" s="53"/>
      <c r="Q217" s="210"/>
      <c r="R217" s="210"/>
      <c r="T217" s="62">
        <f>AVERAGE(J214:J218)</f>
        <v>26.904000000000003</v>
      </c>
      <c r="U217" s="63">
        <f>_xlfn.STDEV.S(J214:J218)</f>
        <v>2.5789590923471422</v>
      </c>
      <c r="V217" s="64">
        <f>(U217/T217)*100</f>
        <v>9.5857831264761444</v>
      </c>
      <c r="W217" s="65" t="str">
        <f>IF(V217&gt;25,"Mediana","Média")</f>
        <v>Média</v>
      </c>
      <c r="X217" s="66">
        <f>MIN(J214:J218)</f>
        <v>24.48</v>
      </c>
      <c r="Y217" s="67" t="s">
        <v>71</v>
      </c>
      <c r="Z217" s="68" t="s">
        <v>72</v>
      </c>
    </row>
    <row r="218" spans="1:26" ht="55.5" customHeight="1" x14ac:dyDescent="0.25">
      <c r="A218" s="217"/>
      <c r="B218" s="217"/>
      <c r="C218" s="208"/>
      <c r="D218" s="219"/>
      <c r="E218" s="221"/>
      <c r="F218" s="109" t="s">
        <v>415</v>
      </c>
      <c r="G218" s="99" t="s">
        <v>326</v>
      </c>
      <c r="H218" s="96" t="s">
        <v>361</v>
      </c>
      <c r="I218" s="100" t="s">
        <v>94</v>
      </c>
      <c r="J218" s="94">
        <v>30.9</v>
      </c>
      <c r="K218" s="223"/>
      <c r="L218" s="225"/>
      <c r="M218" s="225"/>
      <c r="N218" s="52" t="str">
        <f>IF(J218&gt;L$214,"EXCESSIVAMENTE ELEVADO",IF(J218&lt;M$214,"INEXEQUÍVEL","VÁLIDO"))</f>
        <v>VÁLIDO</v>
      </c>
      <c r="O218" s="50"/>
      <c r="P218" s="53"/>
      <c r="Q218" s="210"/>
      <c r="R218" s="210"/>
    </row>
    <row r="219" spans="1:26" s="20" customFormat="1" ht="21.75" customHeight="1" x14ac:dyDescent="0.25">
      <c r="A219" s="204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6"/>
      <c r="R219" s="85"/>
      <c r="V219" s="40"/>
    </row>
    <row r="220" spans="1:26" ht="55.5" customHeight="1" thickBot="1" x14ac:dyDescent="0.3">
      <c r="A220" s="216">
        <v>34</v>
      </c>
      <c r="B220" s="216"/>
      <c r="C220" s="207" t="s">
        <v>237</v>
      </c>
      <c r="D220" s="218" t="s">
        <v>79</v>
      </c>
      <c r="E220" s="220">
        <v>20</v>
      </c>
      <c r="F220" s="97" t="s">
        <v>408</v>
      </c>
      <c r="G220" s="99" t="s">
        <v>95</v>
      </c>
      <c r="H220" s="95" t="s">
        <v>407</v>
      </c>
      <c r="I220" s="100" t="s">
        <v>102</v>
      </c>
      <c r="J220" s="94">
        <v>58.7</v>
      </c>
      <c r="K220" s="222">
        <f>AVERAGE(J220:J223)</f>
        <v>69.552500000000009</v>
      </c>
      <c r="L220" s="224">
        <f>K220*1.25</f>
        <v>86.940625000000011</v>
      </c>
      <c r="M220" s="224">
        <f>K220*0.75</f>
        <v>52.164375000000007</v>
      </c>
      <c r="N220" s="52" t="str">
        <f>IF(J220&gt;L$220,"EXCESSIVAMENTE ELEVADO",IF(J220&lt;M$220,"INEXEQUÍVEL","VÁLIDO"))</f>
        <v>VÁLIDO</v>
      </c>
      <c r="O220" s="50"/>
      <c r="P220" s="53"/>
      <c r="Q220" s="209">
        <f>TRUNC(AVERAGE(J220:J223),2)</f>
        <v>69.55</v>
      </c>
      <c r="R220" s="209">
        <f>Q220*E220</f>
        <v>1391</v>
      </c>
    </row>
    <row r="221" spans="1:26" ht="55.5" customHeight="1" x14ac:dyDescent="0.25">
      <c r="A221" s="217"/>
      <c r="B221" s="217"/>
      <c r="C221" s="208"/>
      <c r="D221" s="219"/>
      <c r="E221" s="221"/>
      <c r="F221" s="97" t="s">
        <v>239</v>
      </c>
      <c r="G221" s="99" t="s">
        <v>95</v>
      </c>
      <c r="H221" s="96" t="s">
        <v>238</v>
      </c>
      <c r="I221" s="100" t="s">
        <v>102</v>
      </c>
      <c r="J221" s="94">
        <v>67.5</v>
      </c>
      <c r="K221" s="223"/>
      <c r="L221" s="225"/>
      <c r="M221" s="225"/>
      <c r="N221" s="52" t="str">
        <f t="shared" ref="N221:N222" si="26">IF(J221&gt;L$220,"EXCESSIVAMENTE ELEVADO",IF(J221&lt;M$220,"INEXEQUÍVEL","VÁLIDO"))</f>
        <v>VÁLIDO</v>
      </c>
      <c r="O221" s="50"/>
      <c r="P221" s="53"/>
      <c r="Q221" s="210"/>
      <c r="R221" s="210"/>
      <c r="T221" s="211" t="s">
        <v>64</v>
      </c>
      <c r="U221" s="212"/>
      <c r="V221" s="212"/>
      <c r="W221" s="212"/>
      <c r="X221" s="213"/>
      <c r="Y221" s="214" t="s">
        <v>68</v>
      </c>
      <c r="Z221" s="215"/>
    </row>
    <row r="222" spans="1:26" ht="55.5" customHeight="1" x14ac:dyDescent="0.25">
      <c r="A222" s="217"/>
      <c r="B222" s="217"/>
      <c r="C222" s="208"/>
      <c r="D222" s="219"/>
      <c r="E222" s="221"/>
      <c r="F222" s="97" t="s">
        <v>240</v>
      </c>
      <c r="G222" s="99" t="s">
        <v>95</v>
      </c>
      <c r="H222" s="95" t="s">
        <v>241</v>
      </c>
      <c r="I222" s="100" t="s">
        <v>102</v>
      </c>
      <c r="J222" s="94">
        <v>75.260000000000005</v>
      </c>
      <c r="K222" s="223"/>
      <c r="L222" s="225"/>
      <c r="M222" s="225"/>
      <c r="N222" s="52" t="str">
        <f t="shared" si="26"/>
        <v>VÁLIDO</v>
      </c>
      <c r="O222" s="50"/>
      <c r="P222" s="53"/>
      <c r="Q222" s="210"/>
      <c r="R222" s="210"/>
      <c r="T222" s="56" t="s">
        <v>4</v>
      </c>
      <c r="U222" s="57" t="s">
        <v>65</v>
      </c>
      <c r="V222" s="58" t="s">
        <v>76</v>
      </c>
      <c r="W222" s="57" t="s">
        <v>67</v>
      </c>
      <c r="X222" s="59" t="s">
        <v>15</v>
      </c>
      <c r="Y222" s="60">
        <v>0.25</v>
      </c>
      <c r="Z222" s="61">
        <v>0.75</v>
      </c>
    </row>
    <row r="223" spans="1:26" ht="55.5" customHeight="1" thickBot="1" x14ac:dyDescent="0.3">
      <c r="A223" s="217"/>
      <c r="B223" s="217"/>
      <c r="C223" s="208"/>
      <c r="D223" s="219"/>
      <c r="E223" s="221"/>
      <c r="F223" s="97" t="s">
        <v>242</v>
      </c>
      <c r="G223" s="99" t="s">
        <v>95</v>
      </c>
      <c r="H223" s="95" t="s">
        <v>243</v>
      </c>
      <c r="I223" s="100" t="s">
        <v>102</v>
      </c>
      <c r="J223" s="94">
        <v>76.75</v>
      </c>
      <c r="K223" s="223"/>
      <c r="L223" s="225"/>
      <c r="M223" s="225"/>
      <c r="N223" s="52" t="str">
        <f>IF(J223&gt;L$220,"EXCESSIVAMENTE ELEVADO",IF(J223&lt;M$220,"INEXEQUÍVEL","VÁLIDO"))</f>
        <v>VÁLIDO</v>
      </c>
      <c r="O223" s="50"/>
      <c r="P223" s="53"/>
      <c r="Q223" s="210"/>
      <c r="R223" s="210"/>
      <c r="T223" s="62">
        <f>AVERAGE(J220:J223)</f>
        <v>69.552500000000009</v>
      </c>
      <c r="U223" s="63">
        <f>_xlfn.STDEV.S(J220:J223)</f>
        <v>8.2939551280836472</v>
      </c>
      <c r="V223" s="64">
        <f>(U223/T223)*100</f>
        <v>11.924740488240747</v>
      </c>
      <c r="W223" s="65" t="str">
        <f>IF(V223&gt;25,"Mediana","Média")</f>
        <v>Média</v>
      </c>
      <c r="X223" s="66">
        <f>MIN(J220:J223)</f>
        <v>58.7</v>
      </c>
      <c r="Y223" s="67" t="s">
        <v>71</v>
      </c>
      <c r="Z223" s="68" t="s">
        <v>72</v>
      </c>
    </row>
    <row r="224" spans="1:26" s="20" customFormat="1" ht="21.75" customHeight="1" x14ac:dyDescent="0.25">
      <c r="A224" s="204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6"/>
      <c r="R224" s="85"/>
      <c r="V224" s="40"/>
    </row>
    <row r="225" spans="1:26" ht="55.5" customHeight="1" thickBot="1" x14ac:dyDescent="0.3">
      <c r="A225" s="216">
        <v>35</v>
      </c>
      <c r="B225" s="216"/>
      <c r="C225" s="207" t="s">
        <v>244</v>
      </c>
      <c r="D225" s="218" t="s">
        <v>79</v>
      </c>
      <c r="E225" s="220">
        <v>150</v>
      </c>
      <c r="F225" s="97" t="s">
        <v>247</v>
      </c>
      <c r="G225" s="99" t="s">
        <v>95</v>
      </c>
      <c r="H225" s="95" t="s">
        <v>248</v>
      </c>
      <c r="I225" s="100" t="s">
        <v>102</v>
      </c>
      <c r="J225" s="94">
        <v>17.77</v>
      </c>
      <c r="K225" s="222">
        <f>AVERAGE(J225:J229)</f>
        <v>21.779999999999998</v>
      </c>
      <c r="L225" s="224">
        <f>K225*1.25</f>
        <v>27.224999999999998</v>
      </c>
      <c r="M225" s="224">
        <f>K225*0.75</f>
        <v>16.334999999999997</v>
      </c>
      <c r="N225" s="52" t="str">
        <f>IF(J225&gt;L$225,"EXCESSIVAMENTE ELEVADO",IF(J225&lt;M$225,"INEXEQUÍVEL","VÁLIDO"))</f>
        <v>VÁLIDO</v>
      </c>
      <c r="O225" s="50"/>
      <c r="P225" s="53"/>
      <c r="Q225" s="209">
        <f>TRUNC(AVERAGE(J225:J228),2)</f>
        <v>18.79</v>
      </c>
      <c r="R225" s="209">
        <f>Q225*E225</f>
        <v>2818.5</v>
      </c>
    </row>
    <row r="226" spans="1:26" ht="55.5" customHeight="1" x14ac:dyDescent="0.25">
      <c r="A226" s="217"/>
      <c r="B226" s="217"/>
      <c r="C226" s="208"/>
      <c r="D226" s="219"/>
      <c r="E226" s="221"/>
      <c r="F226" s="97" t="s">
        <v>405</v>
      </c>
      <c r="G226" s="114" t="s">
        <v>95</v>
      </c>
      <c r="H226" s="95" t="s">
        <v>406</v>
      </c>
      <c r="I226" s="100" t="s">
        <v>99</v>
      </c>
      <c r="J226" s="94">
        <v>18</v>
      </c>
      <c r="K226" s="223"/>
      <c r="L226" s="225"/>
      <c r="M226" s="225"/>
      <c r="N226" s="52" t="str">
        <f>IF(J226&gt;L$225,"EXCESSIVAMENTE ELEVADO",IF(J226&lt;M$225,"INEXEQUÍVEL","VÁLIDO"))</f>
        <v>VÁLIDO</v>
      </c>
      <c r="O226" s="50"/>
      <c r="P226" s="53"/>
      <c r="Q226" s="210"/>
      <c r="R226" s="210"/>
      <c r="T226" s="211" t="s">
        <v>64</v>
      </c>
      <c r="U226" s="212"/>
      <c r="V226" s="212"/>
      <c r="W226" s="212"/>
      <c r="X226" s="213"/>
      <c r="Y226" s="214" t="s">
        <v>68</v>
      </c>
      <c r="Z226" s="215"/>
    </row>
    <row r="227" spans="1:26" ht="55.5" customHeight="1" x14ac:dyDescent="0.25">
      <c r="A227" s="217"/>
      <c r="B227" s="217"/>
      <c r="C227" s="208"/>
      <c r="D227" s="219"/>
      <c r="E227" s="221"/>
      <c r="F227" s="97" t="s">
        <v>249</v>
      </c>
      <c r="G227" s="99" t="s">
        <v>95</v>
      </c>
      <c r="H227" s="95" t="s">
        <v>250</v>
      </c>
      <c r="I227" s="100" t="s">
        <v>102</v>
      </c>
      <c r="J227" s="94">
        <v>19.61</v>
      </c>
      <c r="K227" s="223"/>
      <c r="L227" s="225"/>
      <c r="M227" s="225"/>
      <c r="N227" s="52" t="str">
        <f>IF(J227&gt;L$225,"EXCESSIVAMENTE ELEVADO",IF(J227&lt;M$225,"INEXEQUÍVEL","VÁLIDO"))</f>
        <v>VÁLIDO</v>
      </c>
      <c r="O227" s="50"/>
      <c r="P227" s="53"/>
      <c r="Q227" s="210"/>
      <c r="R227" s="210"/>
      <c r="T227" s="56" t="s">
        <v>4</v>
      </c>
      <c r="U227" s="57" t="s">
        <v>65</v>
      </c>
      <c r="V227" s="58" t="s">
        <v>76</v>
      </c>
      <c r="W227" s="57" t="s">
        <v>67</v>
      </c>
      <c r="X227" s="59" t="s">
        <v>15</v>
      </c>
      <c r="Y227" s="60">
        <v>0.25</v>
      </c>
      <c r="Z227" s="61">
        <v>0.75</v>
      </c>
    </row>
    <row r="228" spans="1:26" ht="55.5" customHeight="1" thickBot="1" x14ac:dyDescent="0.3">
      <c r="A228" s="217"/>
      <c r="B228" s="217"/>
      <c r="C228" s="208"/>
      <c r="D228" s="219"/>
      <c r="E228" s="221"/>
      <c r="F228" s="97" t="s">
        <v>245</v>
      </c>
      <c r="G228" s="99" t="s">
        <v>95</v>
      </c>
      <c r="H228" s="95" t="s">
        <v>246</v>
      </c>
      <c r="I228" s="100" t="s">
        <v>99</v>
      </c>
      <c r="J228" s="94">
        <v>19.8</v>
      </c>
      <c r="K228" s="223"/>
      <c r="L228" s="225"/>
      <c r="M228" s="225"/>
      <c r="N228" s="52" t="str">
        <f>IF(J228&gt;L$225,"EXCESSIVAMENTE ELEVADO",IF(J228&lt;M$225,"INEXEQUÍVEL","VÁLIDO"))</f>
        <v>VÁLIDO</v>
      </c>
      <c r="O228" s="50"/>
      <c r="P228" s="53"/>
      <c r="Q228" s="210"/>
      <c r="R228" s="210"/>
      <c r="T228" s="62">
        <f>AVERAGE(J225:J228)</f>
        <v>18.794999999999998</v>
      </c>
      <c r="U228" s="63">
        <f>_xlfn.STDEV.S(J225:J228)</f>
        <v>1.0578122076562868</v>
      </c>
      <c r="V228" s="64">
        <f>(U228/T228)*100</f>
        <v>5.6281575294295658</v>
      </c>
      <c r="W228" s="65" t="str">
        <f>IF(V228&gt;25,"Mediana","Média")</f>
        <v>Média</v>
      </c>
      <c r="X228" s="66">
        <f>MIN(J225:J228)</f>
        <v>17.77</v>
      </c>
      <c r="Y228" s="67" t="s">
        <v>71</v>
      </c>
      <c r="Z228" s="68" t="s">
        <v>72</v>
      </c>
    </row>
    <row r="229" spans="1:26" ht="55.5" customHeight="1" x14ac:dyDescent="0.25">
      <c r="A229" s="217"/>
      <c r="B229" s="217"/>
      <c r="C229" s="208"/>
      <c r="D229" s="219"/>
      <c r="E229" s="221"/>
      <c r="F229" s="97" t="s">
        <v>97</v>
      </c>
      <c r="G229" s="99" t="s">
        <v>95</v>
      </c>
      <c r="H229" s="96" t="s">
        <v>96</v>
      </c>
      <c r="I229" s="100" t="s">
        <v>94</v>
      </c>
      <c r="J229" s="94">
        <v>33.72</v>
      </c>
      <c r="K229" s="223"/>
      <c r="L229" s="225"/>
      <c r="M229" s="225"/>
      <c r="N229" s="52" t="str">
        <f>IF(J229&gt;L$225,"EXCESSIVAMENTE ELEVADO",IF(J229&lt;M$225,"INEXEQUÍVEL","VÁLIDO"))</f>
        <v>EXCESSIVAMENTE ELEVADO</v>
      </c>
      <c r="O229" s="50">
        <f>(J229-K225)/K225</f>
        <v>0.54820936639118467</v>
      </c>
      <c r="P229" s="162" t="s">
        <v>347</v>
      </c>
      <c r="Q229" s="210"/>
      <c r="R229" s="210"/>
    </row>
    <row r="230" spans="1:26" s="20" customFormat="1" ht="21.75" customHeight="1" x14ac:dyDescent="0.25">
      <c r="A230" s="204"/>
      <c r="B230" s="205"/>
      <c r="C230" s="205"/>
      <c r="D230" s="205"/>
      <c r="E230" s="205"/>
      <c r="F230" s="205"/>
      <c r="G230" s="205"/>
      <c r="H230" s="205"/>
      <c r="I230" s="205"/>
      <c r="J230" s="205"/>
      <c r="K230" s="205"/>
      <c r="L230" s="205"/>
      <c r="M230" s="205"/>
      <c r="N230" s="205"/>
      <c r="O230" s="205"/>
      <c r="P230" s="205"/>
      <c r="Q230" s="206"/>
      <c r="R230" s="85"/>
      <c r="V230" s="40"/>
    </row>
    <row r="231" spans="1:26" ht="55.5" customHeight="1" thickBot="1" x14ac:dyDescent="0.3">
      <c r="A231" s="216">
        <v>36</v>
      </c>
      <c r="B231" s="216"/>
      <c r="C231" s="207" t="s">
        <v>251</v>
      </c>
      <c r="D231" s="218" t="s">
        <v>79</v>
      </c>
      <c r="E231" s="220">
        <v>50</v>
      </c>
      <c r="F231" s="97" t="s">
        <v>254</v>
      </c>
      <c r="G231" s="99" t="s">
        <v>95</v>
      </c>
      <c r="H231" s="95" t="s">
        <v>255</v>
      </c>
      <c r="I231" s="100" t="s">
        <v>99</v>
      </c>
      <c r="J231" s="94">
        <v>14.33</v>
      </c>
      <c r="K231" s="222">
        <f>AVERAGE(J231:J235)</f>
        <v>19.82</v>
      </c>
      <c r="L231" s="224">
        <f>K231*1.25</f>
        <v>24.774999999999999</v>
      </c>
      <c r="M231" s="224">
        <f>K231*0.75</f>
        <v>14.865</v>
      </c>
      <c r="N231" s="52" t="str">
        <f>IF(J231&gt;L$231,"EXCESSIVAMENTE ELEVADO",IF(J231&lt;M$231,"INEXEQUÍVEL","VÁLIDO"))</f>
        <v>INEXEQUÍVEL</v>
      </c>
      <c r="O231" s="50">
        <f>J231/K231</f>
        <v>0.72300706357214939</v>
      </c>
      <c r="P231" s="53" t="s">
        <v>63</v>
      </c>
      <c r="Q231" s="209">
        <f>TRUNC(AVERAGE(J232:J235),2)</f>
        <v>21.19</v>
      </c>
      <c r="R231" s="209">
        <f>Q231*E231</f>
        <v>1059.5</v>
      </c>
    </row>
    <row r="232" spans="1:26" ht="55.5" customHeight="1" x14ac:dyDescent="0.25">
      <c r="A232" s="217"/>
      <c r="B232" s="217"/>
      <c r="C232" s="208"/>
      <c r="D232" s="219"/>
      <c r="E232" s="221"/>
      <c r="F232" s="97" t="s">
        <v>97</v>
      </c>
      <c r="G232" s="99" t="s">
        <v>95</v>
      </c>
      <c r="H232" s="96" t="s">
        <v>96</v>
      </c>
      <c r="I232" s="100" t="s">
        <v>94</v>
      </c>
      <c r="J232" s="94">
        <v>20.14</v>
      </c>
      <c r="K232" s="223"/>
      <c r="L232" s="225"/>
      <c r="M232" s="225"/>
      <c r="N232" s="52" t="str">
        <f t="shared" ref="N232:N234" si="27">IF(J232&gt;L$231,"EXCESSIVAMENTE ELEVADO",IF(J232&lt;M$231,"INEXEQUÍVEL","VÁLIDO"))</f>
        <v>VÁLIDO</v>
      </c>
      <c r="O232" s="50"/>
      <c r="P232" s="53"/>
      <c r="Q232" s="210"/>
      <c r="R232" s="210"/>
      <c r="T232" s="211" t="s">
        <v>64</v>
      </c>
      <c r="U232" s="212"/>
      <c r="V232" s="212"/>
      <c r="W232" s="212"/>
      <c r="X232" s="213"/>
      <c r="Y232" s="214" t="s">
        <v>68</v>
      </c>
      <c r="Z232" s="215"/>
    </row>
    <row r="233" spans="1:26" ht="55.5" customHeight="1" x14ac:dyDescent="0.25">
      <c r="A233" s="217"/>
      <c r="B233" s="217"/>
      <c r="C233" s="208"/>
      <c r="D233" s="219"/>
      <c r="E233" s="221"/>
      <c r="F233" s="97" t="s">
        <v>252</v>
      </c>
      <c r="G233" s="99" t="s">
        <v>95</v>
      </c>
      <c r="H233" s="95" t="s">
        <v>253</v>
      </c>
      <c r="I233" s="100" t="s">
        <v>99</v>
      </c>
      <c r="J233" s="94">
        <v>20.36</v>
      </c>
      <c r="K233" s="223"/>
      <c r="L233" s="225"/>
      <c r="M233" s="225"/>
      <c r="N233" s="52" t="str">
        <f t="shared" si="27"/>
        <v>VÁLIDO</v>
      </c>
      <c r="O233" s="50"/>
      <c r="P233" s="53"/>
      <c r="Q233" s="210"/>
      <c r="R233" s="210"/>
      <c r="T233" s="56" t="s">
        <v>4</v>
      </c>
      <c r="U233" s="57" t="s">
        <v>65</v>
      </c>
      <c r="V233" s="58" t="s">
        <v>76</v>
      </c>
      <c r="W233" s="57" t="s">
        <v>67</v>
      </c>
      <c r="X233" s="59" t="s">
        <v>15</v>
      </c>
      <c r="Y233" s="60">
        <v>0.25</v>
      </c>
      <c r="Z233" s="61">
        <v>0.75</v>
      </c>
    </row>
    <row r="234" spans="1:26" ht="55.5" customHeight="1" thickBot="1" x14ac:dyDescent="0.3">
      <c r="A234" s="217"/>
      <c r="B234" s="217"/>
      <c r="C234" s="208"/>
      <c r="D234" s="219"/>
      <c r="E234" s="221"/>
      <c r="F234" s="97" t="s">
        <v>513</v>
      </c>
      <c r="G234" s="99" t="s">
        <v>95</v>
      </c>
      <c r="H234" s="95" t="s">
        <v>515</v>
      </c>
      <c r="I234" s="100" t="s">
        <v>99</v>
      </c>
      <c r="J234" s="94">
        <v>21.67</v>
      </c>
      <c r="K234" s="223"/>
      <c r="L234" s="225"/>
      <c r="M234" s="225"/>
      <c r="N234" s="52" t="str">
        <f t="shared" si="27"/>
        <v>VÁLIDO</v>
      </c>
      <c r="O234" s="50"/>
      <c r="P234" s="53"/>
      <c r="Q234" s="210"/>
      <c r="R234" s="210"/>
      <c r="T234" s="62">
        <f>AVERAGE(J232:J235)</f>
        <v>21.192500000000003</v>
      </c>
      <c r="U234" s="63">
        <f>_xlfn.STDEV.S(J232:J235)</f>
        <v>1.1561249932425135</v>
      </c>
      <c r="V234" s="64">
        <f>(U234/T234)*100</f>
        <v>5.4553497380795717</v>
      </c>
      <c r="W234" s="65" t="str">
        <f>IF(V234&gt;25,"Mediana","Média")</f>
        <v>Média</v>
      </c>
      <c r="X234" s="66">
        <f>MIN(J232:J235)</f>
        <v>20.14</v>
      </c>
      <c r="Y234" s="67" t="s">
        <v>71</v>
      </c>
      <c r="Z234" s="68" t="s">
        <v>72</v>
      </c>
    </row>
    <row r="235" spans="1:26" ht="55.5" customHeight="1" x14ac:dyDescent="0.25">
      <c r="A235" s="217"/>
      <c r="B235" s="217"/>
      <c r="C235" s="208"/>
      <c r="D235" s="219"/>
      <c r="E235" s="221"/>
      <c r="F235" s="97" t="s">
        <v>514</v>
      </c>
      <c r="G235" s="99" t="s">
        <v>95</v>
      </c>
      <c r="H235" s="95" t="s">
        <v>516</v>
      </c>
      <c r="I235" s="100" t="s">
        <v>99</v>
      </c>
      <c r="J235" s="94">
        <v>22.6</v>
      </c>
      <c r="K235" s="223"/>
      <c r="L235" s="225"/>
      <c r="M235" s="225"/>
      <c r="N235" s="52" t="str">
        <f>IF(J235&gt;L$231,"EXCESSIVAMENTE ELEVADO",IF(J235&lt;M$231,"INEXEQUÍVEL","VÁLIDO"))</f>
        <v>VÁLIDO</v>
      </c>
      <c r="O235" s="50"/>
      <c r="P235" s="53"/>
      <c r="Q235" s="210"/>
      <c r="R235" s="210"/>
    </row>
    <row r="236" spans="1:26" s="20" customFormat="1" ht="21.75" customHeight="1" x14ac:dyDescent="0.25">
      <c r="A236" s="204"/>
      <c r="B236" s="205"/>
      <c r="C236" s="205"/>
      <c r="D236" s="205"/>
      <c r="E236" s="205"/>
      <c r="F236" s="205"/>
      <c r="G236" s="205"/>
      <c r="H236" s="205"/>
      <c r="I236" s="205"/>
      <c r="J236" s="205"/>
      <c r="K236" s="205"/>
      <c r="L236" s="205"/>
      <c r="M236" s="205"/>
      <c r="N236" s="205"/>
      <c r="O236" s="205"/>
      <c r="P236" s="205"/>
      <c r="Q236" s="206"/>
      <c r="R236" s="85"/>
      <c r="V236" s="40"/>
    </row>
    <row r="237" spans="1:26" ht="55.5" customHeight="1" thickBot="1" x14ac:dyDescent="0.3">
      <c r="A237" s="216">
        <v>37</v>
      </c>
      <c r="B237" s="216"/>
      <c r="C237" s="207" t="s">
        <v>256</v>
      </c>
      <c r="D237" s="218" t="s">
        <v>79</v>
      </c>
      <c r="E237" s="220">
        <v>50</v>
      </c>
      <c r="F237" s="97" t="s">
        <v>254</v>
      </c>
      <c r="G237" s="99" t="s">
        <v>95</v>
      </c>
      <c r="H237" s="95" t="s">
        <v>255</v>
      </c>
      <c r="I237" s="100" t="s">
        <v>99</v>
      </c>
      <c r="J237" s="94">
        <v>14.33</v>
      </c>
      <c r="K237" s="222">
        <f>AVERAGE(J237:J241)</f>
        <v>19.82</v>
      </c>
      <c r="L237" s="224">
        <f>K237*1.25</f>
        <v>24.774999999999999</v>
      </c>
      <c r="M237" s="224">
        <f>K237*0.75</f>
        <v>14.865</v>
      </c>
      <c r="N237" s="52" t="str">
        <f>IF(J237&gt;L$237,"EXCESSIVAMENTE ELEVADO",IF(J237&lt;M$237,"INEXEQUÍVEL","VÁLIDO"))</f>
        <v>INEXEQUÍVEL</v>
      </c>
      <c r="O237" s="50">
        <f>J237/K237</f>
        <v>0.72300706357214939</v>
      </c>
      <c r="P237" s="53" t="s">
        <v>63</v>
      </c>
      <c r="Q237" s="209">
        <f>TRUNC(AVERAGE(J238:J241),2)</f>
        <v>21.19</v>
      </c>
      <c r="R237" s="209">
        <f>Q237*E237</f>
        <v>1059.5</v>
      </c>
    </row>
    <row r="238" spans="1:26" ht="55.5" customHeight="1" x14ac:dyDescent="0.25">
      <c r="A238" s="217"/>
      <c r="B238" s="217"/>
      <c r="C238" s="208"/>
      <c r="D238" s="219"/>
      <c r="E238" s="221"/>
      <c r="F238" s="97" t="s">
        <v>97</v>
      </c>
      <c r="G238" s="99" t="s">
        <v>95</v>
      </c>
      <c r="H238" s="96" t="s">
        <v>96</v>
      </c>
      <c r="I238" s="100" t="s">
        <v>94</v>
      </c>
      <c r="J238" s="94">
        <v>20.14</v>
      </c>
      <c r="K238" s="223"/>
      <c r="L238" s="225"/>
      <c r="M238" s="225"/>
      <c r="N238" s="52" t="str">
        <f>IF(J238&gt;L$237,"EXCESSIVAMENTE ELEVADO",IF(J238&lt;M$237,"INEXEQUÍVEL","VÁLIDO"))</f>
        <v>VÁLIDO</v>
      </c>
      <c r="O238" s="50"/>
      <c r="P238" s="53"/>
      <c r="Q238" s="210"/>
      <c r="R238" s="210"/>
      <c r="T238" s="211" t="s">
        <v>64</v>
      </c>
      <c r="U238" s="212"/>
      <c r="V238" s="212"/>
      <c r="W238" s="212"/>
      <c r="X238" s="213"/>
      <c r="Y238" s="214" t="s">
        <v>68</v>
      </c>
      <c r="Z238" s="215"/>
    </row>
    <row r="239" spans="1:26" ht="55.5" customHeight="1" x14ac:dyDescent="0.25">
      <c r="A239" s="217"/>
      <c r="B239" s="217"/>
      <c r="C239" s="208"/>
      <c r="D239" s="219"/>
      <c r="E239" s="221"/>
      <c r="F239" s="97" t="s">
        <v>252</v>
      </c>
      <c r="G239" s="99" t="s">
        <v>95</v>
      </c>
      <c r="H239" s="95" t="s">
        <v>253</v>
      </c>
      <c r="I239" s="100" t="s">
        <v>99</v>
      </c>
      <c r="J239" s="94">
        <v>20.36</v>
      </c>
      <c r="K239" s="223"/>
      <c r="L239" s="225"/>
      <c r="M239" s="225"/>
      <c r="N239" s="52" t="str">
        <f>IF(J239&gt;L$237,"EXCESSIVAMENTE ELEVADO",IF(J239&lt;M$237,"INEXEQUÍVEL","VÁLIDO"))</f>
        <v>VÁLIDO</v>
      </c>
      <c r="O239" s="50"/>
      <c r="P239" s="53"/>
      <c r="Q239" s="210"/>
      <c r="R239" s="210"/>
      <c r="T239" s="56" t="s">
        <v>4</v>
      </c>
      <c r="U239" s="57" t="s">
        <v>65</v>
      </c>
      <c r="V239" s="58" t="s">
        <v>76</v>
      </c>
      <c r="W239" s="57" t="s">
        <v>67</v>
      </c>
      <c r="X239" s="59" t="s">
        <v>15</v>
      </c>
      <c r="Y239" s="60">
        <v>0.25</v>
      </c>
      <c r="Z239" s="61">
        <v>0.75</v>
      </c>
    </row>
    <row r="240" spans="1:26" ht="55.5" customHeight="1" thickBot="1" x14ac:dyDescent="0.3">
      <c r="A240" s="217"/>
      <c r="B240" s="217"/>
      <c r="C240" s="208"/>
      <c r="D240" s="219"/>
      <c r="E240" s="221"/>
      <c r="F240" s="97" t="s">
        <v>513</v>
      </c>
      <c r="G240" s="99" t="s">
        <v>95</v>
      </c>
      <c r="H240" s="95" t="s">
        <v>515</v>
      </c>
      <c r="I240" s="100" t="s">
        <v>99</v>
      </c>
      <c r="J240" s="94">
        <v>21.67</v>
      </c>
      <c r="K240" s="223"/>
      <c r="L240" s="225"/>
      <c r="M240" s="225"/>
      <c r="N240" s="52" t="str">
        <f>IF(J240&gt;L$237,"EXCESSIVAMENTE ELEVADO",IF(J240&lt;M$237,"INEXEQUÍVEL","VÁLIDO"))</f>
        <v>VÁLIDO</v>
      </c>
      <c r="O240" s="50"/>
      <c r="P240" s="53"/>
      <c r="Q240" s="210"/>
      <c r="R240" s="210"/>
      <c r="T240" s="62">
        <f>AVERAGE(J238:J241)</f>
        <v>21.192500000000003</v>
      </c>
      <c r="U240" s="63">
        <f>_xlfn.STDEV.S(J238:J241)</f>
        <v>1.1561249932425135</v>
      </c>
      <c r="V240" s="64">
        <f>(U240/T240)*100</f>
        <v>5.4553497380795717</v>
      </c>
      <c r="W240" s="65" t="str">
        <f>IF(V240&gt;25,"Mediana","Média")</f>
        <v>Média</v>
      </c>
      <c r="X240" s="66">
        <f>MIN(J238:J241)</f>
        <v>20.14</v>
      </c>
      <c r="Y240" s="67" t="s">
        <v>71</v>
      </c>
      <c r="Z240" s="68" t="s">
        <v>72</v>
      </c>
    </row>
    <row r="241" spans="1:26" ht="55.5" customHeight="1" x14ac:dyDescent="0.25">
      <c r="A241" s="217"/>
      <c r="B241" s="217"/>
      <c r="C241" s="208"/>
      <c r="D241" s="219"/>
      <c r="E241" s="221"/>
      <c r="F241" s="97" t="s">
        <v>514</v>
      </c>
      <c r="G241" s="99" t="s">
        <v>95</v>
      </c>
      <c r="H241" s="95" t="s">
        <v>516</v>
      </c>
      <c r="I241" s="100" t="s">
        <v>99</v>
      </c>
      <c r="J241" s="94">
        <v>22.6</v>
      </c>
      <c r="K241" s="223"/>
      <c r="L241" s="225"/>
      <c r="M241" s="225"/>
      <c r="N241" s="52" t="str">
        <f>IF(J241&gt;L$237,"EXCESSIVAMENTE ELEVADO",IF(J241&lt;M$237,"INEXEQUÍVEL","VÁLIDO"))</f>
        <v>VÁLIDO</v>
      </c>
      <c r="O241" s="50"/>
      <c r="P241" s="53"/>
      <c r="Q241" s="210"/>
      <c r="R241" s="210"/>
    </row>
    <row r="242" spans="1:26" s="20" customFormat="1" ht="21.75" customHeight="1" x14ac:dyDescent="0.25">
      <c r="A242" s="204"/>
      <c r="B242" s="205"/>
      <c r="C242" s="205"/>
      <c r="D242" s="205"/>
      <c r="E242" s="205"/>
      <c r="F242" s="205"/>
      <c r="G242" s="205"/>
      <c r="H242" s="205"/>
      <c r="I242" s="205"/>
      <c r="J242" s="205"/>
      <c r="K242" s="205"/>
      <c r="L242" s="205"/>
      <c r="M242" s="205"/>
      <c r="N242" s="205"/>
      <c r="O242" s="205"/>
      <c r="P242" s="205"/>
      <c r="Q242" s="206"/>
      <c r="R242" s="85"/>
      <c r="V242" s="40"/>
    </row>
    <row r="243" spans="1:26" ht="55.5" customHeight="1" thickBot="1" x14ac:dyDescent="0.3">
      <c r="A243" s="216">
        <v>38</v>
      </c>
      <c r="B243" s="216"/>
      <c r="C243" s="207" t="s">
        <v>257</v>
      </c>
      <c r="D243" s="218" t="s">
        <v>79</v>
      </c>
      <c r="E243" s="220">
        <v>50</v>
      </c>
      <c r="F243" s="97" t="s">
        <v>254</v>
      </c>
      <c r="G243" s="99" t="s">
        <v>95</v>
      </c>
      <c r="H243" s="95" t="s">
        <v>255</v>
      </c>
      <c r="I243" s="100" t="s">
        <v>99</v>
      </c>
      <c r="J243" s="94">
        <v>14.33</v>
      </c>
      <c r="K243" s="222">
        <f>AVERAGE(J243:J247)</f>
        <v>19.82</v>
      </c>
      <c r="L243" s="224">
        <f>K243*1.25</f>
        <v>24.774999999999999</v>
      </c>
      <c r="M243" s="224">
        <f>K243*0.75</f>
        <v>14.865</v>
      </c>
      <c r="N243" s="52" t="str">
        <f>IF(J243&gt;L$243,"EXCESSIVAMENTE ELEVADO",IF(J243&lt;M$243,"INEXEQUÍVEL","VÁLIDO"))</f>
        <v>INEXEQUÍVEL</v>
      </c>
      <c r="O243" s="50">
        <f>J243/K243</f>
        <v>0.72300706357214939</v>
      </c>
      <c r="P243" s="53" t="s">
        <v>63</v>
      </c>
      <c r="Q243" s="209">
        <f>TRUNC(AVERAGE(J244:J247),2)</f>
        <v>21.19</v>
      </c>
      <c r="R243" s="209">
        <f>Q243*E243</f>
        <v>1059.5</v>
      </c>
    </row>
    <row r="244" spans="1:26" ht="55.5" customHeight="1" x14ac:dyDescent="0.25">
      <c r="A244" s="217"/>
      <c r="B244" s="217"/>
      <c r="C244" s="208"/>
      <c r="D244" s="219"/>
      <c r="E244" s="221"/>
      <c r="F244" s="97" t="s">
        <v>97</v>
      </c>
      <c r="G244" s="99" t="s">
        <v>95</v>
      </c>
      <c r="H244" s="96" t="s">
        <v>96</v>
      </c>
      <c r="I244" s="100" t="s">
        <v>94</v>
      </c>
      <c r="J244" s="94">
        <v>20.14</v>
      </c>
      <c r="K244" s="223"/>
      <c r="L244" s="225"/>
      <c r="M244" s="225"/>
      <c r="N244" s="52" t="str">
        <f>IF(J244&gt;L$243,"EXCESSIVAMENTE ELEVADO",IF(J244&lt;M$243,"INEXEQUÍVEL","VÁLIDO"))</f>
        <v>VÁLIDO</v>
      </c>
      <c r="O244" s="50"/>
      <c r="P244" s="53"/>
      <c r="Q244" s="210"/>
      <c r="R244" s="210"/>
      <c r="T244" s="211" t="s">
        <v>64</v>
      </c>
      <c r="U244" s="212"/>
      <c r="V244" s="212"/>
      <c r="W244" s="212"/>
      <c r="X244" s="213"/>
      <c r="Y244" s="214" t="s">
        <v>68</v>
      </c>
      <c r="Z244" s="215"/>
    </row>
    <row r="245" spans="1:26" ht="55.5" customHeight="1" x14ac:dyDescent="0.25">
      <c r="A245" s="217"/>
      <c r="B245" s="217"/>
      <c r="C245" s="208"/>
      <c r="D245" s="219"/>
      <c r="E245" s="221"/>
      <c r="F245" s="97" t="s">
        <v>252</v>
      </c>
      <c r="G245" s="99" t="s">
        <v>95</v>
      </c>
      <c r="H245" s="95" t="s">
        <v>253</v>
      </c>
      <c r="I245" s="100" t="s">
        <v>99</v>
      </c>
      <c r="J245" s="94">
        <v>20.36</v>
      </c>
      <c r="K245" s="223"/>
      <c r="L245" s="225"/>
      <c r="M245" s="225"/>
      <c r="N245" s="52" t="str">
        <f>IF(J245&gt;L$243,"EXCESSIVAMENTE ELEVADO",IF(J245&lt;M$243,"INEXEQUÍVEL","VÁLIDO"))</f>
        <v>VÁLIDO</v>
      </c>
      <c r="O245" s="50"/>
      <c r="P245" s="53"/>
      <c r="Q245" s="210"/>
      <c r="R245" s="210"/>
      <c r="T245" s="56" t="s">
        <v>4</v>
      </c>
      <c r="U245" s="57" t="s">
        <v>65</v>
      </c>
      <c r="V245" s="58" t="s">
        <v>76</v>
      </c>
      <c r="W245" s="57" t="s">
        <v>67</v>
      </c>
      <c r="X245" s="59" t="s">
        <v>15</v>
      </c>
      <c r="Y245" s="60">
        <v>0.25</v>
      </c>
      <c r="Z245" s="61">
        <v>0.75</v>
      </c>
    </row>
    <row r="246" spans="1:26" ht="55.5" customHeight="1" thickBot="1" x14ac:dyDescent="0.3">
      <c r="A246" s="217"/>
      <c r="B246" s="217"/>
      <c r="C246" s="208"/>
      <c r="D246" s="219"/>
      <c r="E246" s="221"/>
      <c r="F246" s="97" t="s">
        <v>513</v>
      </c>
      <c r="G246" s="99" t="s">
        <v>95</v>
      </c>
      <c r="H246" s="95" t="s">
        <v>515</v>
      </c>
      <c r="I246" s="100" t="s">
        <v>99</v>
      </c>
      <c r="J246" s="94">
        <v>21.67</v>
      </c>
      <c r="K246" s="223"/>
      <c r="L246" s="225"/>
      <c r="M246" s="225"/>
      <c r="N246" s="52" t="str">
        <f>IF(J246&gt;L$243,"EXCESSIVAMENTE ELEVADO",IF(J246&lt;M$243,"INEXEQUÍVEL","VÁLIDO"))</f>
        <v>VÁLIDO</v>
      </c>
      <c r="O246" s="50"/>
      <c r="P246" s="53"/>
      <c r="Q246" s="210"/>
      <c r="R246" s="210"/>
      <c r="T246" s="62">
        <f>AVERAGE(J244:J247)</f>
        <v>21.192500000000003</v>
      </c>
      <c r="U246" s="63">
        <f>_xlfn.STDEV.S(J244:J247)</f>
        <v>1.1561249932425135</v>
      </c>
      <c r="V246" s="64">
        <f>(U246/T246)*100</f>
        <v>5.4553497380795717</v>
      </c>
      <c r="W246" s="65" t="str">
        <f>IF(V246&gt;25,"Mediana","Média")</f>
        <v>Média</v>
      </c>
      <c r="X246" s="66">
        <f>MIN(J244:J247)</f>
        <v>20.14</v>
      </c>
      <c r="Y246" s="67" t="s">
        <v>71</v>
      </c>
      <c r="Z246" s="68" t="s">
        <v>72</v>
      </c>
    </row>
    <row r="247" spans="1:26" ht="55.5" customHeight="1" x14ac:dyDescent="0.25">
      <c r="A247" s="217"/>
      <c r="B247" s="217"/>
      <c r="C247" s="208"/>
      <c r="D247" s="219"/>
      <c r="E247" s="221"/>
      <c r="F247" s="97" t="s">
        <v>514</v>
      </c>
      <c r="G247" s="99" t="s">
        <v>95</v>
      </c>
      <c r="H247" s="95" t="s">
        <v>516</v>
      </c>
      <c r="I247" s="100" t="s">
        <v>99</v>
      </c>
      <c r="J247" s="94">
        <v>22.6</v>
      </c>
      <c r="K247" s="223"/>
      <c r="L247" s="225"/>
      <c r="M247" s="225"/>
      <c r="N247" s="52" t="str">
        <f>IF(J247&gt;L$243,"EXCESSIVAMENTE ELEVADO",IF(J247&lt;M$243,"INEXEQUÍVEL","VÁLIDO"))</f>
        <v>VÁLIDO</v>
      </c>
      <c r="O247" s="50"/>
      <c r="P247" s="53"/>
      <c r="Q247" s="210"/>
      <c r="R247" s="210"/>
    </row>
    <row r="248" spans="1:26" s="20" customFormat="1" ht="21.75" customHeight="1" x14ac:dyDescent="0.25">
      <c r="A248" s="204"/>
      <c r="B248" s="205"/>
      <c r="C248" s="205"/>
      <c r="D248" s="205"/>
      <c r="E248" s="205"/>
      <c r="F248" s="205"/>
      <c r="G248" s="205"/>
      <c r="H248" s="205"/>
      <c r="I248" s="205"/>
      <c r="J248" s="205"/>
      <c r="K248" s="205"/>
      <c r="L248" s="205"/>
      <c r="M248" s="205"/>
      <c r="N248" s="205"/>
      <c r="O248" s="205"/>
      <c r="P248" s="205"/>
      <c r="Q248" s="206"/>
      <c r="R248" s="85"/>
      <c r="V248" s="40"/>
    </row>
    <row r="249" spans="1:26" ht="55.5" customHeight="1" thickBot="1" x14ac:dyDescent="0.3">
      <c r="A249" s="216">
        <v>39</v>
      </c>
      <c r="B249" s="216"/>
      <c r="C249" s="207" t="s">
        <v>258</v>
      </c>
      <c r="D249" s="218" t="s">
        <v>79</v>
      </c>
      <c r="E249" s="220">
        <v>4</v>
      </c>
      <c r="F249" s="97" t="s">
        <v>97</v>
      </c>
      <c r="G249" s="99" t="s">
        <v>95</v>
      </c>
      <c r="H249" s="96" t="s">
        <v>96</v>
      </c>
      <c r="I249" s="100" t="s">
        <v>94</v>
      </c>
      <c r="J249" s="94">
        <v>111.72</v>
      </c>
      <c r="K249" s="222">
        <f>AVERAGE(J249:J254)</f>
        <v>182.42999999999998</v>
      </c>
      <c r="L249" s="224">
        <f>K249*1.25</f>
        <v>228.03749999999997</v>
      </c>
      <c r="M249" s="224">
        <f>K249*0.75</f>
        <v>136.82249999999999</v>
      </c>
      <c r="N249" s="52" t="str">
        <f t="shared" ref="N249:N254" si="28">IF(J249&gt;L$249,"EXCESSIVAMENTE ELEVADO",IF(J249&lt;M$249,"INEXEQUÍVEL","VÁLIDO"))</f>
        <v>INEXEQUÍVEL</v>
      </c>
      <c r="O249" s="50">
        <f>J249/K249</f>
        <v>0.61239927643479697</v>
      </c>
      <c r="P249" s="53" t="s">
        <v>63</v>
      </c>
      <c r="Q249" s="209">
        <f>TRUNC(AVERAGE(J250:J253),2)</f>
        <v>177.91</v>
      </c>
      <c r="R249" s="209">
        <f>Q249*E249</f>
        <v>711.64</v>
      </c>
    </row>
    <row r="250" spans="1:26" ht="55.5" customHeight="1" x14ac:dyDescent="0.25">
      <c r="A250" s="217"/>
      <c r="B250" s="217"/>
      <c r="C250" s="208"/>
      <c r="D250" s="219"/>
      <c r="E250" s="221"/>
      <c r="F250" s="97" t="s">
        <v>260</v>
      </c>
      <c r="G250" s="99" t="s">
        <v>95</v>
      </c>
      <c r="H250" s="95" t="s">
        <v>261</v>
      </c>
      <c r="I250" s="100" t="s">
        <v>102</v>
      </c>
      <c r="J250" s="94">
        <v>142.41999999999999</v>
      </c>
      <c r="K250" s="223"/>
      <c r="L250" s="225"/>
      <c r="M250" s="225"/>
      <c r="N250" s="52" t="str">
        <f t="shared" si="28"/>
        <v>VÁLIDO</v>
      </c>
      <c r="O250" s="50"/>
      <c r="P250" s="53"/>
      <c r="Q250" s="210"/>
      <c r="R250" s="210"/>
      <c r="T250" s="211" t="s">
        <v>64</v>
      </c>
      <c r="U250" s="212"/>
      <c r="V250" s="212"/>
      <c r="W250" s="212"/>
      <c r="X250" s="213"/>
      <c r="Y250" s="214" t="s">
        <v>68</v>
      </c>
      <c r="Z250" s="215"/>
    </row>
    <row r="251" spans="1:26" ht="55.5" customHeight="1" x14ac:dyDescent="0.25">
      <c r="A251" s="217"/>
      <c r="B251" s="217"/>
      <c r="C251" s="208"/>
      <c r="D251" s="219"/>
      <c r="E251" s="221"/>
      <c r="F251" s="97" t="s">
        <v>262</v>
      </c>
      <c r="G251" s="99" t="s">
        <v>95</v>
      </c>
      <c r="H251" s="95" t="s">
        <v>263</v>
      </c>
      <c r="I251" s="100" t="s">
        <v>99</v>
      </c>
      <c r="J251" s="94">
        <v>175</v>
      </c>
      <c r="K251" s="223"/>
      <c r="L251" s="225"/>
      <c r="M251" s="225"/>
      <c r="N251" s="52" t="str">
        <f t="shared" si="28"/>
        <v>VÁLIDO</v>
      </c>
      <c r="O251" s="50"/>
      <c r="P251" s="53"/>
      <c r="Q251" s="210"/>
      <c r="R251" s="210"/>
      <c r="T251" s="56" t="s">
        <v>4</v>
      </c>
      <c r="U251" s="57" t="s">
        <v>65</v>
      </c>
      <c r="V251" s="58" t="s">
        <v>76</v>
      </c>
      <c r="W251" s="57" t="s">
        <v>67</v>
      </c>
      <c r="X251" s="59" t="s">
        <v>15</v>
      </c>
      <c r="Y251" s="60">
        <v>0.25</v>
      </c>
      <c r="Z251" s="61">
        <v>0.75</v>
      </c>
    </row>
    <row r="252" spans="1:26" ht="55.5" customHeight="1" thickBot="1" x14ac:dyDescent="0.3">
      <c r="A252" s="217"/>
      <c r="B252" s="217"/>
      <c r="C252" s="208"/>
      <c r="D252" s="219"/>
      <c r="E252" s="221"/>
      <c r="F252" s="97" t="s">
        <v>517</v>
      </c>
      <c r="G252" s="99" t="s">
        <v>95</v>
      </c>
      <c r="H252" s="95" t="s">
        <v>518</v>
      </c>
      <c r="I252" s="100" t="s">
        <v>102</v>
      </c>
      <c r="J252" s="94">
        <v>197.02</v>
      </c>
      <c r="K252" s="223"/>
      <c r="L252" s="225"/>
      <c r="M252" s="225"/>
      <c r="N252" s="52" t="str">
        <f t="shared" si="28"/>
        <v>VÁLIDO</v>
      </c>
      <c r="O252" s="50"/>
      <c r="P252" s="53"/>
      <c r="Q252" s="210"/>
      <c r="R252" s="210"/>
      <c r="T252" s="62">
        <f>AVERAGE(J250:J253)</f>
        <v>177.90999999999997</v>
      </c>
      <c r="U252" s="63">
        <f>_xlfn.STDEV.S(J250:J253)</f>
        <v>25.854106056872521</v>
      </c>
      <c r="V252" s="64">
        <f>(U252/T252)*100</f>
        <v>14.532126387989727</v>
      </c>
      <c r="W252" s="65" t="str">
        <f>IF(V252&gt;25,"Mediana","Média")</f>
        <v>Média</v>
      </c>
      <c r="X252" s="66">
        <f>MIN(J250:J253)</f>
        <v>142.41999999999999</v>
      </c>
      <c r="Y252" s="67" t="s">
        <v>71</v>
      </c>
      <c r="Z252" s="68" t="s">
        <v>72</v>
      </c>
    </row>
    <row r="253" spans="1:26" ht="55.5" customHeight="1" x14ac:dyDescent="0.25">
      <c r="A253" s="217"/>
      <c r="B253" s="217"/>
      <c r="C253" s="208"/>
      <c r="D253" s="219"/>
      <c r="E253" s="221"/>
      <c r="F253" s="97" t="s">
        <v>513</v>
      </c>
      <c r="G253" s="99" t="s">
        <v>95</v>
      </c>
      <c r="H253" s="96" t="s">
        <v>519</v>
      </c>
      <c r="I253" s="98" t="s">
        <v>99</v>
      </c>
      <c r="J253" s="94">
        <v>197.2</v>
      </c>
      <c r="K253" s="223"/>
      <c r="L253" s="225"/>
      <c r="M253" s="225"/>
      <c r="N253" s="52" t="str">
        <f t="shared" si="28"/>
        <v>VÁLIDO</v>
      </c>
      <c r="O253" s="50"/>
      <c r="P253" s="53"/>
      <c r="Q253" s="210"/>
      <c r="R253" s="210"/>
    </row>
    <row r="254" spans="1:26" ht="43.9" customHeight="1" x14ac:dyDescent="0.25">
      <c r="A254" s="217"/>
      <c r="B254" s="217"/>
      <c r="C254" s="208"/>
      <c r="D254" s="219"/>
      <c r="E254" s="221"/>
      <c r="F254" s="97" t="s">
        <v>259</v>
      </c>
      <c r="G254" s="99" t="s">
        <v>95</v>
      </c>
      <c r="H254" s="95" t="s">
        <v>241</v>
      </c>
      <c r="I254" s="100" t="s">
        <v>102</v>
      </c>
      <c r="J254" s="94">
        <v>271.22000000000003</v>
      </c>
      <c r="K254" s="223"/>
      <c r="L254" s="225"/>
      <c r="M254" s="225"/>
      <c r="N254" s="52" t="str">
        <f t="shared" si="28"/>
        <v>EXCESSIVAMENTE ELEVADO</v>
      </c>
      <c r="O254" s="178">
        <f>(J254-K249)/K249</f>
        <v>0.48670723017047668</v>
      </c>
      <c r="P254" s="162" t="s">
        <v>347</v>
      </c>
      <c r="Q254" s="210"/>
      <c r="R254" s="210"/>
    </row>
    <row r="255" spans="1:26" s="20" customFormat="1" ht="21.75" customHeight="1" x14ac:dyDescent="0.25">
      <c r="A255" s="204"/>
      <c r="B255" s="205"/>
      <c r="C255" s="205"/>
      <c r="D255" s="205"/>
      <c r="E255" s="205"/>
      <c r="F255" s="205"/>
      <c r="G255" s="205"/>
      <c r="H255" s="205"/>
      <c r="I255" s="205"/>
      <c r="J255" s="205"/>
      <c r="K255" s="205"/>
      <c r="L255" s="205"/>
      <c r="M255" s="205"/>
      <c r="N255" s="205"/>
      <c r="O255" s="205"/>
      <c r="P255" s="205"/>
      <c r="Q255" s="206"/>
      <c r="R255" s="85"/>
      <c r="V255" s="40"/>
    </row>
    <row r="256" spans="1:26" ht="55.5" customHeight="1" thickBot="1" x14ac:dyDescent="0.3">
      <c r="A256" s="216">
        <v>40</v>
      </c>
      <c r="B256" s="216"/>
      <c r="C256" s="207" t="s">
        <v>264</v>
      </c>
      <c r="D256" s="218" t="s">
        <v>79</v>
      </c>
      <c r="E256" s="220">
        <v>30</v>
      </c>
      <c r="F256" s="97" t="s">
        <v>267</v>
      </c>
      <c r="G256" s="96" t="s">
        <v>95</v>
      </c>
      <c r="H256" s="95" t="s">
        <v>268</v>
      </c>
      <c r="I256" s="100" t="s">
        <v>102</v>
      </c>
      <c r="J256" s="94">
        <v>13.07</v>
      </c>
      <c r="K256" s="222">
        <f>AVERAGE(J256:J261)</f>
        <v>19.138333333333332</v>
      </c>
      <c r="L256" s="224">
        <f>K256*1.25</f>
        <v>23.922916666666666</v>
      </c>
      <c r="M256" s="224">
        <f>K256*0.75</f>
        <v>14.353749999999998</v>
      </c>
      <c r="N256" s="52" t="str">
        <f t="shared" ref="N256:N261" si="29">IF(J256&gt;L$256,"EXCESSIVAMENTE ELEVADO",IF(J256&lt;M$256,"INEXEQUÍVEL","VÁLIDO"))</f>
        <v>INEXEQUÍVEL</v>
      </c>
      <c r="O256" s="50">
        <f>J256/K256</f>
        <v>0.68292258120700167</v>
      </c>
      <c r="P256" s="53" t="s">
        <v>63</v>
      </c>
      <c r="Q256" s="209">
        <f>TRUNC(AVERAGE(J257:J260),2)</f>
        <v>19.329999999999998</v>
      </c>
      <c r="R256" s="209">
        <f>Q256*E256</f>
        <v>579.9</v>
      </c>
    </row>
    <row r="257" spans="1:26" ht="55.5" customHeight="1" x14ac:dyDescent="0.25">
      <c r="A257" s="217"/>
      <c r="B257" s="217"/>
      <c r="C257" s="208"/>
      <c r="D257" s="219"/>
      <c r="E257" s="221"/>
      <c r="F257" s="97" t="s">
        <v>97</v>
      </c>
      <c r="G257" s="99" t="s">
        <v>95</v>
      </c>
      <c r="H257" s="96" t="s">
        <v>96</v>
      </c>
      <c r="I257" s="100" t="s">
        <v>94</v>
      </c>
      <c r="J257" s="94">
        <v>17.14</v>
      </c>
      <c r="K257" s="223"/>
      <c r="L257" s="225"/>
      <c r="M257" s="225"/>
      <c r="N257" s="52" t="str">
        <f t="shared" si="29"/>
        <v>VÁLIDO</v>
      </c>
      <c r="O257" s="50"/>
      <c r="P257" s="53"/>
      <c r="Q257" s="210"/>
      <c r="R257" s="210"/>
      <c r="T257" s="211" t="s">
        <v>64</v>
      </c>
      <c r="U257" s="212"/>
      <c r="V257" s="212"/>
      <c r="W257" s="212"/>
      <c r="X257" s="213"/>
      <c r="Y257" s="214" t="s">
        <v>68</v>
      </c>
      <c r="Z257" s="215"/>
    </row>
    <row r="258" spans="1:26" ht="55.5" customHeight="1" x14ac:dyDescent="0.25">
      <c r="A258" s="217"/>
      <c r="B258" s="217"/>
      <c r="C258" s="208"/>
      <c r="D258" s="219"/>
      <c r="E258" s="221"/>
      <c r="F258" s="97" t="s">
        <v>465</v>
      </c>
      <c r="G258" s="96" t="s">
        <v>95</v>
      </c>
      <c r="H258" s="95" t="s">
        <v>522</v>
      </c>
      <c r="I258" s="100" t="s">
        <v>102</v>
      </c>
      <c r="J258" s="94">
        <v>18.52</v>
      </c>
      <c r="K258" s="223"/>
      <c r="L258" s="225"/>
      <c r="M258" s="225"/>
      <c r="N258" s="52" t="str">
        <f t="shared" si="29"/>
        <v>VÁLIDO</v>
      </c>
      <c r="O258" s="50"/>
      <c r="P258" s="53"/>
      <c r="Q258" s="210"/>
      <c r="R258" s="210"/>
      <c r="T258" s="56" t="s">
        <v>4</v>
      </c>
      <c r="U258" s="57" t="s">
        <v>65</v>
      </c>
      <c r="V258" s="58" t="s">
        <v>76</v>
      </c>
      <c r="W258" s="57" t="s">
        <v>67</v>
      </c>
      <c r="X258" s="59" t="s">
        <v>15</v>
      </c>
      <c r="Y258" s="60">
        <v>0.25</v>
      </c>
      <c r="Z258" s="61">
        <v>0.75</v>
      </c>
    </row>
    <row r="259" spans="1:26" ht="55.5" customHeight="1" thickBot="1" x14ac:dyDescent="0.3">
      <c r="A259" s="217"/>
      <c r="B259" s="217"/>
      <c r="C259" s="208"/>
      <c r="D259" s="219"/>
      <c r="E259" s="221"/>
      <c r="F259" s="97" t="s">
        <v>520</v>
      </c>
      <c r="G259" s="96" t="s">
        <v>95</v>
      </c>
      <c r="H259" s="95" t="s">
        <v>523</v>
      </c>
      <c r="I259" s="100" t="s">
        <v>99</v>
      </c>
      <c r="J259" s="94">
        <v>20.329999999999998</v>
      </c>
      <c r="K259" s="223"/>
      <c r="L259" s="225"/>
      <c r="M259" s="225"/>
      <c r="N259" s="52" t="str">
        <f t="shared" si="29"/>
        <v>VÁLIDO</v>
      </c>
      <c r="O259" s="50"/>
      <c r="P259" s="53"/>
      <c r="Q259" s="210"/>
      <c r="R259" s="210"/>
      <c r="T259" s="62">
        <f>AVERAGE(J257:J260)</f>
        <v>19.337499999999999</v>
      </c>
      <c r="U259" s="63">
        <f>_xlfn.STDEV.S(J257:J260)</f>
        <v>1.8773096885348097</v>
      </c>
      <c r="V259" s="64">
        <f>(U259/T259)*100</f>
        <v>9.7081302574521526</v>
      </c>
      <c r="W259" s="65" t="str">
        <f>IF(V259&gt;25,"Mediana","Média")</f>
        <v>Média</v>
      </c>
      <c r="X259" s="66">
        <f>MIN(J257:J260)</f>
        <v>17.14</v>
      </c>
      <c r="Y259" s="67" t="s">
        <v>71</v>
      </c>
      <c r="Z259" s="68" t="s">
        <v>72</v>
      </c>
    </row>
    <row r="260" spans="1:26" ht="55.5" customHeight="1" x14ac:dyDescent="0.25">
      <c r="A260" s="217"/>
      <c r="B260" s="217"/>
      <c r="C260" s="208"/>
      <c r="D260" s="219"/>
      <c r="E260" s="221"/>
      <c r="F260" s="97" t="s">
        <v>265</v>
      </c>
      <c r="G260" s="114" t="s">
        <v>95</v>
      </c>
      <c r="H260" s="95" t="s">
        <v>266</v>
      </c>
      <c r="I260" s="100" t="s">
        <v>102</v>
      </c>
      <c r="J260" s="94">
        <v>21.36</v>
      </c>
      <c r="K260" s="223"/>
      <c r="L260" s="225"/>
      <c r="M260" s="225"/>
      <c r="N260" s="52" t="str">
        <f t="shared" si="29"/>
        <v>VÁLIDO</v>
      </c>
      <c r="O260" s="50"/>
      <c r="P260" s="53"/>
      <c r="Q260" s="210"/>
      <c r="R260" s="210"/>
    </row>
    <row r="261" spans="1:26" ht="43.9" customHeight="1" x14ac:dyDescent="0.25">
      <c r="A261" s="217"/>
      <c r="B261" s="217"/>
      <c r="C261" s="208"/>
      <c r="D261" s="219"/>
      <c r="E261" s="221"/>
      <c r="F261" s="97" t="s">
        <v>521</v>
      </c>
      <c r="G261" s="96" t="s">
        <v>95</v>
      </c>
      <c r="H261" s="96" t="s">
        <v>524</v>
      </c>
      <c r="I261" s="98" t="s">
        <v>99</v>
      </c>
      <c r="J261" s="94">
        <v>24.41</v>
      </c>
      <c r="K261" s="223"/>
      <c r="L261" s="225"/>
      <c r="M261" s="225"/>
      <c r="N261" s="52" t="str">
        <f t="shared" si="29"/>
        <v>EXCESSIVAMENTE ELEVADO</v>
      </c>
      <c r="O261" s="178">
        <f>(J261-K256)/K256</f>
        <v>0.27545066620221209</v>
      </c>
      <c r="P261" s="162" t="s">
        <v>347</v>
      </c>
      <c r="Q261" s="210"/>
      <c r="R261" s="210"/>
    </row>
    <row r="262" spans="1:26" s="20" customFormat="1" ht="21.75" customHeight="1" x14ac:dyDescent="0.25">
      <c r="A262" s="204"/>
      <c r="B262" s="205"/>
      <c r="C262" s="205"/>
      <c r="D262" s="205"/>
      <c r="E262" s="205"/>
      <c r="F262" s="205"/>
      <c r="G262" s="205"/>
      <c r="H262" s="205"/>
      <c r="I262" s="205"/>
      <c r="J262" s="205"/>
      <c r="K262" s="205"/>
      <c r="L262" s="205"/>
      <c r="M262" s="205"/>
      <c r="N262" s="205"/>
      <c r="O262" s="205"/>
      <c r="P262" s="205"/>
      <c r="Q262" s="206"/>
      <c r="R262" s="85"/>
      <c r="V262" s="40"/>
    </row>
    <row r="263" spans="1:26" ht="55.5" customHeight="1" thickBot="1" x14ac:dyDescent="0.3">
      <c r="A263" s="216">
        <v>41</v>
      </c>
      <c r="B263" s="216"/>
      <c r="C263" s="207" t="s">
        <v>269</v>
      </c>
      <c r="D263" s="218" t="s">
        <v>79</v>
      </c>
      <c r="E263" s="220">
        <v>20</v>
      </c>
      <c r="F263" s="97" t="s">
        <v>274</v>
      </c>
      <c r="G263" s="99" t="s">
        <v>95</v>
      </c>
      <c r="H263" s="95" t="s">
        <v>275</v>
      </c>
      <c r="I263" s="100"/>
      <c r="J263" s="94">
        <v>14.85</v>
      </c>
      <c r="K263" s="222">
        <f>AVERAGE(J263:J267)</f>
        <v>17.036000000000001</v>
      </c>
      <c r="L263" s="224">
        <f>K263*1.25</f>
        <v>21.295000000000002</v>
      </c>
      <c r="M263" s="224">
        <f>K263*0.75</f>
        <v>12.777000000000001</v>
      </c>
      <c r="N263" s="52" t="str">
        <f>IF(J263&gt;L$263,"EXCESSIVAMENTE ELEVADO",IF(J263&lt;M$263,"INEXEQUÍVEL","VÁLIDO"))</f>
        <v>VÁLIDO</v>
      </c>
      <c r="O263" s="50"/>
      <c r="P263" s="53"/>
      <c r="Q263" s="209">
        <f>TRUNC(AVERAGE(J263:J266),2)</f>
        <v>15.23</v>
      </c>
      <c r="R263" s="209">
        <f>Q263*E263</f>
        <v>304.60000000000002</v>
      </c>
    </row>
    <row r="264" spans="1:26" ht="55.5" customHeight="1" x14ac:dyDescent="0.25">
      <c r="A264" s="217"/>
      <c r="B264" s="217"/>
      <c r="C264" s="208"/>
      <c r="D264" s="219"/>
      <c r="E264" s="221"/>
      <c r="F264" s="97" t="s">
        <v>270</v>
      </c>
      <c r="G264" s="99" t="s">
        <v>95</v>
      </c>
      <c r="H264" s="96" t="s">
        <v>271</v>
      </c>
      <c r="I264" s="100" t="s">
        <v>99</v>
      </c>
      <c r="J264" s="94">
        <v>14.95</v>
      </c>
      <c r="K264" s="223"/>
      <c r="L264" s="225"/>
      <c r="M264" s="225"/>
      <c r="N264" s="52" t="str">
        <f>IF(J264&gt;L$263,"EXCESSIVAMENTE ELEVADO",IF(J264&lt;M$263,"INEXEQUÍVEL","VÁLIDO"))</f>
        <v>VÁLIDO</v>
      </c>
      <c r="O264" s="50"/>
      <c r="P264" s="53"/>
      <c r="Q264" s="210"/>
      <c r="R264" s="210"/>
      <c r="T264" s="211" t="s">
        <v>64</v>
      </c>
      <c r="U264" s="212"/>
      <c r="V264" s="212"/>
      <c r="W264" s="212"/>
      <c r="X264" s="213"/>
      <c r="Y264" s="214" t="s">
        <v>68</v>
      </c>
      <c r="Z264" s="215"/>
    </row>
    <row r="265" spans="1:26" ht="55.5" customHeight="1" x14ac:dyDescent="0.25">
      <c r="A265" s="217"/>
      <c r="B265" s="217"/>
      <c r="C265" s="208"/>
      <c r="D265" s="219"/>
      <c r="E265" s="221"/>
      <c r="F265" s="97" t="s">
        <v>391</v>
      </c>
      <c r="G265" s="99" t="s">
        <v>95</v>
      </c>
      <c r="H265" s="95" t="s">
        <v>390</v>
      </c>
      <c r="I265" s="100" t="s">
        <v>99</v>
      </c>
      <c r="J265" s="94">
        <v>15</v>
      </c>
      <c r="K265" s="223"/>
      <c r="L265" s="225"/>
      <c r="M265" s="225"/>
      <c r="N265" s="52" t="str">
        <f>IF(J265&gt;L$263,"EXCESSIVAMENTE ELEVADO",IF(J265&lt;M$263,"INEXEQUÍVEL","VÁLIDO"))</f>
        <v>VÁLIDO</v>
      </c>
      <c r="O265" s="50"/>
      <c r="P265" s="53"/>
      <c r="Q265" s="210"/>
      <c r="R265" s="210"/>
      <c r="T265" s="56" t="s">
        <v>4</v>
      </c>
      <c r="U265" s="57" t="s">
        <v>65</v>
      </c>
      <c r="V265" s="58" t="s">
        <v>76</v>
      </c>
      <c r="W265" s="57" t="s">
        <v>67</v>
      </c>
      <c r="X265" s="59" t="s">
        <v>15</v>
      </c>
      <c r="Y265" s="60">
        <v>0.25</v>
      </c>
      <c r="Z265" s="61">
        <v>0.75</v>
      </c>
    </row>
    <row r="266" spans="1:26" ht="55.5" customHeight="1" thickBot="1" x14ac:dyDescent="0.3">
      <c r="A266" s="217"/>
      <c r="B266" s="217"/>
      <c r="C266" s="208"/>
      <c r="D266" s="219"/>
      <c r="E266" s="221"/>
      <c r="F266" s="97" t="s">
        <v>97</v>
      </c>
      <c r="G266" s="99" t="s">
        <v>95</v>
      </c>
      <c r="H266" s="96" t="s">
        <v>96</v>
      </c>
      <c r="I266" s="100" t="s">
        <v>94</v>
      </c>
      <c r="J266" s="94">
        <v>16.12</v>
      </c>
      <c r="K266" s="223"/>
      <c r="L266" s="225"/>
      <c r="M266" s="225"/>
      <c r="N266" s="52" t="str">
        <f>IF(J266&gt;L$263,"EXCESSIVAMENTE ELEVADO",IF(J266&lt;M$263,"INEXEQUÍVEL","VÁLIDO"))</f>
        <v>VÁLIDO</v>
      </c>
      <c r="O266" s="50"/>
      <c r="P266" s="53"/>
      <c r="Q266" s="210"/>
      <c r="R266" s="210"/>
      <c r="T266" s="62">
        <f>AVERAGE(J263:J266)</f>
        <v>15.23</v>
      </c>
      <c r="U266" s="63">
        <f>_xlfn.STDEV.S(J263:J266)</f>
        <v>0.59660148619772491</v>
      </c>
      <c r="V266" s="64">
        <f>(U266/T266)*100</f>
        <v>3.9172783072733086</v>
      </c>
      <c r="W266" s="65" t="str">
        <f>IF(V266&gt;25,"Mediana","Média")</f>
        <v>Média</v>
      </c>
      <c r="X266" s="66">
        <f>MIN(J263:J266)</f>
        <v>14.85</v>
      </c>
      <c r="Y266" s="67" t="s">
        <v>71</v>
      </c>
      <c r="Z266" s="68" t="s">
        <v>72</v>
      </c>
    </row>
    <row r="267" spans="1:26" ht="55.5" customHeight="1" x14ac:dyDescent="0.25">
      <c r="A267" s="217"/>
      <c r="B267" s="217"/>
      <c r="C267" s="208"/>
      <c r="D267" s="219"/>
      <c r="E267" s="221"/>
      <c r="F267" s="97" t="s">
        <v>272</v>
      </c>
      <c r="G267" s="99" t="s">
        <v>95</v>
      </c>
      <c r="H267" s="95" t="s">
        <v>273</v>
      </c>
      <c r="I267" s="100" t="s">
        <v>102</v>
      </c>
      <c r="J267" s="94">
        <v>24.26</v>
      </c>
      <c r="K267" s="223"/>
      <c r="L267" s="225"/>
      <c r="M267" s="225"/>
      <c r="N267" s="52" t="str">
        <f>IF(J267&gt;L$263,"EXCESSIVAMENTE ELEVADO",IF(J267&lt;M$263,"INEXEQUÍVEL","VÁLIDO"))</f>
        <v>EXCESSIVAMENTE ELEVADO</v>
      </c>
      <c r="O267" s="50">
        <f>(J267-K263)/K263</f>
        <v>0.42404320262972528</v>
      </c>
      <c r="P267" s="162" t="s">
        <v>347</v>
      </c>
      <c r="Q267" s="210"/>
      <c r="R267" s="210"/>
    </row>
    <row r="268" spans="1:26" s="20" customFormat="1" ht="21.75" customHeight="1" x14ac:dyDescent="0.25">
      <c r="A268" s="204"/>
      <c r="B268" s="205"/>
      <c r="C268" s="205"/>
      <c r="D268" s="205"/>
      <c r="E268" s="205"/>
      <c r="F268" s="205"/>
      <c r="G268" s="205"/>
      <c r="H268" s="205"/>
      <c r="I268" s="205"/>
      <c r="J268" s="205"/>
      <c r="K268" s="205"/>
      <c r="L268" s="205"/>
      <c r="M268" s="205"/>
      <c r="N268" s="205"/>
      <c r="O268" s="205"/>
      <c r="P268" s="205"/>
      <c r="Q268" s="206"/>
      <c r="R268" s="85"/>
      <c r="V268" s="40"/>
    </row>
    <row r="269" spans="1:26" ht="55.5" customHeight="1" thickBot="1" x14ac:dyDescent="0.3">
      <c r="A269" s="216">
        <v>42</v>
      </c>
      <c r="B269" s="216"/>
      <c r="C269" s="207" t="s">
        <v>276</v>
      </c>
      <c r="D269" s="218" t="s">
        <v>79</v>
      </c>
      <c r="E269" s="220">
        <v>60</v>
      </c>
      <c r="F269" s="97" t="s">
        <v>277</v>
      </c>
      <c r="G269" s="99" t="s">
        <v>95</v>
      </c>
      <c r="H269" s="96" t="s">
        <v>278</v>
      </c>
      <c r="I269" s="100" t="s">
        <v>102</v>
      </c>
      <c r="J269" s="94">
        <v>2.5299999999999998</v>
      </c>
      <c r="K269" s="222">
        <f>AVERAGE(J269:J273)</f>
        <v>3.06</v>
      </c>
      <c r="L269" s="224">
        <f>K269*1.25</f>
        <v>3.8250000000000002</v>
      </c>
      <c r="M269" s="224">
        <f>K269*0.75</f>
        <v>2.2949999999999999</v>
      </c>
      <c r="N269" s="52" t="str">
        <f t="shared" ref="N269:N274" si="30">IF(J269&gt;L$269,"EXCESSIVAMENTE ELEVADO",IF(J269&lt;M$269,"INEXEQUÍVEL","VÁLIDO"))</f>
        <v>VÁLIDO</v>
      </c>
      <c r="O269" s="50"/>
      <c r="P269" s="53"/>
      <c r="Q269" s="209">
        <f>TRUNC(AVERAGE(J269:J272),2)</f>
        <v>2.83</v>
      </c>
      <c r="R269" s="209">
        <f>Q269*E269</f>
        <v>169.8</v>
      </c>
    </row>
    <row r="270" spans="1:26" ht="55.5" customHeight="1" x14ac:dyDescent="0.25">
      <c r="A270" s="217"/>
      <c r="B270" s="217"/>
      <c r="C270" s="208"/>
      <c r="D270" s="219"/>
      <c r="E270" s="221"/>
      <c r="F270" s="97" t="s">
        <v>392</v>
      </c>
      <c r="G270" s="114" t="s">
        <v>95</v>
      </c>
      <c r="H270" s="95" t="s">
        <v>393</v>
      </c>
      <c r="I270" s="100" t="s">
        <v>94</v>
      </c>
      <c r="J270" s="94">
        <v>2.9</v>
      </c>
      <c r="K270" s="223"/>
      <c r="L270" s="225"/>
      <c r="M270" s="225"/>
      <c r="N270" s="52" t="str">
        <f t="shared" si="30"/>
        <v>VÁLIDO</v>
      </c>
      <c r="O270" s="50"/>
      <c r="P270" s="53"/>
      <c r="Q270" s="210"/>
      <c r="R270" s="210"/>
      <c r="T270" s="211" t="s">
        <v>64</v>
      </c>
      <c r="U270" s="212"/>
      <c r="V270" s="212"/>
      <c r="W270" s="212"/>
      <c r="X270" s="213"/>
      <c r="Y270" s="214" t="s">
        <v>68</v>
      </c>
      <c r="Z270" s="215"/>
    </row>
    <row r="271" spans="1:26" ht="55.5" customHeight="1" x14ac:dyDescent="0.25">
      <c r="A271" s="217"/>
      <c r="B271" s="217"/>
      <c r="C271" s="208"/>
      <c r="D271" s="219"/>
      <c r="E271" s="221"/>
      <c r="F271" s="97" t="s">
        <v>394</v>
      </c>
      <c r="G271" s="99" t="s">
        <v>95</v>
      </c>
      <c r="H271" s="96" t="s">
        <v>395</v>
      </c>
      <c r="I271" s="98" t="s">
        <v>99</v>
      </c>
      <c r="J271" s="94">
        <v>2.9</v>
      </c>
      <c r="K271" s="223"/>
      <c r="L271" s="225"/>
      <c r="M271" s="225"/>
      <c r="N271" s="52" t="str">
        <f t="shared" si="30"/>
        <v>VÁLIDO</v>
      </c>
      <c r="O271" s="50"/>
      <c r="P271" s="53"/>
      <c r="Q271" s="210"/>
      <c r="R271" s="210"/>
      <c r="T271" s="56" t="s">
        <v>4</v>
      </c>
      <c r="U271" s="57" t="s">
        <v>65</v>
      </c>
      <c r="V271" s="58" t="s">
        <v>76</v>
      </c>
      <c r="W271" s="57" t="s">
        <v>67</v>
      </c>
      <c r="X271" s="59" t="s">
        <v>15</v>
      </c>
      <c r="Y271" s="60">
        <v>0.25</v>
      </c>
      <c r="Z271" s="61">
        <v>0.75</v>
      </c>
    </row>
    <row r="272" spans="1:26" ht="55.5" customHeight="1" thickBot="1" x14ac:dyDescent="0.3">
      <c r="A272" s="217"/>
      <c r="B272" s="217"/>
      <c r="C272" s="208"/>
      <c r="D272" s="219"/>
      <c r="E272" s="221"/>
      <c r="F272" s="97" t="s">
        <v>281</v>
      </c>
      <c r="G272" s="99" t="s">
        <v>95</v>
      </c>
      <c r="H272" s="95" t="s">
        <v>282</v>
      </c>
      <c r="I272" s="100" t="s">
        <v>99</v>
      </c>
      <c r="J272" s="94">
        <v>3</v>
      </c>
      <c r="K272" s="223"/>
      <c r="L272" s="225"/>
      <c r="M272" s="225"/>
      <c r="N272" s="52" t="str">
        <f t="shared" si="30"/>
        <v>VÁLIDO</v>
      </c>
      <c r="O272" s="50"/>
      <c r="P272" s="53"/>
      <c r="Q272" s="210"/>
      <c r="R272" s="210"/>
      <c r="T272" s="62">
        <f>AVERAGE(J269:J272)</f>
        <v>2.8325</v>
      </c>
      <c r="U272" s="63">
        <f>_xlfn.STDEV.S(J269:J272)</f>
        <v>0.20710303393882645</v>
      </c>
      <c r="V272" s="64">
        <f>(U272/T272)*100</f>
        <v>7.3116693358808975</v>
      </c>
      <c r="W272" s="65" t="str">
        <f>IF(V272&gt;25,"Mediana","Média")</f>
        <v>Média</v>
      </c>
      <c r="X272" s="66">
        <f>MIN(J269:J272)</f>
        <v>2.5299999999999998</v>
      </c>
      <c r="Y272" s="67" t="s">
        <v>71</v>
      </c>
      <c r="Z272" s="68" t="s">
        <v>72</v>
      </c>
    </row>
    <row r="273" spans="1:26" ht="55.5" customHeight="1" x14ac:dyDescent="0.25">
      <c r="A273" s="217"/>
      <c r="B273" s="217"/>
      <c r="C273" s="208"/>
      <c r="D273" s="219"/>
      <c r="E273" s="221"/>
      <c r="F273" s="97" t="s">
        <v>97</v>
      </c>
      <c r="G273" s="99" t="s">
        <v>95</v>
      </c>
      <c r="H273" s="96" t="s">
        <v>96</v>
      </c>
      <c r="I273" s="100" t="s">
        <v>94</v>
      </c>
      <c r="J273" s="94">
        <v>3.97</v>
      </c>
      <c r="K273" s="223"/>
      <c r="L273" s="225"/>
      <c r="M273" s="225"/>
      <c r="N273" s="52" t="str">
        <f t="shared" si="30"/>
        <v>EXCESSIVAMENTE ELEVADO</v>
      </c>
      <c r="O273" s="50">
        <f>(J273-K269)/K269</f>
        <v>0.29738562091503273</v>
      </c>
      <c r="P273" s="162" t="s">
        <v>347</v>
      </c>
      <c r="Q273" s="210"/>
      <c r="R273" s="210"/>
    </row>
    <row r="274" spans="1:26" ht="43.9" customHeight="1" x14ac:dyDescent="0.25">
      <c r="A274" s="217"/>
      <c r="B274" s="217"/>
      <c r="C274" s="208"/>
      <c r="D274" s="219"/>
      <c r="E274" s="221"/>
      <c r="F274" s="97" t="s">
        <v>279</v>
      </c>
      <c r="G274" s="99" t="s">
        <v>95</v>
      </c>
      <c r="H274" s="95" t="s">
        <v>280</v>
      </c>
      <c r="I274" s="100" t="s">
        <v>102</v>
      </c>
      <c r="J274" s="94">
        <v>4.87</v>
      </c>
      <c r="K274" s="223"/>
      <c r="L274" s="225"/>
      <c r="M274" s="225"/>
      <c r="N274" s="52" t="str">
        <f t="shared" si="30"/>
        <v>EXCESSIVAMENTE ELEVADO</v>
      </c>
      <c r="O274" s="50">
        <f>(J274-K269)/K269</f>
        <v>0.59150326797385622</v>
      </c>
      <c r="P274" s="162" t="s">
        <v>347</v>
      </c>
      <c r="Q274" s="210"/>
      <c r="R274" s="210"/>
    </row>
    <row r="275" spans="1:26" s="20" customFormat="1" ht="21.75" customHeight="1" x14ac:dyDescent="0.25">
      <c r="A275" s="204"/>
      <c r="B275" s="205"/>
      <c r="C275" s="205"/>
      <c r="D275" s="205"/>
      <c r="E275" s="205"/>
      <c r="F275" s="205"/>
      <c r="G275" s="205"/>
      <c r="H275" s="205"/>
      <c r="I275" s="205"/>
      <c r="J275" s="205"/>
      <c r="K275" s="205"/>
      <c r="L275" s="205"/>
      <c r="M275" s="205"/>
      <c r="N275" s="205"/>
      <c r="O275" s="205"/>
      <c r="P275" s="205"/>
      <c r="Q275" s="206"/>
      <c r="R275" s="85"/>
      <c r="V275" s="40"/>
    </row>
    <row r="276" spans="1:26" ht="55.5" customHeight="1" thickBot="1" x14ac:dyDescent="0.3">
      <c r="A276" s="216">
        <v>43</v>
      </c>
      <c r="B276" s="216"/>
      <c r="C276" s="207" t="s">
        <v>283</v>
      </c>
      <c r="D276" s="218" t="s">
        <v>79</v>
      </c>
      <c r="E276" s="220">
        <v>60</v>
      </c>
      <c r="F276" s="97" t="s">
        <v>285</v>
      </c>
      <c r="G276" s="99" t="s">
        <v>95</v>
      </c>
      <c r="H276" s="95" t="s">
        <v>253</v>
      </c>
      <c r="I276" s="100" t="s">
        <v>99</v>
      </c>
      <c r="J276" s="94">
        <v>2.23</v>
      </c>
      <c r="K276" s="222">
        <f>AVERAGE(J276:J280)</f>
        <v>3.4240000000000004</v>
      </c>
      <c r="L276" s="224">
        <f>K276*1.25</f>
        <v>4.28</v>
      </c>
      <c r="M276" s="224">
        <f>K276*0.75</f>
        <v>2.5680000000000005</v>
      </c>
      <c r="N276" s="52" t="str">
        <f>IF(J276&gt;L$276,"EXCESSIVAMENTE ELEVADO",IF(J276&lt;M$276,"INEXEQUÍVEL","VÁLIDO"))</f>
        <v>INEXEQUÍVEL</v>
      </c>
      <c r="O276" s="50">
        <f>J276/K$80</f>
        <v>0.83208955223880587</v>
      </c>
      <c r="P276" s="53" t="s">
        <v>63</v>
      </c>
      <c r="Q276" s="209">
        <f>TRUNC(AVERAGE(J277:J280),2)</f>
        <v>3.72</v>
      </c>
      <c r="R276" s="209">
        <f>Q276*E276</f>
        <v>223.20000000000002</v>
      </c>
    </row>
    <row r="277" spans="1:26" ht="55.5" customHeight="1" x14ac:dyDescent="0.25">
      <c r="A277" s="217"/>
      <c r="B277" s="217"/>
      <c r="C277" s="208"/>
      <c r="D277" s="219"/>
      <c r="E277" s="221"/>
      <c r="F277" s="97" t="s">
        <v>398</v>
      </c>
      <c r="G277" s="114" t="s">
        <v>95</v>
      </c>
      <c r="H277" s="95" t="s">
        <v>284</v>
      </c>
      <c r="I277" s="100" t="s">
        <v>94</v>
      </c>
      <c r="J277" s="94">
        <v>3.45</v>
      </c>
      <c r="K277" s="223"/>
      <c r="L277" s="225"/>
      <c r="M277" s="225"/>
      <c r="N277" s="52" t="str">
        <f t="shared" ref="N277:N279" si="31">IF(J277&gt;L$276,"EXCESSIVAMENTE ELEVADO",IF(J277&lt;M$276,"INEXEQUÍVEL","VÁLIDO"))</f>
        <v>VÁLIDO</v>
      </c>
      <c r="O277" s="50"/>
      <c r="P277" s="53"/>
      <c r="Q277" s="210"/>
      <c r="R277" s="210"/>
      <c r="T277" s="211" t="s">
        <v>64</v>
      </c>
      <c r="U277" s="212"/>
      <c r="V277" s="212"/>
      <c r="W277" s="212"/>
      <c r="X277" s="213"/>
      <c r="Y277" s="214" t="s">
        <v>68</v>
      </c>
      <c r="Z277" s="215"/>
    </row>
    <row r="278" spans="1:26" ht="55.5" customHeight="1" x14ac:dyDescent="0.25">
      <c r="A278" s="217"/>
      <c r="B278" s="217"/>
      <c r="C278" s="208"/>
      <c r="D278" s="219"/>
      <c r="E278" s="221"/>
      <c r="F278" s="97" t="s">
        <v>396</v>
      </c>
      <c r="G278" s="114" t="s">
        <v>95</v>
      </c>
      <c r="H278" s="95" t="s">
        <v>397</v>
      </c>
      <c r="I278" s="100" t="s">
        <v>102</v>
      </c>
      <c r="J278" s="94">
        <v>3.73</v>
      </c>
      <c r="K278" s="223"/>
      <c r="L278" s="225"/>
      <c r="M278" s="225"/>
      <c r="N278" s="52" t="str">
        <f t="shared" si="31"/>
        <v>VÁLIDO</v>
      </c>
      <c r="O278" s="50"/>
      <c r="P278" s="53"/>
      <c r="Q278" s="210"/>
      <c r="R278" s="210"/>
      <c r="T278" s="56" t="s">
        <v>4</v>
      </c>
      <c r="U278" s="57" t="s">
        <v>65</v>
      </c>
      <c r="V278" s="58" t="s">
        <v>76</v>
      </c>
      <c r="W278" s="57" t="s">
        <v>67</v>
      </c>
      <c r="X278" s="59" t="s">
        <v>15</v>
      </c>
      <c r="Y278" s="60">
        <v>0.25</v>
      </c>
      <c r="Z278" s="61">
        <v>0.75</v>
      </c>
    </row>
    <row r="279" spans="1:26" ht="55.5" customHeight="1" thickBot="1" x14ac:dyDescent="0.3">
      <c r="A279" s="217"/>
      <c r="B279" s="217"/>
      <c r="C279" s="208"/>
      <c r="D279" s="219"/>
      <c r="E279" s="221"/>
      <c r="F279" s="172" t="s">
        <v>400</v>
      </c>
      <c r="G279" s="114" t="s">
        <v>326</v>
      </c>
      <c r="H279" s="95" t="s">
        <v>399</v>
      </c>
      <c r="I279" s="100" t="s">
        <v>94</v>
      </c>
      <c r="J279" s="94">
        <v>3.83</v>
      </c>
      <c r="K279" s="223"/>
      <c r="L279" s="225"/>
      <c r="M279" s="225"/>
      <c r="N279" s="52" t="str">
        <f t="shared" si="31"/>
        <v>VÁLIDO</v>
      </c>
      <c r="O279" s="50"/>
      <c r="P279" s="53"/>
      <c r="Q279" s="210"/>
      <c r="R279" s="210"/>
      <c r="T279" s="62">
        <f>AVERAGE(J277:J280)</f>
        <v>3.7225000000000001</v>
      </c>
      <c r="U279" s="63">
        <f>_xlfn.STDEV.S(J277:J280)</f>
        <v>0.19207203509794607</v>
      </c>
      <c r="V279" s="64">
        <f>(U279/T279)*100</f>
        <v>5.1597591698575167</v>
      </c>
      <c r="W279" s="65" t="str">
        <f>IF(V279&gt;25,"Mediana","Média")</f>
        <v>Média</v>
      </c>
      <c r="X279" s="66">
        <f>MIN(J277:J280)</f>
        <v>3.45</v>
      </c>
      <c r="Y279" s="67" t="s">
        <v>71</v>
      </c>
      <c r="Z279" s="68" t="s">
        <v>72</v>
      </c>
    </row>
    <row r="280" spans="1:26" ht="55.5" customHeight="1" x14ac:dyDescent="0.25">
      <c r="A280" s="217"/>
      <c r="B280" s="217"/>
      <c r="C280" s="208"/>
      <c r="D280" s="219"/>
      <c r="E280" s="221"/>
      <c r="F280" s="97" t="s">
        <v>97</v>
      </c>
      <c r="G280" s="99" t="s">
        <v>95</v>
      </c>
      <c r="H280" s="96" t="s">
        <v>96</v>
      </c>
      <c r="I280" s="100" t="s">
        <v>94</v>
      </c>
      <c r="J280" s="94">
        <v>3.88</v>
      </c>
      <c r="K280" s="223"/>
      <c r="L280" s="225"/>
      <c r="M280" s="225"/>
      <c r="N280" s="52" t="str">
        <f>IF(J280&gt;L$276,"EXCESSIVAMENTE ELEVADO",IF(J280&lt;M$276,"INEXEQUÍVEL","VÁLIDO"))</f>
        <v>VÁLIDO</v>
      </c>
      <c r="O280" s="50"/>
      <c r="P280" s="53"/>
      <c r="Q280" s="210"/>
      <c r="R280" s="210"/>
    </row>
    <row r="281" spans="1:26" s="20" customFormat="1" ht="21.75" customHeight="1" x14ac:dyDescent="0.25">
      <c r="A281" s="204"/>
      <c r="B281" s="205"/>
      <c r="C281" s="205"/>
      <c r="D281" s="205"/>
      <c r="E281" s="205"/>
      <c r="F281" s="205"/>
      <c r="G281" s="205"/>
      <c r="H281" s="205"/>
      <c r="I281" s="205"/>
      <c r="J281" s="205"/>
      <c r="K281" s="205"/>
      <c r="L281" s="205"/>
      <c r="M281" s="205"/>
      <c r="N281" s="205"/>
      <c r="O281" s="205"/>
      <c r="P281" s="205"/>
      <c r="Q281" s="206"/>
      <c r="R281" s="85"/>
      <c r="V281" s="40"/>
    </row>
    <row r="282" spans="1:26" ht="55.5" customHeight="1" thickBot="1" x14ac:dyDescent="0.3">
      <c r="A282" s="216">
        <v>44</v>
      </c>
      <c r="B282" s="216"/>
      <c r="C282" s="207" t="s">
        <v>286</v>
      </c>
      <c r="D282" s="218" t="s">
        <v>79</v>
      </c>
      <c r="E282" s="220">
        <v>300</v>
      </c>
      <c r="F282" s="97" t="s">
        <v>401</v>
      </c>
      <c r="G282" s="99" t="s">
        <v>95</v>
      </c>
      <c r="H282" s="95" t="s">
        <v>402</v>
      </c>
      <c r="I282" s="100" t="s">
        <v>99</v>
      </c>
      <c r="J282" s="94">
        <v>3.6</v>
      </c>
      <c r="K282" s="222">
        <f>AVERAGE(J282:J285)</f>
        <v>3.86</v>
      </c>
      <c r="L282" s="224">
        <f>K282*1.25</f>
        <v>4.8250000000000002</v>
      </c>
      <c r="M282" s="224">
        <f>K282*0.75</f>
        <v>2.895</v>
      </c>
      <c r="N282" s="52" t="str">
        <f>IF(J282&gt;L$282,"EXCESSIVAMENTE ELEVADO",IF(J282&lt;M$282,"INEXEQUÍVEL","VÁLIDO"))</f>
        <v>VÁLIDO</v>
      </c>
      <c r="O282" s="50"/>
      <c r="P282" s="53"/>
      <c r="Q282" s="209">
        <f>TRUNC(AVERAGE(J282:J285),2)</f>
        <v>3.86</v>
      </c>
      <c r="R282" s="209">
        <f>Q282*E282</f>
        <v>1158</v>
      </c>
    </row>
    <row r="283" spans="1:26" ht="55.5" customHeight="1" x14ac:dyDescent="0.25">
      <c r="A283" s="217"/>
      <c r="B283" s="217"/>
      <c r="C283" s="208"/>
      <c r="D283" s="219"/>
      <c r="E283" s="221"/>
      <c r="F283" s="97" t="s">
        <v>97</v>
      </c>
      <c r="G283" s="99" t="s">
        <v>95</v>
      </c>
      <c r="H283" s="96" t="s">
        <v>96</v>
      </c>
      <c r="I283" s="100" t="s">
        <v>94</v>
      </c>
      <c r="J283" s="94">
        <v>3.8</v>
      </c>
      <c r="K283" s="223"/>
      <c r="L283" s="225"/>
      <c r="M283" s="225"/>
      <c r="N283" s="52" t="str">
        <f t="shared" ref="N283:N285" si="32">IF(J283&gt;L$282,"EXCESSIVAMENTE ELEVADO",IF(J283&lt;M$282,"INEXEQUÍVEL","VÁLIDO"))</f>
        <v>VÁLIDO</v>
      </c>
      <c r="O283" s="50"/>
      <c r="P283" s="53"/>
      <c r="Q283" s="210"/>
      <c r="R283" s="210"/>
      <c r="T283" s="211" t="s">
        <v>64</v>
      </c>
      <c r="U283" s="212"/>
      <c r="V283" s="212"/>
      <c r="W283" s="212"/>
      <c r="X283" s="213"/>
      <c r="Y283" s="214" t="s">
        <v>68</v>
      </c>
      <c r="Z283" s="215"/>
    </row>
    <row r="284" spans="1:26" ht="55.5" customHeight="1" x14ac:dyDescent="0.25">
      <c r="A284" s="217"/>
      <c r="B284" s="217"/>
      <c r="C284" s="208"/>
      <c r="D284" s="219"/>
      <c r="E284" s="221"/>
      <c r="F284" s="97" t="s">
        <v>287</v>
      </c>
      <c r="G284" s="99" t="s">
        <v>95</v>
      </c>
      <c r="H284" s="95" t="s">
        <v>288</v>
      </c>
      <c r="I284" s="100" t="s">
        <v>99</v>
      </c>
      <c r="J284" s="94">
        <v>3.86</v>
      </c>
      <c r="K284" s="223"/>
      <c r="L284" s="225"/>
      <c r="M284" s="225"/>
      <c r="N284" s="52" t="str">
        <f t="shared" si="32"/>
        <v>VÁLIDO</v>
      </c>
      <c r="O284" s="50"/>
      <c r="P284" s="53"/>
      <c r="Q284" s="210"/>
      <c r="R284" s="210"/>
      <c r="T284" s="56" t="s">
        <v>4</v>
      </c>
      <c r="U284" s="57" t="s">
        <v>65</v>
      </c>
      <c r="V284" s="58" t="s">
        <v>76</v>
      </c>
      <c r="W284" s="57" t="s">
        <v>67</v>
      </c>
      <c r="X284" s="59" t="s">
        <v>15</v>
      </c>
      <c r="Y284" s="60">
        <v>0.25</v>
      </c>
      <c r="Z284" s="61">
        <v>0.75</v>
      </c>
    </row>
    <row r="285" spans="1:26" ht="55.5" customHeight="1" thickBot="1" x14ac:dyDescent="0.3">
      <c r="A285" s="217"/>
      <c r="B285" s="217"/>
      <c r="C285" s="208"/>
      <c r="D285" s="219"/>
      <c r="E285" s="221"/>
      <c r="F285" s="97" t="s">
        <v>289</v>
      </c>
      <c r="G285" s="99" t="s">
        <v>95</v>
      </c>
      <c r="H285" s="95" t="s">
        <v>290</v>
      </c>
      <c r="I285" s="100" t="s">
        <v>102</v>
      </c>
      <c r="J285" s="94">
        <v>4.18</v>
      </c>
      <c r="K285" s="223"/>
      <c r="L285" s="225"/>
      <c r="M285" s="225"/>
      <c r="N285" s="52" t="str">
        <f t="shared" si="32"/>
        <v>VÁLIDO</v>
      </c>
      <c r="O285" s="50"/>
      <c r="P285" s="53"/>
      <c r="Q285" s="210"/>
      <c r="R285" s="210"/>
      <c r="T285" s="62">
        <f>AVERAGE(J282:J285)</f>
        <v>3.86</v>
      </c>
      <c r="U285" s="63">
        <f>_xlfn.STDEV.S(J282:J285)</f>
        <v>0.24055491403558271</v>
      </c>
      <c r="V285" s="64">
        <f>(U285/T285)*100</f>
        <v>6.2319925915954073</v>
      </c>
      <c r="W285" s="65" t="str">
        <f>IF(V285&gt;25,"Mediana","Média")</f>
        <v>Média</v>
      </c>
      <c r="X285" s="66">
        <f>MIN(J282:J285)</f>
        <v>3.6</v>
      </c>
      <c r="Y285" s="67" t="s">
        <v>71</v>
      </c>
      <c r="Z285" s="68" t="s">
        <v>72</v>
      </c>
    </row>
    <row r="286" spans="1:26" s="20" customFormat="1" ht="21.75" customHeight="1" x14ac:dyDescent="0.25">
      <c r="A286" s="204"/>
      <c r="B286" s="205"/>
      <c r="C286" s="205"/>
      <c r="D286" s="205"/>
      <c r="E286" s="205"/>
      <c r="F286" s="205"/>
      <c r="G286" s="205"/>
      <c r="H286" s="205"/>
      <c r="I286" s="205"/>
      <c r="J286" s="205"/>
      <c r="K286" s="205"/>
      <c r="L286" s="205"/>
      <c r="M286" s="205"/>
      <c r="N286" s="205"/>
      <c r="O286" s="205"/>
      <c r="P286" s="205"/>
      <c r="Q286" s="206"/>
      <c r="R286" s="85"/>
      <c r="V286" s="40"/>
    </row>
    <row r="287" spans="1:26" ht="55.5" customHeight="1" thickBot="1" x14ac:dyDescent="0.3">
      <c r="A287" s="216">
        <v>45</v>
      </c>
      <c r="B287" s="216"/>
      <c r="C287" s="207" t="s">
        <v>293</v>
      </c>
      <c r="D287" s="218" t="s">
        <v>79</v>
      </c>
      <c r="E287" s="220">
        <v>300</v>
      </c>
      <c r="F287" s="97" t="s">
        <v>403</v>
      </c>
      <c r="G287" s="96" t="s">
        <v>95</v>
      </c>
      <c r="H287" s="95" t="s">
        <v>404</v>
      </c>
      <c r="I287" s="100" t="s">
        <v>99</v>
      </c>
      <c r="J287" s="94">
        <v>3.99</v>
      </c>
      <c r="K287" s="222">
        <f>AVERAGE(J287:J291)</f>
        <v>6.2240000000000002</v>
      </c>
      <c r="L287" s="224">
        <f>K287*1.25</f>
        <v>7.78</v>
      </c>
      <c r="M287" s="224">
        <f>K287*0.75</f>
        <v>4.6680000000000001</v>
      </c>
      <c r="N287" s="52" t="str">
        <f>IF(J287&gt;L$287,"EXCESSIVAMENTE ELEVADO",IF(J287&lt;M$287,"INEXEQUÍVEL","VÁLIDO"))</f>
        <v>INEXEQUÍVEL</v>
      </c>
      <c r="O287" s="50">
        <f>J287/K287</f>
        <v>0.64106683804627251</v>
      </c>
      <c r="P287" s="53" t="s">
        <v>63</v>
      </c>
      <c r="Q287" s="209">
        <f>TRUNC(AVERAGE(J287:J289),2)</f>
        <v>4.58</v>
      </c>
      <c r="R287" s="209">
        <f>Q287*E287</f>
        <v>1374</v>
      </c>
    </row>
    <row r="288" spans="1:26" ht="55.5" customHeight="1" x14ac:dyDescent="0.25">
      <c r="A288" s="217"/>
      <c r="B288" s="217"/>
      <c r="C288" s="208"/>
      <c r="D288" s="219"/>
      <c r="E288" s="221"/>
      <c r="F288" s="97" t="s">
        <v>291</v>
      </c>
      <c r="G288" s="99"/>
      <c r="H288" s="96" t="s">
        <v>292</v>
      </c>
      <c r="I288" s="100" t="s">
        <v>99</v>
      </c>
      <c r="J288" s="94">
        <v>4.6399999999999997</v>
      </c>
      <c r="K288" s="223"/>
      <c r="L288" s="225"/>
      <c r="M288" s="225"/>
      <c r="N288" s="52" t="str">
        <f>IF(J288&gt;L$287,"EXCESSIVAMENTE ELEVADO",IF(J288&lt;M$287,"INEXEQUÍVEL","VÁLIDO"))</f>
        <v>INEXEQUÍVEL</v>
      </c>
      <c r="O288" s="50">
        <f>J288/K287</f>
        <v>0.74550128534704363</v>
      </c>
      <c r="P288" s="53" t="s">
        <v>63</v>
      </c>
      <c r="Q288" s="210"/>
      <c r="R288" s="210"/>
      <c r="T288" s="211" t="s">
        <v>64</v>
      </c>
      <c r="U288" s="212"/>
      <c r="V288" s="212"/>
      <c r="W288" s="212"/>
      <c r="X288" s="213"/>
      <c r="Y288" s="214" t="s">
        <v>68</v>
      </c>
      <c r="Z288" s="215"/>
    </row>
    <row r="289" spans="1:26" ht="55.5" customHeight="1" x14ac:dyDescent="0.25">
      <c r="A289" s="217"/>
      <c r="B289" s="217"/>
      <c r="C289" s="208"/>
      <c r="D289" s="219"/>
      <c r="E289" s="221"/>
      <c r="F289" s="97" t="s">
        <v>97</v>
      </c>
      <c r="G289" s="99" t="s">
        <v>95</v>
      </c>
      <c r="H289" s="96" t="s">
        <v>96</v>
      </c>
      <c r="I289" s="100" t="s">
        <v>94</v>
      </c>
      <c r="J289" s="94">
        <v>5.12</v>
      </c>
      <c r="K289" s="223"/>
      <c r="L289" s="225"/>
      <c r="M289" s="225"/>
      <c r="N289" s="52" t="str">
        <f>IF(J289&gt;L$287,"EXCESSIVAMENTE ELEVADO",IF(J289&lt;M$287,"INEXEQUÍVEL","VÁLIDO"))</f>
        <v>VÁLIDO</v>
      </c>
      <c r="O289" s="50"/>
      <c r="P289" s="53"/>
      <c r="Q289" s="210"/>
      <c r="R289" s="210"/>
      <c r="T289" s="56" t="s">
        <v>4</v>
      </c>
      <c r="U289" s="57" t="s">
        <v>65</v>
      </c>
      <c r="V289" s="58" t="s">
        <v>76</v>
      </c>
      <c r="W289" s="57" t="s">
        <v>67</v>
      </c>
      <c r="X289" s="59" t="s">
        <v>15</v>
      </c>
      <c r="Y289" s="60">
        <v>0.25</v>
      </c>
      <c r="Z289" s="61">
        <v>0.75</v>
      </c>
    </row>
    <row r="290" spans="1:26" ht="55.5" customHeight="1" thickBot="1" x14ac:dyDescent="0.3">
      <c r="A290" s="217"/>
      <c r="B290" s="217"/>
      <c r="C290" s="208"/>
      <c r="D290" s="219"/>
      <c r="E290" s="221"/>
      <c r="F290" s="97" t="s">
        <v>494</v>
      </c>
      <c r="G290" s="96" t="s">
        <v>95</v>
      </c>
      <c r="H290" s="95" t="s">
        <v>495</v>
      </c>
      <c r="I290" s="100" t="s">
        <v>102</v>
      </c>
      <c r="J290" s="94">
        <v>8.1</v>
      </c>
      <c r="K290" s="223"/>
      <c r="L290" s="225"/>
      <c r="M290" s="225"/>
      <c r="N290" s="52" t="str">
        <f>IF(J290&gt;L$287,"EXCESSIVAMENTE ELEVADO",IF(J290&lt;M$287,"INEXEQUÍVEL","VÁLIDO"))</f>
        <v>EXCESSIVAMENTE ELEVADO</v>
      </c>
      <c r="O290" s="50">
        <f>(J290-K287)/K287</f>
        <v>0.30141388174807188</v>
      </c>
      <c r="P290" s="162" t="s">
        <v>347</v>
      </c>
      <c r="Q290" s="210"/>
      <c r="R290" s="210"/>
      <c r="T290" s="62">
        <f>AVERAGE(J287:J289)</f>
        <v>4.583333333333333</v>
      </c>
      <c r="U290" s="63">
        <f>_xlfn.STDEV.S(J287:J289)</f>
        <v>0.56712726378947309</v>
      </c>
      <c r="V290" s="64">
        <f>(U290/T290)*100</f>
        <v>12.373685755406687</v>
      </c>
      <c r="W290" s="65" t="str">
        <f>IF(V290&gt;25,"Mediana","Média")</f>
        <v>Média</v>
      </c>
      <c r="X290" s="66">
        <f>MIN(J287:J289)</f>
        <v>3.99</v>
      </c>
      <c r="Y290" s="67" t="s">
        <v>71</v>
      </c>
      <c r="Z290" s="68" t="s">
        <v>72</v>
      </c>
    </row>
    <row r="291" spans="1:26" ht="55.5" customHeight="1" x14ac:dyDescent="0.25">
      <c r="A291" s="217"/>
      <c r="B291" s="217"/>
      <c r="C291" s="208"/>
      <c r="D291" s="219"/>
      <c r="E291" s="221"/>
      <c r="F291" s="97" t="s">
        <v>496</v>
      </c>
      <c r="G291" s="114" t="s">
        <v>95</v>
      </c>
      <c r="H291" s="95" t="s">
        <v>497</v>
      </c>
      <c r="I291" s="100" t="s">
        <v>102</v>
      </c>
      <c r="J291" s="94">
        <v>9.27</v>
      </c>
      <c r="K291" s="223"/>
      <c r="L291" s="225"/>
      <c r="M291" s="225"/>
      <c r="N291" s="52" t="str">
        <f>IF(J291&gt;L$287,"EXCESSIVAMENTE ELEVADO",IF(J291&lt;M$287,"INEXEQUÍVEL","VÁLIDO"))</f>
        <v>EXCESSIVAMENTE ELEVADO</v>
      </c>
      <c r="O291" s="50">
        <f>(J291-K287)/K287</f>
        <v>0.48939588688946006</v>
      </c>
      <c r="P291" s="162" t="s">
        <v>347</v>
      </c>
      <c r="Q291" s="210"/>
      <c r="R291" s="210"/>
    </row>
    <row r="292" spans="1:26" s="20" customFormat="1" ht="21.75" customHeight="1" x14ac:dyDescent="0.25">
      <c r="A292" s="204"/>
      <c r="B292" s="205"/>
      <c r="C292" s="205"/>
      <c r="D292" s="205"/>
      <c r="E292" s="205"/>
      <c r="F292" s="205"/>
      <c r="G292" s="205"/>
      <c r="H292" s="205"/>
      <c r="I292" s="205"/>
      <c r="J292" s="205"/>
      <c r="K292" s="205"/>
      <c r="L292" s="205"/>
      <c r="M292" s="205"/>
      <c r="N292" s="205"/>
      <c r="O292" s="205"/>
      <c r="P292" s="205"/>
      <c r="Q292" s="206"/>
      <c r="R292" s="85"/>
      <c r="V292" s="40"/>
    </row>
    <row r="293" spans="1:26" ht="55.5" customHeight="1" thickBot="1" x14ac:dyDescent="0.3">
      <c r="A293" s="216">
        <v>46</v>
      </c>
      <c r="B293" s="216"/>
      <c r="C293" s="207" t="s">
        <v>294</v>
      </c>
      <c r="D293" s="218" t="s">
        <v>79</v>
      </c>
      <c r="E293" s="220">
        <v>4</v>
      </c>
      <c r="F293" s="97" t="s">
        <v>295</v>
      </c>
      <c r="G293" s="114" t="s">
        <v>95</v>
      </c>
      <c r="H293" s="96" t="s">
        <v>296</v>
      </c>
      <c r="I293" s="100" t="s">
        <v>102</v>
      </c>
      <c r="J293" s="94">
        <v>20.239999999999998</v>
      </c>
      <c r="K293" s="222">
        <f>AVERAGE(J293:J297)</f>
        <v>22.442</v>
      </c>
      <c r="L293" s="224">
        <f>K293*1.25</f>
        <v>28.052500000000002</v>
      </c>
      <c r="M293" s="224">
        <f>K293*0.75</f>
        <v>16.831499999999998</v>
      </c>
      <c r="N293" s="52" t="str">
        <f>IF(J293&gt;L$293,"EXCESSIVAMENTE ELEVADO",IF(J293&lt;M$293,"INEXEQUÍVEL","VÁLIDO"))</f>
        <v>VÁLIDO</v>
      </c>
      <c r="O293" s="50"/>
      <c r="P293" s="53"/>
      <c r="Q293" s="209">
        <f>TRUNC(AVERAGE(J293:J297),2)</f>
        <v>22.44</v>
      </c>
      <c r="R293" s="209">
        <f>Q293*E293</f>
        <v>89.76</v>
      </c>
    </row>
    <row r="294" spans="1:26" ht="76.5" customHeight="1" x14ac:dyDescent="0.25">
      <c r="A294" s="217"/>
      <c r="B294" s="217"/>
      <c r="C294" s="208"/>
      <c r="D294" s="219"/>
      <c r="E294" s="221"/>
      <c r="F294" s="97" t="s">
        <v>498</v>
      </c>
      <c r="G294" s="99" t="s">
        <v>326</v>
      </c>
      <c r="H294" s="96" t="s">
        <v>361</v>
      </c>
      <c r="I294" s="100" t="s">
        <v>94</v>
      </c>
      <c r="J294" s="94">
        <v>22.46</v>
      </c>
      <c r="K294" s="223"/>
      <c r="L294" s="225"/>
      <c r="M294" s="225"/>
      <c r="N294" s="52" t="str">
        <f>IF(J294&gt;L$293,"EXCESSIVAMENTE ELEVADO",IF(J294&lt;M$293,"INEXEQUÍVEL","VÁLIDO"))</f>
        <v>VÁLIDO</v>
      </c>
      <c r="O294" s="50"/>
      <c r="P294" s="53"/>
      <c r="Q294" s="210"/>
      <c r="R294" s="210"/>
      <c r="T294" s="211" t="s">
        <v>64</v>
      </c>
      <c r="U294" s="212"/>
      <c r="V294" s="212"/>
      <c r="W294" s="212"/>
      <c r="X294" s="213"/>
      <c r="Y294" s="214" t="s">
        <v>68</v>
      </c>
      <c r="Z294" s="215"/>
    </row>
    <row r="295" spans="1:26" ht="55.5" customHeight="1" x14ac:dyDescent="0.25">
      <c r="A295" s="217"/>
      <c r="B295" s="217"/>
      <c r="C295" s="208"/>
      <c r="D295" s="219"/>
      <c r="E295" s="221"/>
      <c r="F295" s="97" t="s">
        <v>500</v>
      </c>
      <c r="G295" s="99" t="s">
        <v>326</v>
      </c>
      <c r="H295" s="95" t="s">
        <v>499</v>
      </c>
      <c r="I295" s="100" t="s">
        <v>94</v>
      </c>
      <c r="J295" s="94">
        <v>19.649999999999999</v>
      </c>
      <c r="K295" s="223"/>
      <c r="L295" s="225"/>
      <c r="M295" s="225"/>
      <c r="N295" s="52" t="str">
        <f>IF(J295&gt;L$293,"EXCESSIVAMENTE ELEVADO",IF(J295&lt;M$293,"INEXEQUÍVEL","VÁLIDO"))</f>
        <v>VÁLIDO</v>
      </c>
      <c r="O295" s="50"/>
      <c r="P295" s="53"/>
      <c r="Q295" s="210"/>
      <c r="R295" s="210"/>
      <c r="T295" s="56" t="s">
        <v>4</v>
      </c>
      <c r="U295" s="57" t="s">
        <v>65</v>
      </c>
      <c r="V295" s="58" t="s">
        <v>76</v>
      </c>
      <c r="W295" s="57" t="s">
        <v>67</v>
      </c>
      <c r="X295" s="59" t="s">
        <v>15</v>
      </c>
      <c r="Y295" s="60">
        <v>0.25</v>
      </c>
      <c r="Z295" s="61">
        <v>0.75</v>
      </c>
    </row>
    <row r="296" spans="1:26" ht="55.5" customHeight="1" thickBot="1" x14ac:dyDescent="0.3">
      <c r="A296" s="217"/>
      <c r="B296" s="217"/>
      <c r="C296" s="208"/>
      <c r="D296" s="219"/>
      <c r="E296" s="221"/>
      <c r="F296" s="97" t="s">
        <v>97</v>
      </c>
      <c r="G296" s="99" t="s">
        <v>95</v>
      </c>
      <c r="H296" s="96" t="s">
        <v>96</v>
      </c>
      <c r="I296" s="100" t="s">
        <v>94</v>
      </c>
      <c r="J296" s="94">
        <v>25.54</v>
      </c>
      <c r="K296" s="223"/>
      <c r="L296" s="225"/>
      <c r="M296" s="225"/>
      <c r="N296" s="52" t="str">
        <f>IF(J296&gt;L$293,"EXCESSIVAMENTE ELEVADO",IF(J296&lt;M$293,"INEXEQUÍVEL","VÁLIDO"))</f>
        <v>VÁLIDO</v>
      </c>
      <c r="O296" s="50"/>
      <c r="P296" s="53"/>
      <c r="Q296" s="210"/>
      <c r="R296" s="210"/>
      <c r="T296" s="62">
        <f>AVERAGE(J293:J297)</f>
        <v>22.442</v>
      </c>
      <c r="U296" s="63">
        <f>_xlfn.STDEV.S(J293:J297)</f>
        <v>2.5381528716765254</v>
      </c>
      <c r="V296" s="64">
        <f>(U296/T296)*100</f>
        <v>11.309833667572077</v>
      </c>
      <c r="W296" s="65" t="str">
        <f>IF(V296&gt;25,"Mediana","Média")</f>
        <v>Média</v>
      </c>
      <c r="X296" s="66">
        <f>MIN(J293:J297)</f>
        <v>19.649999999999999</v>
      </c>
      <c r="Y296" s="67" t="s">
        <v>71</v>
      </c>
      <c r="Z296" s="68" t="s">
        <v>72</v>
      </c>
    </row>
    <row r="297" spans="1:26" ht="55.5" customHeight="1" x14ac:dyDescent="0.25">
      <c r="A297" s="217"/>
      <c r="B297" s="217"/>
      <c r="C297" s="208"/>
      <c r="D297" s="219"/>
      <c r="E297" s="221"/>
      <c r="F297" s="97" t="s">
        <v>502</v>
      </c>
      <c r="G297" s="114" t="s">
        <v>95</v>
      </c>
      <c r="H297" s="95" t="s">
        <v>501</v>
      </c>
      <c r="I297" s="100" t="s">
        <v>102</v>
      </c>
      <c r="J297" s="94">
        <v>24.32</v>
      </c>
      <c r="K297" s="223"/>
      <c r="L297" s="225"/>
      <c r="M297" s="225"/>
      <c r="N297" s="52" t="str">
        <f>IF(J297&gt;L$293,"EXCESSIVAMENTE ELEVADO",IF(J297&lt;M$293,"INEXEQUÍVEL","VÁLIDO"))</f>
        <v>VÁLIDO</v>
      </c>
      <c r="O297" s="50"/>
      <c r="P297" s="53"/>
      <c r="Q297" s="210"/>
      <c r="R297" s="210"/>
    </row>
    <row r="298" spans="1:26" s="20" customFormat="1" ht="21.75" customHeight="1" x14ac:dyDescent="0.25">
      <c r="A298" s="204"/>
      <c r="B298" s="205"/>
      <c r="C298" s="205"/>
      <c r="D298" s="205"/>
      <c r="E298" s="205"/>
      <c r="F298" s="205"/>
      <c r="G298" s="205"/>
      <c r="H298" s="205"/>
      <c r="I298" s="205"/>
      <c r="J298" s="205"/>
      <c r="K298" s="205"/>
      <c r="L298" s="205"/>
      <c r="M298" s="205"/>
      <c r="N298" s="205"/>
      <c r="O298" s="205"/>
      <c r="P298" s="205"/>
      <c r="Q298" s="206"/>
      <c r="R298" s="85"/>
      <c r="V298" s="40"/>
    </row>
    <row r="299" spans="1:26" ht="55.5" customHeight="1" thickBot="1" x14ac:dyDescent="0.3">
      <c r="A299" s="216">
        <v>47</v>
      </c>
      <c r="B299" s="216"/>
      <c r="C299" s="207" t="s">
        <v>297</v>
      </c>
      <c r="D299" s="218" t="s">
        <v>79</v>
      </c>
      <c r="E299" s="220">
        <v>20</v>
      </c>
      <c r="F299" s="97" t="s">
        <v>97</v>
      </c>
      <c r="G299" s="99" t="s">
        <v>95</v>
      </c>
      <c r="H299" s="96" t="s">
        <v>96</v>
      </c>
      <c r="I299" s="100" t="s">
        <v>94</v>
      </c>
      <c r="J299" s="94">
        <v>4.2699999999999996</v>
      </c>
      <c r="K299" s="222">
        <f>AVERAGE(J299:J302)</f>
        <v>5.0924999999999994</v>
      </c>
      <c r="L299" s="224">
        <f>K299*1.25</f>
        <v>6.3656249999999996</v>
      </c>
      <c r="M299" s="224">
        <f>K299*0.75</f>
        <v>3.8193749999999995</v>
      </c>
      <c r="N299" s="52" t="str">
        <f>IF(J299&gt;L$299,"EXCESSIVAMENTE ELEVADO",IF(J299&lt;M$299,"INEXEQUÍVEL","VÁLIDO"))</f>
        <v>VÁLIDO</v>
      </c>
      <c r="O299" s="50"/>
      <c r="P299" s="53"/>
      <c r="Q299" s="209">
        <f>TRUNC(AVERAGE(J299:J301),2)</f>
        <v>4.53</v>
      </c>
      <c r="R299" s="209">
        <f>Q299*E299</f>
        <v>90.600000000000009</v>
      </c>
    </row>
    <row r="300" spans="1:26" ht="55.5" customHeight="1" x14ac:dyDescent="0.25">
      <c r="A300" s="217"/>
      <c r="B300" s="217"/>
      <c r="C300" s="208"/>
      <c r="D300" s="219"/>
      <c r="E300" s="221"/>
      <c r="F300" s="97" t="s">
        <v>298</v>
      </c>
      <c r="G300" s="99" t="s">
        <v>95</v>
      </c>
      <c r="H300" s="95" t="s">
        <v>299</v>
      </c>
      <c r="I300" s="100" t="s">
        <v>99</v>
      </c>
      <c r="J300" s="94">
        <v>4.97</v>
      </c>
      <c r="K300" s="223"/>
      <c r="L300" s="225"/>
      <c r="M300" s="225"/>
      <c r="N300" s="52" t="str">
        <f t="shared" ref="N300:N301" si="33">IF(J300&gt;L$299,"EXCESSIVAMENTE ELEVADO",IF(J300&lt;M$299,"INEXEQUÍVEL","VÁLIDO"))</f>
        <v>VÁLIDO</v>
      </c>
      <c r="O300" s="50"/>
      <c r="P300" s="53"/>
      <c r="Q300" s="210"/>
      <c r="R300" s="210"/>
      <c r="T300" s="211" t="s">
        <v>64</v>
      </c>
      <c r="U300" s="212"/>
      <c r="V300" s="212"/>
      <c r="W300" s="212"/>
      <c r="X300" s="213"/>
      <c r="Y300" s="214" t="s">
        <v>68</v>
      </c>
      <c r="Z300" s="215"/>
    </row>
    <row r="301" spans="1:26" ht="55.5" customHeight="1" x14ac:dyDescent="0.25">
      <c r="A301" s="217"/>
      <c r="B301" s="217"/>
      <c r="C301" s="208"/>
      <c r="D301" s="219"/>
      <c r="E301" s="221"/>
      <c r="F301" s="97" t="s">
        <v>301</v>
      </c>
      <c r="G301" s="99" t="s">
        <v>95</v>
      </c>
      <c r="H301" s="95" t="s">
        <v>300</v>
      </c>
      <c r="I301" s="100"/>
      <c r="J301" s="94">
        <v>4.3600000000000003</v>
      </c>
      <c r="K301" s="223"/>
      <c r="L301" s="225"/>
      <c r="M301" s="225"/>
      <c r="N301" s="52" t="str">
        <f t="shared" si="33"/>
        <v>VÁLIDO</v>
      </c>
      <c r="O301" s="50"/>
      <c r="P301" s="53"/>
      <c r="Q301" s="210"/>
      <c r="R301" s="210"/>
      <c r="T301" s="56" t="s">
        <v>4</v>
      </c>
      <c r="U301" s="57" t="s">
        <v>65</v>
      </c>
      <c r="V301" s="58" t="s">
        <v>76</v>
      </c>
      <c r="W301" s="57" t="s">
        <v>67</v>
      </c>
      <c r="X301" s="59" t="s">
        <v>15</v>
      </c>
      <c r="Y301" s="60">
        <v>0.25</v>
      </c>
      <c r="Z301" s="61">
        <v>0.75</v>
      </c>
    </row>
    <row r="302" spans="1:26" ht="55.5" customHeight="1" thickBot="1" x14ac:dyDescent="0.3">
      <c r="A302" s="217"/>
      <c r="B302" s="217"/>
      <c r="C302" s="208"/>
      <c r="D302" s="219"/>
      <c r="E302" s="221"/>
      <c r="F302" s="97" t="s">
        <v>503</v>
      </c>
      <c r="G302" s="99" t="s">
        <v>95</v>
      </c>
      <c r="H302" s="95" t="s">
        <v>504</v>
      </c>
      <c r="I302" s="100" t="s">
        <v>99</v>
      </c>
      <c r="J302" s="94">
        <v>6.77</v>
      </c>
      <c r="K302" s="223"/>
      <c r="L302" s="225"/>
      <c r="M302" s="225"/>
      <c r="N302" s="52" t="str">
        <f>IF(J302&gt;L$299,"EXCESSIVAMENTE ELEVADO",IF(J302&lt;M$299,"INEXEQUÍVEL","VÁLIDO"))</f>
        <v>EXCESSIVAMENTE ELEVADO</v>
      </c>
      <c r="O302" s="50">
        <f>(J302-K299)/K299</f>
        <v>0.32940598919980374</v>
      </c>
      <c r="P302" s="162" t="s">
        <v>347</v>
      </c>
      <c r="Q302" s="210"/>
      <c r="R302" s="210"/>
      <c r="T302" s="62">
        <f>AVERAGE(J299:J301)</f>
        <v>4.5333333333333323</v>
      </c>
      <c r="U302" s="63">
        <f>_xlfn.STDEV.S(J299:J301)</f>
        <v>0.38083242158898878</v>
      </c>
      <c r="V302" s="64">
        <f>(U302/T302)*100</f>
        <v>8.4007151821100479</v>
      </c>
      <c r="W302" s="65" t="str">
        <f>IF(V302&gt;25,"Mediana","Média")</f>
        <v>Média</v>
      </c>
      <c r="X302" s="66">
        <f>MIN(J299:J301)</f>
        <v>4.2699999999999996</v>
      </c>
      <c r="Y302" s="67" t="s">
        <v>71</v>
      </c>
      <c r="Z302" s="68" t="s">
        <v>72</v>
      </c>
    </row>
    <row r="303" spans="1:26" s="20" customFormat="1" ht="21.75" customHeight="1" x14ac:dyDescent="0.25">
      <c r="A303" s="204"/>
      <c r="B303" s="205"/>
      <c r="C303" s="205"/>
      <c r="D303" s="205"/>
      <c r="E303" s="205"/>
      <c r="F303" s="205"/>
      <c r="G303" s="205"/>
      <c r="H303" s="205"/>
      <c r="I303" s="205"/>
      <c r="J303" s="205"/>
      <c r="K303" s="205"/>
      <c r="L303" s="205"/>
      <c r="M303" s="205"/>
      <c r="N303" s="205"/>
      <c r="O303" s="205"/>
      <c r="P303" s="205"/>
      <c r="Q303" s="206"/>
      <c r="R303" s="85"/>
      <c r="V303" s="40"/>
    </row>
    <row r="304" spans="1:26" ht="55.5" customHeight="1" thickBot="1" x14ac:dyDescent="0.3">
      <c r="A304" s="216">
        <v>48</v>
      </c>
      <c r="B304" s="216"/>
      <c r="C304" s="207" t="s">
        <v>302</v>
      </c>
      <c r="D304" s="218" t="s">
        <v>79</v>
      </c>
      <c r="E304" s="220">
        <v>20</v>
      </c>
      <c r="F304" s="97" t="s">
        <v>97</v>
      </c>
      <c r="G304" s="99" t="s">
        <v>95</v>
      </c>
      <c r="H304" s="96" t="s">
        <v>96</v>
      </c>
      <c r="I304" s="100" t="s">
        <v>94</v>
      </c>
      <c r="J304" s="94">
        <v>4.2699999999999996</v>
      </c>
      <c r="K304" s="222">
        <f>AVERAGE(J304:J307)</f>
        <v>5.0924999999999994</v>
      </c>
      <c r="L304" s="224">
        <f>K304*1.25</f>
        <v>6.3656249999999996</v>
      </c>
      <c r="M304" s="224">
        <f>K304*0.75</f>
        <v>3.8193749999999995</v>
      </c>
      <c r="N304" s="52" t="str">
        <f>IF(J304&gt;L$304,"EXCESSIVAMENTE ELEVADO",IF(J304&lt;M$304,"INEXEQUÍVEL","VÁLIDO"))</f>
        <v>VÁLIDO</v>
      </c>
      <c r="O304" s="50"/>
      <c r="P304" s="53"/>
      <c r="Q304" s="209">
        <f>TRUNC(AVERAGE(J304:J306),2)</f>
        <v>4.53</v>
      </c>
      <c r="R304" s="209">
        <f>Q304*E304</f>
        <v>90.600000000000009</v>
      </c>
    </row>
    <row r="305" spans="1:26" ht="55.5" customHeight="1" x14ac:dyDescent="0.25">
      <c r="A305" s="217"/>
      <c r="B305" s="217"/>
      <c r="C305" s="208"/>
      <c r="D305" s="219"/>
      <c r="E305" s="221"/>
      <c r="F305" s="97" t="s">
        <v>298</v>
      </c>
      <c r="G305" s="99" t="s">
        <v>95</v>
      </c>
      <c r="H305" s="95" t="s">
        <v>299</v>
      </c>
      <c r="I305" s="100" t="s">
        <v>99</v>
      </c>
      <c r="J305" s="94">
        <v>4.97</v>
      </c>
      <c r="K305" s="223"/>
      <c r="L305" s="225"/>
      <c r="M305" s="225"/>
      <c r="N305" s="52" t="str">
        <f t="shared" ref="N305" si="34">IF(J305&gt;L$304,"EXCESSIVAMENTE ELEVADO",IF(J305&lt;M$304,"INEXEQUÍVEL","VÁLIDO"))</f>
        <v>VÁLIDO</v>
      </c>
      <c r="O305" s="50"/>
      <c r="P305" s="53"/>
      <c r="Q305" s="210"/>
      <c r="R305" s="210"/>
      <c r="T305" s="211" t="s">
        <v>64</v>
      </c>
      <c r="U305" s="212"/>
      <c r="V305" s="212"/>
      <c r="W305" s="212"/>
      <c r="X305" s="213"/>
      <c r="Y305" s="214" t="s">
        <v>68</v>
      </c>
      <c r="Z305" s="215"/>
    </row>
    <row r="306" spans="1:26" ht="55.5" customHeight="1" x14ac:dyDescent="0.25">
      <c r="A306" s="217"/>
      <c r="B306" s="217"/>
      <c r="C306" s="208"/>
      <c r="D306" s="219"/>
      <c r="E306" s="221"/>
      <c r="F306" s="97" t="s">
        <v>301</v>
      </c>
      <c r="G306" s="99" t="s">
        <v>95</v>
      </c>
      <c r="H306" s="95" t="s">
        <v>300</v>
      </c>
      <c r="I306" s="100"/>
      <c r="J306" s="94">
        <v>4.3600000000000003</v>
      </c>
      <c r="K306" s="223"/>
      <c r="L306" s="225"/>
      <c r="M306" s="225"/>
      <c r="N306" s="52" t="str">
        <f>IF(J306&gt;L$304,"EXCESSIVAMENTE ELEVADO",IF(J306&lt;M$304,"INEXEQUÍVEL","VÁLIDO"))</f>
        <v>VÁLIDO</v>
      </c>
      <c r="O306" s="50"/>
      <c r="P306" s="53"/>
      <c r="Q306" s="210"/>
      <c r="R306" s="210"/>
      <c r="T306" s="56" t="s">
        <v>4</v>
      </c>
      <c r="U306" s="57" t="s">
        <v>65</v>
      </c>
      <c r="V306" s="58" t="s">
        <v>76</v>
      </c>
      <c r="W306" s="57" t="s">
        <v>67</v>
      </c>
      <c r="X306" s="59" t="s">
        <v>15</v>
      </c>
      <c r="Y306" s="60">
        <v>0.25</v>
      </c>
      <c r="Z306" s="61">
        <v>0.75</v>
      </c>
    </row>
    <row r="307" spans="1:26" ht="55.5" customHeight="1" thickBot="1" x14ac:dyDescent="0.3">
      <c r="A307" s="217"/>
      <c r="B307" s="217"/>
      <c r="C307" s="208"/>
      <c r="D307" s="219"/>
      <c r="E307" s="221"/>
      <c r="F307" s="97" t="s">
        <v>503</v>
      </c>
      <c r="G307" s="99" t="s">
        <v>95</v>
      </c>
      <c r="H307" s="95" t="s">
        <v>504</v>
      </c>
      <c r="I307" s="100" t="s">
        <v>99</v>
      </c>
      <c r="J307" s="94">
        <v>6.77</v>
      </c>
      <c r="K307" s="223"/>
      <c r="L307" s="225"/>
      <c r="M307" s="225"/>
      <c r="N307" s="52" t="str">
        <f>IF(J307&gt;L$304,"EXCESSIVAMENTE ELEVADO",IF(J307&lt;M$304,"INEXEQUÍVEL","VÁLIDO"))</f>
        <v>EXCESSIVAMENTE ELEVADO</v>
      </c>
      <c r="O307" s="50">
        <f>(J307-K304)/K304</f>
        <v>0.32940598919980374</v>
      </c>
      <c r="P307" s="162" t="s">
        <v>347</v>
      </c>
      <c r="Q307" s="210"/>
      <c r="R307" s="210"/>
      <c r="T307" s="62">
        <f>AVERAGE(J304:J306)</f>
        <v>4.5333333333333323</v>
      </c>
      <c r="U307" s="63">
        <f>_xlfn.STDEV.S(J304:J306)</f>
        <v>0.38083242158898878</v>
      </c>
      <c r="V307" s="64">
        <f>(U307/T307)*100</f>
        <v>8.4007151821100479</v>
      </c>
      <c r="W307" s="65" t="str">
        <f>IF(V307&gt;25,"Mediana","Média")</f>
        <v>Média</v>
      </c>
      <c r="X307" s="66">
        <f>MIN(J304:J306)</f>
        <v>4.2699999999999996</v>
      </c>
      <c r="Y307" s="67" t="s">
        <v>71</v>
      </c>
      <c r="Z307" s="68" t="s">
        <v>72</v>
      </c>
    </row>
    <row r="308" spans="1:26" s="20" customFormat="1" ht="21.75" customHeight="1" x14ac:dyDescent="0.25">
      <c r="A308" s="204"/>
      <c r="B308" s="205"/>
      <c r="C308" s="205"/>
      <c r="D308" s="205"/>
      <c r="E308" s="205"/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6"/>
      <c r="R308" s="85"/>
      <c r="V308" s="40"/>
    </row>
    <row r="309" spans="1:26" ht="55.5" customHeight="1" thickBot="1" x14ac:dyDescent="0.3">
      <c r="A309" s="216">
        <v>49</v>
      </c>
      <c r="B309" s="216"/>
      <c r="C309" s="207" t="s">
        <v>559</v>
      </c>
      <c r="D309" s="218" t="s">
        <v>79</v>
      </c>
      <c r="E309" s="220">
        <v>20</v>
      </c>
      <c r="F309" s="97" t="s">
        <v>97</v>
      </c>
      <c r="G309" s="99" t="s">
        <v>95</v>
      </c>
      <c r="H309" s="96" t="s">
        <v>96</v>
      </c>
      <c r="I309" s="100" t="s">
        <v>94</v>
      </c>
      <c r="J309" s="94">
        <v>4.2699999999999996</v>
      </c>
      <c r="K309" s="222">
        <f>AVERAGE(J309:J312)</f>
        <v>5.0924999999999994</v>
      </c>
      <c r="L309" s="224">
        <f>K309*1.25</f>
        <v>6.3656249999999996</v>
      </c>
      <c r="M309" s="224">
        <f>K309*0.75</f>
        <v>3.8193749999999995</v>
      </c>
      <c r="N309" s="52" t="str">
        <f>IF(J309&gt;L$309,"EXCESSIVAMENTE ELEVADO",IF(J309&lt;M$309,"INEXEQUÍVEL","VÁLIDO"))</f>
        <v>VÁLIDO</v>
      </c>
      <c r="O309" s="50"/>
      <c r="P309" s="53"/>
      <c r="Q309" s="209">
        <f>TRUNC(AVERAGE(J309:J311),2)</f>
        <v>4.53</v>
      </c>
      <c r="R309" s="209">
        <f>Q309*E309</f>
        <v>90.600000000000009</v>
      </c>
    </row>
    <row r="310" spans="1:26" ht="55.5" customHeight="1" x14ac:dyDescent="0.25">
      <c r="A310" s="217"/>
      <c r="B310" s="217"/>
      <c r="C310" s="208"/>
      <c r="D310" s="219"/>
      <c r="E310" s="221"/>
      <c r="F310" s="97" t="s">
        <v>298</v>
      </c>
      <c r="G310" s="99" t="s">
        <v>95</v>
      </c>
      <c r="H310" s="95" t="s">
        <v>299</v>
      </c>
      <c r="I310" s="100" t="s">
        <v>99</v>
      </c>
      <c r="J310" s="94">
        <v>4.97</v>
      </c>
      <c r="K310" s="223"/>
      <c r="L310" s="225"/>
      <c r="M310" s="225"/>
      <c r="N310" s="52" t="str">
        <f t="shared" ref="N310:N311" si="35">IF(J310&gt;L$309,"EXCESSIVAMENTE ELEVADO",IF(J310&lt;M$309,"INEXEQUÍVEL","VÁLIDO"))</f>
        <v>VÁLIDO</v>
      </c>
      <c r="O310" s="50"/>
      <c r="P310" s="53"/>
      <c r="Q310" s="210"/>
      <c r="R310" s="210"/>
      <c r="T310" s="211" t="s">
        <v>64</v>
      </c>
      <c r="U310" s="212"/>
      <c r="V310" s="212"/>
      <c r="W310" s="212"/>
      <c r="X310" s="213"/>
      <c r="Y310" s="214" t="s">
        <v>68</v>
      </c>
      <c r="Z310" s="215"/>
    </row>
    <row r="311" spans="1:26" ht="55.5" customHeight="1" x14ac:dyDescent="0.25">
      <c r="A311" s="217"/>
      <c r="B311" s="217"/>
      <c r="C311" s="208"/>
      <c r="D311" s="219"/>
      <c r="E311" s="221"/>
      <c r="F311" s="97" t="s">
        <v>301</v>
      </c>
      <c r="G311" s="99" t="s">
        <v>95</v>
      </c>
      <c r="H311" s="95" t="s">
        <v>300</v>
      </c>
      <c r="I311" s="100"/>
      <c r="J311" s="94">
        <v>4.3600000000000003</v>
      </c>
      <c r="K311" s="223"/>
      <c r="L311" s="225"/>
      <c r="M311" s="225"/>
      <c r="N311" s="52" t="str">
        <f t="shared" si="35"/>
        <v>VÁLIDO</v>
      </c>
      <c r="O311" s="50"/>
      <c r="P311" s="53"/>
      <c r="Q311" s="210"/>
      <c r="R311" s="210"/>
      <c r="T311" s="56" t="s">
        <v>4</v>
      </c>
      <c r="U311" s="57" t="s">
        <v>65</v>
      </c>
      <c r="V311" s="58" t="s">
        <v>76</v>
      </c>
      <c r="W311" s="57" t="s">
        <v>67</v>
      </c>
      <c r="X311" s="59" t="s">
        <v>15</v>
      </c>
      <c r="Y311" s="60">
        <v>0.25</v>
      </c>
      <c r="Z311" s="61">
        <v>0.75</v>
      </c>
    </row>
    <row r="312" spans="1:26" ht="55.5" customHeight="1" thickBot="1" x14ac:dyDescent="0.3">
      <c r="A312" s="217"/>
      <c r="B312" s="217"/>
      <c r="C312" s="208"/>
      <c r="D312" s="219"/>
      <c r="E312" s="221"/>
      <c r="F312" s="97" t="s">
        <v>503</v>
      </c>
      <c r="G312" s="99" t="s">
        <v>95</v>
      </c>
      <c r="H312" s="95" t="s">
        <v>504</v>
      </c>
      <c r="I312" s="100" t="s">
        <v>99</v>
      </c>
      <c r="J312" s="94">
        <v>6.77</v>
      </c>
      <c r="K312" s="223"/>
      <c r="L312" s="225"/>
      <c r="M312" s="225"/>
      <c r="N312" s="52" t="str">
        <f>IF(J312&gt;L$309,"EXCESSIVAMENTE ELEVADO",IF(J312&lt;M$309,"INEXEQUÍVEL","VÁLIDO"))</f>
        <v>EXCESSIVAMENTE ELEVADO</v>
      </c>
      <c r="O312" s="50">
        <f>(J312-K309)/K309</f>
        <v>0.32940598919980374</v>
      </c>
      <c r="P312" s="162" t="s">
        <v>347</v>
      </c>
      <c r="Q312" s="210"/>
      <c r="R312" s="210"/>
      <c r="T312" s="62">
        <f>AVERAGE(J309:J311)</f>
        <v>4.5333333333333323</v>
      </c>
      <c r="U312" s="63">
        <f>_xlfn.STDEV.S(J309:J311)</f>
        <v>0.38083242158898878</v>
      </c>
      <c r="V312" s="64">
        <f>(U312/T312)*100</f>
        <v>8.4007151821100479</v>
      </c>
      <c r="W312" s="65" t="str">
        <f>IF(V312&gt;25,"Mediana","Média")</f>
        <v>Média</v>
      </c>
      <c r="X312" s="66">
        <f>MIN(J309:J311)</f>
        <v>4.2699999999999996</v>
      </c>
      <c r="Y312" s="67" t="s">
        <v>71</v>
      </c>
      <c r="Z312" s="68" t="s">
        <v>72</v>
      </c>
    </row>
    <row r="313" spans="1:26" s="20" customFormat="1" ht="21.75" customHeight="1" x14ac:dyDescent="0.25">
      <c r="A313" s="204"/>
      <c r="B313" s="205"/>
      <c r="C313" s="205"/>
      <c r="D313" s="205"/>
      <c r="E313" s="205"/>
      <c r="F313" s="205"/>
      <c r="G313" s="205"/>
      <c r="H313" s="205"/>
      <c r="I313" s="205"/>
      <c r="J313" s="205"/>
      <c r="K313" s="205"/>
      <c r="L313" s="205"/>
      <c r="M313" s="205"/>
      <c r="N313" s="205"/>
      <c r="O313" s="205"/>
      <c r="P313" s="205"/>
      <c r="Q313" s="206"/>
      <c r="R313" s="85"/>
      <c r="V313" s="40"/>
    </row>
    <row r="314" spans="1:26" ht="55.5" customHeight="1" thickBot="1" x14ac:dyDescent="0.3">
      <c r="A314" s="216">
        <v>50</v>
      </c>
      <c r="B314" s="216"/>
      <c r="C314" s="207" t="s">
        <v>303</v>
      </c>
      <c r="D314" s="218" t="s">
        <v>79</v>
      </c>
      <c r="E314" s="220">
        <v>30</v>
      </c>
      <c r="F314" s="97" t="s">
        <v>133</v>
      </c>
      <c r="G314" s="99" t="s">
        <v>95</v>
      </c>
      <c r="H314" s="96" t="s">
        <v>96</v>
      </c>
      <c r="I314" s="100" t="s">
        <v>94</v>
      </c>
      <c r="J314" s="94">
        <v>26.44</v>
      </c>
      <c r="K314" s="222">
        <f>AVERAGE(J314:J318)</f>
        <v>34.025999999999996</v>
      </c>
      <c r="L314" s="224">
        <f>K314*1.25</f>
        <v>42.532499999999999</v>
      </c>
      <c r="M314" s="224">
        <f>K314*0.75</f>
        <v>25.519499999999997</v>
      </c>
      <c r="N314" s="52" t="str">
        <f>IF(J314&gt;L$314,"EXCESSIVAMENTE ELEVADO",IF(J314&lt;M$314,"INEXEQUÍVEL","VÁLIDO"))</f>
        <v>VÁLIDO</v>
      </c>
      <c r="O314" s="50"/>
      <c r="P314" s="53"/>
      <c r="Q314" s="209">
        <f>TRUNC(AVERAGE(J314:J318),2)</f>
        <v>34.020000000000003</v>
      </c>
      <c r="R314" s="209">
        <f>Q314*E314</f>
        <v>1020.6000000000001</v>
      </c>
    </row>
    <row r="315" spans="1:26" ht="55.5" customHeight="1" x14ac:dyDescent="0.25">
      <c r="A315" s="217"/>
      <c r="B315" s="217"/>
      <c r="C315" s="208"/>
      <c r="D315" s="219"/>
      <c r="E315" s="221"/>
      <c r="F315" s="97" t="s">
        <v>511</v>
      </c>
      <c r="G315" s="99" t="s">
        <v>95</v>
      </c>
      <c r="H315" s="95" t="s">
        <v>512</v>
      </c>
      <c r="I315" s="100" t="s">
        <v>99</v>
      </c>
      <c r="J315" s="94">
        <v>26.64</v>
      </c>
      <c r="K315" s="223"/>
      <c r="L315" s="225"/>
      <c r="M315" s="225"/>
      <c r="N315" s="52" t="str">
        <f>IF(J315&gt;L$314,"EXCESSIVAMENTE ELEVADO",IF(J315&lt;M$314,"INEXEQUÍVEL","VÁLIDO"))</f>
        <v>VÁLIDO</v>
      </c>
      <c r="O315" s="50"/>
      <c r="P315" s="53"/>
      <c r="Q315" s="210"/>
      <c r="R315" s="210"/>
      <c r="T315" s="211" t="s">
        <v>64</v>
      </c>
      <c r="U315" s="212"/>
      <c r="V315" s="212"/>
      <c r="W315" s="212"/>
      <c r="X315" s="213"/>
      <c r="Y315" s="214" t="s">
        <v>68</v>
      </c>
      <c r="Z315" s="215"/>
    </row>
    <row r="316" spans="1:26" ht="55.5" customHeight="1" x14ac:dyDescent="0.25">
      <c r="A316" s="217"/>
      <c r="B316" s="217"/>
      <c r="C316" s="208"/>
      <c r="D316" s="219"/>
      <c r="E316" s="221"/>
      <c r="F316" s="97" t="s">
        <v>506</v>
      </c>
      <c r="G316" s="99" t="s">
        <v>95</v>
      </c>
      <c r="H316" s="95" t="s">
        <v>509</v>
      </c>
      <c r="I316" s="100" t="s">
        <v>99</v>
      </c>
      <c r="J316" s="94">
        <v>38.65</v>
      </c>
      <c r="K316" s="223"/>
      <c r="L316" s="225"/>
      <c r="M316" s="225"/>
      <c r="N316" s="52" t="str">
        <f>IF(J316&gt;L$314,"EXCESSIVAMENTE ELEVADO",IF(J316&lt;M$314,"INEXEQUÍVEL","VÁLIDO"))</f>
        <v>VÁLIDO</v>
      </c>
      <c r="O316" s="50"/>
      <c r="P316" s="53"/>
      <c r="Q316" s="210"/>
      <c r="R316" s="210"/>
      <c r="T316" s="56" t="s">
        <v>4</v>
      </c>
      <c r="U316" s="57" t="s">
        <v>65</v>
      </c>
      <c r="V316" s="58" t="s">
        <v>76</v>
      </c>
      <c r="W316" s="57" t="s">
        <v>67</v>
      </c>
      <c r="X316" s="59" t="s">
        <v>15</v>
      </c>
      <c r="Y316" s="60">
        <v>0.25</v>
      </c>
      <c r="Z316" s="61">
        <v>0.75</v>
      </c>
    </row>
    <row r="317" spans="1:26" ht="55.5" customHeight="1" thickBot="1" x14ac:dyDescent="0.3">
      <c r="A317" s="217"/>
      <c r="B317" s="217"/>
      <c r="C317" s="208"/>
      <c r="D317" s="219"/>
      <c r="E317" s="221"/>
      <c r="F317" s="97" t="s">
        <v>507</v>
      </c>
      <c r="G317" s="99" t="s">
        <v>95</v>
      </c>
      <c r="H317" s="95" t="s">
        <v>510</v>
      </c>
      <c r="I317" s="100" t="s">
        <v>99</v>
      </c>
      <c r="J317" s="94">
        <v>38.74</v>
      </c>
      <c r="K317" s="223"/>
      <c r="L317" s="225"/>
      <c r="M317" s="225"/>
      <c r="N317" s="52" t="str">
        <f>IF(J317&gt;L$314,"EXCESSIVAMENTE ELEVADO",IF(J317&lt;M$314,"INEXEQUÍVEL","VÁLIDO"))</f>
        <v>VÁLIDO</v>
      </c>
      <c r="O317" s="50"/>
      <c r="P317" s="53"/>
      <c r="Q317" s="210"/>
      <c r="R317" s="210"/>
      <c r="T317" s="62">
        <f>AVERAGE(J314:J318)</f>
        <v>34.025999999999996</v>
      </c>
      <c r="U317" s="63">
        <f>_xlfn.STDEV.S(J314:J318)</f>
        <v>6.8455372323872306</v>
      </c>
      <c r="V317" s="64">
        <f>(U317/T317)*100</f>
        <v>20.118548264230974</v>
      </c>
      <c r="W317" s="65" t="str">
        <f>IF(V317&gt;25,"Mediana","Média")</f>
        <v>Média</v>
      </c>
      <c r="X317" s="66">
        <f>MIN(J314:J318)</f>
        <v>26.44</v>
      </c>
      <c r="Y317" s="67" t="s">
        <v>71</v>
      </c>
      <c r="Z317" s="68" t="s">
        <v>72</v>
      </c>
    </row>
    <row r="318" spans="1:26" ht="55.5" customHeight="1" x14ac:dyDescent="0.25">
      <c r="A318" s="217"/>
      <c r="B318" s="217"/>
      <c r="C318" s="208"/>
      <c r="D318" s="219"/>
      <c r="E318" s="221"/>
      <c r="F318" s="97" t="s">
        <v>505</v>
      </c>
      <c r="G318" s="99" t="s">
        <v>95</v>
      </c>
      <c r="H318" s="96" t="s">
        <v>508</v>
      </c>
      <c r="I318" s="100" t="s">
        <v>94</v>
      </c>
      <c r="J318" s="94">
        <v>39.659999999999997</v>
      </c>
      <c r="K318" s="223"/>
      <c r="L318" s="225"/>
      <c r="M318" s="225"/>
      <c r="N318" s="52" t="str">
        <f>IF(J318&gt;L$314,"EXCESSIVAMENTE ELEVADO",IF(J318&lt;M$314,"INEXEQUÍVEL","VÁLIDO"))</f>
        <v>VÁLIDO</v>
      </c>
      <c r="O318" s="50"/>
      <c r="P318" s="53"/>
      <c r="Q318" s="210"/>
      <c r="R318" s="226"/>
    </row>
    <row r="319" spans="1:26" s="20" customFormat="1" ht="21.75" customHeight="1" x14ac:dyDescent="0.25">
      <c r="A319" s="204"/>
      <c r="B319" s="205"/>
      <c r="C319" s="205"/>
      <c r="D319" s="205"/>
      <c r="E319" s="205"/>
      <c r="F319" s="205"/>
      <c r="G319" s="205"/>
      <c r="H319" s="205"/>
      <c r="I319" s="205"/>
      <c r="J319" s="205"/>
      <c r="K319" s="205"/>
      <c r="L319" s="205"/>
      <c r="M319" s="205"/>
      <c r="N319" s="205"/>
      <c r="O319" s="205"/>
      <c r="P319" s="205"/>
      <c r="Q319" s="206"/>
      <c r="R319" s="85">
        <f>SUM(R16,R23,R28,R35,R41,R47,R54,R61,R67,R74,R80,R86,R92,R98,R104,R111,R117,R123,R129,R135,R141,R146,R151,R157,R172,R165,S328172,R177,R183,R188,R195,R202,R208,R214,R220,R225,R231,R237,R243,R249,R256,R263,R269,R276,R282,R287,R293,R299,R304,R309,R314)</f>
        <v>70652.130000000034</v>
      </c>
      <c r="V319" s="40"/>
    </row>
    <row r="321" spans="2:18" x14ac:dyDescent="0.25">
      <c r="R321" s="22"/>
    </row>
    <row r="322" spans="2:18" ht="118.5" customHeight="1" x14ac:dyDescent="0.25">
      <c r="B322" s="199" t="s">
        <v>558</v>
      </c>
      <c r="C322" s="200"/>
      <c r="D322" s="200"/>
      <c r="E322" s="200"/>
      <c r="F322" s="200"/>
      <c r="G322" s="200"/>
      <c r="H322" s="200"/>
      <c r="I322" s="200"/>
      <c r="J322" s="200"/>
      <c r="K322" s="200"/>
      <c r="L322" s="200"/>
      <c r="M322" s="200"/>
      <c r="N322" s="200"/>
      <c r="O322" s="201"/>
    </row>
  </sheetData>
  <mergeCells count="657">
    <mergeCell ref="T151:X151"/>
    <mergeCell ref="Y151:Z151"/>
    <mergeCell ref="T146:X146"/>
    <mergeCell ref="Y146:Z146"/>
    <mergeCell ref="T141:X141"/>
    <mergeCell ref="Y141:Z141"/>
    <mergeCell ref="Y81:Z81"/>
    <mergeCell ref="T81:X81"/>
    <mergeCell ref="C146:C149"/>
    <mergeCell ref="K92:K96"/>
    <mergeCell ref="L92:L96"/>
    <mergeCell ref="M92:M96"/>
    <mergeCell ref="T94:X94"/>
    <mergeCell ref="L104:L109"/>
    <mergeCell ref="M104:M109"/>
    <mergeCell ref="T107:X107"/>
    <mergeCell ref="T100:X100"/>
    <mergeCell ref="Y100:Z100"/>
    <mergeCell ref="T113:X113"/>
    <mergeCell ref="Y113:Z113"/>
    <mergeCell ref="Y119:Z119"/>
    <mergeCell ref="R111:R115"/>
    <mergeCell ref="T125:X125"/>
    <mergeCell ref="Y125:Z125"/>
    <mergeCell ref="M67:M72"/>
    <mergeCell ref="A7:Q7"/>
    <mergeCell ref="L74:L78"/>
    <mergeCell ref="M74:M78"/>
    <mergeCell ref="K16:K21"/>
    <mergeCell ref="L16:L21"/>
    <mergeCell ref="M16:M21"/>
    <mergeCell ref="Q16:Q21"/>
    <mergeCell ref="K35:K39"/>
    <mergeCell ref="L35:L39"/>
    <mergeCell ref="M35:M39"/>
    <mergeCell ref="Q35:Q39"/>
    <mergeCell ref="A11:R11"/>
    <mergeCell ref="R41:R45"/>
    <mergeCell ref="Q54:Q59"/>
    <mergeCell ref="R54:R59"/>
    <mergeCell ref="Q61:Q65"/>
    <mergeCell ref="R61:R65"/>
    <mergeCell ref="Q67:Q72"/>
    <mergeCell ref="R67:R72"/>
    <mergeCell ref="Q74:Q78"/>
    <mergeCell ref="R74:R78"/>
    <mergeCell ref="A27:Q27"/>
    <mergeCell ref="Q41:Q45"/>
    <mergeCell ref="M47:M52"/>
    <mergeCell ref="K47:K52"/>
    <mergeCell ref="Q47:Q52"/>
    <mergeCell ref="R47:R52"/>
    <mergeCell ref="E41:E45"/>
    <mergeCell ref="L41:L45"/>
    <mergeCell ref="K41:K45"/>
    <mergeCell ref="A41:A45"/>
    <mergeCell ref="B41:B45"/>
    <mergeCell ref="C41:C45"/>
    <mergeCell ref="D41:D45"/>
    <mergeCell ref="M41:M45"/>
    <mergeCell ref="A46:R46"/>
    <mergeCell ref="A79:R79"/>
    <mergeCell ref="A67:A72"/>
    <mergeCell ref="B67:B72"/>
    <mergeCell ref="C67:C72"/>
    <mergeCell ref="D67:D72"/>
    <mergeCell ref="A80:A84"/>
    <mergeCell ref="B80:B84"/>
    <mergeCell ref="C80:C84"/>
    <mergeCell ref="D80:D84"/>
    <mergeCell ref="E80:E84"/>
    <mergeCell ref="K80:K84"/>
    <mergeCell ref="L80:L84"/>
    <mergeCell ref="M80:M84"/>
    <mergeCell ref="E74:E78"/>
    <mergeCell ref="A74:A78"/>
    <mergeCell ref="B74:B78"/>
    <mergeCell ref="C74:C78"/>
    <mergeCell ref="D74:D78"/>
    <mergeCell ref="A73:R73"/>
    <mergeCell ref="K74:K78"/>
    <mergeCell ref="K67:K72"/>
    <mergeCell ref="L67:L72"/>
    <mergeCell ref="E67:E72"/>
    <mergeCell ref="Q80:Q84"/>
    <mergeCell ref="A61:A65"/>
    <mergeCell ref="B61:B65"/>
    <mergeCell ref="A47:A52"/>
    <mergeCell ref="B47:B52"/>
    <mergeCell ref="C47:C52"/>
    <mergeCell ref="D47:D52"/>
    <mergeCell ref="E47:E52"/>
    <mergeCell ref="C61:C65"/>
    <mergeCell ref="D61:D65"/>
    <mergeCell ref="E61:E65"/>
    <mergeCell ref="A60:R60"/>
    <mergeCell ref="A53:R53"/>
    <mergeCell ref="A54:A59"/>
    <mergeCell ref="B54:B59"/>
    <mergeCell ref="C54:C59"/>
    <mergeCell ref="D54:D59"/>
    <mergeCell ref="E54:E59"/>
    <mergeCell ref="K54:K59"/>
    <mergeCell ref="L54:L59"/>
    <mergeCell ref="M54:M59"/>
    <mergeCell ref="K61:K65"/>
    <mergeCell ref="L61:L65"/>
    <mergeCell ref="M61:M65"/>
    <mergeCell ref="L47:L52"/>
    <mergeCell ref="AB22:AK22"/>
    <mergeCell ref="E16:E21"/>
    <mergeCell ref="A23:A26"/>
    <mergeCell ref="B23:B26"/>
    <mergeCell ref="C23:C26"/>
    <mergeCell ref="D23:D26"/>
    <mergeCell ref="E23:E26"/>
    <mergeCell ref="AC16:AJ16"/>
    <mergeCell ref="B16:B21"/>
    <mergeCell ref="C16:C21"/>
    <mergeCell ref="D16:D21"/>
    <mergeCell ref="AB21:AL21"/>
    <mergeCell ref="A16:A21"/>
    <mergeCell ref="T23:X23"/>
    <mergeCell ref="Y23:Z23"/>
    <mergeCell ref="A22:Q22"/>
    <mergeCell ref="R16:R21"/>
    <mergeCell ref="K23:K26"/>
    <mergeCell ref="L23:L26"/>
    <mergeCell ref="M23:M26"/>
    <mergeCell ref="Q23:Q26"/>
    <mergeCell ref="R23:R26"/>
    <mergeCell ref="T30:X30"/>
    <mergeCell ref="A34:Q34"/>
    <mergeCell ref="A40:R40"/>
    <mergeCell ref="E28:E33"/>
    <mergeCell ref="A35:A39"/>
    <mergeCell ref="B35:B39"/>
    <mergeCell ref="C35:C39"/>
    <mergeCell ref="D35:D39"/>
    <mergeCell ref="E35:E39"/>
    <mergeCell ref="A28:A33"/>
    <mergeCell ref="B28:B33"/>
    <mergeCell ref="C28:C33"/>
    <mergeCell ref="D28:D33"/>
    <mergeCell ref="R35:R39"/>
    <mergeCell ref="K28:K33"/>
    <mergeCell ref="L28:L33"/>
    <mergeCell ref="M28:M33"/>
    <mergeCell ref="Q28:Q33"/>
    <mergeCell ref="R28:R33"/>
    <mergeCell ref="AC13:AJ13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H14:H15"/>
    <mergeCell ref="I14:I15"/>
    <mergeCell ref="J14:J15"/>
    <mergeCell ref="K14:K15"/>
    <mergeCell ref="A86:A90"/>
    <mergeCell ref="B86:B90"/>
    <mergeCell ref="C86:C90"/>
    <mergeCell ref="D86:D90"/>
    <mergeCell ref="E86:E90"/>
    <mergeCell ref="K86:K90"/>
    <mergeCell ref="L86:L90"/>
    <mergeCell ref="M86:M90"/>
    <mergeCell ref="Y107:Z107"/>
    <mergeCell ref="A98:A102"/>
    <mergeCell ref="B98:B102"/>
    <mergeCell ref="C98:C102"/>
    <mergeCell ref="D98:D102"/>
    <mergeCell ref="E98:E102"/>
    <mergeCell ref="K98:K102"/>
    <mergeCell ref="L98:L102"/>
    <mergeCell ref="M98:M102"/>
    <mergeCell ref="Q104:Q109"/>
    <mergeCell ref="R104:R109"/>
    <mergeCell ref="A104:A109"/>
    <mergeCell ref="B104:B109"/>
    <mergeCell ref="D104:D109"/>
    <mergeCell ref="E104:E109"/>
    <mergeCell ref="K104:K109"/>
    <mergeCell ref="K129:K133"/>
    <mergeCell ref="L129:L133"/>
    <mergeCell ref="M129:M133"/>
    <mergeCell ref="T131:X131"/>
    <mergeCell ref="A111:A115"/>
    <mergeCell ref="B111:B115"/>
    <mergeCell ref="C111:C115"/>
    <mergeCell ref="D111:D115"/>
    <mergeCell ref="E111:E115"/>
    <mergeCell ref="K111:K115"/>
    <mergeCell ref="L111:L115"/>
    <mergeCell ref="M111:M115"/>
    <mergeCell ref="Q111:Q115"/>
    <mergeCell ref="A117:A121"/>
    <mergeCell ref="B117:B121"/>
    <mergeCell ref="C117:C121"/>
    <mergeCell ref="D117:D121"/>
    <mergeCell ref="E117:E121"/>
    <mergeCell ref="K117:K121"/>
    <mergeCell ref="L117:L121"/>
    <mergeCell ref="M117:M121"/>
    <mergeCell ref="T119:X119"/>
    <mergeCell ref="Q117:Q121"/>
    <mergeCell ref="R117:R121"/>
    <mergeCell ref="D135:D139"/>
    <mergeCell ref="E135:E139"/>
    <mergeCell ref="K135:K139"/>
    <mergeCell ref="L135:L139"/>
    <mergeCell ref="M135:M139"/>
    <mergeCell ref="Q135:Q139"/>
    <mergeCell ref="Y131:Z131"/>
    <mergeCell ref="A123:A127"/>
    <mergeCell ref="B123:B127"/>
    <mergeCell ref="C123:C127"/>
    <mergeCell ref="D123:D127"/>
    <mergeCell ref="E123:E127"/>
    <mergeCell ref="K123:K127"/>
    <mergeCell ref="L123:L127"/>
    <mergeCell ref="M123:M127"/>
    <mergeCell ref="Q123:Q127"/>
    <mergeCell ref="R123:R127"/>
    <mergeCell ref="Q129:Q133"/>
    <mergeCell ref="R129:R133"/>
    <mergeCell ref="A129:A133"/>
    <mergeCell ref="B129:B133"/>
    <mergeCell ref="C129:C133"/>
    <mergeCell ref="D129:D133"/>
    <mergeCell ref="E129:E133"/>
    <mergeCell ref="Q141:Q144"/>
    <mergeCell ref="C141:C144"/>
    <mergeCell ref="Y94:Z94"/>
    <mergeCell ref="A150:Q150"/>
    <mergeCell ref="A146:A149"/>
    <mergeCell ref="B146:B149"/>
    <mergeCell ref="D146:D149"/>
    <mergeCell ref="E146:E149"/>
    <mergeCell ref="K146:K149"/>
    <mergeCell ref="L146:L149"/>
    <mergeCell ref="M146:M149"/>
    <mergeCell ref="Q146:Q149"/>
    <mergeCell ref="R146:R149"/>
    <mergeCell ref="A141:A144"/>
    <mergeCell ref="B141:B144"/>
    <mergeCell ref="D141:D144"/>
    <mergeCell ref="E141:E144"/>
    <mergeCell ref="K141:K144"/>
    <mergeCell ref="C104:C108"/>
    <mergeCell ref="L141:L144"/>
    <mergeCell ref="M141:M144"/>
    <mergeCell ref="A135:A139"/>
    <mergeCell ref="B135:B139"/>
    <mergeCell ref="C135:C139"/>
    <mergeCell ref="Y38:Z38"/>
    <mergeCell ref="Y42:Z42"/>
    <mergeCell ref="Y69:Z69"/>
    <mergeCell ref="Y76:Z76"/>
    <mergeCell ref="T69:X69"/>
    <mergeCell ref="T76:X76"/>
    <mergeCell ref="T38:X38"/>
    <mergeCell ref="T42:X42"/>
    <mergeCell ref="T50:X50"/>
    <mergeCell ref="T74:X74"/>
    <mergeCell ref="Y74:Z74"/>
    <mergeCell ref="T47:X47"/>
    <mergeCell ref="Y47:Z47"/>
    <mergeCell ref="T54:X54"/>
    <mergeCell ref="Y54:Z54"/>
    <mergeCell ref="T57:X57"/>
    <mergeCell ref="R80:R84"/>
    <mergeCell ref="Q86:Q90"/>
    <mergeCell ref="R86:R90"/>
    <mergeCell ref="Q92:Q96"/>
    <mergeCell ref="R92:R96"/>
    <mergeCell ref="Q98:Q102"/>
    <mergeCell ref="R98:R102"/>
    <mergeCell ref="A151:A155"/>
    <mergeCell ref="B151:B155"/>
    <mergeCell ref="C151:C155"/>
    <mergeCell ref="D151:D155"/>
    <mergeCell ref="E151:E155"/>
    <mergeCell ref="K151:K155"/>
    <mergeCell ref="L151:L155"/>
    <mergeCell ref="M151:M155"/>
    <mergeCell ref="Q151:Q155"/>
    <mergeCell ref="R151:R155"/>
    <mergeCell ref="A92:A96"/>
    <mergeCell ref="B92:B96"/>
    <mergeCell ref="C92:C96"/>
    <mergeCell ref="D92:D96"/>
    <mergeCell ref="E92:E96"/>
    <mergeCell ref="R135:R139"/>
    <mergeCell ref="R141:R144"/>
    <mergeCell ref="A156:Q156"/>
    <mergeCell ref="A157:A163"/>
    <mergeCell ref="B157:B163"/>
    <mergeCell ref="D157:D163"/>
    <mergeCell ref="E157:E163"/>
    <mergeCell ref="K157:K163"/>
    <mergeCell ref="L157:L163"/>
    <mergeCell ref="M157:M163"/>
    <mergeCell ref="Q157:Q163"/>
    <mergeCell ref="R157:R163"/>
    <mergeCell ref="T158:X158"/>
    <mergeCell ref="Y158:Z158"/>
    <mergeCell ref="R165:R170"/>
    <mergeCell ref="T166:X166"/>
    <mergeCell ref="Y166:Z166"/>
    <mergeCell ref="A171:Q171"/>
    <mergeCell ref="A172:A175"/>
    <mergeCell ref="B172:B175"/>
    <mergeCell ref="D172:D175"/>
    <mergeCell ref="E172:E175"/>
    <mergeCell ref="K172:K175"/>
    <mergeCell ref="L172:L175"/>
    <mergeCell ref="M172:M175"/>
    <mergeCell ref="Q172:Q175"/>
    <mergeCell ref="R172:R175"/>
    <mergeCell ref="T173:X173"/>
    <mergeCell ref="Y173:Z173"/>
    <mergeCell ref="A165:A170"/>
    <mergeCell ref="B165:B170"/>
    <mergeCell ref="D165:D170"/>
    <mergeCell ref="E165:E170"/>
    <mergeCell ref="K165:K170"/>
    <mergeCell ref="L165:L170"/>
    <mergeCell ref="M165:M170"/>
    <mergeCell ref="Q165:Q170"/>
    <mergeCell ref="R177:R181"/>
    <mergeCell ref="T178:X178"/>
    <mergeCell ref="Y178:Z178"/>
    <mergeCell ref="A182:Q182"/>
    <mergeCell ref="A183:A186"/>
    <mergeCell ref="B183:B186"/>
    <mergeCell ref="D183:D186"/>
    <mergeCell ref="E183:E186"/>
    <mergeCell ref="K183:K186"/>
    <mergeCell ref="L183:L186"/>
    <mergeCell ref="M183:M186"/>
    <mergeCell ref="Q183:Q186"/>
    <mergeCell ref="R183:R186"/>
    <mergeCell ref="T184:X184"/>
    <mergeCell ref="Y184:Z184"/>
    <mergeCell ref="A177:A181"/>
    <mergeCell ref="B177:B181"/>
    <mergeCell ref="D177:D181"/>
    <mergeCell ref="E177:E181"/>
    <mergeCell ref="K177:K181"/>
    <mergeCell ref="L177:L181"/>
    <mergeCell ref="M177:M181"/>
    <mergeCell ref="Q177:Q181"/>
    <mergeCell ref="R188:R193"/>
    <mergeCell ref="T189:X189"/>
    <mergeCell ref="Y189:Z189"/>
    <mergeCell ref="A194:Q194"/>
    <mergeCell ref="A195:A200"/>
    <mergeCell ref="B195:B200"/>
    <mergeCell ref="D195:D200"/>
    <mergeCell ref="E195:E200"/>
    <mergeCell ref="K195:K200"/>
    <mergeCell ref="L195:L200"/>
    <mergeCell ref="M195:M200"/>
    <mergeCell ref="Q195:Q200"/>
    <mergeCell ref="R195:R200"/>
    <mergeCell ref="T197:X197"/>
    <mergeCell ref="Y197:Z197"/>
    <mergeCell ref="A188:A193"/>
    <mergeCell ref="B188:B193"/>
    <mergeCell ref="D188:D193"/>
    <mergeCell ref="E188:E193"/>
    <mergeCell ref="K188:K193"/>
    <mergeCell ref="L188:L193"/>
    <mergeCell ref="M188:M193"/>
    <mergeCell ref="Q188:Q193"/>
    <mergeCell ref="R202:R206"/>
    <mergeCell ref="T203:X203"/>
    <mergeCell ref="Y203:Z203"/>
    <mergeCell ref="A207:Q207"/>
    <mergeCell ref="A208:A212"/>
    <mergeCell ref="B208:B212"/>
    <mergeCell ref="D208:D212"/>
    <mergeCell ref="E208:E212"/>
    <mergeCell ref="K208:K212"/>
    <mergeCell ref="L208:L212"/>
    <mergeCell ref="M208:M212"/>
    <mergeCell ref="Q208:Q212"/>
    <mergeCell ref="R208:R212"/>
    <mergeCell ref="T209:X209"/>
    <mergeCell ref="Y209:Z209"/>
    <mergeCell ref="A202:A206"/>
    <mergeCell ref="B202:B206"/>
    <mergeCell ref="D202:D206"/>
    <mergeCell ref="E202:E206"/>
    <mergeCell ref="K202:K206"/>
    <mergeCell ref="L202:L206"/>
    <mergeCell ref="M202:M206"/>
    <mergeCell ref="Q202:Q206"/>
    <mergeCell ref="R220:R223"/>
    <mergeCell ref="T221:X221"/>
    <mergeCell ref="Y221:Z221"/>
    <mergeCell ref="C214:C218"/>
    <mergeCell ref="C220:C223"/>
    <mergeCell ref="A214:A218"/>
    <mergeCell ref="B214:B218"/>
    <mergeCell ref="D214:D218"/>
    <mergeCell ref="E214:E218"/>
    <mergeCell ref="K214:K218"/>
    <mergeCell ref="L214:L218"/>
    <mergeCell ref="M214:M218"/>
    <mergeCell ref="D220:D223"/>
    <mergeCell ref="E220:E223"/>
    <mergeCell ref="K220:K223"/>
    <mergeCell ref="L220:L223"/>
    <mergeCell ref="M220:M223"/>
    <mergeCell ref="Q220:Q223"/>
    <mergeCell ref="R225:R229"/>
    <mergeCell ref="T226:X226"/>
    <mergeCell ref="Y226:Z226"/>
    <mergeCell ref="A230:Q230"/>
    <mergeCell ref="A231:A235"/>
    <mergeCell ref="B231:B235"/>
    <mergeCell ref="D231:D235"/>
    <mergeCell ref="E231:E235"/>
    <mergeCell ref="K231:K235"/>
    <mergeCell ref="L231:L235"/>
    <mergeCell ref="M231:M235"/>
    <mergeCell ref="Q231:Q235"/>
    <mergeCell ref="R231:R235"/>
    <mergeCell ref="T232:X232"/>
    <mergeCell ref="Y232:Z232"/>
    <mergeCell ref="A225:A229"/>
    <mergeCell ref="B225:B229"/>
    <mergeCell ref="D225:D229"/>
    <mergeCell ref="E225:E229"/>
    <mergeCell ref="K225:K229"/>
    <mergeCell ref="L225:L229"/>
    <mergeCell ref="M225:M229"/>
    <mergeCell ref="Q225:Q229"/>
    <mergeCell ref="C225:C229"/>
    <mergeCell ref="R237:R241"/>
    <mergeCell ref="T238:X238"/>
    <mergeCell ref="Y238:Z238"/>
    <mergeCell ref="A242:Q242"/>
    <mergeCell ref="A243:A247"/>
    <mergeCell ref="B243:B247"/>
    <mergeCell ref="D243:D247"/>
    <mergeCell ref="E243:E247"/>
    <mergeCell ref="K243:K247"/>
    <mergeCell ref="L243:L247"/>
    <mergeCell ref="M243:M247"/>
    <mergeCell ref="Q243:Q247"/>
    <mergeCell ref="R243:R247"/>
    <mergeCell ref="T244:X244"/>
    <mergeCell ref="Y244:Z244"/>
    <mergeCell ref="A237:A241"/>
    <mergeCell ref="B237:B241"/>
    <mergeCell ref="D237:D241"/>
    <mergeCell ref="E237:E241"/>
    <mergeCell ref="K237:K241"/>
    <mergeCell ref="L237:L241"/>
    <mergeCell ref="M237:M241"/>
    <mergeCell ref="Q237:Q241"/>
    <mergeCell ref="R249:R254"/>
    <mergeCell ref="T250:X250"/>
    <mergeCell ref="Y250:Z250"/>
    <mergeCell ref="A255:Q255"/>
    <mergeCell ref="A256:A261"/>
    <mergeCell ref="B256:B261"/>
    <mergeCell ref="D256:D261"/>
    <mergeCell ref="E256:E261"/>
    <mergeCell ref="K256:K261"/>
    <mergeCell ref="L256:L261"/>
    <mergeCell ref="M256:M261"/>
    <mergeCell ref="Q256:Q261"/>
    <mergeCell ref="R256:R261"/>
    <mergeCell ref="T257:X257"/>
    <mergeCell ref="Y257:Z257"/>
    <mergeCell ref="A249:A254"/>
    <mergeCell ref="B249:B254"/>
    <mergeCell ref="D249:D254"/>
    <mergeCell ref="E249:E254"/>
    <mergeCell ref="K249:K254"/>
    <mergeCell ref="L249:L254"/>
    <mergeCell ref="M249:M254"/>
    <mergeCell ref="Q249:Q254"/>
    <mergeCell ref="R263:R267"/>
    <mergeCell ref="T264:X264"/>
    <mergeCell ref="Y264:Z264"/>
    <mergeCell ref="A268:Q268"/>
    <mergeCell ref="A269:A274"/>
    <mergeCell ref="B269:B274"/>
    <mergeCell ref="D269:D274"/>
    <mergeCell ref="E269:E274"/>
    <mergeCell ref="K269:K274"/>
    <mergeCell ref="L269:L274"/>
    <mergeCell ref="M269:M274"/>
    <mergeCell ref="Q269:Q274"/>
    <mergeCell ref="R269:R274"/>
    <mergeCell ref="T270:X270"/>
    <mergeCell ref="Y270:Z270"/>
    <mergeCell ref="A263:A267"/>
    <mergeCell ref="B263:B267"/>
    <mergeCell ref="D263:D267"/>
    <mergeCell ref="E263:E267"/>
    <mergeCell ref="K263:K267"/>
    <mergeCell ref="L263:L267"/>
    <mergeCell ref="M263:M267"/>
    <mergeCell ref="Q263:Q267"/>
    <mergeCell ref="C269:C274"/>
    <mergeCell ref="A275:Q275"/>
    <mergeCell ref="A276:A280"/>
    <mergeCell ref="B276:B280"/>
    <mergeCell ref="D276:D280"/>
    <mergeCell ref="E276:E280"/>
    <mergeCell ref="K276:K280"/>
    <mergeCell ref="L276:L280"/>
    <mergeCell ref="M276:M280"/>
    <mergeCell ref="Q276:Q280"/>
    <mergeCell ref="R276:R280"/>
    <mergeCell ref="T277:X277"/>
    <mergeCell ref="Y277:Z277"/>
    <mergeCell ref="A281:Q281"/>
    <mergeCell ref="A282:A285"/>
    <mergeCell ref="B282:B285"/>
    <mergeCell ref="D282:D285"/>
    <mergeCell ref="E282:E285"/>
    <mergeCell ref="K282:K285"/>
    <mergeCell ref="L282:L285"/>
    <mergeCell ref="M282:M285"/>
    <mergeCell ref="Q282:Q285"/>
    <mergeCell ref="R282:R285"/>
    <mergeCell ref="T283:X283"/>
    <mergeCell ref="Y283:Z283"/>
    <mergeCell ref="C276:C280"/>
    <mergeCell ref="C282:C285"/>
    <mergeCell ref="A286:Q286"/>
    <mergeCell ref="A287:A291"/>
    <mergeCell ref="B287:B291"/>
    <mergeCell ref="D287:D291"/>
    <mergeCell ref="E287:E291"/>
    <mergeCell ref="K287:K291"/>
    <mergeCell ref="L287:L291"/>
    <mergeCell ref="M287:M291"/>
    <mergeCell ref="Q287:Q291"/>
    <mergeCell ref="R287:R291"/>
    <mergeCell ref="T288:X288"/>
    <mergeCell ref="Y288:Z288"/>
    <mergeCell ref="A292:Q292"/>
    <mergeCell ref="A293:A297"/>
    <mergeCell ref="B293:B297"/>
    <mergeCell ref="D293:D297"/>
    <mergeCell ref="E293:E297"/>
    <mergeCell ref="K293:K297"/>
    <mergeCell ref="L293:L297"/>
    <mergeCell ref="M293:M297"/>
    <mergeCell ref="Q293:Q297"/>
    <mergeCell ref="R293:R297"/>
    <mergeCell ref="T294:X294"/>
    <mergeCell ref="Y294:Z294"/>
    <mergeCell ref="C287:C291"/>
    <mergeCell ref="C293:C297"/>
    <mergeCell ref="A298:Q298"/>
    <mergeCell ref="A299:A302"/>
    <mergeCell ref="B299:B302"/>
    <mergeCell ref="D299:D302"/>
    <mergeCell ref="E299:E302"/>
    <mergeCell ref="K299:K302"/>
    <mergeCell ref="L299:L302"/>
    <mergeCell ref="M299:M302"/>
    <mergeCell ref="Q299:Q302"/>
    <mergeCell ref="M309:M312"/>
    <mergeCell ref="Q309:Q312"/>
    <mergeCell ref="R299:R302"/>
    <mergeCell ref="T300:X300"/>
    <mergeCell ref="Y300:Z300"/>
    <mergeCell ref="A303:Q303"/>
    <mergeCell ref="A304:A307"/>
    <mergeCell ref="B304:B307"/>
    <mergeCell ref="D304:D307"/>
    <mergeCell ref="E304:E307"/>
    <mergeCell ref="K304:K307"/>
    <mergeCell ref="L304:L307"/>
    <mergeCell ref="M304:M307"/>
    <mergeCell ref="Q304:Q307"/>
    <mergeCell ref="R304:R307"/>
    <mergeCell ref="T305:X305"/>
    <mergeCell ref="Y305:Z305"/>
    <mergeCell ref="C299:C302"/>
    <mergeCell ref="C304:C307"/>
    <mergeCell ref="A308:Q308"/>
    <mergeCell ref="A319:Q319"/>
    <mergeCell ref="R309:R312"/>
    <mergeCell ref="T310:X310"/>
    <mergeCell ref="Y310:Z310"/>
    <mergeCell ref="A313:Q313"/>
    <mergeCell ref="A314:A318"/>
    <mergeCell ref="B314:B318"/>
    <mergeCell ref="D314:D318"/>
    <mergeCell ref="E314:E318"/>
    <mergeCell ref="K314:K318"/>
    <mergeCell ref="L314:L318"/>
    <mergeCell ref="M314:M318"/>
    <mergeCell ref="Q314:Q318"/>
    <mergeCell ref="R314:R318"/>
    <mergeCell ref="T315:X315"/>
    <mergeCell ref="Y315:Z315"/>
    <mergeCell ref="C309:C312"/>
    <mergeCell ref="C314:C318"/>
    <mergeCell ref="A309:A312"/>
    <mergeCell ref="B309:B312"/>
    <mergeCell ref="D309:D312"/>
    <mergeCell ref="E309:E312"/>
    <mergeCell ref="K309:K312"/>
    <mergeCell ref="L309:L312"/>
    <mergeCell ref="C231:C235"/>
    <mergeCell ref="C237:C241"/>
    <mergeCell ref="C243:C247"/>
    <mergeCell ref="C249:C254"/>
    <mergeCell ref="C256:C261"/>
    <mergeCell ref="C263:C267"/>
    <mergeCell ref="A262:Q262"/>
    <mergeCell ref="A248:Q248"/>
    <mergeCell ref="A236:Q236"/>
    <mergeCell ref="B322:O322"/>
    <mergeCell ref="Y30:Z30"/>
    <mergeCell ref="A224:Q224"/>
    <mergeCell ref="C157:C163"/>
    <mergeCell ref="C165:C170"/>
    <mergeCell ref="C172:C175"/>
    <mergeCell ref="C177:C181"/>
    <mergeCell ref="C183:C186"/>
    <mergeCell ref="C188:C193"/>
    <mergeCell ref="C195:C200"/>
    <mergeCell ref="C202:C206"/>
    <mergeCell ref="C208:C212"/>
    <mergeCell ref="A201:Q201"/>
    <mergeCell ref="A187:Q187"/>
    <mergeCell ref="A176:Q176"/>
    <mergeCell ref="A164:Q164"/>
    <mergeCell ref="A213:Q213"/>
    <mergeCell ref="Q214:Q218"/>
    <mergeCell ref="R214:R218"/>
    <mergeCell ref="T215:X215"/>
    <mergeCell ref="Y215:Z215"/>
    <mergeCell ref="A219:Q219"/>
    <mergeCell ref="A220:A223"/>
    <mergeCell ref="B220:B223"/>
  </mergeCells>
  <phoneticPr fontId="45" type="noConversion"/>
  <conditionalFormatting sqref="O23:O25 N16:O21 N35:N39 N67:N72 N23:N26 N30:N33">
    <cfRule type="cellIs" dxfId="1244" priority="2364" operator="lessThan">
      <formula>"K$25"</formula>
    </cfRule>
    <cfRule type="cellIs" dxfId="1243" priority="2365" operator="greaterThan">
      <formula>"J$25"</formula>
    </cfRule>
  </conditionalFormatting>
  <conditionalFormatting sqref="O23:P25 N16:O21 N35:N39 N67:N72 N23:N26 N30:N33">
    <cfRule type="cellIs" dxfId="1242" priority="2362" operator="lessThan">
      <formula>"K$25"</formula>
    </cfRule>
    <cfRule type="cellIs" dxfId="1241" priority="2363" operator="greaterThan">
      <formula>"J&amp;25"</formula>
    </cfRule>
  </conditionalFormatting>
  <conditionalFormatting sqref="N6:P6 N10:P10 N12:P13 O16:O21 O23:P25 N14:N21 N35:N39 N67:N72 N23:N26 N30:N33 N320:P321 N323:P1048576 P322">
    <cfRule type="containsText" dxfId="1240" priority="2361" operator="containsText" text="Excessivamente elevado">
      <formula>NOT(ISERROR(SEARCH("Excessivamente elevado",N6)))</formula>
    </cfRule>
  </conditionalFormatting>
  <conditionalFormatting sqref="O14">
    <cfRule type="containsText" dxfId="1239" priority="2360" operator="containsText" text="Excessivamente elevado">
      <formula>NOT(ISERROR(SEARCH("Excessivamente elevado",O14)))</formula>
    </cfRule>
  </conditionalFormatting>
  <conditionalFormatting sqref="N22:P22">
    <cfRule type="containsText" dxfId="1238" priority="2359" operator="containsText" text="Excessivamente elevado">
      <formula>NOT(ISERROR(SEARCH("Excessivamente elevado",N22)))</formula>
    </cfRule>
  </conditionalFormatting>
  <conditionalFormatting sqref="N28:O29 N29:N33">
    <cfRule type="cellIs" dxfId="1237" priority="2314" operator="lessThan">
      <formula>"K$25"</formula>
    </cfRule>
    <cfRule type="cellIs" dxfId="1236" priority="2315" operator="greaterThan">
      <formula>"J$25"</formula>
    </cfRule>
  </conditionalFormatting>
  <conditionalFormatting sqref="N28:O29 N29:N33">
    <cfRule type="cellIs" dxfId="1235" priority="2312" operator="lessThan">
      <formula>"K$25"</formula>
    </cfRule>
    <cfRule type="cellIs" dxfId="1234" priority="2313" operator="greaterThan">
      <formula>"J&amp;25"</formula>
    </cfRule>
  </conditionalFormatting>
  <conditionalFormatting sqref="N28:O29 N29:N33">
    <cfRule type="containsText" dxfId="1233" priority="2311" operator="containsText" text="Excessivamente elevado">
      <formula>NOT(ISERROR(SEARCH("Excessivamente elevado",N28)))</formula>
    </cfRule>
  </conditionalFormatting>
  <conditionalFormatting sqref="O28:O29">
    <cfRule type="containsText" priority="2316" operator="containsText" text="Excessivamente elevado">
      <formula>NOT(ISERROR(SEARCH("Excessivamente elevado",O28)))</formula>
    </cfRule>
    <cfRule type="containsText" dxfId="1232" priority="2317" operator="containsText" text="Válido">
      <formula>NOT(ISERROR(SEARCH("Válido",O28)))</formula>
    </cfRule>
    <cfRule type="containsText" dxfId="1231" priority="2318" operator="containsText" text="Inexequível">
      <formula>NOT(ISERROR(SEARCH("Inexequível",O28)))</formula>
    </cfRule>
    <cfRule type="aboveAverage" dxfId="1230" priority="2319" aboveAverage="0"/>
  </conditionalFormatting>
  <conditionalFormatting sqref="N41:N45">
    <cfRule type="cellIs" dxfId="1229" priority="2304" operator="lessThan">
      <formula>"K$25"</formula>
    </cfRule>
    <cfRule type="cellIs" dxfId="1228" priority="2305" operator="greaterThan">
      <formula>"J$25"</formula>
    </cfRule>
  </conditionalFormatting>
  <conditionalFormatting sqref="N41:N45">
    <cfRule type="cellIs" dxfId="1227" priority="2302" operator="lessThan">
      <formula>"K$25"</formula>
    </cfRule>
    <cfRule type="cellIs" dxfId="1226" priority="2303" operator="greaterThan">
      <formula>"J&amp;25"</formula>
    </cfRule>
  </conditionalFormatting>
  <conditionalFormatting sqref="N41:N45">
    <cfRule type="containsText" dxfId="1225" priority="2301" operator="containsText" text="Excessivamente elevado">
      <formula>NOT(ISERROR(SEARCH("Excessivamente elevado",N41)))</formula>
    </cfRule>
  </conditionalFormatting>
  <conditionalFormatting sqref="N47:N52">
    <cfRule type="cellIs" dxfId="1224" priority="2299" operator="lessThan">
      <formula>"K$25"</formula>
    </cfRule>
    <cfRule type="cellIs" dxfId="1223" priority="2300" operator="greaterThan">
      <formula>"J$25"</formula>
    </cfRule>
  </conditionalFormatting>
  <conditionalFormatting sqref="N47:N52">
    <cfRule type="cellIs" dxfId="1222" priority="2297" operator="lessThan">
      <formula>"K$25"</formula>
    </cfRule>
    <cfRule type="cellIs" dxfId="1221" priority="2298" operator="greaterThan">
      <formula>"J&amp;25"</formula>
    </cfRule>
  </conditionalFormatting>
  <conditionalFormatting sqref="N47:N52">
    <cfRule type="containsText" dxfId="1220" priority="2296" operator="containsText" text="Excessivamente elevado">
      <formula>NOT(ISERROR(SEARCH("Excessivamente elevado",N47)))</formula>
    </cfRule>
  </conditionalFormatting>
  <conditionalFormatting sqref="O35:O36">
    <cfRule type="cellIs" dxfId="1219" priority="2281" operator="lessThan">
      <formula>"K$25"</formula>
    </cfRule>
    <cfRule type="cellIs" dxfId="1218" priority="2282" operator="greaterThan">
      <formula>"J$25"</formula>
    </cfRule>
  </conditionalFormatting>
  <conditionalFormatting sqref="O35:O36">
    <cfRule type="cellIs" dxfId="1217" priority="2279" operator="lessThan">
      <formula>"K$25"</formula>
    </cfRule>
    <cfRule type="cellIs" dxfId="1216" priority="2280" operator="greaterThan">
      <formula>"J&amp;25"</formula>
    </cfRule>
  </conditionalFormatting>
  <conditionalFormatting sqref="O35:O36">
    <cfRule type="containsText" dxfId="1215" priority="2278" operator="containsText" text="Excessivamente elevado">
      <formula>NOT(ISERROR(SEARCH("Excessivamente elevado",O35)))</formula>
    </cfRule>
  </conditionalFormatting>
  <conditionalFormatting sqref="O35:O36">
    <cfRule type="containsText" priority="2283" operator="containsText" text="Excessivamente elevado">
      <formula>NOT(ISERROR(SEARCH("Excessivamente elevado",O35)))</formula>
    </cfRule>
    <cfRule type="containsText" dxfId="1214" priority="2284" operator="containsText" text="Válido">
      <formula>NOT(ISERROR(SEARCH("Válido",O35)))</formula>
    </cfRule>
    <cfRule type="containsText" dxfId="1213" priority="2285" operator="containsText" text="Inexequível">
      <formula>NOT(ISERROR(SEARCH("Inexequível",O35)))</formula>
    </cfRule>
    <cfRule type="aboveAverage" dxfId="1212" priority="2286" aboveAverage="0"/>
  </conditionalFormatting>
  <conditionalFormatting sqref="P35:P36">
    <cfRule type="cellIs" dxfId="1211" priority="2272" operator="lessThan">
      <formula>"K$25"</formula>
    </cfRule>
    <cfRule type="cellIs" dxfId="1210" priority="2273" operator="greaterThan">
      <formula>"J&amp;25"</formula>
    </cfRule>
  </conditionalFormatting>
  <conditionalFormatting sqref="P35:P36">
    <cfRule type="containsText" dxfId="1209" priority="2271" operator="containsText" text="Excessivamente elevado">
      <formula>NOT(ISERROR(SEARCH("Excessivamente elevado",P35)))</formula>
    </cfRule>
  </conditionalFormatting>
  <conditionalFormatting sqref="P35:P36">
    <cfRule type="containsText" priority="2274" operator="containsText" text="Excessivamente elevado">
      <formula>NOT(ISERROR(SEARCH("Excessivamente elevado",P35)))</formula>
    </cfRule>
    <cfRule type="containsText" dxfId="1208" priority="2275" operator="containsText" text="Válido">
      <formula>NOT(ISERROR(SEARCH("Válido",P35)))</formula>
    </cfRule>
    <cfRule type="containsText" dxfId="1207" priority="2276" operator="containsText" text="Inexequível">
      <formula>NOT(ISERROR(SEARCH("Inexequível",P35)))</formula>
    </cfRule>
    <cfRule type="aboveAverage" dxfId="1206" priority="2277" aboveAverage="0"/>
  </conditionalFormatting>
  <conditionalFormatting sqref="P35:P36">
    <cfRule type="cellIs" dxfId="1205" priority="2265" operator="lessThan">
      <formula>"K$25"</formula>
    </cfRule>
    <cfRule type="cellIs" dxfId="1204" priority="2266" operator="greaterThan">
      <formula>"J&amp;25"</formula>
    </cfRule>
  </conditionalFormatting>
  <conditionalFormatting sqref="P35:P36">
    <cfRule type="containsText" dxfId="1203" priority="2264" operator="containsText" text="Excessivamente elevado">
      <formula>NOT(ISERROR(SEARCH("Excessivamente elevado",P35)))</formula>
    </cfRule>
  </conditionalFormatting>
  <conditionalFormatting sqref="P35:P36">
    <cfRule type="containsText" priority="2267" operator="containsText" text="Excessivamente elevado">
      <formula>NOT(ISERROR(SEARCH("Excessivamente elevado",P35)))</formula>
    </cfRule>
    <cfRule type="containsText" dxfId="1202" priority="2268" operator="containsText" text="Válido">
      <formula>NOT(ISERROR(SEARCH("Válido",P35)))</formula>
    </cfRule>
    <cfRule type="containsText" dxfId="1201" priority="2269" operator="containsText" text="Inexequível">
      <formula>NOT(ISERROR(SEARCH("Inexequível",P35)))</formula>
    </cfRule>
    <cfRule type="aboveAverage" dxfId="1200" priority="2270" aboveAverage="0"/>
  </conditionalFormatting>
  <conditionalFormatting sqref="P80">
    <cfRule type="cellIs" dxfId="1199" priority="2146" operator="lessThan">
      <formula>"K$25"</formula>
    </cfRule>
    <cfRule type="cellIs" dxfId="1198" priority="2147" operator="greaterThan">
      <formula>"J&amp;25"</formula>
    </cfRule>
  </conditionalFormatting>
  <conditionalFormatting sqref="P80">
    <cfRule type="containsText" dxfId="1197" priority="2145" operator="containsText" text="Excessivamente elevado">
      <formula>NOT(ISERROR(SEARCH("Excessivamente elevado",P80)))</formula>
    </cfRule>
  </conditionalFormatting>
  <conditionalFormatting sqref="P80">
    <cfRule type="containsText" priority="2148" operator="containsText" text="Excessivamente elevado">
      <formula>NOT(ISERROR(SEARCH("Excessivamente elevado",P80)))</formula>
    </cfRule>
    <cfRule type="containsText" dxfId="1196" priority="2149" operator="containsText" text="Válido">
      <formula>NOT(ISERROR(SEARCH("Válido",P80)))</formula>
    </cfRule>
    <cfRule type="containsText" dxfId="1195" priority="2150" operator="containsText" text="Inexequível">
      <formula>NOT(ISERROR(SEARCH("Inexequível",P80)))</formula>
    </cfRule>
    <cfRule type="aboveAverage" dxfId="1194" priority="2151" aboveAverage="0"/>
  </conditionalFormatting>
  <conditionalFormatting sqref="N54:N59">
    <cfRule type="cellIs" dxfId="1193" priority="2059" operator="lessThan">
      <formula>"K$25"</formula>
    </cfRule>
    <cfRule type="cellIs" dxfId="1192" priority="2060" operator="greaterThan">
      <formula>"J$25"</formula>
    </cfRule>
  </conditionalFormatting>
  <conditionalFormatting sqref="N54:N59">
    <cfRule type="cellIs" dxfId="1191" priority="2057" operator="lessThan">
      <formula>"K$25"</formula>
    </cfRule>
    <cfRule type="cellIs" dxfId="1190" priority="2058" operator="greaterThan">
      <formula>"J&amp;25"</formula>
    </cfRule>
  </conditionalFormatting>
  <conditionalFormatting sqref="N54:N59">
    <cfRule type="containsText" dxfId="1189" priority="2056" operator="containsText" text="Excessivamente elevado">
      <formula>NOT(ISERROR(SEARCH("Excessivamente elevado",N54)))</formula>
    </cfRule>
  </conditionalFormatting>
  <conditionalFormatting sqref="N61:N65">
    <cfRule type="cellIs" dxfId="1188" priority="2050" operator="lessThan">
      <formula>"K$25"</formula>
    </cfRule>
    <cfRule type="cellIs" dxfId="1187" priority="2051" operator="greaterThan">
      <formula>"J$25"</formula>
    </cfRule>
  </conditionalFormatting>
  <conditionalFormatting sqref="N61:N65">
    <cfRule type="cellIs" dxfId="1186" priority="2048" operator="lessThan">
      <formula>"K$25"</formula>
    </cfRule>
    <cfRule type="cellIs" dxfId="1185" priority="2049" operator="greaterThan">
      <formula>"J&amp;25"</formula>
    </cfRule>
  </conditionalFormatting>
  <conditionalFormatting sqref="N61:N65">
    <cfRule type="containsText" dxfId="1184" priority="2047" operator="containsText" text="Excessivamente elevado">
      <formula>NOT(ISERROR(SEARCH("Excessivamente elevado",N61)))</formula>
    </cfRule>
  </conditionalFormatting>
  <conditionalFormatting sqref="N74:N78">
    <cfRule type="cellIs" dxfId="1183" priority="2032" operator="lessThan">
      <formula>"K$25"</formula>
    </cfRule>
    <cfRule type="cellIs" dxfId="1182" priority="2033" operator="greaterThan">
      <formula>"J$25"</formula>
    </cfRule>
  </conditionalFormatting>
  <conditionalFormatting sqref="N74:N78">
    <cfRule type="cellIs" dxfId="1181" priority="2030" operator="lessThan">
      <formula>"K$25"</formula>
    </cfRule>
    <cfRule type="cellIs" dxfId="1180" priority="2031" operator="greaterThan">
      <formula>"J&amp;25"</formula>
    </cfRule>
  </conditionalFormatting>
  <conditionalFormatting sqref="N74:N78">
    <cfRule type="containsText" dxfId="1179" priority="2029" operator="containsText" text="Excessivamente elevado">
      <formula>NOT(ISERROR(SEARCH("Excessivamente elevado",N74)))</formula>
    </cfRule>
  </conditionalFormatting>
  <conditionalFormatting sqref="N80:N84">
    <cfRule type="cellIs" dxfId="1178" priority="2023" operator="lessThan">
      <formula>"K$25"</formula>
    </cfRule>
    <cfRule type="cellIs" dxfId="1177" priority="2024" operator="greaterThan">
      <formula>"J$25"</formula>
    </cfRule>
  </conditionalFormatting>
  <conditionalFormatting sqref="N80:N84">
    <cfRule type="cellIs" dxfId="1176" priority="2021" operator="lessThan">
      <formula>"K$25"</formula>
    </cfRule>
    <cfRule type="cellIs" dxfId="1175" priority="2022" operator="greaterThan">
      <formula>"J&amp;25"</formula>
    </cfRule>
  </conditionalFormatting>
  <conditionalFormatting sqref="N80:N84">
    <cfRule type="containsText" dxfId="1174" priority="2020" operator="containsText" text="Excessivamente elevado">
      <formula>NOT(ISERROR(SEARCH("Excessivamente elevado",N80)))</formula>
    </cfRule>
  </conditionalFormatting>
  <conditionalFormatting sqref="O16:O21 O23:O25">
    <cfRule type="cellIs" dxfId="1173" priority="1965" operator="between">
      <formula>75</formula>
      <formula>100</formula>
    </cfRule>
  </conditionalFormatting>
  <conditionalFormatting sqref="P28:P29">
    <cfRule type="cellIs" dxfId="1172" priority="1932" operator="lessThan">
      <formula>"K$25"</formula>
    </cfRule>
    <cfRule type="cellIs" dxfId="1171" priority="1933" operator="greaterThan">
      <formula>"J&amp;25"</formula>
    </cfRule>
  </conditionalFormatting>
  <conditionalFormatting sqref="P28:P29">
    <cfRule type="containsText" dxfId="1170" priority="1931" operator="containsText" text="Excessivamente elevado">
      <formula>NOT(ISERROR(SEARCH("Excessivamente elevado",P28)))</formula>
    </cfRule>
  </conditionalFormatting>
  <conditionalFormatting sqref="P28:P29">
    <cfRule type="containsText" priority="1934" operator="containsText" text="Excessivamente elevado">
      <formula>NOT(ISERROR(SEARCH("Excessivamente elevado",P28)))</formula>
    </cfRule>
    <cfRule type="containsText" dxfId="1169" priority="1935" operator="containsText" text="Válido">
      <formula>NOT(ISERROR(SEARCH("Válido",P28)))</formula>
    </cfRule>
    <cfRule type="containsText" dxfId="1168" priority="1936" operator="containsText" text="Inexequível">
      <formula>NOT(ISERROR(SEARCH("Inexequível",P28)))</formula>
    </cfRule>
    <cfRule type="aboveAverage" dxfId="1167" priority="1937" aboveAverage="0"/>
  </conditionalFormatting>
  <conditionalFormatting sqref="O41">
    <cfRule type="cellIs" dxfId="1166" priority="1925" operator="lessThan">
      <formula>"K$25"</formula>
    </cfRule>
    <cfRule type="cellIs" dxfId="1165" priority="1926" operator="greaterThan">
      <formula>"J$25"</formula>
    </cfRule>
  </conditionalFormatting>
  <conditionalFormatting sqref="O41">
    <cfRule type="cellIs" dxfId="1164" priority="1923" operator="lessThan">
      <formula>"K$25"</formula>
    </cfRule>
    <cfRule type="cellIs" dxfId="1163" priority="1924" operator="greaterThan">
      <formula>"J&amp;25"</formula>
    </cfRule>
  </conditionalFormatting>
  <conditionalFormatting sqref="O41">
    <cfRule type="containsText" dxfId="1162" priority="1922" operator="containsText" text="Excessivamente elevado">
      <formula>NOT(ISERROR(SEARCH("Excessivamente elevado",O41)))</formula>
    </cfRule>
  </conditionalFormatting>
  <conditionalFormatting sqref="O41">
    <cfRule type="containsText" priority="1927" operator="containsText" text="Excessivamente elevado">
      <formula>NOT(ISERROR(SEARCH("Excessivamente elevado",O41)))</formula>
    </cfRule>
    <cfRule type="containsText" dxfId="1161" priority="1928" operator="containsText" text="Válido">
      <formula>NOT(ISERROR(SEARCH("Válido",O41)))</formula>
    </cfRule>
    <cfRule type="containsText" dxfId="1160" priority="1929" operator="containsText" text="Inexequível">
      <formula>NOT(ISERROR(SEARCH("Inexequível",O41)))</formula>
    </cfRule>
    <cfRule type="aboveAverage" dxfId="1159" priority="1930" aboveAverage="0"/>
  </conditionalFormatting>
  <conditionalFormatting sqref="P41">
    <cfRule type="cellIs" dxfId="1158" priority="1916" operator="lessThan">
      <formula>"K$25"</formula>
    </cfRule>
    <cfRule type="cellIs" dxfId="1157" priority="1917" operator="greaterThan">
      <formula>"J&amp;25"</formula>
    </cfRule>
  </conditionalFormatting>
  <conditionalFormatting sqref="P41">
    <cfRule type="containsText" dxfId="1156" priority="1915" operator="containsText" text="Excessivamente elevado">
      <formula>NOT(ISERROR(SEARCH("Excessivamente elevado",P41)))</formula>
    </cfRule>
  </conditionalFormatting>
  <conditionalFormatting sqref="P41">
    <cfRule type="containsText" priority="1918" operator="containsText" text="Excessivamente elevado">
      <formula>NOT(ISERROR(SEARCH("Excessivamente elevado",P41)))</formula>
    </cfRule>
    <cfRule type="containsText" dxfId="1155" priority="1919" operator="containsText" text="Válido">
      <formula>NOT(ISERROR(SEARCH("Válido",P41)))</formula>
    </cfRule>
    <cfRule type="containsText" dxfId="1154" priority="1920" operator="containsText" text="Inexequível">
      <formula>NOT(ISERROR(SEARCH("Inexequível",P41)))</formula>
    </cfRule>
    <cfRule type="aboveAverage" dxfId="1153" priority="1921" aboveAverage="0"/>
  </conditionalFormatting>
  <conditionalFormatting sqref="P41">
    <cfRule type="cellIs" dxfId="1152" priority="1909" operator="lessThan">
      <formula>"K$25"</formula>
    </cfRule>
    <cfRule type="cellIs" dxfId="1151" priority="1910" operator="greaterThan">
      <formula>"J&amp;25"</formula>
    </cfRule>
  </conditionalFormatting>
  <conditionalFormatting sqref="P41">
    <cfRule type="containsText" dxfId="1150" priority="1908" operator="containsText" text="Excessivamente elevado">
      <formula>NOT(ISERROR(SEARCH("Excessivamente elevado",P41)))</formula>
    </cfRule>
  </conditionalFormatting>
  <conditionalFormatting sqref="P41">
    <cfRule type="containsText" priority="1911" operator="containsText" text="Excessivamente elevado">
      <formula>NOT(ISERROR(SEARCH("Excessivamente elevado",P41)))</formula>
    </cfRule>
    <cfRule type="containsText" dxfId="1149" priority="1912" operator="containsText" text="Válido">
      <formula>NOT(ISERROR(SEARCH("Válido",P41)))</formula>
    </cfRule>
    <cfRule type="containsText" dxfId="1148" priority="1913" operator="containsText" text="Inexequível">
      <formula>NOT(ISERROR(SEARCH("Inexequível",P41)))</formula>
    </cfRule>
    <cfRule type="aboveAverage" dxfId="1147" priority="1914" aboveAverage="0"/>
  </conditionalFormatting>
  <conditionalFormatting sqref="O47:O49">
    <cfRule type="cellIs" dxfId="1146" priority="1893" operator="lessThan">
      <formula>"K$25"</formula>
    </cfRule>
    <cfRule type="cellIs" dxfId="1145" priority="1894" operator="greaterThan">
      <formula>"J$25"</formula>
    </cfRule>
  </conditionalFormatting>
  <conditionalFormatting sqref="O47:O49">
    <cfRule type="cellIs" dxfId="1144" priority="1891" operator="lessThan">
      <formula>"K$25"</formula>
    </cfRule>
    <cfRule type="cellIs" dxfId="1143" priority="1892" operator="greaterThan">
      <formula>"J&amp;25"</formula>
    </cfRule>
  </conditionalFormatting>
  <conditionalFormatting sqref="O47:O49">
    <cfRule type="containsText" dxfId="1142" priority="1890" operator="containsText" text="Excessivamente elevado">
      <formula>NOT(ISERROR(SEARCH("Excessivamente elevado",O47)))</formula>
    </cfRule>
  </conditionalFormatting>
  <conditionalFormatting sqref="O47:O49">
    <cfRule type="containsText" priority="1895" operator="containsText" text="Excessivamente elevado">
      <formula>NOT(ISERROR(SEARCH("Excessivamente elevado",O47)))</formula>
    </cfRule>
    <cfRule type="containsText" dxfId="1141" priority="1896" operator="containsText" text="Válido">
      <formula>NOT(ISERROR(SEARCH("Válido",O47)))</formula>
    </cfRule>
    <cfRule type="containsText" dxfId="1140" priority="1897" operator="containsText" text="Inexequível">
      <formula>NOT(ISERROR(SEARCH("Inexequível",O47)))</formula>
    </cfRule>
    <cfRule type="aboveAverage" dxfId="1139" priority="1898" aboveAverage="0"/>
  </conditionalFormatting>
  <conditionalFormatting sqref="P47:P49">
    <cfRule type="cellIs" dxfId="1138" priority="1884" operator="lessThan">
      <formula>"K$25"</formula>
    </cfRule>
    <cfRule type="cellIs" dxfId="1137" priority="1885" operator="greaterThan">
      <formula>"J&amp;25"</formula>
    </cfRule>
  </conditionalFormatting>
  <conditionalFormatting sqref="P47:P49">
    <cfRule type="containsText" dxfId="1136" priority="1883" operator="containsText" text="Excessivamente elevado">
      <formula>NOT(ISERROR(SEARCH("Excessivamente elevado",P47)))</formula>
    </cfRule>
  </conditionalFormatting>
  <conditionalFormatting sqref="P47:P49">
    <cfRule type="containsText" priority="1886" operator="containsText" text="Excessivamente elevado">
      <formula>NOT(ISERROR(SEARCH("Excessivamente elevado",P47)))</formula>
    </cfRule>
    <cfRule type="containsText" dxfId="1135" priority="1887" operator="containsText" text="Válido">
      <formula>NOT(ISERROR(SEARCH("Válido",P47)))</formula>
    </cfRule>
    <cfRule type="containsText" dxfId="1134" priority="1888" operator="containsText" text="Inexequível">
      <formula>NOT(ISERROR(SEARCH("Inexequível",P47)))</formula>
    </cfRule>
    <cfRule type="aboveAverage" dxfId="1133" priority="1889" aboveAverage="0"/>
  </conditionalFormatting>
  <conditionalFormatting sqref="P47:P49">
    <cfRule type="cellIs" dxfId="1132" priority="1877" operator="lessThan">
      <formula>"K$25"</formula>
    </cfRule>
    <cfRule type="cellIs" dxfId="1131" priority="1878" operator="greaterThan">
      <formula>"J&amp;25"</formula>
    </cfRule>
  </conditionalFormatting>
  <conditionalFormatting sqref="P47:P49">
    <cfRule type="containsText" dxfId="1130" priority="1876" operator="containsText" text="Excessivamente elevado">
      <formula>NOT(ISERROR(SEARCH("Excessivamente elevado",P47)))</formula>
    </cfRule>
  </conditionalFormatting>
  <conditionalFormatting sqref="P47:P49">
    <cfRule type="containsText" priority="1879" operator="containsText" text="Excessivamente elevado">
      <formula>NOT(ISERROR(SEARCH("Excessivamente elevado",P47)))</formula>
    </cfRule>
    <cfRule type="containsText" dxfId="1129" priority="1880" operator="containsText" text="Válido">
      <formula>NOT(ISERROR(SEARCH("Válido",P47)))</formula>
    </cfRule>
    <cfRule type="containsText" dxfId="1128" priority="1881" operator="containsText" text="Inexequível">
      <formula>NOT(ISERROR(SEARCH("Inexequível",P47)))</formula>
    </cfRule>
    <cfRule type="aboveAverage" dxfId="1127" priority="1882" aboveAverage="0"/>
  </conditionalFormatting>
  <conditionalFormatting sqref="N66:P66">
    <cfRule type="containsText" dxfId="1126" priority="1875" operator="containsText" text="Excessivamente elevado">
      <formula>NOT(ISERROR(SEARCH("Excessivamente elevado",N66)))</formula>
    </cfRule>
  </conditionalFormatting>
  <conditionalFormatting sqref="O61:O64">
    <cfRule type="cellIs" dxfId="1125" priority="1869" operator="lessThan">
      <formula>"K$25"</formula>
    </cfRule>
    <cfRule type="cellIs" dxfId="1124" priority="1870" operator="greaterThan">
      <formula>"J$25"</formula>
    </cfRule>
  </conditionalFormatting>
  <conditionalFormatting sqref="O61:O64">
    <cfRule type="cellIs" dxfId="1123" priority="1867" operator="lessThan">
      <formula>"K$25"</formula>
    </cfRule>
    <cfRule type="cellIs" dxfId="1122" priority="1868" operator="greaterThan">
      <formula>"J&amp;25"</formula>
    </cfRule>
  </conditionalFormatting>
  <conditionalFormatting sqref="O61:O64">
    <cfRule type="containsText" dxfId="1121" priority="1866" operator="containsText" text="Excessivamente elevado">
      <formula>NOT(ISERROR(SEARCH("Excessivamente elevado",O61)))</formula>
    </cfRule>
  </conditionalFormatting>
  <conditionalFormatting sqref="O61:O64">
    <cfRule type="containsText" priority="1871" operator="containsText" text="Excessivamente elevado">
      <formula>NOT(ISERROR(SEARCH("Excessivamente elevado",O61)))</formula>
    </cfRule>
    <cfRule type="containsText" dxfId="1120" priority="1872" operator="containsText" text="Válido">
      <formula>NOT(ISERROR(SEARCH("Válido",O61)))</formula>
    </cfRule>
    <cfRule type="containsText" dxfId="1119" priority="1873" operator="containsText" text="Inexequível">
      <formula>NOT(ISERROR(SEARCH("Inexequível",O61)))</formula>
    </cfRule>
    <cfRule type="aboveAverage" dxfId="1118" priority="1874" aboveAverage="0"/>
  </conditionalFormatting>
  <conditionalFormatting sqref="P61:P64">
    <cfRule type="cellIs" dxfId="1117" priority="1860" operator="lessThan">
      <formula>"K$25"</formula>
    </cfRule>
    <cfRule type="cellIs" dxfId="1116" priority="1861" operator="greaterThan">
      <formula>"J&amp;25"</formula>
    </cfRule>
  </conditionalFormatting>
  <conditionalFormatting sqref="P61:P64">
    <cfRule type="containsText" dxfId="1115" priority="1859" operator="containsText" text="Excessivamente elevado">
      <formula>NOT(ISERROR(SEARCH("Excessivamente elevado",P61)))</formula>
    </cfRule>
  </conditionalFormatting>
  <conditionalFormatting sqref="P61:P64">
    <cfRule type="containsText" priority="1862" operator="containsText" text="Excessivamente elevado">
      <formula>NOT(ISERROR(SEARCH("Excessivamente elevado",P61)))</formula>
    </cfRule>
    <cfRule type="containsText" dxfId="1114" priority="1863" operator="containsText" text="Válido">
      <formula>NOT(ISERROR(SEARCH("Válido",P61)))</formula>
    </cfRule>
    <cfRule type="containsText" dxfId="1113" priority="1864" operator="containsText" text="Inexequível">
      <formula>NOT(ISERROR(SEARCH("Inexequível",P61)))</formula>
    </cfRule>
    <cfRule type="aboveAverage" dxfId="1112" priority="1865" aboveAverage="0"/>
  </conditionalFormatting>
  <conditionalFormatting sqref="P61:P64">
    <cfRule type="cellIs" dxfId="1111" priority="1853" operator="lessThan">
      <formula>"K$25"</formula>
    </cfRule>
    <cfRule type="cellIs" dxfId="1110" priority="1854" operator="greaterThan">
      <formula>"J&amp;25"</formula>
    </cfRule>
  </conditionalFormatting>
  <conditionalFormatting sqref="P61:P64">
    <cfRule type="containsText" dxfId="1109" priority="1852" operator="containsText" text="Excessivamente elevado">
      <formula>NOT(ISERROR(SEARCH("Excessivamente elevado",P61)))</formula>
    </cfRule>
  </conditionalFormatting>
  <conditionalFormatting sqref="P61:P64">
    <cfRule type="containsText" priority="1855" operator="containsText" text="Excessivamente elevado">
      <formula>NOT(ISERROR(SEARCH("Excessivamente elevado",P61)))</formula>
    </cfRule>
    <cfRule type="containsText" dxfId="1108" priority="1856" operator="containsText" text="Válido">
      <formula>NOT(ISERROR(SEARCH("Válido",P61)))</formula>
    </cfRule>
    <cfRule type="containsText" dxfId="1107" priority="1857" operator="containsText" text="Inexequível">
      <formula>NOT(ISERROR(SEARCH("Inexequível",P61)))</formula>
    </cfRule>
    <cfRule type="aboveAverage" dxfId="1106" priority="1858" aboveAverage="0"/>
  </conditionalFormatting>
  <conditionalFormatting sqref="O74:O77">
    <cfRule type="cellIs" dxfId="1105" priority="1823" operator="lessThan">
      <formula>"K$25"</formula>
    </cfRule>
    <cfRule type="cellIs" dxfId="1104" priority="1824" operator="greaterThan">
      <formula>"J$25"</formula>
    </cfRule>
  </conditionalFormatting>
  <conditionalFormatting sqref="O74:O77">
    <cfRule type="cellIs" dxfId="1103" priority="1821" operator="lessThan">
      <formula>"K$25"</formula>
    </cfRule>
    <cfRule type="cellIs" dxfId="1102" priority="1822" operator="greaterThan">
      <formula>"J&amp;25"</formula>
    </cfRule>
  </conditionalFormatting>
  <conditionalFormatting sqref="O74:O77">
    <cfRule type="containsText" dxfId="1101" priority="1820" operator="containsText" text="Excessivamente elevado">
      <formula>NOT(ISERROR(SEARCH("Excessivamente elevado",O74)))</formula>
    </cfRule>
  </conditionalFormatting>
  <conditionalFormatting sqref="O74:O77">
    <cfRule type="containsText" priority="1825" operator="containsText" text="Excessivamente elevado">
      <formula>NOT(ISERROR(SEARCH("Excessivamente elevado",O74)))</formula>
    </cfRule>
    <cfRule type="containsText" dxfId="1100" priority="1826" operator="containsText" text="Válido">
      <formula>NOT(ISERROR(SEARCH("Válido",O74)))</formula>
    </cfRule>
    <cfRule type="containsText" dxfId="1099" priority="1827" operator="containsText" text="Inexequível">
      <formula>NOT(ISERROR(SEARCH("Inexequível",O74)))</formula>
    </cfRule>
    <cfRule type="aboveAverage" dxfId="1098" priority="1828" aboveAverage="0"/>
  </conditionalFormatting>
  <conditionalFormatting sqref="P74:P77">
    <cfRule type="cellIs" dxfId="1097" priority="1814" operator="lessThan">
      <formula>"K$25"</formula>
    </cfRule>
    <cfRule type="cellIs" dxfId="1096" priority="1815" operator="greaterThan">
      <formula>"J&amp;25"</formula>
    </cfRule>
  </conditionalFormatting>
  <conditionalFormatting sqref="P74:P77">
    <cfRule type="containsText" dxfId="1095" priority="1813" operator="containsText" text="Excessivamente elevado">
      <formula>NOT(ISERROR(SEARCH("Excessivamente elevado",P74)))</formula>
    </cfRule>
  </conditionalFormatting>
  <conditionalFormatting sqref="P74:P77">
    <cfRule type="containsText" priority="1816" operator="containsText" text="Excessivamente elevado">
      <formula>NOT(ISERROR(SEARCH("Excessivamente elevado",P74)))</formula>
    </cfRule>
    <cfRule type="containsText" dxfId="1094" priority="1817" operator="containsText" text="Válido">
      <formula>NOT(ISERROR(SEARCH("Válido",P74)))</formula>
    </cfRule>
    <cfRule type="containsText" dxfId="1093" priority="1818" operator="containsText" text="Inexequível">
      <formula>NOT(ISERROR(SEARCH("Inexequível",P74)))</formula>
    </cfRule>
    <cfRule type="aboveAverage" dxfId="1092" priority="1819" aboveAverage="0"/>
  </conditionalFormatting>
  <conditionalFormatting sqref="P74:P77">
    <cfRule type="cellIs" dxfId="1091" priority="1807" operator="lessThan">
      <formula>"K$25"</formula>
    </cfRule>
    <cfRule type="cellIs" dxfId="1090" priority="1808" operator="greaterThan">
      <formula>"J&amp;25"</formula>
    </cfRule>
  </conditionalFormatting>
  <conditionalFormatting sqref="P74:P77">
    <cfRule type="containsText" dxfId="1089" priority="1806" operator="containsText" text="Excessivamente elevado">
      <formula>NOT(ISERROR(SEARCH("Excessivamente elevado",P74)))</formula>
    </cfRule>
  </conditionalFormatting>
  <conditionalFormatting sqref="P74:P77">
    <cfRule type="containsText" priority="1809" operator="containsText" text="Excessivamente elevado">
      <formula>NOT(ISERROR(SEARCH("Excessivamente elevado",P74)))</formula>
    </cfRule>
    <cfRule type="containsText" dxfId="1088" priority="1810" operator="containsText" text="Válido">
      <formula>NOT(ISERROR(SEARCH("Válido",P74)))</formula>
    </cfRule>
    <cfRule type="containsText" dxfId="1087" priority="1811" operator="containsText" text="Inexequível">
      <formula>NOT(ISERROR(SEARCH("Inexequível",P74)))</formula>
    </cfRule>
    <cfRule type="aboveAverage" dxfId="1086" priority="1812" aboveAverage="0"/>
  </conditionalFormatting>
  <conditionalFormatting sqref="O80">
    <cfRule type="cellIs" dxfId="1085" priority="1800" operator="lessThan">
      <formula>"K$25"</formula>
    </cfRule>
    <cfRule type="cellIs" dxfId="1084" priority="1801" operator="greaterThan">
      <formula>"J$25"</formula>
    </cfRule>
  </conditionalFormatting>
  <conditionalFormatting sqref="O80">
    <cfRule type="cellIs" dxfId="1083" priority="1798" operator="lessThan">
      <formula>"K$25"</formula>
    </cfRule>
    <cfRule type="cellIs" dxfId="1082" priority="1799" operator="greaterThan">
      <formula>"J&amp;25"</formula>
    </cfRule>
  </conditionalFormatting>
  <conditionalFormatting sqref="O80">
    <cfRule type="containsText" dxfId="1081" priority="1797" operator="containsText" text="Excessivamente elevado">
      <formula>NOT(ISERROR(SEARCH("Excessivamente elevado",O80)))</formula>
    </cfRule>
  </conditionalFormatting>
  <conditionalFormatting sqref="O80">
    <cfRule type="containsText" priority="1802" operator="containsText" text="Excessivamente elevado">
      <formula>NOT(ISERROR(SEARCH("Excessivamente elevado",O80)))</formula>
    </cfRule>
    <cfRule type="containsText" dxfId="1080" priority="1803" operator="containsText" text="Válido">
      <formula>NOT(ISERROR(SEARCH("Válido",O80)))</formula>
    </cfRule>
    <cfRule type="containsText" dxfId="1079" priority="1804" operator="containsText" text="Inexequível">
      <formula>NOT(ISERROR(SEARCH("Inexequível",O80)))</formula>
    </cfRule>
    <cfRule type="aboveAverage" dxfId="1078" priority="1805" aboveAverage="0"/>
  </conditionalFormatting>
  <conditionalFormatting sqref="N85:P85">
    <cfRule type="containsText" dxfId="1077" priority="1771" operator="containsText" text="Excessivamente elevado">
      <formula>NOT(ISERROR(SEARCH("Excessivamente elevado",N85)))</formula>
    </cfRule>
  </conditionalFormatting>
  <conditionalFormatting sqref="N27:P27">
    <cfRule type="containsText" dxfId="1076" priority="1267" operator="containsText" text="Excessivamente elevado">
      <formula>NOT(ISERROR(SEARCH("Excessivamente elevado",N27)))</formula>
    </cfRule>
  </conditionalFormatting>
  <conditionalFormatting sqref="N34:P34">
    <cfRule type="containsText" dxfId="1075" priority="1266" operator="containsText" text="Excessivamente elevado">
      <formula>NOT(ISERROR(SEARCH("Excessivamente elevado",N34)))</formula>
    </cfRule>
  </conditionalFormatting>
  <conditionalFormatting sqref="N54:N59">
    <cfRule type="containsText" priority="8729" operator="containsText" text="Excessivamente elevado">
      <formula>NOT(ISERROR(SEARCH("Excessivamente elevado",N54)))</formula>
    </cfRule>
    <cfRule type="containsText" dxfId="1074" priority="8730" operator="containsText" text="Válido">
      <formula>NOT(ISERROR(SEARCH("Válido",N54)))</formula>
    </cfRule>
    <cfRule type="containsText" dxfId="1073" priority="8731" operator="containsText" text="Inexequível">
      <formula>NOT(ISERROR(SEARCH("Inexequível",N54)))</formula>
    </cfRule>
    <cfRule type="aboveAverage" dxfId="1072" priority="8732" aboveAverage="0"/>
  </conditionalFormatting>
  <conditionalFormatting sqref="N74:N78">
    <cfRule type="containsText" priority="8741" operator="containsText" text="Excessivamente elevado">
      <formula>NOT(ISERROR(SEARCH("Excessivamente elevado",N74)))</formula>
    </cfRule>
    <cfRule type="containsText" dxfId="1071" priority="8742" operator="containsText" text="Válido">
      <formula>NOT(ISERROR(SEARCH("Válido",N74)))</formula>
    </cfRule>
    <cfRule type="containsText" dxfId="1070" priority="8743" operator="containsText" text="Inexequível">
      <formula>NOT(ISERROR(SEARCH("Inexequível",N74)))</formula>
    </cfRule>
    <cfRule type="aboveAverage" dxfId="1069" priority="8744" aboveAverage="0"/>
  </conditionalFormatting>
  <conditionalFormatting sqref="N47:N52">
    <cfRule type="containsText" priority="8861" operator="containsText" text="Excessivamente elevado">
      <formula>NOT(ISERROR(SEARCH("Excessivamente elevado",N47)))</formula>
    </cfRule>
    <cfRule type="containsText" dxfId="1068" priority="8862" operator="containsText" text="Válido">
      <formula>NOT(ISERROR(SEARCH("Válido",N47)))</formula>
    </cfRule>
    <cfRule type="containsText" dxfId="1067" priority="8863" operator="containsText" text="Inexequível">
      <formula>NOT(ISERROR(SEARCH("Inexequível",N47)))</formula>
    </cfRule>
    <cfRule type="aboveAverage" dxfId="1066" priority="8864" aboveAverage="0"/>
  </conditionalFormatting>
  <conditionalFormatting sqref="N67:N72">
    <cfRule type="containsText" priority="8870" operator="containsText" text="Excessivamente elevado">
      <formula>NOT(ISERROR(SEARCH("Excessivamente elevado",N67)))</formula>
    </cfRule>
    <cfRule type="containsText" dxfId="1065" priority="8871" operator="containsText" text="Válido">
      <formula>NOT(ISERROR(SEARCH("Válido",N67)))</formula>
    </cfRule>
    <cfRule type="containsText" dxfId="1064" priority="8872" operator="containsText" text="Inexequível">
      <formula>NOT(ISERROR(SEARCH("Inexequível",N67)))</formula>
    </cfRule>
    <cfRule type="aboveAverage" dxfId="1063" priority="8873" aboveAverage="0"/>
  </conditionalFormatting>
  <conditionalFormatting sqref="P86">
    <cfRule type="cellIs" dxfId="1062" priority="1079" operator="lessThan">
      <formula>"K$25"</formula>
    </cfRule>
    <cfRule type="cellIs" dxfId="1061" priority="1080" operator="greaterThan">
      <formula>"J&amp;25"</formula>
    </cfRule>
  </conditionalFormatting>
  <conditionalFormatting sqref="P86">
    <cfRule type="containsText" dxfId="1060" priority="1078" operator="containsText" text="Excessivamente elevado">
      <formula>NOT(ISERROR(SEARCH("Excessivamente elevado",P86)))</formula>
    </cfRule>
  </conditionalFormatting>
  <conditionalFormatting sqref="P86">
    <cfRule type="containsText" priority="1081" operator="containsText" text="Excessivamente elevado">
      <formula>NOT(ISERROR(SEARCH("Excessivamente elevado",P86)))</formula>
    </cfRule>
    <cfRule type="containsText" dxfId="1059" priority="1082" operator="containsText" text="Válido">
      <formula>NOT(ISERROR(SEARCH("Válido",P86)))</formula>
    </cfRule>
    <cfRule type="containsText" dxfId="1058" priority="1083" operator="containsText" text="Inexequível">
      <formula>NOT(ISERROR(SEARCH("Inexequível",P86)))</formula>
    </cfRule>
    <cfRule type="aboveAverage" dxfId="1057" priority="1084" aboveAverage="0"/>
  </conditionalFormatting>
  <conditionalFormatting sqref="N86:N90">
    <cfRule type="cellIs" dxfId="1056" priority="1076" operator="lessThan">
      <formula>"K$25"</formula>
    </cfRule>
    <cfRule type="cellIs" dxfId="1055" priority="1077" operator="greaterThan">
      <formula>"J$25"</formula>
    </cfRule>
  </conditionalFormatting>
  <conditionalFormatting sqref="N86:N90">
    <cfRule type="cellIs" dxfId="1054" priority="1074" operator="lessThan">
      <formula>"K$25"</formula>
    </cfRule>
    <cfRule type="cellIs" dxfId="1053" priority="1075" operator="greaterThan">
      <formula>"J&amp;25"</formula>
    </cfRule>
  </conditionalFormatting>
  <conditionalFormatting sqref="N86:N90">
    <cfRule type="containsText" dxfId="1052" priority="1073" operator="containsText" text="Excessivamente elevado">
      <formula>NOT(ISERROR(SEARCH("Excessivamente elevado",N86)))</formula>
    </cfRule>
  </conditionalFormatting>
  <conditionalFormatting sqref="O86">
    <cfRule type="cellIs" dxfId="1051" priority="1067" operator="lessThan">
      <formula>"K$25"</formula>
    </cfRule>
    <cfRule type="cellIs" dxfId="1050" priority="1068" operator="greaterThan">
      <formula>"J$25"</formula>
    </cfRule>
  </conditionalFormatting>
  <conditionalFormatting sqref="O86">
    <cfRule type="cellIs" dxfId="1049" priority="1065" operator="lessThan">
      <formula>"K$25"</formula>
    </cfRule>
    <cfRule type="cellIs" dxfId="1048" priority="1066" operator="greaterThan">
      <formula>"J&amp;25"</formula>
    </cfRule>
  </conditionalFormatting>
  <conditionalFormatting sqref="O86">
    <cfRule type="containsText" dxfId="1047" priority="1064" operator="containsText" text="Excessivamente elevado">
      <formula>NOT(ISERROR(SEARCH("Excessivamente elevado",O86)))</formula>
    </cfRule>
  </conditionalFormatting>
  <conditionalFormatting sqref="O86">
    <cfRule type="containsText" priority="1069" operator="containsText" text="Excessivamente elevado">
      <formula>NOT(ISERROR(SEARCH("Excessivamente elevado",O86)))</formula>
    </cfRule>
    <cfRule type="containsText" dxfId="1046" priority="1070" operator="containsText" text="Válido">
      <formula>NOT(ISERROR(SEARCH("Válido",O86)))</formula>
    </cfRule>
    <cfRule type="containsText" dxfId="1045" priority="1071" operator="containsText" text="Inexequível">
      <formula>NOT(ISERROR(SEARCH("Inexequível",O86)))</formula>
    </cfRule>
    <cfRule type="aboveAverage" dxfId="1044" priority="1072" aboveAverage="0"/>
  </conditionalFormatting>
  <conditionalFormatting sqref="N91:P91">
    <cfRule type="containsText" dxfId="1043" priority="1063" operator="containsText" text="Excessivamente elevado">
      <formula>NOT(ISERROR(SEARCH("Excessivamente elevado",N91)))</formula>
    </cfRule>
  </conditionalFormatting>
  <conditionalFormatting sqref="P92">
    <cfRule type="cellIs" dxfId="1042" priority="1052" operator="lessThan">
      <formula>"K$25"</formula>
    </cfRule>
    <cfRule type="cellIs" dxfId="1041" priority="1053" operator="greaterThan">
      <formula>"J&amp;25"</formula>
    </cfRule>
  </conditionalFormatting>
  <conditionalFormatting sqref="P92">
    <cfRule type="containsText" dxfId="1040" priority="1051" operator="containsText" text="Excessivamente elevado">
      <formula>NOT(ISERROR(SEARCH("Excessivamente elevado",P92)))</formula>
    </cfRule>
  </conditionalFormatting>
  <conditionalFormatting sqref="P92">
    <cfRule type="containsText" priority="1054" operator="containsText" text="Excessivamente elevado">
      <formula>NOT(ISERROR(SEARCH("Excessivamente elevado",P92)))</formula>
    </cfRule>
    <cfRule type="containsText" dxfId="1039" priority="1055" operator="containsText" text="Válido">
      <formula>NOT(ISERROR(SEARCH("Válido",P92)))</formula>
    </cfRule>
    <cfRule type="containsText" dxfId="1038" priority="1056" operator="containsText" text="Inexequível">
      <formula>NOT(ISERROR(SEARCH("Inexequível",P92)))</formula>
    </cfRule>
    <cfRule type="aboveAverage" dxfId="1037" priority="1057" aboveAverage="0"/>
  </conditionalFormatting>
  <conditionalFormatting sqref="N92:N96">
    <cfRule type="cellIs" dxfId="1036" priority="1049" operator="lessThan">
      <formula>"K$25"</formula>
    </cfRule>
    <cfRule type="cellIs" dxfId="1035" priority="1050" operator="greaterThan">
      <formula>"J$25"</formula>
    </cfRule>
  </conditionalFormatting>
  <conditionalFormatting sqref="N92:N96">
    <cfRule type="cellIs" dxfId="1034" priority="1047" operator="lessThan">
      <formula>"K$25"</formula>
    </cfRule>
    <cfRule type="cellIs" dxfId="1033" priority="1048" operator="greaterThan">
      <formula>"J&amp;25"</formula>
    </cfRule>
  </conditionalFormatting>
  <conditionalFormatting sqref="N92:N96">
    <cfRule type="containsText" dxfId="1032" priority="1046" operator="containsText" text="Excessivamente elevado">
      <formula>NOT(ISERROR(SEARCH("Excessivamente elevado",N92)))</formula>
    </cfRule>
  </conditionalFormatting>
  <conditionalFormatting sqref="O92">
    <cfRule type="cellIs" dxfId="1031" priority="1040" operator="lessThan">
      <formula>"K$25"</formula>
    </cfRule>
    <cfRule type="cellIs" dxfId="1030" priority="1041" operator="greaterThan">
      <formula>"J$25"</formula>
    </cfRule>
  </conditionalFormatting>
  <conditionalFormatting sqref="O92">
    <cfRule type="cellIs" dxfId="1029" priority="1038" operator="lessThan">
      <formula>"K$25"</formula>
    </cfRule>
    <cfRule type="cellIs" dxfId="1028" priority="1039" operator="greaterThan">
      <formula>"J&amp;25"</formula>
    </cfRule>
  </conditionalFormatting>
  <conditionalFormatting sqref="O92">
    <cfRule type="containsText" dxfId="1027" priority="1037" operator="containsText" text="Excessivamente elevado">
      <formula>NOT(ISERROR(SEARCH("Excessivamente elevado",O92)))</formula>
    </cfRule>
  </conditionalFormatting>
  <conditionalFormatting sqref="O92">
    <cfRule type="containsText" priority="1042" operator="containsText" text="Excessivamente elevado">
      <formula>NOT(ISERROR(SEARCH("Excessivamente elevado",O92)))</formula>
    </cfRule>
    <cfRule type="containsText" dxfId="1026" priority="1043" operator="containsText" text="Válido">
      <formula>NOT(ISERROR(SEARCH("Válido",O92)))</formula>
    </cfRule>
    <cfRule type="containsText" dxfId="1025" priority="1044" operator="containsText" text="Inexequível">
      <formula>NOT(ISERROR(SEARCH("Inexequível",O92)))</formula>
    </cfRule>
    <cfRule type="aboveAverage" dxfId="1024" priority="1045" aboveAverage="0"/>
  </conditionalFormatting>
  <conditionalFormatting sqref="N97:P97">
    <cfRule type="containsText" dxfId="1023" priority="1036" operator="containsText" text="Excessivamente elevado">
      <formula>NOT(ISERROR(SEARCH("Excessivamente elevado",N97)))</formula>
    </cfRule>
  </conditionalFormatting>
  <conditionalFormatting sqref="N92:N96">
    <cfRule type="containsText" priority="1059" operator="containsText" text="Excessivamente elevado">
      <formula>NOT(ISERROR(SEARCH("Excessivamente elevado",N92)))</formula>
    </cfRule>
    <cfRule type="containsText" dxfId="1022" priority="1060" operator="containsText" text="Válido">
      <formula>NOT(ISERROR(SEARCH("Válido",N92)))</formula>
    </cfRule>
    <cfRule type="containsText" dxfId="1021" priority="1061" operator="containsText" text="Inexequível">
      <formula>NOT(ISERROR(SEARCH("Inexequível",N92)))</formula>
    </cfRule>
    <cfRule type="aboveAverage" dxfId="1020" priority="1062" aboveAverage="0"/>
  </conditionalFormatting>
  <conditionalFormatting sqref="P98">
    <cfRule type="cellIs" dxfId="1019" priority="1025" operator="lessThan">
      <formula>"K$25"</formula>
    </cfRule>
    <cfRule type="cellIs" dxfId="1018" priority="1026" operator="greaterThan">
      <formula>"J&amp;25"</formula>
    </cfRule>
  </conditionalFormatting>
  <conditionalFormatting sqref="P98">
    <cfRule type="containsText" dxfId="1017" priority="1024" operator="containsText" text="Excessivamente elevado">
      <formula>NOT(ISERROR(SEARCH("Excessivamente elevado",P98)))</formula>
    </cfRule>
  </conditionalFormatting>
  <conditionalFormatting sqref="P98">
    <cfRule type="containsText" priority="1027" operator="containsText" text="Excessivamente elevado">
      <formula>NOT(ISERROR(SEARCH("Excessivamente elevado",P98)))</formula>
    </cfRule>
    <cfRule type="containsText" dxfId="1016" priority="1028" operator="containsText" text="Válido">
      <formula>NOT(ISERROR(SEARCH("Válido",P98)))</formula>
    </cfRule>
    <cfRule type="containsText" dxfId="1015" priority="1029" operator="containsText" text="Inexequível">
      <formula>NOT(ISERROR(SEARCH("Inexequível",P98)))</formula>
    </cfRule>
    <cfRule type="aboveAverage" dxfId="1014" priority="1030" aboveAverage="0"/>
  </conditionalFormatting>
  <conditionalFormatting sqref="N98:N102">
    <cfRule type="cellIs" dxfId="1013" priority="1022" operator="lessThan">
      <formula>"K$25"</formula>
    </cfRule>
    <cfRule type="cellIs" dxfId="1012" priority="1023" operator="greaterThan">
      <formula>"J$25"</formula>
    </cfRule>
  </conditionalFormatting>
  <conditionalFormatting sqref="N98:N102">
    <cfRule type="cellIs" dxfId="1011" priority="1020" operator="lessThan">
      <formula>"K$25"</formula>
    </cfRule>
    <cfRule type="cellIs" dxfId="1010" priority="1021" operator="greaterThan">
      <formula>"J&amp;25"</formula>
    </cfRule>
  </conditionalFormatting>
  <conditionalFormatting sqref="N98:N102">
    <cfRule type="containsText" dxfId="1009" priority="1019" operator="containsText" text="Excessivamente elevado">
      <formula>NOT(ISERROR(SEARCH("Excessivamente elevado",N98)))</formula>
    </cfRule>
  </conditionalFormatting>
  <conditionalFormatting sqref="O98">
    <cfRule type="cellIs" dxfId="1008" priority="1013" operator="lessThan">
      <formula>"K$25"</formula>
    </cfRule>
    <cfRule type="cellIs" dxfId="1007" priority="1014" operator="greaterThan">
      <formula>"J$25"</formula>
    </cfRule>
  </conditionalFormatting>
  <conditionalFormatting sqref="O98">
    <cfRule type="cellIs" dxfId="1006" priority="1011" operator="lessThan">
      <formula>"K$25"</formula>
    </cfRule>
    <cfRule type="cellIs" dxfId="1005" priority="1012" operator="greaterThan">
      <formula>"J&amp;25"</formula>
    </cfRule>
  </conditionalFormatting>
  <conditionalFormatting sqref="O98">
    <cfRule type="containsText" dxfId="1004" priority="1010" operator="containsText" text="Excessivamente elevado">
      <formula>NOT(ISERROR(SEARCH("Excessivamente elevado",O98)))</formula>
    </cfRule>
  </conditionalFormatting>
  <conditionalFormatting sqref="O98">
    <cfRule type="containsText" priority="1015" operator="containsText" text="Excessivamente elevado">
      <formula>NOT(ISERROR(SEARCH("Excessivamente elevado",O98)))</formula>
    </cfRule>
    <cfRule type="containsText" dxfId="1003" priority="1016" operator="containsText" text="Válido">
      <formula>NOT(ISERROR(SEARCH("Válido",O98)))</formula>
    </cfRule>
    <cfRule type="containsText" dxfId="1002" priority="1017" operator="containsText" text="Inexequível">
      <formula>NOT(ISERROR(SEARCH("Inexequível",O98)))</formula>
    </cfRule>
    <cfRule type="aboveAverage" dxfId="1001" priority="1018" aboveAverage="0"/>
  </conditionalFormatting>
  <conditionalFormatting sqref="N103:P103">
    <cfRule type="containsText" dxfId="1000" priority="1009" operator="containsText" text="Excessivamente elevado">
      <formula>NOT(ISERROR(SEARCH("Excessivamente elevado",N103)))</formula>
    </cfRule>
  </conditionalFormatting>
  <conditionalFormatting sqref="N98:N102">
    <cfRule type="containsText" priority="1032" operator="containsText" text="Excessivamente elevado">
      <formula>NOT(ISERROR(SEARCH("Excessivamente elevado",N98)))</formula>
    </cfRule>
    <cfRule type="containsText" dxfId="999" priority="1033" operator="containsText" text="Válido">
      <formula>NOT(ISERROR(SEARCH("Válido",N98)))</formula>
    </cfRule>
    <cfRule type="containsText" dxfId="998" priority="1034" operator="containsText" text="Inexequível">
      <formula>NOT(ISERROR(SEARCH("Inexequível",N98)))</formula>
    </cfRule>
    <cfRule type="aboveAverage" dxfId="997" priority="1035" aboveAverage="0"/>
  </conditionalFormatting>
  <conditionalFormatting sqref="P104">
    <cfRule type="cellIs" dxfId="996" priority="998" operator="lessThan">
      <formula>"K$25"</formula>
    </cfRule>
    <cfRule type="cellIs" dxfId="995" priority="999" operator="greaterThan">
      <formula>"J&amp;25"</formula>
    </cfRule>
  </conditionalFormatting>
  <conditionalFormatting sqref="P104">
    <cfRule type="containsText" dxfId="994" priority="997" operator="containsText" text="Excessivamente elevado">
      <formula>NOT(ISERROR(SEARCH("Excessivamente elevado",P104)))</formula>
    </cfRule>
  </conditionalFormatting>
  <conditionalFormatting sqref="P104">
    <cfRule type="containsText" priority="1000" operator="containsText" text="Excessivamente elevado">
      <formula>NOT(ISERROR(SEARCH("Excessivamente elevado",P104)))</formula>
    </cfRule>
    <cfRule type="containsText" dxfId="993" priority="1001" operator="containsText" text="Válido">
      <formula>NOT(ISERROR(SEARCH("Válido",P104)))</formula>
    </cfRule>
    <cfRule type="containsText" dxfId="992" priority="1002" operator="containsText" text="Inexequível">
      <formula>NOT(ISERROR(SEARCH("Inexequível",P104)))</formula>
    </cfRule>
    <cfRule type="aboveAverage" dxfId="991" priority="1003" aboveAverage="0"/>
  </conditionalFormatting>
  <conditionalFormatting sqref="N104:N109">
    <cfRule type="cellIs" dxfId="990" priority="995" operator="lessThan">
      <formula>"K$25"</formula>
    </cfRule>
    <cfRule type="cellIs" dxfId="989" priority="996" operator="greaterThan">
      <formula>"J$25"</formula>
    </cfRule>
  </conditionalFormatting>
  <conditionalFormatting sqref="N104:N109">
    <cfRule type="cellIs" dxfId="988" priority="993" operator="lessThan">
      <formula>"K$25"</formula>
    </cfRule>
    <cfRule type="cellIs" dxfId="987" priority="994" operator="greaterThan">
      <formula>"J&amp;25"</formula>
    </cfRule>
  </conditionalFormatting>
  <conditionalFormatting sqref="N104:N109">
    <cfRule type="containsText" dxfId="986" priority="992" operator="containsText" text="Excessivamente elevado">
      <formula>NOT(ISERROR(SEARCH("Excessivamente elevado",N104)))</formula>
    </cfRule>
  </conditionalFormatting>
  <conditionalFormatting sqref="O104">
    <cfRule type="cellIs" dxfId="985" priority="986" operator="lessThan">
      <formula>"K$25"</formula>
    </cfRule>
    <cfRule type="cellIs" dxfId="984" priority="987" operator="greaterThan">
      <formula>"J$25"</formula>
    </cfRule>
  </conditionalFormatting>
  <conditionalFormatting sqref="O104">
    <cfRule type="cellIs" dxfId="983" priority="984" operator="lessThan">
      <formula>"K$25"</formula>
    </cfRule>
    <cfRule type="cellIs" dxfId="982" priority="985" operator="greaterThan">
      <formula>"J&amp;25"</formula>
    </cfRule>
  </conditionalFormatting>
  <conditionalFormatting sqref="O104">
    <cfRule type="containsText" dxfId="981" priority="983" operator="containsText" text="Excessivamente elevado">
      <formula>NOT(ISERROR(SEARCH("Excessivamente elevado",O104)))</formula>
    </cfRule>
  </conditionalFormatting>
  <conditionalFormatting sqref="O104">
    <cfRule type="containsText" priority="988" operator="containsText" text="Excessivamente elevado">
      <formula>NOT(ISERROR(SEARCH("Excessivamente elevado",O104)))</formula>
    </cfRule>
    <cfRule type="containsText" dxfId="980" priority="989" operator="containsText" text="Válido">
      <formula>NOT(ISERROR(SEARCH("Válido",O104)))</formula>
    </cfRule>
    <cfRule type="containsText" dxfId="979" priority="990" operator="containsText" text="Inexequível">
      <formula>NOT(ISERROR(SEARCH("Inexequível",O104)))</formula>
    </cfRule>
    <cfRule type="aboveAverage" dxfId="978" priority="991" aboveAverage="0"/>
  </conditionalFormatting>
  <conditionalFormatting sqref="N110:P110">
    <cfRule type="containsText" dxfId="977" priority="982" operator="containsText" text="Excessivamente elevado">
      <formula>NOT(ISERROR(SEARCH("Excessivamente elevado",N110)))</formula>
    </cfRule>
  </conditionalFormatting>
  <conditionalFormatting sqref="N104:N109">
    <cfRule type="containsText" priority="1005" operator="containsText" text="Excessivamente elevado">
      <formula>NOT(ISERROR(SEARCH("Excessivamente elevado",N104)))</formula>
    </cfRule>
    <cfRule type="containsText" dxfId="976" priority="1006" operator="containsText" text="Válido">
      <formula>NOT(ISERROR(SEARCH("Válido",N104)))</formula>
    </cfRule>
    <cfRule type="containsText" dxfId="975" priority="1007" operator="containsText" text="Inexequível">
      <formula>NOT(ISERROR(SEARCH("Inexequível",N104)))</formula>
    </cfRule>
    <cfRule type="aboveAverage" dxfId="974" priority="1008" aboveAverage="0"/>
  </conditionalFormatting>
  <conditionalFormatting sqref="P111">
    <cfRule type="cellIs" dxfId="973" priority="971" operator="lessThan">
      <formula>"K$25"</formula>
    </cfRule>
    <cfRule type="cellIs" dxfId="972" priority="972" operator="greaterThan">
      <formula>"J&amp;25"</formula>
    </cfRule>
  </conditionalFormatting>
  <conditionalFormatting sqref="P111">
    <cfRule type="containsText" dxfId="971" priority="970" operator="containsText" text="Excessivamente elevado">
      <formula>NOT(ISERROR(SEARCH("Excessivamente elevado",P111)))</formula>
    </cfRule>
  </conditionalFormatting>
  <conditionalFormatting sqref="P111">
    <cfRule type="containsText" priority="973" operator="containsText" text="Excessivamente elevado">
      <formula>NOT(ISERROR(SEARCH("Excessivamente elevado",P111)))</formula>
    </cfRule>
    <cfRule type="containsText" dxfId="970" priority="974" operator="containsText" text="Válido">
      <formula>NOT(ISERROR(SEARCH("Válido",P111)))</formula>
    </cfRule>
    <cfRule type="containsText" dxfId="969" priority="975" operator="containsText" text="Inexequível">
      <formula>NOT(ISERROR(SEARCH("Inexequível",P111)))</formula>
    </cfRule>
    <cfRule type="aboveAverage" dxfId="968" priority="976" aboveAverage="0"/>
  </conditionalFormatting>
  <conditionalFormatting sqref="N111:N115">
    <cfRule type="cellIs" dxfId="967" priority="968" operator="lessThan">
      <formula>"K$25"</formula>
    </cfRule>
    <cfRule type="cellIs" dxfId="966" priority="969" operator="greaterThan">
      <formula>"J$25"</formula>
    </cfRule>
  </conditionalFormatting>
  <conditionalFormatting sqref="N111:N115">
    <cfRule type="cellIs" dxfId="965" priority="966" operator="lessThan">
      <formula>"K$25"</formula>
    </cfRule>
    <cfRule type="cellIs" dxfId="964" priority="967" operator="greaterThan">
      <formula>"J&amp;25"</formula>
    </cfRule>
  </conditionalFormatting>
  <conditionalFormatting sqref="N111:N115">
    <cfRule type="containsText" dxfId="963" priority="965" operator="containsText" text="Excessivamente elevado">
      <formula>NOT(ISERROR(SEARCH("Excessivamente elevado",N111)))</formula>
    </cfRule>
  </conditionalFormatting>
  <conditionalFormatting sqref="O111">
    <cfRule type="cellIs" dxfId="962" priority="959" operator="lessThan">
      <formula>"K$25"</formula>
    </cfRule>
    <cfRule type="cellIs" dxfId="961" priority="960" operator="greaterThan">
      <formula>"J$25"</formula>
    </cfRule>
  </conditionalFormatting>
  <conditionalFormatting sqref="O111">
    <cfRule type="cellIs" dxfId="960" priority="957" operator="lessThan">
      <formula>"K$25"</formula>
    </cfRule>
    <cfRule type="cellIs" dxfId="959" priority="958" operator="greaterThan">
      <formula>"J&amp;25"</formula>
    </cfRule>
  </conditionalFormatting>
  <conditionalFormatting sqref="O111">
    <cfRule type="containsText" dxfId="958" priority="956" operator="containsText" text="Excessivamente elevado">
      <formula>NOT(ISERROR(SEARCH("Excessivamente elevado",O111)))</formula>
    </cfRule>
  </conditionalFormatting>
  <conditionalFormatting sqref="O111">
    <cfRule type="containsText" priority="961" operator="containsText" text="Excessivamente elevado">
      <formula>NOT(ISERROR(SEARCH("Excessivamente elevado",O111)))</formula>
    </cfRule>
    <cfRule type="containsText" dxfId="957" priority="962" operator="containsText" text="Válido">
      <formula>NOT(ISERROR(SEARCH("Válido",O111)))</formula>
    </cfRule>
    <cfRule type="containsText" dxfId="956" priority="963" operator="containsText" text="Inexequível">
      <formula>NOT(ISERROR(SEARCH("Inexequível",O111)))</formula>
    </cfRule>
    <cfRule type="aboveAverage" dxfId="955" priority="964" aboveAverage="0"/>
  </conditionalFormatting>
  <conditionalFormatting sqref="N116:P116">
    <cfRule type="containsText" dxfId="954" priority="955" operator="containsText" text="Excessivamente elevado">
      <formula>NOT(ISERROR(SEARCH("Excessivamente elevado",N116)))</formula>
    </cfRule>
  </conditionalFormatting>
  <conditionalFormatting sqref="N111:N115">
    <cfRule type="containsText" priority="978" operator="containsText" text="Excessivamente elevado">
      <formula>NOT(ISERROR(SEARCH("Excessivamente elevado",N111)))</formula>
    </cfRule>
    <cfRule type="containsText" dxfId="953" priority="979" operator="containsText" text="Válido">
      <formula>NOT(ISERROR(SEARCH("Válido",N111)))</formula>
    </cfRule>
    <cfRule type="containsText" dxfId="952" priority="980" operator="containsText" text="Inexequível">
      <formula>NOT(ISERROR(SEARCH("Inexequível",N111)))</formula>
    </cfRule>
    <cfRule type="aboveAverage" dxfId="951" priority="981" aboveAverage="0"/>
  </conditionalFormatting>
  <conditionalFormatting sqref="P117">
    <cfRule type="cellIs" dxfId="950" priority="944" operator="lessThan">
      <formula>"K$25"</formula>
    </cfRule>
    <cfRule type="cellIs" dxfId="949" priority="945" operator="greaterThan">
      <formula>"J&amp;25"</formula>
    </cfRule>
  </conditionalFormatting>
  <conditionalFormatting sqref="P117">
    <cfRule type="containsText" dxfId="948" priority="943" operator="containsText" text="Excessivamente elevado">
      <formula>NOT(ISERROR(SEARCH("Excessivamente elevado",P117)))</formula>
    </cfRule>
  </conditionalFormatting>
  <conditionalFormatting sqref="P117">
    <cfRule type="containsText" priority="946" operator="containsText" text="Excessivamente elevado">
      <formula>NOT(ISERROR(SEARCH("Excessivamente elevado",P117)))</formula>
    </cfRule>
    <cfRule type="containsText" dxfId="947" priority="947" operator="containsText" text="Válido">
      <formula>NOT(ISERROR(SEARCH("Válido",P117)))</formula>
    </cfRule>
    <cfRule type="containsText" dxfId="946" priority="948" operator="containsText" text="Inexequível">
      <formula>NOT(ISERROR(SEARCH("Inexequível",P117)))</formula>
    </cfRule>
    <cfRule type="aboveAverage" dxfId="945" priority="949" aboveAverage="0"/>
  </conditionalFormatting>
  <conditionalFormatting sqref="N117:N121">
    <cfRule type="cellIs" dxfId="944" priority="941" operator="lessThan">
      <formula>"K$25"</formula>
    </cfRule>
    <cfRule type="cellIs" dxfId="943" priority="942" operator="greaterThan">
      <formula>"J$25"</formula>
    </cfRule>
  </conditionalFormatting>
  <conditionalFormatting sqref="N117:N121">
    <cfRule type="cellIs" dxfId="942" priority="939" operator="lessThan">
      <formula>"K$25"</formula>
    </cfRule>
    <cfRule type="cellIs" dxfId="941" priority="940" operator="greaterThan">
      <formula>"J&amp;25"</formula>
    </cfRule>
  </conditionalFormatting>
  <conditionalFormatting sqref="N117:N121">
    <cfRule type="containsText" dxfId="940" priority="938" operator="containsText" text="Excessivamente elevado">
      <formula>NOT(ISERROR(SEARCH("Excessivamente elevado",N117)))</formula>
    </cfRule>
  </conditionalFormatting>
  <conditionalFormatting sqref="O117">
    <cfRule type="cellIs" dxfId="939" priority="932" operator="lessThan">
      <formula>"K$25"</formula>
    </cfRule>
    <cfRule type="cellIs" dxfId="938" priority="933" operator="greaterThan">
      <formula>"J$25"</formula>
    </cfRule>
  </conditionalFormatting>
  <conditionalFormatting sqref="O117">
    <cfRule type="cellIs" dxfId="937" priority="930" operator="lessThan">
      <formula>"K$25"</formula>
    </cfRule>
    <cfRule type="cellIs" dxfId="936" priority="931" operator="greaterThan">
      <formula>"J&amp;25"</formula>
    </cfRule>
  </conditionalFormatting>
  <conditionalFormatting sqref="O117">
    <cfRule type="containsText" dxfId="935" priority="929" operator="containsText" text="Excessivamente elevado">
      <formula>NOT(ISERROR(SEARCH("Excessivamente elevado",O117)))</formula>
    </cfRule>
  </conditionalFormatting>
  <conditionalFormatting sqref="O117">
    <cfRule type="containsText" priority="934" operator="containsText" text="Excessivamente elevado">
      <formula>NOT(ISERROR(SEARCH("Excessivamente elevado",O117)))</formula>
    </cfRule>
    <cfRule type="containsText" dxfId="934" priority="935" operator="containsText" text="Válido">
      <formula>NOT(ISERROR(SEARCH("Válido",O117)))</formula>
    </cfRule>
    <cfRule type="containsText" dxfId="933" priority="936" operator="containsText" text="Inexequível">
      <formula>NOT(ISERROR(SEARCH("Inexequível",O117)))</formula>
    </cfRule>
    <cfRule type="aboveAverage" dxfId="932" priority="937" aboveAverage="0"/>
  </conditionalFormatting>
  <conditionalFormatting sqref="N122:P122">
    <cfRule type="containsText" dxfId="931" priority="928" operator="containsText" text="Excessivamente elevado">
      <formula>NOT(ISERROR(SEARCH("Excessivamente elevado",N122)))</formula>
    </cfRule>
  </conditionalFormatting>
  <conditionalFormatting sqref="N117:N121">
    <cfRule type="containsText" priority="951" operator="containsText" text="Excessivamente elevado">
      <formula>NOT(ISERROR(SEARCH("Excessivamente elevado",N117)))</formula>
    </cfRule>
    <cfRule type="containsText" dxfId="930" priority="952" operator="containsText" text="Válido">
      <formula>NOT(ISERROR(SEARCH("Válido",N117)))</formula>
    </cfRule>
    <cfRule type="containsText" dxfId="929" priority="953" operator="containsText" text="Inexequível">
      <formula>NOT(ISERROR(SEARCH("Inexequível",N117)))</formula>
    </cfRule>
    <cfRule type="aboveAverage" dxfId="928" priority="954" aboveAverage="0"/>
  </conditionalFormatting>
  <conditionalFormatting sqref="P123">
    <cfRule type="cellIs" dxfId="927" priority="917" operator="lessThan">
      <formula>"K$25"</formula>
    </cfRule>
    <cfRule type="cellIs" dxfId="926" priority="918" operator="greaterThan">
      <formula>"J&amp;25"</formula>
    </cfRule>
  </conditionalFormatting>
  <conditionalFormatting sqref="P123">
    <cfRule type="containsText" dxfId="925" priority="916" operator="containsText" text="Excessivamente elevado">
      <formula>NOT(ISERROR(SEARCH("Excessivamente elevado",P123)))</formula>
    </cfRule>
  </conditionalFormatting>
  <conditionalFormatting sqref="P123">
    <cfRule type="containsText" priority="919" operator="containsText" text="Excessivamente elevado">
      <formula>NOT(ISERROR(SEARCH("Excessivamente elevado",P123)))</formula>
    </cfRule>
    <cfRule type="containsText" dxfId="924" priority="920" operator="containsText" text="Válido">
      <formula>NOT(ISERROR(SEARCH("Válido",P123)))</formula>
    </cfRule>
    <cfRule type="containsText" dxfId="923" priority="921" operator="containsText" text="Inexequível">
      <formula>NOT(ISERROR(SEARCH("Inexequível",P123)))</formula>
    </cfRule>
    <cfRule type="aboveAverage" dxfId="922" priority="922" aboveAverage="0"/>
  </conditionalFormatting>
  <conditionalFormatting sqref="N123:N127">
    <cfRule type="cellIs" dxfId="921" priority="914" operator="lessThan">
      <formula>"K$25"</formula>
    </cfRule>
    <cfRule type="cellIs" dxfId="920" priority="915" operator="greaterThan">
      <formula>"J$25"</formula>
    </cfRule>
  </conditionalFormatting>
  <conditionalFormatting sqref="N123:N127">
    <cfRule type="cellIs" dxfId="919" priority="912" operator="lessThan">
      <formula>"K$25"</formula>
    </cfRule>
    <cfRule type="cellIs" dxfId="918" priority="913" operator="greaterThan">
      <formula>"J&amp;25"</formula>
    </cfRule>
  </conditionalFormatting>
  <conditionalFormatting sqref="N123:N127">
    <cfRule type="containsText" dxfId="917" priority="911" operator="containsText" text="Excessivamente elevado">
      <formula>NOT(ISERROR(SEARCH("Excessivamente elevado",N123)))</formula>
    </cfRule>
  </conditionalFormatting>
  <conditionalFormatting sqref="O123">
    <cfRule type="cellIs" dxfId="916" priority="905" operator="lessThan">
      <formula>"K$25"</formula>
    </cfRule>
    <cfRule type="cellIs" dxfId="915" priority="906" operator="greaterThan">
      <formula>"J$25"</formula>
    </cfRule>
  </conditionalFormatting>
  <conditionalFormatting sqref="O123">
    <cfRule type="cellIs" dxfId="914" priority="903" operator="lessThan">
      <formula>"K$25"</formula>
    </cfRule>
    <cfRule type="cellIs" dxfId="913" priority="904" operator="greaterThan">
      <formula>"J&amp;25"</formula>
    </cfRule>
  </conditionalFormatting>
  <conditionalFormatting sqref="O123">
    <cfRule type="containsText" dxfId="912" priority="902" operator="containsText" text="Excessivamente elevado">
      <formula>NOT(ISERROR(SEARCH("Excessivamente elevado",O123)))</formula>
    </cfRule>
  </conditionalFormatting>
  <conditionalFormatting sqref="O123">
    <cfRule type="containsText" priority="907" operator="containsText" text="Excessivamente elevado">
      <formula>NOT(ISERROR(SEARCH("Excessivamente elevado",O123)))</formula>
    </cfRule>
    <cfRule type="containsText" dxfId="911" priority="908" operator="containsText" text="Válido">
      <formula>NOT(ISERROR(SEARCH("Válido",O123)))</formula>
    </cfRule>
    <cfRule type="containsText" dxfId="910" priority="909" operator="containsText" text="Inexequível">
      <formula>NOT(ISERROR(SEARCH("Inexequível",O123)))</formula>
    </cfRule>
    <cfRule type="aboveAverage" dxfId="909" priority="910" aboveAverage="0"/>
  </conditionalFormatting>
  <conditionalFormatting sqref="N128:P128">
    <cfRule type="containsText" dxfId="908" priority="901" operator="containsText" text="Excessivamente elevado">
      <formula>NOT(ISERROR(SEARCH("Excessivamente elevado",N128)))</formula>
    </cfRule>
  </conditionalFormatting>
  <conditionalFormatting sqref="N123:N127">
    <cfRule type="containsText" priority="924" operator="containsText" text="Excessivamente elevado">
      <formula>NOT(ISERROR(SEARCH("Excessivamente elevado",N123)))</formula>
    </cfRule>
    <cfRule type="containsText" dxfId="907" priority="925" operator="containsText" text="Válido">
      <formula>NOT(ISERROR(SEARCH("Válido",N123)))</formula>
    </cfRule>
    <cfRule type="containsText" dxfId="906" priority="926" operator="containsText" text="Inexequível">
      <formula>NOT(ISERROR(SEARCH("Inexequível",N123)))</formula>
    </cfRule>
    <cfRule type="aboveAverage" dxfId="905" priority="927" aboveAverage="0"/>
  </conditionalFormatting>
  <conditionalFormatting sqref="N129:N133">
    <cfRule type="cellIs" dxfId="904" priority="887" operator="lessThan">
      <formula>"K$25"</formula>
    </cfRule>
    <cfRule type="cellIs" dxfId="903" priority="888" operator="greaterThan">
      <formula>"J$25"</formula>
    </cfRule>
  </conditionalFormatting>
  <conditionalFormatting sqref="N129:N133">
    <cfRule type="cellIs" dxfId="902" priority="885" operator="lessThan">
      <formula>"K$25"</formula>
    </cfRule>
    <cfRule type="cellIs" dxfId="901" priority="886" operator="greaterThan">
      <formula>"J&amp;25"</formula>
    </cfRule>
  </conditionalFormatting>
  <conditionalFormatting sqref="N129:N133">
    <cfRule type="containsText" dxfId="900" priority="884" operator="containsText" text="Excessivamente elevado">
      <formula>NOT(ISERROR(SEARCH("Excessivamente elevado",N129)))</formula>
    </cfRule>
  </conditionalFormatting>
  <conditionalFormatting sqref="O129">
    <cfRule type="cellIs" dxfId="899" priority="878" operator="lessThan">
      <formula>"K$25"</formula>
    </cfRule>
    <cfRule type="cellIs" dxfId="898" priority="879" operator="greaterThan">
      <formula>"J$25"</formula>
    </cfRule>
  </conditionalFormatting>
  <conditionalFormatting sqref="O129">
    <cfRule type="cellIs" dxfId="897" priority="876" operator="lessThan">
      <formula>"K$25"</formula>
    </cfRule>
    <cfRule type="cellIs" dxfId="896" priority="877" operator="greaterThan">
      <formula>"J&amp;25"</formula>
    </cfRule>
  </conditionalFormatting>
  <conditionalFormatting sqref="O129">
    <cfRule type="containsText" dxfId="895" priority="875" operator="containsText" text="Excessivamente elevado">
      <formula>NOT(ISERROR(SEARCH("Excessivamente elevado",O129)))</formula>
    </cfRule>
  </conditionalFormatting>
  <conditionalFormatting sqref="O129">
    <cfRule type="containsText" priority="880" operator="containsText" text="Excessivamente elevado">
      <formula>NOT(ISERROR(SEARCH("Excessivamente elevado",O129)))</formula>
    </cfRule>
    <cfRule type="containsText" dxfId="894" priority="881" operator="containsText" text="Válido">
      <formula>NOT(ISERROR(SEARCH("Válido",O129)))</formula>
    </cfRule>
    <cfRule type="containsText" dxfId="893" priority="882" operator="containsText" text="Inexequível">
      <formula>NOT(ISERROR(SEARCH("Inexequível",O129)))</formula>
    </cfRule>
    <cfRule type="aboveAverage" dxfId="892" priority="883" aboveAverage="0"/>
  </conditionalFormatting>
  <conditionalFormatting sqref="N134:P134">
    <cfRule type="containsText" dxfId="891" priority="874" operator="containsText" text="Excessivamente elevado">
      <formula>NOT(ISERROR(SEARCH("Excessivamente elevado",N134)))</formula>
    </cfRule>
  </conditionalFormatting>
  <conditionalFormatting sqref="N129:N133">
    <cfRule type="containsText" priority="897" operator="containsText" text="Excessivamente elevado">
      <formula>NOT(ISERROR(SEARCH("Excessivamente elevado",N129)))</formula>
    </cfRule>
    <cfRule type="containsText" dxfId="890" priority="898" operator="containsText" text="Válido">
      <formula>NOT(ISERROR(SEARCH("Válido",N129)))</formula>
    </cfRule>
    <cfRule type="containsText" dxfId="889" priority="899" operator="containsText" text="Inexequível">
      <formula>NOT(ISERROR(SEARCH("Inexequível",N129)))</formula>
    </cfRule>
    <cfRule type="aboveAverage" dxfId="888" priority="900" aboveAverage="0"/>
  </conditionalFormatting>
  <conditionalFormatting sqref="P135">
    <cfRule type="cellIs" dxfId="887" priority="863" operator="lessThan">
      <formula>"K$25"</formula>
    </cfRule>
    <cfRule type="cellIs" dxfId="886" priority="864" operator="greaterThan">
      <formula>"J&amp;25"</formula>
    </cfRule>
  </conditionalFormatting>
  <conditionalFormatting sqref="P135">
    <cfRule type="containsText" dxfId="885" priority="862" operator="containsText" text="Excessivamente elevado">
      <formula>NOT(ISERROR(SEARCH("Excessivamente elevado",P135)))</formula>
    </cfRule>
  </conditionalFormatting>
  <conditionalFormatting sqref="P135">
    <cfRule type="containsText" priority="865" operator="containsText" text="Excessivamente elevado">
      <formula>NOT(ISERROR(SEARCH("Excessivamente elevado",P135)))</formula>
    </cfRule>
    <cfRule type="containsText" dxfId="884" priority="866" operator="containsText" text="Válido">
      <formula>NOT(ISERROR(SEARCH("Válido",P135)))</formula>
    </cfRule>
    <cfRule type="containsText" dxfId="883" priority="867" operator="containsText" text="Inexequível">
      <formula>NOT(ISERROR(SEARCH("Inexequível",P135)))</formula>
    </cfRule>
    <cfRule type="aboveAverage" dxfId="882" priority="868" aboveAverage="0"/>
  </conditionalFormatting>
  <conditionalFormatting sqref="N135:N139">
    <cfRule type="cellIs" dxfId="881" priority="860" operator="lessThan">
      <formula>"K$25"</formula>
    </cfRule>
    <cfRule type="cellIs" dxfId="880" priority="861" operator="greaterThan">
      <formula>"J$25"</formula>
    </cfRule>
  </conditionalFormatting>
  <conditionalFormatting sqref="N135:N139">
    <cfRule type="cellIs" dxfId="879" priority="858" operator="lessThan">
      <formula>"K$25"</formula>
    </cfRule>
    <cfRule type="cellIs" dxfId="878" priority="859" operator="greaterThan">
      <formula>"J&amp;25"</formula>
    </cfRule>
  </conditionalFormatting>
  <conditionalFormatting sqref="N135:N139">
    <cfRule type="containsText" dxfId="877" priority="857" operator="containsText" text="Excessivamente elevado">
      <formula>NOT(ISERROR(SEARCH("Excessivamente elevado",N135)))</formula>
    </cfRule>
  </conditionalFormatting>
  <conditionalFormatting sqref="O135">
    <cfRule type="cellIs" dxfId="876" priority="851" operator="lessThan">
      <formula>"K$25"</formula>
    </cfRule>
    <cfRule type="cellIs" dxfId="875" priority="852" operator="greaterThan">
      <formula>"J$25"</formula>
    </cfRule>
  </conditionalFormatting>
  <conditionalFormatting sqref="O135">
    <cfRule type="cellIs" dxfId="874" priority="849" operator="lessThan">
      <formula>"K$25"</formula>
    </cfRule>
    <cfRule type="cellIs" dxfId="873" priority="850" operator="greaterThan">
      <formula>"J&amp;25"</formula>
    </cfRule>
  </conditionalFormatting>
  <conditionalFormatting sqref="O135">
    <cfRule type="containsText" dxfId="872" priority="848" operator="containsText" text="Excessivamente elevado">
      <formula>NOT(ISERROR(SEARCH("Excessivamente elevado",O135)))</formula>
    </cfRule>
  </conditionalFormatting>
  <conditionalFormatting sqref="O135">
    <cfRule type="containsText" priority="853" operator="containsText" text="Excessivamente elevado">
      <formula>NOT(ISERROR(SEARCH("Excessivamente elevado",O135)))</formula>
    </cfRule>
    <cfRule type="containsText" dxfId="871" priority="854" operator="containsText" text="Válido">
      <formula>NOT(ISERROR(SEARCH("Válido",O135)))</formula>
    </cfRule>
    <cfRule type="containsText" dxfId="870" priority="855" operator="containsText" text="Inexequível">
      <formula>NOT(ISERROR(SEARCH("Inexequível",O135)))</formula>
    </cfRule>
    <cfRule type="aboveAverage" dxfId="869" priority="856" aboveAverage="0"/>
  </conditionalFormatting>
  <conditionalFormatting sqref="N140:P140">
    <cfRule type="containsText" dxfId="868" priority="847" operator="containsText" text="Excessivamente elevado">
      <formula>NOT(ISERROR(SEARCH("Excessivamente elevado",N140)))</formula>
    </cfRule>
  </conditionalFormatting>
  <conditionalFormatting sqref="N135:N139">
    <cfRule type="containsText" priority="870" operator="containsText" text="Excessivamente elevado">
      <formula>NOT(ISERROR(SEARCH("Excessivamente elevado",N135)))</formula>
    </cfRule>
    <cfRule type="containsText" dxfId="867" priority="871" operator="containsText" text="Válido">
      <formula>NOT(ISERROR(SEARCH("Válido",N135)))</formula>
    </cfRule>
    <cfRule type="containsText" dxfId="866" priority="872" operator="containsText" text="Inexequível">
      <formula>NOT(ISERROR(SEARCH("Inexequível",N135)))</formula>
    </cfRule>
    <cfRule type="aboveAverage" dxfId="865" priority="873" aboveAverage="0"/>
  </conditionalFormatting>
  <conditionalFormatting sqref="P141:P144">
    <cfRule type="cellIs" dxfId="864" priority="836" operator="lessThan">
      <formula>"K$25"</formula>
    </cfRule>
    <cfRule type="cellIs" dxfId="863" priority="837" operator="greaterThan">
      <formula>"J&amp;25"</formula>
    </cfRule>
  </conditionalFormatting>
  <conditionalFormatting sqref="P141:P144">
    <cfRule type="containsText" dxfId="862" priority="835" operator="containsText" text="Excessivamente elevado">
      <formula>NOT(ISERROR(SEARCH("Excessivamente elevado",P141)))</formula>
    </cfRule>
  </conditionalFormatting>
  <conditionalFormatting sqref="N141:N144">
    <cfRule type="cellIs" dxfId="861" priority="833" operator="lessThan">
      <formula>"K$25"</formula>
    </cfRule>
    <cfRule type="cellIs" dxfId="860" priority="834" operator="greaterThan">
      <formula>"J$25"</formula>
    </cfRule>
  </conditionalFormatting>
  <conditionalFormatting sqref="N141:N144">
    <cfRule type="cellIs" dxfId="859" priority="831" operator="lessThan">
      <formula>"K$25"</formula>
    </cfRule>
    <cfRule type="cellIs" dxfId="858" priority="832" operator="greaterThan">
      <formula>"J&amp;25"</formula>
    </cfRule>
  </conditionalFormatting>
  <conditionalFormatting sqref="N141:N144">
    <cfRule type="containsText" dxfId="857" priority="830" operator="containsText" text="Excessivamente elevado">
      <formula>NOT(ISERROR(SEARCH("Excessivamente elevado",N141)))</formula>
    </cfRule>
  </conditionalFormatting>
  <conditionalFormatting sqref="O141:O144">
    <cfRule type="cellIs" dxfId="856" priority="824" operator="lessThan">
      <formula>"K$25"</formula>
    </cfRule>
    <cfRule type="cellIs" dxfId="855" priority="825" operator="greaterThan">
      <formula>"J$25"</formula>
    </cfRule>
  </conditionalFormatting>
  <conditionalFormatting sqref="O141:O144">
    <cfRule type="cellIs" dxfId="854" priority="822" operator="lessThan">
      <formula>"K$25"</formula>
    </cfRule>
    <cfRule type="cellIs" dxfId="853" priority="823" operator="greaterThan">
      <formula>"J&amp;25"</formula>
    </cfRule>
  </conditionalFormatting>
  <conditionalFormatting sqref="O141:O144">
    <cfRule type="containsText" dxfId="852" priority="821" operator="containsText" text="Excessivamente elevado">
      <formula>NOT(ISERROR(SEARCH("Excessivamente elevado",O141)))</formula>
    </cfRule>
  </conditionalFormatting>
  <conditionalFormatting sqref="N145:P145">
    <cfRule type="containsText" dxfId="851" priority="820" operator="containsText" text="Excessivamente elevado">
      <formula>NOT(ISERROR(SEARCH("Excessivamente elevado",N145)))</formula>
    </cfRule>
  </conditionalFormatting>
  <conditionalFormatting sqref="N150:P150">
    <cfRule type="containsText" dxfId="850" priority="815" operator="containsText" text="Excessivamente elevado">
      <formula>NOT(ISERROR(SEARCH("Excessivamente elevado",N150)))</formula>
    </cfRule>
  </conditionalFormatting>
  <conditionalFormatting sqref="P146:P149">
    <cfRule type="cellIs" dxfId="849" priority="809" operator="lessThan">
      <formula>"K$25"</formula>
    </cfRule>
    <cfRule type="cellIs" dxfId="848" priority="810" operator="greaterThan">
      <formula>"J&amp;25"</formula>
    </cfRule>
  </conditionalFormatting>
  <conditionalFormatting sqref="P146:P149">
    <cfRule type="containsText" dxfId="847" priority="808" operator="containsText" text="Excessivamente elevado">
      <formula>NOT(ISERROR(SEARCH("Excessivamente elevado",P146)))</formula>
    </cfRule>
  </conditionalFormatting>
  <conditionalFormatting sqref="N146:N149">
    <cfRule type="cellIs" dxfId="846" priority="806" operator="lessThan">
      <formula>"K$25"</formula>
    </cfRule>
    <cfRule type="cellIs" dxfId="845" priority="807" operator="greaterThan">
      <formula>"J$25"</formula>
    </cfRule>
  </conditionalFormatting>
  <conditionalFormatting sqref="N146:N149">
    <cfRule type="cellIs" dxfId="844" priority="804" operator="lessThan">
      <formula>"K$25"</formula>
    </cfRule>
    <cfRule type="cellIs" dxfId="843" priority="805" operator="greaterThan">
      <formula>"J&amp;25"</formula>
    </cfRule>
  </conditionalFormatting>
  <conditionalFormatting sqref="N146:N149">
    <cfRule type="containsText" dxfId="842" priority="803" operator="containsText" text="Excessivamente elevado">
      <formula>NOT(ISERROR(SEARCH("Excessivamente elevado",N146)))</formula>
    </cfRule>
  </conditionalFormatting>
  <conditionalFormatting sqref="O146:O149">
    <cfRule type="cellIs" dxfId="841" priority="797" operator="lessThan">
      <formula>"K$25"</formula>
    </cfRule>
    <cfRule type="cellIs" dxfId="840" priority="798" operator="greaterThan">
      <formula>"J$25"</formula>
    </cfRule>
  </conditionalFormatting>
  <conditionalFormatting sqref="O146:O149">
    <cfRule type="cellIs" dxfId="839" priority="795" operator="lessThan">
      <formula>"K$25"</formula>
    </cfRule>
    <cfRule type="cellIs" dxfId="838" priority="796" operator="greaterThan">
      <formula>"J&amp;25"</formula>
    </cfRule>
  </conditionalFormatting>
  <conditionalFormatting sqref="O146:O149">
    <cfRule type="containsText" dxfId="837" priority="794" operator="containsText" text="Excessivamente elevado">
      <formula>NOT(ISERROR(SEARCH("Excessivamente elevado",O146)))</formula>
    </cfRule>
  </conditionalFormatting>
  <conditionalFormatting sqref="P23:P25">
    <cfRule type="containsText" priority="8916" operator="containsText" text="Excessivamente elevado">
      <formula>NOT(ISERROR(SEARCH("Excessivamente elevado",P23)))</formula>
    </cfRule>
    <cfRule type="containsText" dxfId="836" priority="8917" operator="containsText" text="Válido">
      <formula>NOT(ISERROR(SEARCH("Válido",P23)))</formula>
    </cfRule>
    <cfRule type="containsText" dxfId="835" priority="8918" operator="containsText" text="Inexequível">
      <formula>NOT(ISERROR(SEARCH("Inexequível",P23)))</formula>
    </cfRule>
    <cfRule type="aboveAverage" dxfId="834" priority="8919" aboveAverage="0"/>
  </conditionalFormatting>
  <conditionalFormatting sqref="O23:O25">
    <cfRule type="containsText" priority="8934" operator="containsText" text="Excessivamente elevado">
      <formula>NOT(ISERROR(SEARCH("Excessivamente elevado",O23)))</formula>
    </cfRule>
    <cfRule type="containsText" dxfId="833" priority="8935" operator="containsText" text="Válido">
      <formula>NOT(ISERROR(SEARCH("Válido",O23)))</formula>
    </cfRule>
    <cfRule type="containsText" dxfId="832" priority="8936" operator="containsText" text="Inexequível">
      <formula>NOT(ISERROR(SEARCH("Inexequível",O23)))</formula>
    </cfRule>
    <cfRule type="aboveAverage" dxfId="831" priority="8937" aboveAverage="0"/>
  </conditionalFormatting>
  <conditionalFormatting sqref="N23:N26">
    <cfRule type="containsText" priority="8944" operator="containsText" text="Excessivamente elevado">
      <formula>NOT(ISERROR(SEARCH("Excessivamente elevado",N23)))</formula>
    </cfRule>
    <cfRule type="containsText" dxfId="830" priority="8945" operator="containsText" text="Válido">
      <formula>NOT(ISERROR(SEARCH("Válido",N23)))</formula>
    </cfRule>
    <cfRule type="containsText" dxfId="829" priority="8946" operator="containsText" text="Inexequível">
      <formula>NOT(ISERROR(SEARCH("Inexequível",N23)))</formula>
    </cfRule>
    <cfRule type="aboveAverage" dxfId="828" priority="8947" aboveAverage="0"/>
  </conditionalFormatting>
  <conditionalFormatting sqref="N41:N45">
    <cfRule type="containsText" priority="8948" operator="containsText" text="Excessivamente elevado">
      <formula>NOT(ISERROR(SEARCH("Excessivamente elevado",N41)))</formula>
    </cfRule>
    <cfRule type="containsText" dxfId="827" priority="8949" operator="containsText" text="Válido">
      <formula>NOT(ISERROR(SEARCH("Válido",N41)))</formula>
    </cfRule>
    <cfRule type="containsText" dxfId="826" priority="8950" operator="containsText" text="Inexequível">
      <formula>NOT(ISERROR(SEARCH("Inexequível",N41)))</formula>
    </cfRule>
    <cfRule type="aboveAverage" dxfId="825" priority="8951" aboveAverage="0"/>
  </conditionalFormatting>
  <conditionalFormatting sqref="N28:N33">
    <cfRule type="containsText" priority="8952" operator="containsText" text="Excessivamente elevado">
      <formula>NOT(ISERROR(SEARCH("Excessivamente elevado",N28)))</formula>
    </cfRule>
    <cfRule type="containsText" dxfId="824" priority="8953" operator="containsText" text="Válido">
      <formula>NOT(ISERROR(SEARCH("Válido",N28)))</formula>
    </cfRule>
    <cfRule type="containsText" dxfId="823" priority="8954" operator="containsText" text="Inexequível">
      <formula>NOT(ISERROR(SEARCH("Inexequível",N28)))</formula>
    </cfRule>
    <cfRule type="aboveAverage" dxfId="822" priority="8955" aboveAverage="0"/>
  </conditionalFormatting>
  <conditionalFormatting sqref="P151:P155">
    <cfRule type="cellIs" dxfId="821" priority="774" operator="lessThan">
      <formula>"K$25"</formula>
    </cfRule>
    <cfRule type="cellIs" dxfId="820" priority="775" operator="greaterThan">
      <formula>"J&amp;25"</formula>
    </cfRule>
  </conditionalFormatting>
  <conditionalFormatting sqref="P151:P155">
    <cfRule type="containsText" dxfId="819" priority="773" operator="containsText" text="Excessivamente elevado">
      <formula>NOT(ISERROR(SEARCH("Excessivamente elevado",P151)))</formula>
    </cfRule>
  </conditionalFormatting>
  <conditionalFormatting sqref="P151:P155">
    <cfRule type="containsText" priority="776" operator="containsText" text="Excessivamente elevado">
      <formula>NOT(ISERROR(SEARCH("Excessivamente elevado",P151)))</formula>
    </cfRule>
    <cfRule type="containsText" dxfId="818" priority="777" operator="containsText" text="Válido">
      <formula>NOT(ISERROR(SEARCH("Válido",P151)))</formula>
    </cfRule>
    <cfRule type="containsText" dxfId="817" priority="778" operator="containsText" text="Inexequível">
      <formula>NOT(ISERROR(SEARCH("Inexequível",P151)))</formula>
    </cfRule>
    <cfRule type="aboveAverage" dxfId="816" priority="779" aboveAverage="0"/>
  </conditionalFormatting>
  <conditionalFormatting sqref="N151:N155">
    <cfRule type="cellIs" dxfId="815" priority="771" operator="lessThan">
      <formula>"K$25"</formula>
    </cfRule>
    <cfRule type="cellIs" dxfId="814" priority="772" operator="greaterThan">
      <formula>"J$25"</formula>
    </cfRule>
  </conditionalFormatting>
  <conditionalFormatting sqref="N151:N155">
    <cfRule type="cellIs" dxfId="813" priority="769" operator="lessThan">
      <formula>"K$25"</formula>
    </cfRule>
    <cfRule type="cellIs" dxfId="812" priority="770" operator="greaterThan">
      <formula>"J&amp;25"</formula>
    </cfRule>
  </conditionalFormatting>
  <conditionalFormatting sqref="N151:N155">
    <cfRule type="containsText" dxfId="811" priority="768" operator="containsText" text="Excessivamente elevado">
      <formula>NOT(ISERROR(SEARCH("Excessivamente elevado",N151)))</formula>
    </cfRule>
  </conditionalFormatting>
  <conditionalFormatting sqref="O151:O155">
    <cfRule type="cellIs" dxfId="810" priority="762" operator="lessThan">
      <formula>"K$25"</formula>
    </cfRule>
    <cfRule type="cellIs" dxfId="809" priority="763" operator="greaterThan">
      <formula>"J$25"</formula>
    </cfRule>
  </conditionalFormatting>
  <conditionalFormatting sqref="O151:O155">
    <cfRule type="cellIs" dxfId="808" priority="760" operator="lessThan">
      <formula>"K$25"</formula>
    </cfRule>
    <cfRule type="cellIs" dxfId="807" priority="761" operator="greaterThan">
      <formula>"J&amp;25"</formula>
    </cfRule>
  </conditionalFormatting>
  <conditionalFormatting sqref="O151:O155">
    <cfRule type="containsText" dxfId="806" priority="759" operator="containsText" text="Excessivamente elevado">
      <formula>NOT(ISERROR(SEARCH("Excessivamente elevado",O151)))</formula>
    </cfRule>
  </conditionalFormatting>
  <conditionalFormatting sqref="O151:O155">
    <cfRule type="containsText" priority="764" operator="containsText" text="Excessivamente elevado">
      <formula>NOT(ISERROR(SEARCH("Excessivamente elevado",O151)))</formula>
    </cfRule>
    <cfRule type="containsText" dxfId="805" priority="765" operator="containsText" text="Válido">
      <formula>NOT(ISERROR(SEARCH("Válido",O151)))</formula>
    </cfRule>
    <cfRule type="containsText" dxfId="804" priority="766" operator="containsText" text="Inexequível">
      <formula>NOT(ISERROR(SEARCH("Inexequível",O151)))</formula>
    </cfRule>
    <cfRule type="aboveAverage" dxfId="803" priority="767" aboveAverage="0"/>
  </conditionalFormatting>
  <conditionalFormatting sqref="N156:P156">
    <cfRule type="containsText" dxfId="802" priority="758" operator="containsText" text="Excessivamente elevado">
      <formula>NOT(ISERROR(SEARCH("Excessivamente elevado",N156)))</formula>
    </cfRule>
  </conditionalFormatting>
  <conditionalFormatting sqref="P157:P161">
    <cfRule type="cellIs" dxfId="801" priority="748" operator="lessThan">
      <formula>"K$25"</formula>
    </cfRule>
    <cfRule type="cellIs" dxfId="800" priority="749" operator="greaterThan">
      <formula>"J&amp;25"</formula>
    </cfRule>
  </conditionalFormatting>
  <conditionalFormatting sqref="P157:P161">
    <cfRule type="containsText" dxfId="799" priority="747" operator="containsText" text="Excessivamente elevado">
      <formula>NOT(ISERROR(SEARCH("Excessivamente elevado",P157)))</formula>
    </cfRule>
  </conditionalFormatting>
  <conditionalFormatting sqref="P157:P161">
    <cfRule type="containsText" priority="750" operator="containsText" text="Excessivamente elevado">
      <formula>NOT(ISERROR(SEARCH("Excessivamente elevado",P157)))</formula>
    </cfRule>
    <cfRule type="containsText" dxfId="798" priority="751" operator="containsText" text="Válido">
      <formula>NOT(ISERROR(SEARCH("Válido",P157)))</formula>
    </cfRule>
    <cfRule type="containsText" dxfId="797" priority="752" operator="containsText" text="Inexequível">
      <formula>NOT(ISERROR(SEARCH("Inexequível",P157)))</formula>
    </cfRule>
    <cfRule type="aboveAverage" dxfId="796" priority="753" aboveAverage="0"/>
  </conditionalFormatting>
  <conditionalFormatting sqref="N157:N163">
    <cfRule type="cellIs" dxfId="795" priority="745" operator="lessThan">
      <formula>"K$25"</formula>
    </cfRule>
    <cfRule type="cellIs" dxfId="794" priority="746" operator="greaterThan">
      <formula>"J$25"</formula>
    </cfRule>
  </conditionalFormatting>
  <conditionalFormatting sqref="N157:N163">
    <cfRule type="cellIs" dxfId="793" priority="743" operator="lessThan">
      <formula>"K$25"</formula>
    </cfRule>
    <cfRule type="cellIs" dxfId="792" priority="744" operator="greaterThan">
      <formula>"J&amp;25"</formula>
    </cfRule>
  </conditionalFormatting>
  <conditionalFormatting sqref="N157:N163">
    <cfRule type="containsText" dxfId="791" priority="742" operator="containsText" text="Excessivamente elevado">
      <formula>NOT(ISERROR(SEARCH("Excessivamente elevado",N157)))</formula>
    </cfRule>
  </conditionalFormatting>
  <conditionalFormatting sqref="O157:O161">
    <cfRule type="cellIs" dxfId="790" priority="736" operator="lessThan">
      <formula>"K$25"</formula>
    </cfRule>
    <cfRule type="cellIs" dxfId="789" priority="737" operator="greaterThan">
      <formula>"J$25"</formula>
    </cfRule>
  </conditionalFormatting>
  <conditionalFormatting sqref="O157:O161">
    <cfRule type="cellIs" dxfId="788" priority="734" operator="lessThan">
      <formula>"K$25"</formula>
    </cfRule>
    <cfRule type="cellIs" dxfId="787" priority="735" operator="greaterThan">
      <formula>"J&amp;25"</formula>
    </cfRule>
  </conditionalFormatting>
  <conditionalFormatting sqref="O157:O161">
    <cfRule type="containsText" dxfId="786" priority="733" operator="containsText" text="Excessivamente elevado">
      <formula>NOT(ISERROR(SEARCH("Excessivamente elevado",O157)))</formula>
    </cfRule>
  </conditionalFormatting>
  <conditionalFormatting sqref="O157:O161">
    <cfRule type="containsText" priority="738" operator="containsText" text="Excessivamente elevado">
      <formula>NOT(ISERROR(SEARCH("Excessivamente elevado",O157)))</formula>
    </cfRule>
    <cfRule type="containsText" dxfId="785" priority="739" operator="containsText" text="Válido">
      <formula>NOT(ISERROR(SEARCH("Válido",O157)))</formula>
    </cfRule>
    <cfRule type="containsText" dxfId="784" priority="740" operator="containsText" text="Inexequível">
      <formula>NOT(ISERROR(SEARCH("Inexequível",O157)))</formula>
    </cfRule>
    <cfRule type="aboveAverage" dxfId="783" priority="741" aboveAverage="0"/>
  </conditionalFormatting>
  <conditionalFormatting sqref="N164:P164">
    <cfRule type="containsText" dxfId="782" priority="732" operator="containsText" text="Excessivamente elevado">
      <formula>NOT(ISERROR(SEARCH("Excessivamente elevado",N164)))</formula>
    </cfRule>
  </conditionalFormatting>
  <conditionalFormatting sqref="P165:P166 P168:P169">
    <cfRule type="cellIs" dxfId="781" priority="722" operator="lessThan">
      <formula>"K$25"</formula>
    </cfRule>
    <cfRule type="cellIs" dxfId="780" priority="723" operator="greaterThan">
      <formula>"J&amp;25"</formula>
    </cfRule>
  </conditionalFormatting>
  <conditionalFormatting sqref="P165:P166 P168:P169">
    <cfRule type="containsText" dxfId="779" priority="721" operator="containsText" text="Excessivamente elevado">
      <formula>NOT(ISERROR(SEARCH("Excessivamente elevado",P165)))</formula>
    </cfRule>
  </conditionalFormatting>
  <conditionalFormatting sqref="P165:P166 P168:P169">
    <cfRule type="containsText" priority="724" operator="containsText" text="Excessivamente elevado">
      <formula>NOT(ISERROR(SEARCH("Excessivamente elevado",P165)))</formula>
    </cfRule>
    <cfRule type="containsText" dxfId="778" priority="725" operator="containsText" text="Válido">
      <formula>NOT(ISERROR(SEARCH("Válido",P165)))</formula>
    </cfRule>
    <cfRule type="containsText" dxfId="777" priority="726" operator="containsText" text="Inexequível">
      <formula>NOT(ISERROR(SEARCH("Inexequível",P165)))</formula>
    </cfRule>
    <cfRule type="aboveAverage" dxfId="776" priority="727" aboveAverage="0"/>
  </conditionalFormatting>
  <conditionalFormatting sqref="N165:N170">
    <cfRule type="cellIs" dxfId="775" priority="719" operator="lessThan">
      <formula>"K$25"</formula>
    </cfRule>
    <cfRule type="cellIs" dxfId="774" priority="720" operator="greaterThan">
      <formula>"J$25"</formula>
    </cfRule>
  </conditionalFormatting>
  <conditionalFormatting sqref="N165:N170">
    <cfRule type="cellIs" dxfId="773" priority="717" operator="lessThan">
      <formula>"K$25"</formula>
    </cfRule>
    <cfRule type="cellIs" dxfId="772" priority="718" operator="greaterThan">
      <formula>"J&amp;25"</formula>
    </cfRule>
  </conditionalFormatting>
  <conditionalFormatting sqref="N165:N170">
    <cfRule type="containsText" dxfId="771" priority="716" operator="containsText" text="Excessivamente elevado">
      <formula>NOT(ISERROR(SEARCH("Excessivamente elevado",N165)))</formula>
    </cfRule>
  </conditionalFormatting>
  <conditionalFormatting sqref="O165:O169">
    <cfRule type="cellIs" dxfId="770" priority="710" operator="lessThan">
      <formula>"K$25"</formula>
    </cfRule>
    <cfRule type="cellIs" dxfId="769" priority="711" operator="greaterThan">
      <formula>"J$25"</formula>
    </cfRule>
  </conditionalFormatting>
  <conditionalFormatting sqref="O165:O169">
    <cfRule type="cellIs" dxfId="768" priority="708" operator="lessThan">
      <formula>"K$25"</formula>
    </cfRule>
    <cfRule type="cellIs" dxfId="767" priority="709" operator="greaterThan">
      <formula>"J&amp;25"</formula>
    </cfRule>
  </conditionalFormatting>
  <conditionalFormatting sqref="O165:O169">
    <cfRule type="containsText" dxfId="766" priority="707" operator="containsText" text="Excessivamente elevado">
      <formula>NOT(ISERROR(SEARCH("Excessivamente elevado",O165)))</formula>
    </cfRule>
  </conditionalFormatting>
  <conditionalFormatting sqref="O165:O169">
    <cfRule type="containsText" priority="712" operator="containsText" text="Excessivamente elevado">
      <formula>NOT(ISERROR(SEARCH("Excessivamente elevado",O165)))</formula>
    </cfRule>
    <cfRule type="containsText" dxfId="765" priority="713" operator="containsText" text="Válido">
      <formula>NOT(ISERROR(SEARCH("Válido",O165)))</formula>
    </cfRule>
    <cfRule type="containsText" dxfId="764" priority="714" operator="containsText" text="Inexequível">
      <formula>NOT(ISERROR(SEARCH("Inexequível",O165)))</formula>
    </cfRule>
    <cfRule type="aboveAverage" dxfId="763" priority="715" aboveAverage="0"/>
  </conditionalFormatting>
  <conditionalFormatting sqref="N171:P171">
    <cfRule type="containsText" dxfId="762" priority="706" operator="containsText" text="Excessivamente elevado">
      <formula>NOT(ISERROR(SEARCH("Excessivamente elevado",N171)))</formula>
    </cfRule>
  </conditionalFormatting>
  <conditionalFormatting sqref="P172:P175">
    <cfRule type="cellIs" dxfId="761" priority="696" operator="lessThan">
      <formula>"K$25"</formula>
    </cfRule>
    <cfRule type="cellIs" dxfId="760" priority="697" operator="greaterThan">
      <formula>"J&amp;25"</formula>
    </cfRule>
  </conditionalFormatting>
  <conditionalFormatting sqref="P172:P175">
    <cfRule type="containsText" dxfId="759" priority="695" operator="containsText" text="Excessivamente elevado">
      <formula>NOT(ISERROR(SEARCH("Excessivamente elevado",P172)))</formula>
    </cfRule>
  </conditionalFormatting>
  <conditionalFormatting sqref="N172:N175">
    <cfRule type="cellIs" dxfId="758" priority="693" operator="lessThan">
      <formula>"K$25"</formula>
    </cfRule>
    <cfRule type="cellIs" dxfId="757" priority="694" operator="greaterThan">
      <formula>"J$25"</formula>
    </cfRule>
  </conditionalFormatting>
  <conditionalFormatting sqref="N172:N175">
    <cfRule type="cellIs" dxfId="756" priority="691" operator="lessThan">
      <formula>"K$25"</formula>
    </cfRule>
    <cfRule type="cellIs" dxfId="755" priority="692" operator="greaterThan">
      <formula>"J&amp;25"</formula>
    </cfRule>
  </conditionalFormatting>
  <conditionalFormatting sqref="N172:N175">
    <cfRule type="containsText" dxfId="754" priority="690" operator="containsText" text="Excessivamente elevado">
      <formula>NOT(ISERROR(SEARCH("Excessivamente elevado",N172)))</formula>
    </cfRule>
  </conditionalFormatting>
  <conditionalFormatting sqref="O172:O175">
    <cfRule type="cellIs" dxfId="753" priority="684" operator="lessThan">
      <formula>"K$25"</formula>
    </cfRule>
    <cfRule type="cellIs" dxfId="752" priority="685" operator="greaterThan">
      <formula>"J$25"</formula>
    </cfRule>
  </conditionalFormatting>
  <conditionalFormatting sqref="O172:O175">
    <cfRule type="cellIs" dxfId="751" priority="682" operator="lessThan">
      <formula>"K$25"</formula>
    </cfRule>
    <cfRule type="cellIs" dxfId="750" priority="683" operator="greaterThan">
      <formula>"J&amp;25"</formula>
    </cfRule>
  </conditionalFormatting>
  <conditionalFormatting sqref="O172:O175">
    <cfRule type="containsText" dxfId="749" priority="681" operator="containsText" text="Excessivamente elevado">
      <formula>NOT(ISERROR(SEARCH("Excessivamente elevado",O172)))</formula>
    </cfRule>
  </conditionalFormatting>
  <conditionalFormatting sqref="N176:P176">
    <cfRule type="containsText" dxfId="748" priority="680" operator="containsText" text="Excessivamente elevado">
      <formula>NOT(ISERROR(SEARCH("Excessivamente elevado",N176)))</formula>
    </cfRule>
  </conditionalFormatting>
  <conditionalFormatting sqref="P177:P181">
    <cfRule type="cellIs" dxfId="747" priority="670" operator="lessThan">
      <formula>"K$25"</formula>
    </cfRule>
    <cfRule type="cellIs" dxfId="746" priority="671" operator="greaterThan">
      <formula>"J&amp;25"</formula>
    </cfRule>
  </conditionalFormatting>
  <conditionalFormatting sqref="P177:P181">
    <cfRule type="containsText" dxfId="745" priority="669" operator="containsText" text="Excessivamente elevado">
      <formula>NOT(ISERROR(SEARCH("Excessivamente elevado",P177)))</formula>
    </cfRule>
  </conditionalFormatting>
  <conditionalFormatting sqref="P177:P181">
    <cfRule type="containsText" priority="672" operator="containsText" text="Excessivamente elevado">
      <formula>NOT(ISERROR(SEARCH("Excessivamente elevado",P177)))</formula>
    </cfRule>
    <cfRule type="containsText" dxfId="744" priority="673" operator="containsText" text="Válido">
      <formula>NOT(ISERROR(SEARCH("Válido",P177)))</formula>
    </cfRule>
    <cfRule type="containsText" dxfId="743" priority="674" operator="containsText" text="Inexequível">
      <formula>NOT(ISERROR(SEARCH("Inexequível",P177)))</formula>
    </cfRule>
    <cfRule type="aboveAverage" dxfId="742" priority="675" aboveAverage="0"/>
  </conditionalFormatting>
  <conditionalFormatting sqref="N177:N181">
    <cfRule type="cellIs" dxfId="741" priority="667" operator="lessThan">
      <formula>"K$25"</formula>
    </cfRule>
    <cfRule type="cellIs" dxfId="740" priority="668" operator="greaterThan">
      <formula>"J$25"</formula>
    </cfRule>
  </conditionalFormatting>
  <conditionalFormatting sqref="N177:N181">
    <cfRule type="cellIs" dxfId="739" priority="665" operator="lessThan">
      <formula>"K$25"</formula>
    </cfRule>
    <cfRule type="cellIs" dxfId="738" priority="666" operator="greaterThan">
      <formula>"J&amp;25"</formula>
    </cfRule>
  </conditionalFormatting>
  <conditionalFormatting sqref="N177:N181">
    <cfRule type="containsText" dxfId="737" priority="664" operator="containsText" text="Excessivamente elevado">
      <formula>NOT(ISERROR(SEARCH("Excessivamente elevado",N177)))</formula>
    </cfRule>
  </conditionalFormatting>
  <conditionalFormatting sqref="O177:O181">
    <cfRule type="cellIs" dxfId="736" priority="658" operator="lessThan">
      <formula>"K$25"</formula>
    </cfRule>
    <cfRule type="cellIs" dxfId="735" priority="659" operator="greaterThan">
      <formula>"J$25"</formula>
    </cfRule>
  </conditionalFormatting>
  <conditionalFormatting sqref="O177:O181">
    <cfRule type="cellIs" dxfId="734" priority="656" operator="lessThan">
      <formula>"K$25"</formula>
    </cfRule>
    <cfRule type="cellIs" dxfId="733" priority="657" operator="greaterThan">
      <formula>"J&amp;25"</formula>
    </cfRule>
  </conditionalFormatting>
  <conditionalFormatting sqref="O177:O181">
    <cfRule type="containsText" dxfId="732" priority="655" operator="containsText" text="Excessivamente elevado">
      <formula>NOT(ISERROR(SEARCH("Excessivamente elevado",O177)))</formula>
    </cfRule>
  </conditionalFormatting>
  <conditionalFormatting sqref="O177:O181">
    <cfRule type="containsText" priority="660" operator="containsText" text="Excessivamente elevado">
      <formula>NOT(ISERROR(SEARCH("Excessivamente elevado",O177)))</formula>
    </cfRule>
    <cfRule type="containsText" dxfId="731" priority="661" operator="containsText" text="Válido">
      <formula>NOT(ISERROR(SEARCH("Válido",O177)))</formula>
    </cfRule>
    <cfRule type="containsText" dxfId="730" priority="662" operator="containsText" text="Inexequível">
      <formula>NOT(ISERROR(SEARCH("Inexequível",O177)))</formula>
    </cfRule>
    <cfRule type="aboveAverage" dxfId="729" priority="663" aboveAverage="0"/>
  </conditionalFormatting>
  <conditionalFormatting sqref="N182:P182">
    <cfRule type="containsText" dxfId="728" priority="654" operator="containsText" text="Excessivamente elevado">
      <formula>NOT(ISERROR(SEARCH("Excessivamente elevado",N182)))</formula>
    </cfRule>
  </conditionalFormatting>
  <conditionalFormatting sqref="P183:P186">
    <cfRule type="cellIs" dxfId="727" priority="644" operator="lessThan">
      <formula>"K$25"</formula>
    </cfRule>
    <cfRule type="cellIs" dxfId="726" priority="645" operator="greaterThan">
      <formula>"J&amp;25"</formula>
    </cfRule>
  </conditionalFormatting>
  <conditionalFormatting sqref="P183:P186">
    <cfRule type="containsText" dxfId="725" priority="643" operator="containsText" text="Excessivamente elevado">
      <formula>NOT(ISERROR(SEARCH("Excessivamente elevado",P183)))</formula>
    </cfRule>
  </conditionalFormatting>
  <conditionalFormatting sqref="N183:N186">
    <cfRule type="cellIs" dxfId="724" priority="641" operator="lessThan">
      <formula>"K$25"</formula>
    </cfRule>
    <cfRule type="cellIs" dxfId="723" priority="642" operator="greaterThan">
      <formula>"J$25"</formula>
    </cfRule>
  </conditionalFormatting>
  <conditionalFormatting sqref="N183:N186">
    <cfRule type="cellIs" dxfId="722" priority="639" operator="lessThan">
      <formula>"K$25"</formula>
    </cfRule>
    <cfRule type="cellIs" dxfId="721" priority="640" operator="greaterThan">
      <formula>"J&amp;25"</formula>
    </cfRule>
  </conditionalFormatting>
  <conditionalFormatting sqref="N183:N186">
    <cfRule type="containsText" dxfId="720" priority="638" operator="containsText" text="Excessivamente elevado">
      <formula>NOT(ISERROR(SEARCH("Excessivamente elevado",N183)))</formula>
    </cfRule>
  </conditionalFormatting>
  <conditionalFormatting sqref="O183:O186">
    <cfRule type="cellIs" dxfId="719" priority="632" operator="lessThan">
      <formula>"K$25"</formula>
    </cfRule>
    <cfRule type="cellIs" dxfId="718" priority="633" operator="greaterThan">
      <formula>"J$25"</formula>
    </cfRule>
  </conditionalFormatting>
  <conditionalFormatting sqref="O183:O186">
    <cfRule type="cellIs" dxfId="717" priority="630" operator="lessThan">
      <formula>"K$25"</formula>
    </cfRule>
    <cfRule type="cellIs" dxfId="716" priority="631" operator="greaterThan">
      <formula>"J&amp;25"</formula>
    </cfRule>
  </conditionalFormatting>
  <conditionalFormatting sqref="O183:O186">
    <cfRule type="containsText" dxfId="715" priority="629" operator="containsText" text="Excessivamente elevado">
      <formula>NOT(ISERROR(SEARCH("Excessivamente elevado",O183)))</formula>
    </cfRule>
  </conditionalFormatting>
  <conditionalFormatting sqref="N187:P187">
    <cfRule type="containsText" dxfId="714" priority="628" operator="containsText" text="Excessivamente elevado">
      <formula>NOT(ISERROR(SEARCH("Excessivamente elevado",N187)))</formula>
    </cfRule>
  </conditionalFormatting>
  <conditionalFormatting sqref="P188:P192">
    <cfRule type="cellIs" dxfId="713" priority="618" operator="lessThan">
      <formula>"K$25"</formula>
    </cfRule>
    <cfRule type="cellIs" dxfId="712" priority="619" operator="greaterThan">
      <formula>"J&amp;25"</formula>
    </cfRule>
  </conditionalFormatting>
  <conditionalFormatting sqref="P188:P192">
    <cfRule type="containsText" dxfId="711" priority="617" operator="containsText" text="Excessivamente elevado">
      <formula>NOT(ISERROR(SEARCH("Excessivamente elevado",P188)))</formula>
    </cfRule>
  </conditionalFormatting>
  <conditionalFormatting sqref="P188:P192">
    <cfRule type="containsText" priority="620" operator="containsText" text="Excessivamente elevado">
      <formula>NOT(ISERROR(SEARCH("Excessivamente elevado",P188)))</formula>
    </cfRule>
    <cfRule type="containsText" dxfId="710" priority="621" operator="containsText" text="Válido">
      <formula>NOT(ISERROR(SEARCH("Válido",P188)))</formula>
    </cfRule>
    <cfRule type="containsText" dxfId="709" priority="622" operator="containsText" text="Inexequível">
      <formula>NOT(ISERROR(SEARCH("Inexequível",P188)))</formula>
    </cfRule>
    <cfRule type="aboveAverage" dxfId="708" priority="623" aboveAverage="0"/>
  </conditionalFormatting>
  <conditionalFormatting sqref="N188:N193">
    <cfRule type="cellIs" dxfId="707" priority="615" operator="lessThan">
      <formula>"K$25"</formula>
    </cfRule>
    <cfRule type="cellIs" dxfId="706" priority="616" operator="greaterThan">
      <formula>"J$25"</formula>
    </cfRule>
  </conditionalFormatting>
  <conditionalFormatting sqref="N188:N193">
    <cfRule type="cellIs" dxfId="705" priority="613" operator="lessThan">
      <formula>"K$25"</formula>
    </cfRule>
    <cfRule type="cellIs" dxfId="704" priority="614" operator="greaterThan">
      <formula>"J&amp;25"</formula>
    </cfRule>
  </conditionalFormatting>
  <conditionalFormatting sqref="N188:N193">
    <cfRule type="containsText" dxfId="703" priority="612" operator="containsText" text="Excessivamente elevado">
      <formula>NOT(ISERROR(SEARCH("Excessivamente elevado",N188)))</formula>
    </cfRule>
  </conditionalFormatting>
  <conditionalFormatting sqref="O188:O192">
    <cfRule type="cellIs" dxfId="702" priority="606" operator="lessThan">
      <formula>"K$25"</formula>
    </cfRule>
    <cfRule type="cellIs" dxfId="701" priority="607" operator="greaterThan">
      <formula>"J$25"</formula>
    </cfRule>
  </conditionalFormatting>
  <conditionalFormatting sqref="O188:O192">
    <cfRule type="cellIs" dxfId="700" priority="604" operator="lessThan">
      <formula>"K$25"</formula>
    </cfRule>
    <cfRule type="cellIs" dxfId="699" priority="605" operator="greaterThan">
      <formula>"J&amp;25"</formula>
    </cfRule>
  </conditionalFormatting>
  <conditionalFormatting sqref="O188:O192">
    <cfRule type="containsText" dxfId="698" priority="603" operator="containsText" text="Excessivamente elevado">
      <formula>NOT(ISERROR(SEARCH("Excessivamente elevado",O188)))</formula>
    </cfRule>
  </conditionalFormatting>
  <conditionalFormatting sqref="O188:O192">
    <cfRule type="containsText" priority="608" operator="containsText" text="Excessivamente elevado">
      <formula>NOT(ISERROR(SEARCH("Excessivamente elevado",O188)))</formula>
    </cfRule>
    <cfRule type="containsText" dxfId="697" priority="609" operator="containsText" text="Válido">
      <formula>NOT(ISERROR(SEARCH("Válido",O188)))</formula>
    </cfRule>
    <cfRule type="containsText" dxfId="696" priority="610" operator="containsText" text="Inexequível">
      <formula>NOT(ISERROR(SEARCH("Inexequível",O188)))</formula>
    </cfRule>
    <cfRule type="aboveAverage" dxfId="695" priority="611" aboveAverage="0"/>
  </conditionalFormatting>
  <conditionalFormatting sqref="N194:P194">
    <cfRule type="containsText" dxfId="694" priority="602" operator="containsText" text="Excessivamente elevado">
      <formula>NOT(ISERROR(SEARCH("Excessivamente elevado",N194)))</formula>
    </cfRule>
  </conditionalFormatting>
  <conditionalFormatting sqref="P195:P198">
    <cfRule type="cellIs" dxfId="693" priority="592" operator="lessThan">
      <formula>"K$25"</formula>
    </cfRule>
    <cfRule type="cellIs" dxfId="692" priority="593" operator="greaterThan">
      <formula>"J&amp;25"</formula>
    </cfRule>
  </conditionalFormatting>
  <conditionalFormatting sqref="P195:P198">
    <cfRule type="containsText" dxfId="691" priority="591" operator="containsText" text="Excessivamente elevado">
      <formula>NOT(ISERROR(SEARCH("Excessivamente elevado",P195)))</formula>
    </cfRule>
  </conditionalFormatting>
  <conditionalFormatting sqref="P195:P198">
    <cfRule type="containsText" priority="594" operator="containsText" text="Excessivamente elevado">
      <formula>NOT(ISERROR(SEARCH("Excessivamente elevado",P195)))</formula>
    </cfRule>
    <cfRule type="containsText" dxfId="690" priority="595" operator="containsText" text="Válido">
      <formula>NOT(ISERROR(SEARCH("Válido",P195)))</formula>
    </cfRule>
    <cfRule type="containsText" dxfId="689" priority="596" operator="containsText" text="Inexequível">
      <formula>NOT(ISERROR(SEARCH("Inexequível",P195)))</formula>
    </cfRule>
    <cfRule type="aboveAverage" dxfId="688" priority="597" aboveAverage="0"/>
  </conditionalFormatting>
  <conditionalFormatting sqref="N195:N200">
    <cfRule type="cellIs" dxfId="687" priority="589" operator="lessThan">
      <formula>"K$25"</formula>
    </cfRule>
    <cfRule type="cellIs" dxfId="686" priority="590" operator="greaterThan">
      <formula>"J$25"</formula>
    </cfRule>
  </conditionalFormatting>
  <conditionalFormatting sqref="N195:N200">
    <cfRule type="cellIs" dxfId="685" priority="587" operator="lessThan">
      <formula>"K$25"</formula>
    </cfRule>
    <cfRule type="cellIs" dxfId="684" priority="588" operator="greaterThan">
      <formula>"J&amp;25"</formula>
    </cfRule>
  </conditionalFormatting>
  <conditionalFormatting sqref="N195:N200">
    <cfRule type="containsText" dxfId="683" priority="586" operator="containsText" text="Excessivamente elevado">
      <formula>NOT(ISERROR(SEARCH("Excessivamente elevado",N195)))</formula>
    </cfRule>
  </conditionalFormatting>
  <conditionalFormatting sqref="O195:O200">
    <cfRule type="cellIs" dxfId="682" priority="580" operator="lessThan">
      <formula>"K$25"</formula>
    </cfRule>
    <cfRule type="cellIs" dxfId="681" priority="581" operator="greaterThan">
      <formula>"J$25"</formula>
    </cfRule>
  </conditionalFormatting>
  <conditionalFormatting sqref="O195:O200">
    <cfRule type="cellIs" dxfId="680" priority="578" operator="lessThan">
      <formula>"K$25"</formula>
    </cfRule>
    <cfRule type="cellIs" dxfId="679" priority="579" operator="greaterThan">
      <formula>"J&amp;25"</formula>
    </cfRule>
  </conditionalFormatting>
  <conditionalFormatting sqref="O195:O200">
    <cfRule type="containsText" dxfId="678" priority="577" operator="containsText" text="Excessivamente elevado">
      <formula>NOT(ISERROR(SEARCH("Excessivamente elevado",O195)))</formula>
    </cfRule>
  </conditionalFormatting>
  <conditionalFormatting sqref="O195:O200">
    <cfRule type="containsText" priority="582" operator="containsText" text="Excessivamente elevado">
      <formula>NOT(ISERROR(SEARCH("Excessivamente elevado",O195)))</formula>
    </cfRule>
    <cfRule type="containsText" dxfId="677" priority="583" operator="containsText" text="Válido">
      <formula>NOT(ISERROR(SEARCH("Válido",O195)))</formula>
    </cfRule>
    <cfRule type="containsText" dxfId="676" priority="584" operator="containsText" text="Inexequível">
      <formula>NOT(ISERROR(SEARCH("Inexequível",O195)))</formula>
    </cfRule>
    <cfRule type="aboveAverage" dxfId="675" priority="585" aboveAverage="0"/>
  </conditionalFormatting>
  <conditionalFormatting sqref="N201:P201">
    <cfRule type="containsText" dxfId="674" priority="576" operator="containsText" text="Excessivamente elevado">
      <formula>NOT(ISERROR(SEARCH("Excessivamente elevado",N201)))</formula>
    </cfRule>
  </conditionalFormatting>
  <conditionalFormatting sqref="P202:P205">
    <cfRule type="cellIs" dxfId="673" priority="566" operator="lessThan">
      <formula>"K$25"</formula>
    </cfRule>
    <cfRule type="cellIs" dxfId="672" priority="567" operator="greaterThan">
      <formula>"J&amp;25"</formula>
    </cfRule>
  </conditionalFormatting>
  <conditionalFormatting sqref="P202:P205">
    <cfRule type="containsText" dxfId="671" priority="565" operator="containsText" text="Excessivamente elevado">
      <formula>NOT(ISERROR(SEARCH("Excessivamente elevado",P202)))</formula>
    </cfRule>
  </conditionalFormatting>
  <conditionalFormatting sqref="P202:P205">
    <cfRule type="containsText" priority="568" operator="containsText" text="Excessivamente elevado">
      <formula>NOT(ISERROR(SEARCH("Excessivamente elevado",P202)))</formula>
    </cfRule>
    <cfRule type="containsText" dxfId="670" priority="569" operator="containsText" text="Válido">
      <formula>NOT(ISERROR(SEARCH("Válido",P202)))</formula>
    </cfRule>
    <cfRule type="containsText" dxfId="669" priority="570" operator="containsText" text="Inexequível">
      <formula>NOT(ISERROR(SEARCH("Inexequível",P202)))</formula>
    </cfRule>
    <cfRule type="aboveAverage" dxfId="668" priority="571" aboveAverage="0"/>
  </conditionalFormatting>
  <conditionalFormatting sqref="N202:N206">
    <cfRule type="cellIs" dxfId="667" priority="563" operator="lessThan">
      <formula>"K$25"</formula>
    </cfRule>
    <cfRule type="cellIs" dxfId="666" priority="564" operator="greaterThan">
      <formula>"J$25"</formula>
    </cfRule>
  </conditionalFormatting>
  <conditionalFormatting sqref="N202:N206">
    <cfRule type="cellIs" dxfId="665" priority="561" operator="lessThan">
      <formula>"K$25"</formula>
    </cfRule>
    <cfRule type="cellIs" dxfId="664" priority="562" operator="greaterThan">
      <formula>"J&amp;25"</formula>
    </cfRule>
  </conditionalFormatting>
  <conditionalFormatting sqref="N202:N206">
    <cfRule type="containsText" dxfId="663" priority="560" operator="containsText" text="Excessivamente elevado">
      <formula>NOT(ISERROR(SEARCH("Excessivamente elevado",N202)))</formula>
    </cfRule>
  </conditionalFormatting>
  <conditionalFormatting sqref="O202:O206">
    <cfRule type="cellIs" dxfId="662" priority="554" operator="lessThan">
      <formula>"K$25"</formula>
    </cfRule>
    <cfRule type="cellIs" dxfId="661" priority="555" operator="greaterThan">
      <formula>"J$25"</formula>
    </cfRule>
  </conditionalFormatting>
  <conditionalFormatting sqref="O202:O206">
    <cfRule type="cellIs" dxfId="660" priority="552" operator="lessThan">
      <formula>"K$25"</formula>
    </cfRule>
    <cfRule type="cellIs" dxfId="659" priority="553" operator="greaterThan">
      <formula>"J&amp;25"</formula>
    </cfRule>
  </conditionalFormatting>
  <conditionalFormatting sqref="O202:O206">
    <cfRule type="containsText" dxfId="658" priority="551" operator="containsText" text="Excessivamente elevado">
      <formula>NOT(ISERROR(SEARCH("Excessivamente elevado",O202)))</formula>
    </cfRule>
  </conditionalFormatting>
  <conditionalFormatting sqref="O202:O206">
    <cfRule type="containsText" priority="556" operator="containsText" text="Excessivamente elevado">
      <formula>NOT(ISERROR(SEARCH("Excessivamente elevado",O202)))</formula>
    </cfRule>
    <cfRule type="containsText" dxfId="657" priority="557" operator="containsText" text="Válido">
      <formula>NOT(ISERROR(SEARCH("Válido",O202)))</formula>
    </cfRule>
    <cfRule type="containsText" dxfId="656" priority="558" operator="containsText" text="Inexequível">
      <formula>NOT(ISERROR(SEARCH("Inexequível",O202)))</formula>
    </cfRule>
    <cfRule type="aboveAverage" dxfId="655" priority="559" aboveAverage="0"/>
  </conditionalFormatting>
  <conditionalFormatting sqref="N207:P207">
    <cfRule type="containsText" dxfId="654" priority="550" operator="containsText" text="Excessivamente elevado">
      <formula>NOT(ISERROR(SEARCH("Excessivamente elevado",N207)))</formula>
    </cfRule>
  </conditionalFormatting>
  <conditionalFormatting sqref="P208:P212">
    <cfRule type="cellIs" dxfId="653" priority="540" operator="lessThan">
      <formula>"K$25"</formula>
    </cfRule>
    <cfRule type="cellIs" dxfId="652" priority="541" operator="greaterThan">
      <formula>"J&amp;25"</formula>
    </cfRule>
  </conditionalFormatting>
  <conditionalFormatting sqref="P208:P212">
    <cfRule type="containsText" dxfId="651" priority="539" operator="containsText" text="Excessivamente elevado">
      <formula>NOT(ISERROR(SEARCH("Excessivamente elevado",P208)))</formula>
    </cfRule>
  </conditionalFormatting>
  <conditionalFormatting sqref="P208:P212">
    <cfRule type="containsText" priority="542" operator="containsText" text="Excessivamente elevado">
      <formula>NOT(ISERROR(SEARCH("Excessivamente elevado",P208)))</formula>
    </cfRule>
    <cfRule type="containsText" dxfId="650" priority="543" operator="containsText" text="Válido">
      <formula>NOT(ISERROR(SEARCH("Válido",P208)))</formula>
    </cfRule>
    <cfRule type="containsText" dxfId="649" priority="544" operator="containsText" text="Inexequível">
      <formula>NOT(ISERROR(SEARCH("Inexequível",P208)))</formula>
    </cfRule>
    <cfRule type="aboveAverage" dxfId="648" priority="545" aboveAverage="0"/>
  </conditionalFormatting>
  <conditionalFormatting sqref="N208:N212">
    <cfRule type="cellIs" dxfId="647" priority="537" operator="lessThan">
      <formula>"K$25"</formula>
    </cfRule>
    <cfRule type="cellIs" dxfId="646" priority="538" operator="greaterThan">
      <formula>"J$25"</formula>
    </cfRule>
  </conditionalFormatting>
  <conditionalFormatting sqref="N208:N212">
    <cfRule type="cellIs" dxfId="645" priority="535" operator="lessThan">
      <formula>"K$25"</formula>
    </cfRule>
    <cfRule type="cellIs" dxfId="644" priority="536" operator="greaterThan">
      <formula>"J&amp;25"</formula>
    </cfRule>
  </conditionalFormatting>
  <conditionalFormatting sqref="N208:N212">
    <cfRule type="containsText" dxfId="643" priority="534" operator="containsText" text="Excessivamente elevado">
      <formula>NOT(ISERROR(SEARCH("Excessivamente elevado",N208)))</formula>
    </cfRule>
  </conditionalFormatting>
  <conditionalFormatting sqref="O208:O212">
    <cfRule type="cellIs" dxfId="642" priority="528" operator="lessThan">
      <formula>"K$25"</formula>
    </cfRule>
    <cfRule type="cellIs" dxfId="641" priority="529" operator="greaterThan">
      <formula>"J$25"</formula>
    </cfRule>
  </conditionalFormatting>
  <conditionalFormatting sqref="O208:O212">
    <cfRule type="cellIs" dxfId="640" priority="526" operator="lessThan">
      <formula>"K$25"</formula>
    </cfRule>
    <cfRule type="cellIs" dxfId="639" priority="527" operator="greaterThan">
      <formula>"J&amp;25"</formula>
    </cfRule>
  </conditionalFormatting>
  <conditionalFormatting sqref="O208:O212">
    <cfRule type="containsText" dxfId="638" priority="525" operator="containsText" text="Excessivamente elevado">
      <formula>NOT(ISERROR(SEARCH("Excessivamente elevado",O208)))</formula>
    </cfRule>
  </conditionalFormatting>
  <conditionalFormatting sqref="O208:O212">
    <cfRule type="containsText" priority="530" operator="containsText" text="Excessivamente elevado">
      <formula>NOT(ISERROR(SEARCH("Excessivamente elevado",O208)))</formula>
    </cfRule>
    <cfRule type="containsText" dxfId="637" priority="531" operator="containsText" text="Válido">
      <formula>NOT(ISERROR(SEARCH("Válido",O208)))</formula>
    </cfRule>
    <cfRule type="containsText" dxfId="636" priority="532" operator="containsText" text="Inexequível">
      <formula>NOT(ISERROR(SEARCH("Inexequível",O208)))</formula>
    </cfRule>
    <cfRule type="aboveAverage" dxfId="635" priority="533" aboveAverage="0"/>
  </conditionalFormatting>
  <conditionalFormatting sqref="N213:P213">
    <cfRule type="containsText" dxfId="634" priority="524" operator="containsText" text="Excessivamente elevado">
      <formula>NOT(ISERROR(SEARCH("Excessivamente elevado",N213)))</formula>
    </cfRule>
  </conditionalFormatting>
  <conditionalFormatting sqref="P214:P218">
    <cfRule type="cellIs" dxfId="633" priority="514" operator="lessThan">
      <formula>"K$25"</formula>
    </cfRule>
    <cfRule type="cellIs" dxfId="632" priority="515" operator="greaterThan">
      <formula>"J&amp;25"</formula>
    </cfRule>
  </conditionalFormatting>
  <conditionalFormatting sqref="P214:P218">
    <cfRule type="containsText" dxfId="631" priority="513" operator="containsText" text="Excessivamente elevado">
      <formula>NOT(ISERROR(SEARCH("Excessivamente elevado",P214)))</formula>
    </cfRule>
  </conditionalFormatting>
  <conditionalFormatting sqref="P214:P218">
    <cfRule type="containsText" priority="516" operator="containsText" text="Excessivamente elevado">
      <formula>NOT(ISERROR(SEARCH("Excessivamente elevado",P214)))</formula>
    </cfRule>
    <cfRule type="containsText" dxfId="630" priority="517" operator="containsText" text="Válido">
      <formula>NOT(ISERROR(SEARCH("Válido",P214)))</formula>
    </cfRule>
    <cfRule type="containsText" dxfId="629" priority="518" operator="containsText" text="Inexequível">
      <formula>NOT(ISERROR(SEARCH("Inexequível",P214)))</formula>
    </cfRule>
    <cfRule type="aboveAverage" dxfId="628" priority="519" aboveAverage="0"/>
  </conditionalFormatting>
  <conditionalFormatting sqref="N214:N218">
    <cfRule type="cellIs" dxfId="627" priority="511" operator="lessThan">
      <formula>"K$25"</formula>
    </cfRule>
    <cfRule type="cellIs" dxfId="626" priority="512" operator="greaterThan">
      <formula>"J$25"</formula>
    </cfRule>
  </conditionalFormatting>
  <conditionalFormatting sqref="N214:N218">
    <cfRule type="cellIs" dxfId="625" priority="509" operator="lessThan">
      <formula>"K$25"</formula>
    </cfRule>
    <cfRule type="cellIs" dxfId="624" priority="510" operator="greaterThan">
      <formula>"J&amp;25"</formula>
    </cfRule>
  </conditionalFormatting>
  <conditionalFormatting sqref="N214:N218">
    <cfRule type="containsText" dxfId="623" priority="508" operator="containsText" text="Excessivamente elevado">
      <formula>NOT(ISERROR(SEARCH("Excessivamente elevado",N214)))</formula>
    </cfRule>
  </conditionalFormatting>
  <conditionalFormatting sqref="O214:O218">
    <cfRule type="cellIs" dxfId="622" priority="502" operator="lessThan">
      <formula>"K$25"</formula>
    </cfRule>
    <cfRule type="cellIs" dxfId="621" priority="503" operator="greaterThan">
      <formula>"J$25"</formula>
    </cfRule>
  </conditionalFormatting>
  <conditionalFormatting sqref="O214:O218">
    <cfRule type="cellIs" dxfId="620" priority="500" operator="lessThan">
      <formula>"K$25"</formula>
    </cfRule>
    <cfRule type="cellIs" dxfId="619" priority="501" operator="greaterThan">
      <formula>"J&amp;25"</formula>
    </cfRule>
  </conditionalFormatting>
  <conditionalFormatting sqref="O214:O218">
    <cfRule type="containsText" dxfId="618" priority="499" operator="containsText" text="Excessivamente elevado">
      <formula>NOT(ISERROR(SEARCH("Excessivamente elevado",O214)))</formula>
    </cfRule>
  </conditionalFormatting>
  <conditionalFormatting sqref="O214:O218">
    <cfRule type="containsText" priority="504" operator="containsText" text="Excessivamente elevado">
      <formula>NOT(ISERROR(SEARCH("Excessivamente elevado",O214)))</formula>
    </cfRule>
    <cfRule type="containsText" dxfId="617" priority="505" operator="containsText" text="Válido">
      <formula>NOT(ISERROR(SEARCH("Válido",O214)))</formula>
    </cfRule>
    <cfRule type="containsText" dxfId="616" priority="506" operator="containsText" text="Inexequível">
      <formula>NOT(ISERROR(SEARCH("Inexequível",O214)))</formula>
    </cfRule>
    <cfRule type="aboveAverage" dxfId="615" priority="507" aboveAverage="0"/>
  </conditionalFormatting>
  <conditionalFormatting sqref="N219:P219">
    <cfRule type="containsText" dxfId="614" priority="498" operator="containsText" text="Excessivamente elevado">
      <formula>NOT(ISERROR(SEARCH("Excessivamente elevado",N219)))</formula>
    </cfRule>
  </conditionalFormatting>
  <conditionalFormatting sqref="P220:P223">
    <cfRule type="cellIs" dxfId="613" priority="488" operator="lessThan">
      <formula>"K$25"</formula>
    </cfRule>
    <cfRule type="cellIs" dxfId="612" priority="489" operator="greaterThan">
      <formula>"J&amp;25"</formula>
    </cfRule>
  </conditionalFormatting>
  <conditionalFormatting sqref="P220:P223">
    <cfRule type="containsText" dxfId="611" priority="487" operator="containsText" text="Excessivamente elevado">
      <formula>NOT(ISERROR(SEARCH("Excessivamente elevado",P220)))</formula>
    </cfRule>
  </conditionalFormatting>
  <conditionalFormatting sqref="N220:N223">
    <cfRule type="cellIs" dxfId="610" priority="485" operator="lessThan">
      <formula>"K$25"</formula>
    </cfRule>
    <cfRule type="cellIs" dxfId="609" priority="486" operator="greaterThan">
      <formula>"J$25"</formula>
    </cfRule>
  </conditionalFormatting>
  <conditionalFormatting sqref="N220:N223">
    <cfRule type="cellIs" dxfId="608" priority="483" operator="lessThan">
      <formula>"K$25"</formula>
    </cfRule>
    <cfRule type="cellIs" dxfId="607" priority="484" operator="greaterThan">
      <formula>"J&amp;25"</formula>
    </cfRule>
  </conditionalFormatting>
  <conditionalFormatting sqref="N220:N223">
    <cfRule type="containsText" dxfId="606" priority="482" operator="containsText" text="Excessivamente elevado">
      <formula>NOT(ISERROR(SEARCH("Excessivamente elevado",N220)))</formula>
    </cfRule>
  </conditionalFormatting>
  <conditionalFormatting sqref="O220:O223">
    <cfRule type="cellIs" dxfId="605" priority="476" operator="lessThan">
      <formula>"K$25"</formula>
    </cfRule>
    <cfRule type="cellIs" dxfId="604" priority="477" operator="greaterThan">
      <formula>"J$25"</formula>
    </cfRule>
  </conditionalFormatting>
  <conditionalFormatting sqref="O220:O223">
    <cfRule type="cellIs" dxfId="603" priority="474" operator="lessThan">
      <formula>"K$25"</formula>
    </cfRule>
    <cfRule type="cellIs" dxfId="602" priority="475" operator="greaterThan">
      <formula>"J&amp;25"</formula>
    </cfRule>
  </conditionalFormatting>
  <conditionalFormatting sqref="O220:O223">
    <cfRule type="containsText" dxfId="601" priority="473" operator="containsText" text="Excessivamente elevado">
      <formula>NOT(ISERROR(SEARCH("Excessivamente elevado",O220)))</formula>
    </cfRule>
  </conditionalFormatting>
  <conditionalFormatting sqref="N224:P224">
    <cfRule type="containsText" dxfId="600" priority="472" operator="containsText" text="Excessivamente elevado">
      <formula>NOT(ISERROR(SEARCH("Excessivamente elevado",N224)))</formula>
    </cfRule>
  </conditionalFormatting>
  <conditionalFormatting sqref="P225:P228">
    <cfRule type="cellIs" dxfId="599" priority="462" operator="lessThan">
      <formula>"K$25"</formula>
    </cfRule>
    <cfRule type="cellIs" dxfId="598" priority="463" operator="greaterThan">
      <formula>"J&amp;25"</formula>
    </cfRule>
  </conditionalFormatting>
  <conditionalFormatting sqref="P225:P228">
    <cfRule type="containsText" dxfId="597" priority="461" operator="containsText" text="Excessivamente elevado">
      <formula>NOT(ISERROR(SEARCH("Excessivamente elevado",P225)))</formula>
    </cfRule>
  </conditionalFormatting>
  <conditionalFormatting sqref="P225:P228">
    <cfRule type="containsText" priority="464" operator="containsText" text="Excessivamente elevado">
      <formula>NOT(ISERROR(SEARCH("Excessivamente elevado",P225)))</formula>
    </cfRule>
    <cfRule type="containsText" dxfId="596" priority="465" operator="containsText" text="Válido">
      <formula>NOT(ISERROR(SEARCH("Válido",P225)))</formula>
    </cfRule>
    <cfRule type="containsText" dxfId="595" priority="466" operator="containsText" text="Inexequível">
      <formula>NOT(ISERROR(SEARCH("Inexequível",P225)))</formula>
    </cfRule>
    <cfRule type="aboveAverage" dxfId="594" priority="467" aboveAverage="0"/>
  </conditionalFormatting>
  <conditionalFormatting sqref="N225:N229">
    <cfRule type="cellIs" dxfId="593" priority="459" operator="lessThan">
      <formula>"K$25"</formula>
    </cfRule>
    <cfRule type="cellIs" dxfId="592" priority="460" operator="greaterThan">
      <formula>"J$25"</formula>
    </cfRule>
  </conditionalFormatting>
  <conditionalFormatting sqref="N225:N229">
    <cfRule type="cellIs" dxfId="591" priority="457" operator="lessThan">
      <formula>"K$25"</formula>
    </cfRule>
    <cfRule type="cellIs" dxfId="590" priority="458" operator="greaterThan">
      <formula>"J&amp;25"</formula>
    </cfRule>
  </conditionalFormatting>
  <conditionalFormatting sqref="N225:N229">
    <cfRule type="containsText" dxfId="589" priority="456" operator="containsText" text="Excessivamente elevado">
      <formula>NOT(ISERROR(SEARCH("Excessivamente elevado",N225)))</formula>
    </cfRule>
  </conditionalFormatting>
  <conditionalFormatting sqref="O225:O229">
    <cfRule type="cellIs" dxfId="588" priority="450" operator="lessThan">
      <formula>"K$25"</formula>
    </cfRule>
    <cfRule type="cellIs" dxfId="587" priority="451" operator="greaterThan">
      <formula>"J$25"</formula>
    </cfRule>
  </conditionalFormatting>
  <conditionalFormatting sqref="O225:O229">
    <cfRule type="cellIs" dxfId="586" priority="448" operator="lessThan">
      <formula>"K$25"</formula>
    </cfRule>
    <cfRule type="cellIs" dxfId="585" priority="449" operator="greaterThan">
      <formula>"J&amp;25"</formula>
    </cfRule>
  </conditionalFormatting>
  <conditionalFormatting sqref="O225:O229">
    <cfRule type="containsText" dxfId="584" priority="447" operator="containsText" text="Excessivamente elevado">
      <formula>NOT(ISERROR(SEARCH("Excessivamente elevado",O225)))</formula>
    </cfRule>
  </conditionalFormatting>
  <conditionalFormatting sqref="O225:O229">
    <cfRule type="containsText" priority="452" operator="containsText" text="Excessivamente elevado">
      <formula>NOT(ISERROR(SEARCH("Excessivamente elevado",O225)))</formula>
    </cfRule>
    <cfRule type="containsText" dxfId="583" priority="453" operator="containsText" text="Válido">
      <formula>NOT(ISERROR(SEARCH("Válido",O225)))</formula>
    </cfRule>
    <cfRule type="containsText" dxfId="582" priority="454" operator="containsText" text="Inexequível">
      <formula>NOT(ISERROR(SEARCH("Inexequível",O225)))</formula>
    </cfRule>
    <cfRule type="aboveAverage" dxfId="581" priority="455" aboveAverage="0"/>
  </conditionalFormatting>
  <conditionalFormatting sqref="N230:P230">
    <cfRule type="containsText" dxfId="580" priority="446" operator="containsText" text="Excessivamente elevado">
      <formula>NOT(ISERROR(SEARCH("Excessivamente elevado",N230)))</formula>
    </cfRule>
  </conditionalFormatting>
  <conditionalFormatting sqref="P231:P235">
    <cfRule type="cellIs" dxfId="579" priority="436" operator="lessThan">
      <formula>"K$25"</formula>
    </cfRule>
    <cfRule type="cellIs" dxfId="578" priority="437" operator="greaterThan">
      <formula>"J&amp;25"</formula>
    </cfRule>
  </conditionalFormatting>
  <conditionalFormatting sqref="P231:P235">
    <cfRule type="containsText" dxfId="577" priority="435" operator="containsText" text="Excessivamente elevado">
      <formula>NOT(ISERROR(SEARCH("Excessivamente elevado",P231)))</formula>
    </cfRule>
  </conditionalFormatting>
  <conditionalFormatting sqref="P231:P235">
    <cfRule type="containsText" priority="438" operator="containsText" text="Excessivamente elevado">
      <formula>NOT(ISERROR(SEARCH("Excessivamente elevado",P231)))</formula>
    </cfRule>
    <cfRule type="containsText" dxfId="576" priority="439" operator="containsText" text="Válido">
      <formula>NOT(ISERROR(SEARCH("Válido",P231)))</formula>
    </cfRule>
    <cfRule type="containsText" dxfId="575" priority="440" operator="containsText" text="Inexequível">
      <formula>NOT(ISERROR(SEARCH("Inexequível",P231)))</formula>
    </cfRule>
    <cfRule type="aboveAverage" dxfId="574" priority="441" aboveAverage="0"/>
  </conditionalFormatting>
  <conditionalFormatting sqref="N231:N235">
    <cfRule type="cellIs" dxfId="573" priority="433" operator="lessThan">
      <formula>"K$25"</formula>
    </cfRule>
    <cfRule type="cellIs" dxfId="572" priority="434" operator="greaterThan">
      <formula>"J$25"</formula>
    </cfRule>
  </conditionalFormatting>
  <conditionalFormatting sqref="N231:N235">
    <cfRule type="cellIs" dxfId="571" priority="431" operator="lessThan">
      <formula>"K$25"</formula>
    </cfRule>
    <cfRule type="cellIs" dxfId="570" priority="432" operator="greaterThan">
      <formula>"J&amp;25"</formula>
    </cfRule>
  </conditionalFormatting>
  <conditionalFormatting sqref="N231:N235">
    <cfRule type="containsText" dxfId="569" priority="430" operator="containsText" text="Excessivamente elevado">
      <formula>NOT(ISERROR(SEARCH("Excessivamente elevado",N231)))</formula>
    </cfRule>
  </conditionalFormatting>
  <conditionalFormatting sqref="O231:O235">
    <cfRule type="cellIs" dxfId="568" priority="424" operator="lessThan">
      <formula>"K$25"</formula>
    </cfRule>
    <cfRule type="cellIs" dxfId="567" priority="425" operator="greaterThan">
      <formula>"J$25"</formula>
    </cfRule>
  </conditionalFormatting>
  <conditionalFormatting sqref="O231:O235">
    <cfRule type="cellIs" dxfId="566" priority="422" operator="lessThan">
      <formula>"K$25"</formula>
    </cfRule>
    <cfRule type="cellIs" dxfId="565" priority="423" operator="greaterThan">
      <formula>"J&amp;25"</formula>
    </cfRule>
  </conditionalFormatting>
  <conditionalFormatting sqref="O231:O235">
    <cfRule type="containsText" dxfId="564" priority="421" operator="containsText" text="Excessivamente elevado">
      <formula>NOT(ISERROR(SEARCH("Excessivamente elevado",O231)))</formula>
    </cfRule>
  </conditionalFormatting>
  <conditionalFormatting sqref="O231:O235">
    <cfRule type="containsText" priority="426" operator="containsText" text="Excessivamente elevado">
      <formula>NOT(ISERROR(SEARCH("Excessivamente elevado",O231)))</formula>
    </cfRule>
    <cfRule type="containsText" dxfId="563" priority="427" operator="containsText" text="Válido">
      <formula>NOT(ISERROR(SEARCH("Válido",O231)))</formula>
    </cfRule>
    <cfRule type="containsText" dxfId="562" priority="428" operator="containsText" text="Inexequível">
      <formula>NOT(ISERROR(SEARCH("Inexequível",O231)))</formula>
    </cfRule>
    <cfRule type="aboveAverage" dxfId="561" priority="429" aboveAverage="0"/>
  </conditionalFormatting>
  <conditionalFormatting sqref="N236:P236">
    <cfRule type="containsText" dxfId="560" priority="420" operator="containsText" text="Excessivamente elevado">
      <formula>NOT(ISERROR(SEARCH("Excessivamente elevado",N236)))</formula>
    </cfRule>
  </conditionalFormatting>
  <conditionalFormatting sqref="P237:P241">
    <cfRule type="cellIs" dxfId="559" priority="410" operator="lessThan">
      <formula>"K$25"</formula>
    </cfRule>
    <cfRule type="cellIs" dxfId="558" priority="411" operator="greaterThan">
      <formula>"J&amp;25"</formula>
    </cfRule>
  </conditionalFormatting>
  <conditionalFormatting sqref="P237:P241">
    <cfRule type="containsText" dxfId="557" priority="409" operator="containsText" text="Excessivamente elevado">
      <formula>NOT(ISERROR(SEARCH("Excessivamente elevado",P237)))</formula>
    </cfRule>
  </conditionalFormatting>
  <conditionalFormatting sqref="P237:P241">
    <cfRule type="containsText" priority="412" operator="containsText" text="Excessivamente elevado">
      <formula>NOT(ISERROR(SEARCH("Excessivamente elevado",P237)))</formula>
    </cfRule>
    <cfRule type="containsText" dxfId="556" priority="413" operator="containsText" text="Válido">
      <formula>NOT(ISERROR(SEARCH("Válido",P237)))</formula>
    </cfRule>
    <cfRule type="containsText" dxfId="555" priority="414" operator="containsText" text="Inexequível">
      <formula>NOT(ISERROR(SEARCH("Inexequível",P237)))</formula>
    </cfRule>
    <cfRule type="aboveAverage" dxfId="554" priority="415" aboveAverage="0"/>
  </conditionalFormatting>
  <conditionalFormatting sqref="N237:N241">
    <cfRule type="cellIs" dxfId="553" priority="407" operator="lessThan">
      <formula>"K$25"</formula>
    </cfRule>
    <cfRule type="cellIs" dxfId="552" priority="408" operator="greaterThan">
      <formula>"J$25"</formula>
    </cfRule>
  </conditionalFormatting>
  <conditionalFormatting sqref="N237:N241">
    <cfRule type="cellIs" dxfId="551" priority="405" operator="lessThan">
      <formula>"K$25"</formula>
    </cfRule>
    <cfRule type="cellIs" dxfId="550" priority="406" operator="greaterThan">
      <formula>"J&amp;25"</formula>
    </cfRule>
  </conditionalFormatting>
  <conditionalFormatting sqref="N237:N241">
    <cfRule type="containsText" dxfId="549" priority="404" operator="containsText" text="Excessivamente elevado">
      <formula>NOT(ISERROR(SEARCH("Excessivamente elevado",N237)))</formula>
    </cfRule>
  </conditionalFormatting>
  <conditionalFormatting sqref="O237:O241">
    <cfRule type="cellIs" dxfId="548" priority="398" operator="lessThan">
      <formula>"K$25"</formula>
    </cfRule>
    <cfRule type="cellIs" dxfId="547" priority="399" operator="greaterThan">
      <formula>"J$25"</formula>
    </cfRule>
  </conditionalFormatting>
  <conditionalFormatting sqref="O237:O241">
    <cfRule type="cellIs" dxfId="546" priority="396" operator="lessThan">
      <formula>"K$25"</formula>
    </cfRule>
    <cfRule type="cellIs" dxfId="545" priority="397" operator="greaterThan">
      <formula>"J&amp;25"</formula>
    </cfRule>
  </conditionalFormatting>
  <conditionalFormatting sqref="O237:O241">
    <cfRule type="containsText" dxfId="544" priority="395" operator="containsText" text="Excessivamente elevado">
      <formula>NOT(ISERROR(SEARCH("Excessivamente elevado",O237)))</formula>
    </cfRule>
  </conditionalFormatting>
  <conditionalFormatting sqref="O237:O241">
    <cfRule type="containsText" priority="400" operator="containsText" text="Excessivamente elevado">
      <formula>NOT(ISERROR(SEARCH("Excessivamente elevado",O237)))</formula>
    </cfRule>
    <cfRule type="containsText" dxfId="543" priority="401" operator="containsText" text="Válido">
      <formula>NOT(ISERROR(SEARCH("Válido",O237)))</formula>
    </cfRule>
    <cfRule type="containsText" dxfId="542" priority="402" operator="containsText" text="Inexequível">
      <formula>NOT(ISERROR(SEARCH("Inexequível",O237)))</formula>
    </cfRule>
    <cfRule type="aboveAverage" dxfId="541" priority="403" aboveAverage="0"/>
  </conditionalFormatting>
  <conditionalFormatting sqref="N242:P242">
    <cfRule type="containsText" dxfId="540" priority="394" operator="containsText" text="Excessivamente elevado">
      <formula>NOT(ISERROR(SEARCH("Excessivamente elevado",N242)))</formula>
    </cfRule>
  </conditionalFormatting>
  <conditionalFormatting sqref="P243:P247">
    <cfRule type="cellIs" dxfId="539" priority="384" operator="lessThan">
      <formula>"K$25"</formula>
    </cfRule>
    <cfRule type="cellIs" dxfId="538" priority="385" operator="greaterThan">
      <formula>"J&amp;25"</formula>
    </cfRule>
  </conditionalFormatting>
  <conditionalFormatting sqref="P243:P247">
    <cfRule type="containsText" dxfId="537" priority="383" operator="containsText" text="Excessivamente elevado">
      <formula>NOT(ISERROR(SEARCH("Excessivamente elevado",P243)))</formula>
    </cfRule>
  </conditionalFormatting>
  <conditionalFormatting sqref="P243:P247">
    <cfRule type="containsText" priority="386" operator="containsText" text="Excessivamente elevado">
      <formula>NOT(ISERROR(SEARCH("Excessivamente elevado",P243)))</formula>
    </cfRule>
    <cfRule type="containsText" dxfId="536" priority="387" operator="containsText" text="Válido">
      <formula>NOT(ISERROR(SEARCH("Válido",P243)))</formula>
    </cfRule>
    <cfRule type="containsText" dxfId="535" priority="388" operator="containsText" text="Inexequível">
      <formula>NOT(ISERROR(SEARCH("Inexequível",P243)))</formula>
    </cfRule>
    <cfRule type="aboveAverage" dxfId="534" priority="389" aboveAverage="0"/>
  </conditionalFormatting>
  <conditionalFormatting sqref="N243:N247">
    <cfRule type="cellIs" dxfId="533" priority="381" operator="lessThan">
      <formula>"K$25"</formula>
    </cfRule>
    <cfRule type="cellIs" dxfId="532" priority="382" operator="greaterThan">
      <formula>"J$25"</formula>
    </cfRule>
  </conditionalFormatting>
  <conditionalFormatting sqref="N243:N247">
    <cfRule type="cellIs" dxfId="531" priority="379" operator="lessThan">
      <formula>"K$25"</formula>
    </cfRule>
    <cfRule type="cellIs" dxfId="530" priority="380" operator="greaterThan">
      <formula>"J&amp;25"</formula>
    </cfRule>
  </conditionalFormatting>
  <conditionalFormatting sqref="N243:N247">
    <cfRule type="containsText" dxfId="529" priority="378" operator="containsText" text="Excessivamente elevado">
      <formula>NOT(ISERROR(SEARCH("Excessivamente elevado",N243)))</formula>
    </cfRule>
  </conditionalFormatting>
  <conditionalFormatting sqref="O243:O247">
    <cfRule type="cellIs" dxfId="528" priority="372" operator="lessThan">
      <formula>"K$25"</formula>
    </cfRule>
    <cfRule type="cellIs" dxfId="527" priority="373" operator="greaterThan">
      <formula>"J$25"</formula>
    </cfRule>
  </conditionalFormatting>
  <conditionalFormatting sqref="O243:O247">
    <cfRule type="cellIs" dxfId="526" priority="370" operator="lessThan">
      <formula>"K$25"</formula>
    </cfRule>
    <cfRule type="cellIs" dxfId="525" priority="371" operator="greaterThan">
      <formula>"J&amp;25"</formula>
    </cfRule>
  </conditionalFormatting>
  <conditionalFormatting sqref="O243:O247">
    <cfRule type="containsText" dxfId="524" priority="369" operator="containsText" text="Excessivamente elevado">
      <formula>NOT(ISERROR(SEARCH("Excessivamente elevado",O243)))</formula>
    </cfRule>
  </conditionalFormatting>
  <conditionalFormatting sqref="O243:O247">
    <cfRule type="containsText" priority="374" operator="containsText" text="Excessivamente elevado">
      <formula>NOT(ISERROR(SEARCH("Excessivamente elevado",O243)))</formula>
    </cfRule>
    <cfRule type="containsText" dxfId="523" priority="375" operator="containsText" text="Válido">
      <formula>NOT(ISERROR(SEARCH("Válido",O243)))</formula>
    </cfRule>
    <cfRule type="containsText" dxfId="522" priority="376" operator="containsText" text="Inexequível">
      <formula>NOT(ISERROR(SEARCH("Inexequível",O243)))</formula>
    </cfRule>
    <cfRule type="aboveAverage" dxfId="521" priority="377" aboveAverage="0"/>
  </conditionalFormatting>
  <conditionalFormatting sqref="N248:P248">
    <cfRule type="containsText" dxfId="520" priority="368" operator="containsText" text="Excessivamente elevado">
      <formula>NOT(ISERROR(SEARCH("Excessivamente elevado",N248)))</formula>
    </cfRule>
  </conditionalFormatting>
  <conditionalFormatting sqref="P249:P253">
    <cfRule type="cellIs" dxfId="519" priority="358" operator="lessThan">
      <formula>"K$25"</formula>
    </cfRule>
    <cfRule type="cellIs" dxfId="518" priority="359" operator="greaterThan">
      <formula>"J&amp;25"</formula>
    </cfRule>
  </conditionalFormatting>
  <conditionalFormatting sqref="P249:P253">
    <cfRule type="containsText" dxfId="517" priority="357" operator="containsText" text="Excessivamente elevado">
      <formula>NOT(ISERROR(SEARCH("Excessivamente elevado",P249)))</formula>
    </cfRule>
  </conditionalFormatting>
  <conditionalFormatting sqref="P249:P253">
    <cfRule type="containsText" priority="360" operator="containsText" text="Excessivamente elevado">
      <formula>NOT(ISERROR(SEARCH("Excessivamente elevado",P249)))</formula>
    </cfRule>
    <cfRule type="containsText" dxfId="516" priority="361" operator="containsText" text="Válido">
      <formula>NOT(ISERROR(SEARCH("Válido",P249)))</formula>
    </cfRule>
    <cfRule type="containsText" dxfId="515" priority="362" operator="containsText" text="Inexequível">
      <formula>NOT(ISERROR(SEARCH("Inexequível",P249)))</formula>
    </cfRule>
    <cfRule type="aboveAverage" dxfId="514" priority="363" aboveAverage="0"/>
  </conditionalFormatting>
  <conditionalFormatting sqref="N249:N254">
    <cfRule type="cellIs" dxfId="513" priority="355" operator="lessThan">
      <formula>"K$25"</formula>
    </cfRule>
    <cfRule type="cellIs" dxfId="512" priority="356" operator="greaterThan">
      <formula>"J$25"</formula>
    </cfRule>
  </conditionalFormatting>
  <conditionalFormatting sqref="N249:N254">
    <cfRule type="cellIs" dxfId="511" priority="353" operator="lessThan">
      <formula>"K$25"</formula>
    </cfRule>
    <cfRule type="cellIs" dxfId="510" priority="354" operator="greaterThan">
      <formula>"J&amp;25"</formula>
    </cfRule>
  </conditionalFormatting>
  <conditionalFormatting sqref="N249:N254">
    <cfRule type="containsText" dxfId="509" priority="352" operator="containsText" text="Excessivamente elevado">
      <formula>NOT(ISERROR(SEARCH("Excessivamente elevado",N249)))</formula>
    </cfRule>
  </conditionalFormatting>
  <conditionalFormatting sqref="O249:O253">
    <cfRule type="cellIs" dxfId="508" priority="346" operator="lessThan">
      <formula>"K$25"</formula>
    </cfRule>
    <cfRule type="cellIs" dxfId="507" priority="347" operator="greaterThan">
      <formula>"J$25"</formula>
    </cfRule>
  </conditionalFormatting>
  <conditionalFormatting sqref="O249:O253">
    <cfRule type="cellIs" dxfId="506" priority="344" operator="lessThan">
      <formula>"K$25"</formula>
    </cfRule>
    <cfRule type="cellIs" dxfId="505" priority="345" operator="greaterThan">
      <formula>"J&amp;25"</formula>
    </cfRule>
  </conditionalFormatting>
  <conditionalFormatting sqref="O249:O253">
    <cfRule type="containsText" dxfId="504" priority="343" operator="containsText" text="Excessivamente elevado">
      <formula>NOT(ISERROR(SEARCH("Excessivamente elevado",O249)))</formula>
    </cfRule>
  </conditionalFormatting>
  <conditionalFormatting sqref="O249:O253">
    <cfRule type="containsText" priority="348" operator="containsText" text="Excessivamente elevado">
      <formula>NOT(ISERROR(SEARCH("Excessivamente elevado",O249)))</formula>
    </cfRule>
    <cfRule type="containsText" dxfId="503" priority="349" operator="containsText" text="Válido">
      <formula>NOT(ISERROR(SEARCH("Válido",O249)))</formula>
    </cfRule>
    <cfRule type="containsText" dxfId="502" priority="350" operator="containsText" text="Inexequível">
      <formula>NOT(ISERROR(SEARCH("Inexequível",O249)))</formula>
    </cfRule>
    <cfRule type="aboveAverage" dxfId="501" priority="351" aboveAverage="0"/>
  </conditionalFormatting>
  <conditionalFormatting sqref="N255:P255">
    <cfRule type="containsText" dxfId="500" priority="342" operator="containsText" text="Excessivamente elevado">
      <formula>NOT(ISERROR(SEARCH("Excessivamente elevado",N255)))</formula>
    </cfRule>
  </conditionalFormatting>
  <conditionalFormatting sqref="P256:P260">
    <cfRule type="cellIs" dxfId="499" priority="332" operator="lessThan">
      <formula>"K$25"</formula>
    </cfRule>
    <cfRule type="cellIs" dxfId="498" priority="333" operator="greaterThan">
      <formula>"J&amp;25"</formula>
    </cfRule>
  </conditionalFormatting>
  <conditionalFormatting sqref="P256:P260">
    <cfRule type="containsText" dxfId="497" priority="331" operator="containsText" text="Excessivamente elevado">
      <formula>NOT(ISERROR(SEARCH("Excessivamente elevado",P256)))</formula>
    </cfRule>
  </conditionalFormatting>
  <conditionalFormatting sqref="P256:P260">
    <cfRule type="containsText" priority="334" operator="containsText" text="Excessivamente elevado">
      <formula>NOT(ISERROR(SEARCH("Excessivamente elevado",P256)))</formula>
    </cfRule>
    <cfRule type="containsText" dxfId="496" priority="335" operator="containsText" text="Válido">
      <formula>NOT(ISERROR(SEARCH("Válido",P256)))</formula>
    </cfRule>
    <cfRule type="containsText" dxfId="495" priority="336" operator="containsText" text="Inexequível">
      <formula>NOT(ISERROR(SEARCH("Inexequível",P256)))</formula>
    </cfRule>
    <cfRule type="aboveAverage" dxfId="494" priority="337" aboveAverage="0"/>
  </conditionalFormatting>
  <conditionalFormatting sqref="N256:N261">
    <cfRule type="cellIs" dxfId="493" priority="329" operator="lessThan">
      <formula>"K$25"</formula>
    </cfRule>
    <cfRule type="cellIs" dxfId="492" priority="330" operator="greaterThan">
      <formula>"J$25"</formula>
    </cfRule>
  </conditionalFormatting>
  <conditionalFormatting sqref="N256:N261">
    <cfRule type="cellIs" dxfId="491" priority="327" operator="lessThan">
      <formula>"K$25"</formula>
    </cfRule>
    <cfRule type="cellIs" dxfId="490" priority="328" operator="greaterThan">
      <formula>"J&amp;25"</formula>
    </cfRule>
  </conditionalFormatting>
  <conditionalFormatting sqref="N256:N261">
    <cfRule type="containsText" dxfId="489" priority="326" operator="containsText" text="Excessivamente elevado">
      <formula>NOT(ISERROR(SEARCH("Excessivamente elevado",N256)))</formula>
    </cfRule>
  </conditionalFormatting>
  <conditionalFormatting sqref="O256:O260">
    <cfRule type="cellIs" dxfId="488" priority="320" operator="lessThan">
      <formula>"K$25"</formula>
    </cfRule>
    <cfRule type="cellIs" dxfId="487" priority="321" operator="greaterThan">
      <formula>"J$25"</formula>
    </cfRule>
  </conditionalFormatting>
  <conditionalFormatting sqref="O256:O260">
    <cfRule type="cellIs" dxfId="486" priority="318" operator="lessThan">
      <formula>"K$25"</formula>
    </cfRule>
    <cfRule type="cellIs" dxfId="485" priority="319" operator="greaterThan">
      <formula>"J&amp;25"</formula>
    </cfRule>
  </conditionalFormatting>
  <conditionalFormatting sqref="O256:O260">
    <cfRule type="containsText" dxfId="484" priority="317" operator="containsText" text="Excessivamente elevado">
      <formula>NOT(ISERROR(SEARCH("Excessivamente elevado",O256)))</formula>
    </cfRule>
  </conditionalFormatting>
  <conditionalFormatting sqref="O256:O260">
    <cfRule type="containsText" priority="322" operator="containsText" text="Excessivamente elevado">
      <formula>NOT(ISERROR(SEARCH("Excessivamente elevado",O256)))</formula>
    </cfRule>
    <cfRule type="containsText" dxfId="483" priority="323" operator="containsText" text="Válido">
      <formula>NOT(ISERROR(SEARCH("Válido",O256)))</formula>
    </cfRule>
    <cfRule type="containsText" dxfId="482" priority="324" operator="containsText" text="Inexequível">
      <formula>NOT(ISERROR(SEARCH("Inexequível",O256)))</formula>
    </cfRule>
    <cfRule type="aboveAverage" dxfId="481" priority="325" aboveAverage="0"/>
  </conditionalFormatting>
  <conditionalFormatting sqref="N262:P262">
    <cfRule type="containsText" dxfId="480" priority="316" operator="containsText" text="Excessivamente elevado">
      <formula>NOT(ISERROR(SEARCH("Excessivamente elevado",N262)))</formula>
    </cfRule>
  </conditionalFormatting>
  <conditionalFormatting sqref="P263:P266">
    <cfRule type="cellIs" dxfId="479" priority="306" operator="lessThan">
      <formula>"K$25"</formula>
    </cfRule>
    <cfRule type="cellIs" dxfId="478" priority="307" operator="greaterThan">
      <formula>"J&amp;25"</formula>
    </cfRule>
  </conditionalFormatting>
  <conditionalFormatting sqref="P263:P266">
    <cfRule type="containsText" dxfId="477" priority="305" operator="containsText" text="Excessivamente elevado">
      <formula>NOT(ISERROR(SEARCH("Excessivamente elevado",P263)))</formula>
    </cfRule>
  </conditionalFormatting>
  <conditionalFormatting sqref="P263:P266">
    <cfRule type="containsText" priority="308" operator="containsText" text="Excessivamente elevado">
      <formula>NOT(ISERROR(SEARCH("Excessivamente elevado",P263)))</formula>
    </cfRule>
    <cfRule type="containsText" dxfId="476" priority="309" operator="containsText" text="Válido">
      <formula>NOT(ISERROR(SEARCH("Válido",P263)))</formula>
    </cfRule>
    <cfRule type="containsText" dxfId="475" priority="310" operator="containsText" text="Inexequível">
      <formula>NOT(ISERROR(SEARCH("Inexequível",P263)))</formula>
    </cfRule>
    <cfRule type="aboveAverage" dxfId="474" priority="311" aboveAverage="0"/>
  </conditionalFormatting>
  <conditionalFormatting sqref="N263:N267">
    <cfRule type="cellIs" dxfId="473" priority="303" operator="lessThan">
      <formula>"K$25"</formula>
    </cfRule>
    <cfRule type="cellIs" dxfId="472" priority="304" operator="greaterThan">
      <formula>"J$25"</formula>
    </cfRule>
  </conditionalFormatting>
  <conditionalFormatting sqref="N263:N267">
    <cfRule type="cellIs" dxfId="471" priority="301" operator="lessThan">
      <formula>"K$25"</formula>
    </cfRule>
    <cfRule type="cellIs" dxfId="470" priority="302" operator="greaterThan">
      <formula>"J&amp;25"</formula>
    </cfRule>
  </conditionalFormatting>
  <conditionalFormatting sqref="N263:N267">
    <cfRule type="containsText" dxfId="469" priority="300" operator="containsText" text="Excessivamente elevado">
      <formula>NOT(ISERROR(SEARCH("Excessivamente elevado",N263)))</formula>
    </cfRule>
  </conditionalFormatting>
  <conditionalFormatting sqref="O263:O267">
    <cfRule type="cellIs" dxfId="468" priority="294" operator="lessThan">
      <formula>"K$25"</formula>
    </cfRule>
    <cfRule type="cellIs" dxfId="467" priority="295" operator="greaterThan">
      <formula>"J$25"</formula>
    </cfRule>
  </conditionalFormatting>
  <conditionalFormatting sqref="O263:O267">
    <cfRule type="cellIs" dxfId="466" priority="292" operator="lessThan">
      <formula>"K$25"</formula>
    </cfRule>
    <cfRule type="cellIs" dxfId="465" priority="293" operator="greaterThan">
      <formula>"J&amp;25"</formula>
    </cfRule>
  </conditionalFormatting>
  <conditionalFormatting sqref="O263:O267">
    <cfRule type="containsText" dxfId="464" priority="291" operator="containsText" text="Excessivamente elevado">
      <formula>NOT(ISERROR(SEARCH("Excessivamente elevado",O263)))</formula>
    </cfRule>
  </conditionalFormatting>
  <conditionalFormatting sqref="O263:O267">
    <cfRule type="containsText" priority="296" operator="containsText" text="Excessivamente elevado">
      <formula>NOT(ISERROR(SEARCH("Excessivamente elevado",O263)))</formula>
    </cfRule>
    <cfRule type="containsText" dxfId="463" priority="297" operator="containsText" text="Válido">
      <formula>NOT(ISERROR(SEARCH("Válido",O263)))</formula>
    </cfRule>
    <cfRule type="containsText" dxfId="462" priority="298" operator="containsText" text="Inexequível">
      <formula>NOT(ISERROR(SEARCH("Inexequível",O263)))</formula>
    </cfRule>
    <cfRule type="aboveAverage" dxfId="461" priority="299" aboveAverage="0"/>
  </conditionalFormatting>
  <conditionalFormatting sqref="N268:P268">
    <cfRule type="containsText" dxfId="460" priority="290" operator="containsText" text="Excessivamente elevado">
      <formula>NOT(ISERROR(SEARCH("Excessivamente elevado",N268)))</formula>
    </cfRule>
  </conditionalFormatting>
  <conditionalFormatting sqref="P269:P270 P272">
    <cfRule type="cellIs" dxfId="459" priority="280" operator="lessThan">
      <formula>"K$25"</formula>
    </cfRule>
    <cfRule type="cellIs" dxfId="458" priority="281" operator="greaterThan">
      <formula>"J&amp;25"</formula>
    </cfRule>
  </conditionalFormatting>
  <conditionalFormatting sqref="P269:P270 P272">
    <cfRule type="containsText" dxfId="457" priority="279" operator="containsText" text="Excessivamente elevado">
      <formula>NOT(ISERROR(SEARCH("Excessivamente elevado",P269)))</formula>
    </cfRule>
  </conditionalFormatting>
  <conditionalFormatting sqref="P269:P270 P272">
    <cfRule type="containsText" priority="282" operator="containsText" text="Excessivamente elevado">
      <formula>NOT(ISERROR(SEARCH("Excessivamente elevado",P269)))</formula>
    </cfRule>
    <cfRule type="containsText" dxfId="456" priority="283" operator="containsText" text="Válido">
      <formula>NOT(ISERROR(SEARCH("Válido",P269)))</formula>
    </cfRule>
    <cfRule type="containsText" dxfId="455" priority="284" operator="containsText" text="Inexequível">
      <formula>NOT(ISERROR(SEARCH("Inexequível",P269)))</formula>
    </cfRule>
    <cfRule type="aboveAverage" dxfId="454" priority="285" aboveAverage="0"/>
  </conditionalFormatting>
  <conditionalFormatting sqref="N269:N274">
    <cfRule type="cellIs" dxfId="453" priority="277" operator="lessThan">
      <formula>"K$25"</formula>
    </cfRule>
    <cfRule type="cellIs" dxfId="452" priority="278" operator="greaterThan">
      <formula>"J$25"</formula>
    </cfRule>
  </conditionalFormatting>
  <conditionalFormatting sqref="N269:N274">
    <cfRule type="cellIs" dxfId="451" priority="275" operator="lessThan">
      <formula>"K$25"</formula>
    </cfRule>
    <cfRule type="cellIs" dxfId="450" priority="276" operator="greaterThan">
      <formula>"J&amp;25"</formula>
    </cfRule>
  </conditionalFormatting>
  <conditionalFormatting sqref="N269:N274">
    <cfRule type="containsText" dxfId="449" priority="274" operator="containsText" text="Excessivamente elevado">
      <formula>NOT(ISERROR(SEARCH("Excessivamente elevado",N269)))</formula>
    </cfRule>
  </conditionalFormatting>
  <conditionalFormatting sqref="O269:O273">
    <cfRule type="cellIs" dxfId="448" priority="268" operator="lessThan">
      <formula>"K$25"</formula>
    </cfRule>
    <cfRule type="cellIs" dxfId="447" priority="269" operator="greaterThan">
      <formula>"J$25"</formula>
    </cfRule>
  </conditionalFormatting>
  <conditionalFormatting sqref="O269:O273">
    <cfRule type="cellIs" dxfId="446" priority="266" operator="lessThan">
      <formula>"K$25"</formula>
    </cfRule>
    <cfRule type="cellIs" dxfId="445" priority="267" operator="greaterThan">
      <formula>"J&amp;25"</formula>
    </cfRule>
  </conditionalFormatting>
  <conditionalFormatting sqref="O269:O273">
    <cfRule type="containsText" dxfId="444" priority="265" operator="containsText" text="Excessivamente elevado">
      <formula>NOT(ISERROR(SEARCH("Excessivamente elevado",O269)))</formula>
    </cfRule>
  </conditionalFormatting>
  <conditionalFormatting sqref="O269:O273">
    <cfRule type="containsText" priority="270" operator="containsText" text="Excessivamente elevado">
      <formula>NOT(ISERROR(SEARCH("Excessivamente elevado",O269)))</formula>
    </cfRule>
    <cfRule type="containsText" dxfId="443" priority="271" operator="containsText" text="Válido">
      <formula>NOT(ISERROR(SEARCH("Válido",O269)))</formula>
    </cfRule>
    <cfRule type="containsText" dxfId="442" priority="272" operator="containsText" text="Inexequível">
      <formula>NOT(ISERROR(SEARCH("Inexequível",O269)))</formula>
    </cfRule>
    <cfRule type="aboveAverage" dxfId="441" priority="273" aboveAverage="0"/>
  </conditionalFormatting>
  <conditionalFormatting sqref="N275:P275">
    <cfRule type="containsText" dxfId="440" priority="264" operator="containsText" text="Excessivamente elevado">
      <formula>NOT(ISERROR(SEARCH("Excessivamente elevado",N275)))</formula>
    </cfRule>
  </conditionalFormatting>
  <conditionalFormatting sqref="P276:P280">
    <cfRule type="cellIs" dxfId="439" priority="254" operator="lessThan">
      <formula>"K$25"</formula>
    </cfRule>
    <cfRule type="cellIs" dxfId="438" priority="255" operator="greaterThan">
      <formula>"J&amp;25"</formula>
    </cfRule>
  </conditionalFormatting>
  <conditionalFormatting sqref="P276:P280">
    <cfRule type="containsText" dxfId="437" priority="253" operator="containsText" text="Excessivamente elevado">
      <formula>NOT(ISERROR(SEARCH("Excessivamente elevado",P276)))</formula>
    </cfRule>
  </conditionalFormatting>
  <conditionalFormatting sqref="P276:P280">
    <cfRule type="containsText" priority="256" operator="containsText" text="Excessivamente elevado">
      <formula>NOT(ISERROR(SEARCH("Excessivamente elevado",P276)))</formula>
    </cfRule>
    <cfRule type="containsText" dxfId="436" priority="257" operator="containsText" text="Válido">
      <formula>NOT(ISERROR(SEARCH("Válido",P276)))</formula>
    </cfRule>
    <cfRule type="containsText" dxfId="435" priority="258" operator="containsText" text="Inexequível">
      <formula>NOT(ISERROR(SEARCH("Inexequível",P276)))</formula>
    </cfRule>
    <cfRule type="aboveAverage" dxfId="434" priority="259" aboveAverage="0"/>
  </conditionalFormatting>
  <conditionalFormatting sqref="N276:N280">
    <cfRule type="cellIs" dxfId="433" priority="251" operator="lessThan">
      <formula>"K$25"</formula>
    </cfRule>
    <cfRule type="cellIs" dxfId="432" priority="252" operator="greaterThan">
      <formula>"J$25"</formula>
    </cfRule>
  </conditionalFormatting>
  <conditionalFormatting sqref="N276:N280">
    <cfRule type="cellIs" dxfId="431" priority="249" operator="lessThan">
      <formula>"K$25"</formula>
    </cfRule>
    <cfRule type="cellIs" dxfId="430" priority="250" operator="greaterThan">
      <formula>"J&amp;25"</formula>
    </cfRule>
  </conditionalFormatting>
  <conditionalFormatting sqref="N276:N280">
    <cfRule type="containsText" dxfId="429" priority="248" operator="containsText" text="Excessivamente elevado">
      <formula>NOT(ISERROR(SEARCH("Excessivamente elevado",N276)))</formula>
    </cfRule>
  </conditionalFormatting>
  <conditionalFormatting sqref="O276:O280">
    <cfRule type="cellIs" dxfId="428" priority="242" operator="lessThan">
      <formula>"K$25"</formula>
    </cfRule>
    <cfRule type="cellIs" dxfId="427" priority="243" operator="greaterThan">
      <formula>"J$25"</formula>
    </cfRule>
  </conditionalFormatting>
  <conditionalFormatting sqref="O276:O280">
    <cfRule type="cellIs" dxfId="426" priority="240" operator="lessThan">
      <formula>"K$25"</formula>
    </cfRule>
    <cfRule type="cellIs" dxfId="425" priority="241" operator="greaterThan">
      <formula>"J&amp;25"</formula>
    </cfRule>
  </conditionalFormatting>
  <conditionalFormatting sqref="O276:O280">
    <cfRule type="containsText" dxfId="424" priority="239" operator="containsText" text="Excessivamente elevado">
      <formula>NOT(ISERROR(SEARCH("Excessivamente elevado",O276)))</formula>
    </cfRule>
  </conditionalFormatting>
  <conditionalFormatting sqref="O276:O280">
    <cfRule type="containsText" priority="244" operator="containsText" text="Excessivamente elevado">
      <formula>NOT(ISERROR(SEARCH("Excessivamente elevado",O276)))</formula>
    </cfRule>
    <cfRule type="containsText" dxfId="423" priority="245" operator="containsText" text="Válido">
      <formula>NOT(ISERROR(SEARCH("Válido",O276)))</formula>
    </cfRule>
    <cfRule type="containsText" dxfId="422" priority="246" operator="containsText" text="Inexequível">
      <formula>NOT(ISERROR(SEARCH("Inexequível",O276)))</formula>
    </cfRule>
    <cfRule type="aboveAverage" dxfId="421" priority="247" aboveAverage="0"/>
  </conditionalFormatting>
  <conditionalFormatting sqref="N281:P281">
    <cfRule type="containsText" dxfId="420" priority="238" operator="containsText" text="Excessivamente elevado">
      <formula>NOT(ISERROR(SEARCH("Excessivamente elevado",N281)))</formula>
    </cfRule>
  </conditionalFormatting>
  <conditionalFormatting sqref="P282:P285">
    <cfRule type="cellIs" dxfId="419" priority="228" operator="lessThan">
      <formula>"K$25"</formula>
    </cfRule>
    <cfRule type="cellIs" dxfId="418" priority="229" operator="greaterThan">
      <formula>"J&amp;25"</formula>
    </cfRule>
  </conditionalFormatting>
  <conditionalFormatting sqref="P282:P285">
    <cfRule type="containsText" dxfId="417" priority="227" operator="containsText" text="Excessivamente elevado">
      <formula>NOT(ISERROR(SEARCH("Excessivamente elevado",P282)))</formula>
    </cfRule>
  </conditionalFormatting>
  <conditionalFormatting sqref="N282:N285">
    <cfRule type="cellIs" dxfId="416" priority="225" operator="lessThan">
      <formula>"K$25"</formula>
    </cfRule>
    <cfRule type="cellIs" dxfId="415" priority="226" operator="greaterThan">
      <formula>"J$25"</formula>
    </cfRule>
  </conditionalFormatting>
  <conditionalFormatting sqref="N282:N285">
    <cfRule type="cellIs" dxfId="414" priority="223" operator="lessThan">
      <formula>"K$25"</formula>
    </cfRule>
    <cfRule type="cellIs" dxfId="413" priority="224" operator="greaterThan">
      <formula>"J&amp;25"</formula>
    </cfRule>
  </conditionalFormatting>
  <conditionalFormatting sqref="N282:N285">
    <cfRule type="containsText" dxfId="412" priority="222" operator="containsText" text="Excessivamente elevado">
      <formula>NOT(ISERROR(SEARCH("Excessivamente elevado",N282)))</formula>
    </cfRule>
  </conditionalFormatting>
  <conditionalFormatting sqref="O282:O285">
    <cfRule type="cellIs" dxfId="411" priority="216" operator="lessThan">
      <formula>"K$25"</formula>
    </cfRule>
    <cfRule type="cellIs" dxfId="410" priority="217" operator="greaterThan">
      <formula>"J$25"</formula>
    </cfRule>
  </conditionalFormatting>
  <conditionalFormatting sqref="O282:O285">
    <cfRule type="cellIs" dxfId="409" priority="214" operator="lessThan">
      <formula>"K$25"</formula>
    </cfRule>
    <cfRule type="cellIs" dxfId="408" priority="215" operator="greaterThan">
      <formula>"J&amp;25"</formula>
    </cfRule>
  </conditionalFormatting>
  <conditionalFormatting sqref="O282:O285">
    <cfRule type="containsText" dxfId="407" priority="213" operator="containsText" text="Excessivamente elevado">
      <formula>NOT(ISERROR(SEARCH("Excessivamente elevado",O282)))</formula>
    </cfRule>
  </conditionalFormatting>
  <conditionalFormatting sqref="N286:P286">
    <cfRule type="containsText" dxfId="406" priority="212" operator="containsText" text="Excessivamente elevado">
      <formula>NOT(ISERROR(SEARCH("Excessivamente elevado",N286)))</formula>
    </cfRule>
  </conditionalFormatting>
  <conditionalFormatting sqref="P289">
    <cfRule type="cellIs" dxfId="405" priority="202" operator="lessThan">
      <formula>"K$25"</formula>
    </cfRule>
    <cfRule type="cellIs" dxfId="404" priority="203" operator="greaterThan">
      <formula>"J&amp;25"</formula>
    </cfRule>
  </conditionalFormatting>
  <conditionalFormatting sqref="P289">
    <cfRule type="containsText" dxfId="403" priority="201" operator="containsText" text="Excessivamente elevado">
      <formula>NOT(ISERROR(SEARCH("Excessivamente elevado",P289)))</formula>
    </cfRule>
  </conditionalFormatting>
  <conditionalFormatting sqref="P289">
    <cfRule type="containsText" priority="204" operator="containsText" text="Excessivamente elevado">
      <formula>NOT(ISERROR(SEARCH("Excessivamente elevado",P289)))</formula>
    </cfRule>
    <cfRule type="containsText" dxfId="402" priority="205" operator="containsText" text="Válido">
      <formula>NOT(ISERROR(SEARCH("Válido",P289)))</formula>
    </cfRule>
    <cfRule type="containsText" dxfId="401" priority="206" operator="containsText" text="Inexequível">
      <formula>NOT(ISERROR(SEARCH("Inexequível",P289)))</formula>
    </cfRule>
    <cfRule type="aboveAverage" dxfId="400" priority="207" aboveAverage="0"/>
  </conditionalFormatting>
  <conditionalFormatting sqref="N287:N291">
    <cfRule type="cellIs" dxfId="399" priority="199" operator="lessThan">
      <formula>"K$25"</formula>
    </cfRule>
    <cfRule type="cellIs" dxfId="398" priority="200" operator="greaterThan">
      <formula>"J$25"</formula>
    </cfRule>
  </conditionalFormatting>
  <conditionalFormatting sqref="N287:N291">
    <cfRule type="cellIs" dxfId="397" priority="197" operator="lessThan">
      <formula>"K$25"</formula>
    </cfRule>
    <cfRule type="cellIs" dxfId="396" priority="198" operator="greaterThan">
      <formula>"J&amp;25"</formula>
    </cfRule>
  </conditionalFormatting>
  <conditionalFormatting sqref="N287:N291">
    <cfRule type="containsText" dxfId="395" priority="196" operator="containsText" text="Excessivamente elevado">
      <formula>NOT(ISERROR(SEARCH("Excessivamente elevado",N287)))</formula>
    </cfRule>
  </conditionalFormatting>
  <conditionalFormatting sqref="O287:O291">
    <cfRule type="cellIs" dxfId="394" priority="190" operator="lessThan">
      <formula>"K$25"</formula>
    </cfRule>
    <cfRule type="cellIs" dxfId="393" priority="191" operator="greaterThan">
      <formula>"J$25"</formula>
    </cfRule>
  </conditionalFormatting>
  <conditionalFormatting sqref="O287:O291">
    <cfRule type="cellIs" dxfId="392" priority="188" operator="lessThan">
      <formula>"K$25"</formula>
    </cfRule>
    <cfRule type="cellIs" dxfId="391" priority="189" operator="greaterThan">
      <formula>"J&amp;25"</formula>
    </cfRule>
  </conditionalFormatting>
  <conditionalFormatting sqref="O287:O291">
    <cfRule type="containsText" dxfId="390" priority="187" operator="containsText" text="Excessivamente elevado">
      <formula>NOT(ISERROR(SEARCH("Excessivamente elevado",O287)))</formula>
    </cfRule>
  </conditionalFormatting>
  <conditionalFormatting sqref="O287:O291">
    <cfRule type="containsText" priority="192" operator="containsText" text="Excessivamente elevado">
      <formula>NOT(ISERROR(SEARCH("Excessivamente elevado",O287)))</formula>
    </cfRule>
    <cfRule type="containsText" dxfId="389" priority="193" operator="containsText" text="Válido">
      <formula>NOT(ISERROR(SEARCH("Válido",O287)))</formula>
    </cfRule>
    <cfRule type="containsText" dxfId="388" priority="194" operator="containsText" text="Inexequível">
      <formula>NOT(ISERROR(SEARCH("Inexequível",O287)))</formula>
    </cfRule>
    <cfRule type="aboveAverage" dxfId="387" priority="195" aboveAverage="0"/>
  </conditionalFormatting>
  <conditionalFormatting sqref="N292:P292">
    <cfRule type="containsText" dxfId="386" priority="186" operator="containsText" text="Excessivamente elevado">
      <formula>NOT(ISERROR(SEARCH("Excessivamente elevado",N292)))</formula>
    </cfRule>
  </conditionalFormatting>
  <conditionalFormatting sqref="P293:P297">
    <cfRule type="cellIs" dxfId="385" priority="176" operator="lessThan">
      <formula>"K$25"</formula>
    </cfRule>
    <cfRule type="cellIs" dxfId="384" priority="177" operator="greaterThan">
      <formula>"J&amp;25"</formula>
    </cfRule>
  </conditionalFormatting>
  <conditionalFormatting sqref="P293:P297">
    <cfRule type="containsText" dxfId="383" priority="175" operator="containsText" text="Excessivamente elevado">
      <formula>NOT(ISERROR(SEARCH("Excessivamente elevado",P293)))</formula>
    </cfRule>
  </conditionalFormatting>
  <conditionalFormatting sqref="P293:P297">
    <cfRule type="containsText" priority="178" operator="containsText" text="Excessivamente elevado">
      <formula>NOT(ISERROR(SEARCH("Excessivamente elevado",P293)))</formula>
    </cfRule>
    <cfRule type="containsText" dxfId="382" priority="179" operator="containsText" text="Válido">
      <formula>NOT(ISERROR(SEARCH("Válido",P293)))</formula>
    </cfRule>
    <cfRule type="containsText" dxfId="381" priority="180" operator="containsText" text="Inexequível">
      <formula>NOT(ISERROR(SEARCH("Inexequível",P293)))</formula>
    </cfRule>
    <cfRule type="aboveAverage" dxfId="380" priority="181" aboveAverage="0"/>
  </conditionalFormatting>
  <conditionalFormatting sqref="N293:N297">
    <cfRule type="cellIs" dxfId="379" priority="173" operator="lessThan">
      <formula>"K$25"</formula>
    </cfRule>
    <cfRule type="cellIs" dxfId="378" priority="174" operator="greaterThan">
      <formula>"J$25"</formula>
    </cfRule>
  </conditionalFormatting>
  <conditionalFormatting sqref="N293:N297">
    <cfRule type="cellIs" dxfId="377" priority="171" operator="lessThan">
      <formula>"K$25"</formula>
    </cfRule>
    <cfRule type="cellIs" dxfId="376" priority="172" operator="greaterThan">
      <formula>"J&amp;25"</formula>
    </cfRule>
  </conditionalFormatting>
  <conditionalFormatting sqref="N293:N297">
    <cfRule type="containsText" dxfId="375" priority="170" operator="containsText" text="Excessivamente elevado">
      <formula>NOT(ISERROR(SEARCH("Excessivamente elevado",N293)))</formula>
    </cfRule>
  </conditionalFormatting>
  <conditionalFormatting sqref="O293:O297">
    <cfRule type="cellIs" dxfId="374" priority="164" operator="lessThan">
      <formula>"K$25"</formula>
    </cfRule>
    <cfRule type="cellIs" dxfId="373" priority="165" operator="greaterThan">
      <formula>"J$25"</formula>
    </cfRule>
  </conditionalFormatting>
  <conditionalFormatting sqref="O293:O297">
    <cfRule type="cellIs" dxfId="372" priority="162" operator="lessThan">
      <formula>"K$25"</formula>
    </cfRule>
    <cfRule type="cellIs" dxfId="371" priority="163" operator="greaterThan">
      <formula>"J&amp;25"</formula>
    </cfRule>
  </conditionalFormatting>
  <conditionalFormatting sqref="O293:O297">
    <cfRule type="containsText" dxfId="370" priority="161" operator="containsText" text="Excessivamente elevado">
      <formula>NOT(ISERROR(SEARCH("Excessivamente elevado",O293)))</formula>
    </cfRule>
  </conditionalFormatting>
  <conditionalFormatting sqref="O293:O297">
    <cfRule type="containsText" priority="166" operator="containsText" text="Excessivamente elevado">
      <formula>NOT(ISERROR(SEARCH("Excessivamente elevado",O293)))</formula>
    </cfRule>
    <cfRule type="containsText" dxfId="369" priority="167" operator="containsText" text="Válido">
      <formula>NOT(ISERROR(SEARCH("Válido",O293)))</formula>
    </cfRule>
    <cfRule type="containsText" dxfId="368" priority="168" operator="containsText" text="Inexequível">
      <formula>NOT(ISERROR(SEARCH("Inexequível",O293)))</formula>
    </cfRule>
    <cfRule type="aboveAverage" dxfId="367" priority="169" aboveAverage="0"/>
  </conditionalFormatting>
  <conditionalFormatting sqref="N298:P298">
    <cfRule type="containsText" dxfId="366" priority="160" operator="containsText" text="Excessivamente elevado">
      <formula>NOT(ISERROR(SEARCH("Excessivamente elevado",N298)))</formula>
    </cfRule>
  </conditionalFormatting>
  <conditionalFormatting sqref="P299:P301">
    <cfRule type="cellIs" dxfId="365" priority="150" operator="lessThan">
      <formula>"K$25"</formula>
    </cfRule>
    <cfRule type="cellIs" dxfId="364" priority="151" operator="greaterThan">
      <formula>"J&amp;25"</formula>
    </cfRule>
  </conditionalFormatting>
  <conditionalFormatting sqref="P299:P301">
    <cfRule type="containsText" dxfId="363" priority="149" operator="containsText" text="Excessivamente elevado">
      <formula>NOT(ISERROR(SEARCH("Excessivamente elevado",P299)))</formula>
    </cfRule>
  </conditionalFormatting>
  <conditionalFormatting sqref="N299:N302">
    <cfRule type="cellIs" dxfId="362" priority="147" operator="lessThan">
      <formula>"K$25"</formula>
    </cfRule>
    <cfRule type="cellIs" dxfId="361" priority="148" operator="greaterThan">
      <formula>"J$25"</formula>
    </cfRule>
  </conditionalFormatting>
  <conditionalFormatting sqref="N299:N302">
    <cfRule type="cellIs" dxfId="360" priority="145" operator="lessThan">
      <formula>"K$25"</formula>
    </cfRule>
    <cfRule type="cellIs" dxfId="359" priority="146" operator="greaterThan">
      <formula>"J&amp;25"</formula>
    </cfRule>
  </conditionalFormatting>
  <conditionalFormatting sqref="N299:N302">
    <cfRule type="containsText" dxfId="358" priority="144" operator="containsText" text="Excessivamente elevado">
      <formula>NOT(ISERROR(SEARCH("Excessivamente elevado",N299)))</formula>
    </cfRule>
  </conditionalFormatting>
  <conditionalFormatting sqref="O299:O302">
    <cfRule type="cellIs" dxfId="357" priority="138" operator="lessThan">
      <formula>"K$25"</formula>
    </cfRule>
    <cfRule type="cellIs" dxfId="356" priority="139" operator="greaterThan">
      <formula>"J$25"</formula>
    </cfRule>
  </conditionalFormatting>
  <conditionalFormatting sqref="O299:O302">
    <cfRule type="cellIs" dxfId="355" priority="136" operator="lessThan">
      <formula>"K$25"</formula>
    </cfRule>
    <cfRule type="cellIs" dxfId="354" priority="137" operator="greaterThan">
      <formula>"J&amp;25"</formula>
    </cfRule>
  </conditionalFormatting>
  <conditionalFormatting sqref="O299:O302">
    <cfRule type="containsText" dxfId="353" priority="135" operator="containsText" text="Excessivamente elevado">
      <formula>NOT(ISERROR(SEARCH("Excessivamente elevado",O299)))</formula>
    </cfRule>
  </conditionalFormatting>
  <conditionalFormatting sqref="N303:P303">
    <cfRule type="containsText" dxfId="352" priority="134" operator="containsText" text="Excessivamente elevado">
      <formula>NOT(ISERROR(SEARCH("Excessivamente elevado",N303)))</formula>
    </cfRule>
  </conditionalFormatting>
  <conditionalFormatting sqref="P304:P306">
    <cfRule type="cellIs" dxfId="351" priority="124" operator="lessThan">
      <formula>"K$25"</formula>
    </cfRule>
    <cfRule type="cellIs" dxfId="350" priority="125" operator="greaterThan">
      <formula>"J&amp;25"</formula>
    </cfRule>
  </conditionalFormatting>
  <conditionalFormatting sqref="P304:P306">
    <cfRule type="containsText" dxfId="349" priority="123" operator="containsText" text="Excessivamente elevado">
      <formula>NOT(ISERROR(SEARCH("Excessivamente elevado",P304)))</formula>
    </cfRule>
  </conditionalFormatting>
  <conditionalFormatting sqref="N304:N307">
    <cfRule type="cellIs" dxfId="348" priority="121" operator="lessThan">
      <formula>"K$25"</formula>
    </cfRule>
    <cfRule type="cellIs" dxfId="347" priority="122" operator="greaterThan">
      <formula>"J$25"</formula>
    </cfRule>
  </conditionalFormatting>
  <conditionalFormatting sqref="N304:N307">
    <cfRule type="cellIs" dxfId="346" priority="119" operator="lessThan">
      <formula>"K$25"</formula>
    </cfRule>
    <cfRule type="cellIs" dxfId="345" priority="120" operator="greaterThan">
      <formula>"J&amp;25"</formula>
    </cfRule>
  </conditionalFormatting>
  <conditionalFormatting sqref="N304:N307">
    <cfRule type="containsText" dxfId="344" priority="118" operator="containsText" text="Excessivamente elevado">
      <formula>NOT(ISERROR(SEARCH("Excessivamente elevado",N304)))</formula>
    </cfRule>
  </conditionalFormatting>
  <conditionalFormatting sqref="O304:O307">
    <cfRule type="cellIs" dxfId="343" priority="112" operator="lessThan">
      <formula>"K$25"</formula>
    </cfRule>
    <cfRule type="cellIs" dxfId="342" priority="113" operator="greaterThan">
      <formula>"J$25"</formula>
    </cfRule>
  </conditionalFormatting>
  <conditionalFormatting sqref="O304:O307">
    <cfRule type="cellIs" dxfId="341" priority="110" operator="lessThan">
      <formula>"K$25"</formula>
    </cfRule>
    <cfRule type="cellIs" dxfId="340" priority="111" operator="greaterThan">
      <formula>"J&amp;25"</formula>
    </cfRule>
  </conditionalFormatting>
  <conditionalFormatting sqref="O304:O307">
    <cfRule type="containsText" dxfId="339" priority="109" operator="containsText" text="Excessivamente elevado">
      <formula>NOT(ISERROR(SEARCH("Excessivamente elevado",O304)))</formula>
    </cfRule>
  </conditionalFormatting>
  <conditionalFormatting sqref="N308:P308">
    <cfRule type="containsText" dxfId="338" priority="108" operator="containsText" text="Excessivamente elevado">
      <formula>NOT(ISERROR(SEARCH("Excessivamente elevado",N308)))</formula>
    </cfRule>
  </conditionalFormatting>
  <conditionalFormatting sqref="P309:P311">
    <cfRule type="cellIs" dxfId="337" priority="98" operator="lessThan">
      <formula>"K$25"</formula>
    </cfRule>
    <cfRule type="cellIs" dxfId="336" priority="99" operator="greaterThan">
      <formula>"J&amp;25"</formula>
    </cfRule>
  </conditionalFormatting>
  <conditionalFormatting sqref="P309:P311">
    <cfRule type="containsText" dxfId="335" priority="97" operator="containsText" text="Excessivamente elevado">
      <formula>NOT(ISERROR(SEARCH("Excessivamente elevado",P309)))</formula>
    </cfRule>
  </conditionalFormatting>
  <conditionalFormatting sqref="N309:N312">
    <cfRule type="cellIs" dxfId="334" priority="95" operator="lessThan">
      <formula>"K$25"</formula>
    </cfRule>
    <cfRule type="cellIs" dxfId="333" priority="96" operator="greaterThan">
      <formula>"J$25"</formula>
    </cfRule>
  </conditionalFormatting>
  <conditionalFormatting sqref="N309:N312">
    <cfRule type="cellIs" dxfId="332" priority="93" operator="lessThan">
      <formula>"K$25"</formula>
    </cfRule>
    <cfRule type="cellIs" dxfId="331" priority="94" operator="greaterThan">
      <formula>"J&amp;25"</formula>
    </cfRule>
  </conditionalFormatting>
  <conditionalFormatting sqref="N309:N312">
    <cfRule type="containsText" dxfId="330" priority="92" operator="containsText" text="Excessivamente elevado">
      <formula>NOT(ISERROR(SEARCH("Excessivamente elevado",N309)))</formula>
    </cfRule>
  </conditionalFormatting>
  <conditionalFormatting sqref="O309:O312">
    <cfRule type="cellIs" dxfId="329" priority="86" operator="lessThan">
      <formula>"K$25"</formula>
    </cfRule>
    <cfRule type="cellIs" dxfId="328" priority="87" operator="greaterThan">
      <formula>"J$25"</formula>
    </cfRule>
  </conditionalFormatting>
  <conditionalFormatting sqref="O309:O312">
    <cfRule type="cellIs" dxfId="327" priority="84" operator="lessThan">
      <formula>"K$25"</formula>
    </cfRule>
    <cfRule type="cellIs" dxfId="326" priority="85" operator="greaterThan">
      <formula>"J&amp;25"</formula>
    </cfRule>
  </conditionalFormatting>
  <conditionalFormatting sqref="O309:O312">
    <cfRule type="containsText" dxfId="325" priority="83" operator="containsText" text="Excessivamente elevado">
      <formula>NOT(ISERROR(SEARCH("Excessivamente elevado",O309)))</formula>
    </cfRule>
  </conditionalFormatting>
  <conditionalFormatting sqref="N313:P313">
    <cfRule type="containsText" dxfId="324" priority="82" operator="containsText" text="Excessivamente elevado">
      <formula>NOT(ISERROR(SEARCH("Excessivamente elevado",N313)))</formula>
    </cfRule>
  </conditionalFormatting>
  <conditionalFormatting sqref="P314:P318">
    <cfRule type="cellIs" dxfId="323" priority="72" operator="lessThan">
      <formula>"K$25"</formula>
    </cfRule>
    <cfRule type="cellIs" dxfId="322" priority="73" operator="greaterThan">
      <formula>"J&amp;25"</formula>
    </cfRule>
  </conditionalFormatting>
  <conditionalFormatting sqref="P314:P318">
    <cfRule type="containsText" dxfId="321" priority="71" operator="containsText" text="Excessivamente elevado">
      <formula>NOT(ISERROR(SEARCH("Excessivamente elevado",P314)))</formula>
    </cfRule>
  </conditionalFormatting>
  <conditionalFormatting sqref="P314:P318">
    <cfRule type="containsText" priority="74" operator="containsText" text="Excessivamente elevado">
      <formula>NOT(ISERROR(SEARCH("Excessivamente elevado",P314)))</formula>
    </cfRule>
    <cfRule type="containsText" dxfId="320" priority="75" operator="containsText" text="Válido">
      <formula>NOT(ISERROR(SEARCH("Válido",P314)))</formula>
    </cfRule>
    <cfRule type="containsText" dxfId="319" priority="76" operator="containsText" text="Inexequível">
      <formula>NOT(ISERROR(SEARCH("Inexequível",P314)))</formula>
    </cfRule>
    <cfRule type="aboveAverage" dxfId="318" priority="77" aboveAverage="0"/>
  </conditionalFormatting>
  <conditionalFormatting sqref="N314:N318">
    <cfRule type="cellIs" dxfId="317" priority="69" operator="lessThan">
      <formula>"K$25"</formula>
    </cfRule>
    <cfRule type="cellIs" dxfId="316" priority="70" operator="greaterThan">
      <formula>"J$25"</formula>
    </cfRule>
  </conditionalFormatting>
  <conditionalFormatting sqref="N314:N318">
    <cfRule type="cellIs" dxfId="315" priority="67" operator="lessThan">
      <formula>"K$25"</formula>
    </cfRule>
    <cfRule type="cellIs" dxfId="314" priority="68" operator="greaterThan">
      <formula>"J&amp;25"</formula>
    </cfRule>
  </conditionalFormatting>
  <conditionalFormatting sqref="N314:N318">
    <cfRule type="containsText" dxfId="313" priority="66" operator="containsText" text="Excessivamente elevado">
      <formula>NOT(ISERROR(SEARCH("Excessivamente elevado",N314)))</formula>
    </cfRule>
  </conditionalFormatting>
  <conditionalFormatting sqref="O314:O318">
    <cfRule type="cellIs" dxfId="312" priority="60" operator="lessThan">
      <formula>"K$25"</formula>
    </cfRule>
    <cfRule type="cellIs" dxfId="311" priority="61" operator="greaterThan">
      <formula>"J$25"</formula>
    </cfRule>
  </conditionalFormatting>
  <conditionalFormatting sqref="O314:O318">
    <cfRule type="cellIs" dxfId="310" priority="58" operator="lessThan">
      <formula>"K$25"</formula>
    </cfRule>
    <cfRule type="cellIs" dxfId="309" priority="59" operator="greaterThan">
      <formula>"J&amp;25"</formula>
    </cfRule>
  </conditionalFormatting>
  <conditionalFormatting sqref="O314:O318">
    <cfRule type="containsText" dxfId="308" priority="57" operator="containsText" text="Excessivamente elevado">
      <formula>NOT(ISERROR(SEARCH("Excessivamente elevado",O314)))</formula>
    </cfRule>
  </conditionalFormatting>
  <conditionalFormatting sqref="O314:O318">
    <cfRule type="containsText" priority="62" operator="containsText" text="Excessivamente elevado">
      <formula>NOT(ISERROR(SEARCH("Excessivamente elevado",O314)))</formula>
    </cfRule>
    <cfRule type="containsText" dxfId="307" priority="63" operator="containsText" text="Válido">
      <formula>NOT(ISERROR(SEARCH("Válido",O314)))</formula>
    </cfRule>
    <cfRule type="containsText" dxfId="306" priority="64" operator="containsText" text="Inexequível">
      <formula>NOT(ISERROR(SEARCH("Inexequível",O314)))</formula>
    </cfRule>
    <cfRule type="aboveAverage" dxfId="305" priority="65" aboveAverage="0"/>
  </conditionalFormatting>
  <conditionalFormatting sqref="N319:P319">
    <cfRule type="containsText" dxfId="304" priority="56" operator="containsText" text="Excessivamente elevado">
      <formula>NOT(ISERROR(SEARCH("Excessivamente elevado",N319)))</formula>
    </cfRule>
  </conditionalFormatting>
  <conditionalFormatting sqref="O16:O21">
    <cfRule type="containsText" priority="8968" operator="containsText" text="Excessivamente elevado">
      <formula>NOT(ISERROR(SEARCH("Excessivamente elevado",O16)))</formula>
    </cfRule>
    <cfRule type="containsText" dxfId="303" priority="8969" operator="containsText" text="Válido">
      <formula>NOT(ISERROR(SEARCH("Válido",O16)))</formula>
    </cfRule>
    <cfRule type="containsText" dxfId="302" priority="8970" operator="containsText" text="Inexequível">
      <formula>NOT(ISERROR(SEARCH("Inexequível",O16)))</formula>
    </cfRule>
    <cfRule type="aboveAverage" dxfId="301" priority="8971" aboveAverage="0"/>
  </conditionalFormatting>
  <conditionalFormatting sqref="N16:N21">
    <cfRule type="containsText" priority="8972" operator="containsText" text="Excessivamente elevado">
      <formula>NOT(ISERROR(SEARCH("Excessivamente elevado",N16)))</formula>
    </cfRule>
    <cfRule type="containsText" dxfId="300" priority="8973" operator="containsText" text="Válido">
      <formula>NOT(ISERROR(SEARCH("Válido",N16)))</formula>
    </cfRule>
    <cfRule type="containsText" dxfId="299" priority="8974" operator="containsText" text="Inexequível">
      <formula>NOT(ISERROR(SEARCH("Inexequível",N16)))</formula>
    </cfRule>
    <cfRule type="aboveAverage" dxfId="298" priority="8975" aboveAverage="0"/>
  </conditionalFormatting>
  <conditionalFormatting sqref="N61:N65">
    <cfRule type="containsText" priority="8976" operator="containsText" text="Excessivamente elevado">
      <formula>NOT(ISERROR(SEARCH("Excessivamente elevado",N61)))</formula>
    </cfRule>
    <cfRule type="containsText" dxfId="297" priority="8977" operator="containsText" text="Válido">
      <formula>NOT(ISERROR(SEARCH("Válido",N61)))</formula>
    </cfRule>
    <cfRule type="containsText" dxfId="296" priority="8978" operator="containsText" text="Inexequível">
      <formula>NOT(ISERROR(SEARCH("Inexequível",N61)))</formula>
    </cfRule>
    <cfRule type="aboveAverage" dxfId="295" priority="8979" aboveAverage="0"/>
  </conditionalFormatting>
  <conditionalFormatting sqref="N263:N267">
    <cfRule type="containsText" priority="8980" operator="containsText" text="Excessivamente elevado">
      <formula>NOT(ISERROR(SEARCH("Excessivamente elevado",N263)))</formula>
    </cfRule>
    <cfRule type="containsText" dxfId="294" priority="8981" operator="containsText" text="Válido">
      <formula>NOT(ISERROR(SEARCH("Válido",N263)))</formula>
    </cfRule>
    <cfRule type="containsText" dxfId="293" priority="8982" operator="containsText" text="Inexequível">
      <formula>NOT(ISERROR(SEARCH("Inexequível",N263)))</formula>
    </cfRule>
    <cfRule type="aboveAverage" dxfId="292" priority="8983" aboveAverage="0"/>
  </conditionalFormatting>
  <conditionalFormatting sqref="N269:N274">
    <cfRule type="containsText" priority="8984" operator="containsText" text="Excessivamente elevado">
      <formula>NOT(ISERROR(SEARCH("Excessivamente elevado",N269)))</formula>
    </cfRule>
    <cfRule type="containsText" dxfId="291" priority="8985" operator="containsText" text="Válido">
      <formula>NOT(ISERROR(SEARCH("Válido",N269)))</formula>
    </cfRule>
    <cfRule type="containsText" dxfId="290" priority="8986" operator="containsText" text="Inexequível">
      <formula>NOT(ISERROR(SEARCH("Inexequível",N269)))</formula>
    </cfRule>
    <cfRule type="aboveAverage" dxfId="289" priority="8987" aboveAverage="0"/>
  </conditionalFormatting>
  <conditionalFormatting sqref="P271">
    <cfRule type="cellIs" dxfId="288" priority="25" operator="lessThan">
      <formula>"K$25"</formula>
    </cfRule>
    <cfRule type="cellIs" dxfId="287" priority="26" operator="greaterThan">
      <formula>"J&amp;25"</formula>
    </cfRule>
  </conditionalFormatting>
  <conditionalFormatting sqref="P271">
    <cfRule type="containsText" dxfId="286" priority="24" operator="containsText" text="Excessivamente elevado">
      <formula>NOT(ISERROR(SEARCH("Excessivamente elevado",P271)))</formula>
    </cfRule>
  </conditionalFormatting>
  <conditionalFormatting sqref="P271">
    <cfRule type="containsText" priority="27" operator="containsText" text="Excessivamente elevado">
      <formula>NOT(ISERROR(SEARCH("Excessivamente elevado",P271)))</formula>
    </cfRule>
    <cfRule type="containsText" dxfId="285" priority="28" operator="containsText" text="Válido">
      <formula>NOT(ISERROR(SEARCH("Válido",P271)))</formula>
    </cfRule>
    <cfRule type="containsText" dxfId="284" priority="29" operator="containsText" text="Inexequível">
      <formula>NOT(ISERROR(SEARCH("Inexequível",P271)))</formula>
    </cfRule>
    <cfRule type="aboveAverage" dxfId="283" priority="30" aboveAverage="0"/>
  </conditionalFormatting>
  <conditionalFormatting sqref="N276:N280">
    <cfRule type="containsText" priority="8988" operator="containsText" text="Excessivamente elevado">
      <formula>NOT(ISERROR(SEARCH("Excessivamente elevado",N276)))</formula>
    </cfRule>
    <cfRule type="containsText" dxfId="282" priority="8989" operator="containsText" text="Válido">
      <formula>NOT(ISERROR(SEARCH("Válido",N276)))</formula>
    </cfRule>
    <cfRule type="containsText" dxfId="281" priority="8990" operator="containsText" text="Inexequível">
      <formula>NOT(ISERROR(SEARCH("Inexequível",N276)))</formula>
    </cfRule>
    <cfRule type="aboveAverage" dxfId="280" priority="8991" aboveAverage="0"/>
  </conditionalFormatting>
  <conditionalFormatting sqref="P282:P285">
    <cfRule type="containsText" priority="8992" operator="containsText" text="Excessivamente elevado">
      <formula>NOT(ISERROR(SEARCH("Excessivamente elevado",P282)))</formula>
    </cfRule>
    <cfRule type="containsText" dxfId="279" priority="8993" operator="containsText" text="Válido">
      <formula>NOT(ISERROR(SEARCH("Válido",P282)))</formula>
    </cfRule>
    <cfRule type="containsText" dxfId="278" priority="8994" operator="containsText" text="Inexequível">
      <formula>NOT(ISERROR(SEARCH("Inexequível",P282)))</formula>
    </cfRule>
    <cfRule type="aboveAverage" dxfId="277" priority="8995" aboveAverage="0"/>
  </conditionalFormatting>
  <conditionalFormatting sqref="O282:O285">
    <cfRule type="containsText" priority="8996" operator="containsText" text="Excessivamente elevado">
      <formula>NOT(ISERROR(SEARCH("Excessivamente elevado",O282)))</formula>
    </cfRule>
    <cfRule type="containsText" dxfId="276" priority="8997" operator="containsText" text="Válido">
      <formula>NOT(ISERROR(SEARCH("Válido",O282)))</formula>
    </cfRule>
    <cfRule type="containsText" dxfId="275" priority="8998" operator="containsText" text="Inexequível">
      <formula>NOT(ISERROR(SEARCH("Inexequível",O282)))</formula>
    </cfRule>
    <cfRule type="aboveAverage" dxfId="274" priority="8999" aboveAverage="0"/>
  </conditionalFormatting>
  <conditionalFormatting sqref="N282:N285">
    <cfRule type="containsText" priority="9000" operator="containsText" text="Excessivamente elevado">
      <formula>NOT(ISERROR(SEARCH("Excessivamente elevado",N282)))</formula>
    </cfRule>
    <cfRule type="containsText" dxfId="273" priority="9001" operator="containsText" text="Válido">
      <formula>NOT(ISERROR(SEARCH("Válido",N282)))</formula>
    </cfRule>
    <cfRule type="containsText" dxfId="272" priority="9002" operator="containsText" text="Inexequível">
      <formula>NOT(ISERROR(SEARCH("Inexequível",N282)))</formula>
    </cfRule>
    <cfRule type="aboveAverage" dxfId="271" priority="9003" aboveAverage="0"/>
  </conditionalFormatting>
  <conditionalFormatting sqref="N225:N229">
    <cfRule type="containsText" priority="9004" operator="containsText" text="Excessivamente elevado">
      <formula>NOT(ISERROR(SEARCH("Excessivamente elevado",N225)))</formula>
    </cfRule>
    <cfRule type="containsText" dxfId="270" priority="9005" operator="containsText" text="Válido">
      <formula>NOT(ISERROR(SEARCH("Válido",N225)))</formula>
    </cfRule>
    <cfRule type="containsText" dxfId="269" priority="9006" operator="containsText" text="Inexequível">
      <formula>NOT(ISERROR(SEARCH("Inexequível",N225)))</formula>
    </cfRule>
    <cfRule type="aboveAverage" dxfId="268" priority="9007" aboveAverage="0"/>
  </conditionalFormatting>
  <conditionalFormatting sqref="P220:P223">
    <cfRule type="containsText" priority="9008" operator="containsText" text="Excessivamente elevado">
      <formula>NOT(ISERROR(SEARCH("Excessivamente elevado",P220)))</formula>
    </cfRule>
    <cfRule type="containsText" dxfId="267" priority="9009" operator="containsText" text="Válido">
      <formula>NOT(ISERROR(SEARCH("Válido",P220)))</formula>
    </cfRule>
    <cfRule type="containsText" dxfId="266" priority="9010" operator="containsText" text="Inexequível">
      <formula>NOT(ISERROR(SEARCH("Inexequível",P220)))</formula>
    </cfRule>
    <cfRule type="aboveAverage" dxfId="265" priority="9011" aboveAverage="0"/>
  </conditionalFormatting>
  <conditionalFormatting sqref="O220:O223">
    <cfRule type="containsText" priority="9012" operator="containsText" text="Excessivamente elevado">
      <formula>NOT(ISERROR(SEARCH("Excessivamente elevado",O220)))</formula>
    </cfRule>
    <cfRule type="containsText" dxfId="264" priority="9013" operator="containsText" text="Válido">
      <formula>NOT(ISERROR(SEARCH("Válido",O220)))</formula>
    </cfRule>
    <cfRule type="containsText" dxfId="263" priority="9014" operator="containsText" text="Inexequível">
      <formula>NOT(ISERROR(SEARCH("Inexequível",O220)))</formula>
    </cfRule>
    <cfRule type="aboveAverage" dxfId="262" priority="9015" aboveAverage="0"/>
  </conditionalFormatting>
  <conditionalFormatting sqref="N220:N223">
    <cfRule type="containsText" priority="9016" operator="containsText" text="Excessivamente elevado">
      <formula>NOT(ISERROR(SEARCH("Excessivamente elevado",N220)))</formula>
    </cfRule>
    <cfRule type="containsText" dxfId="261" priority="9017" operator="containsText" text="Válido">
      <formula>NOT(ISERROR(SEARCH("Válido",N220)))</formula>
    </cfRule>
    <cfRule type="containsText" dxfId="260" priority="9018" operator="containsText" text="Inexequível">
      <formula>NOT(ISERROR(SEARCH("Inexequível",N220)))</formula>
    </cfRule>
    <cfRule type="aboveAverage" dxfId="259" priority="9019" aboveAverage="0"/>
  </conditionalFormatting>
  <conditionalFormatting sqref="N214:N218">
    <cfRule type="containsText" priority="9020" operator="containsText" text="Excessivamente elevado">
      <formula>NOT(ISERROR(SEARCH("Excessivamente elevado",N214)))</formula>
    </cfRule>
    <cfRule type="containsText" dxfId="258" priority="9021" operator="containsText" text="Válido">
      <formula>NOT(ISERROR(SEARCH("Válido",N214)))</formula>
    </cfRule>
    <cfRule type="containsText" dxfId="257" priority="9022" operator="containsText" text="Inexequível">
      <formula>NOT(ISERROR(SEARCH("Inexequível",N214)))</formula>
    </cfRule>
    <cfRule type="aboveAverage" dxfId="256" priority="9023" aboveAverage="0"/>
  </conditionalFormatting>
  <conditionalFormatting sqref="N208:N212">
    <cfRule type="containsText" priority="9024" operator="containsText" text="Excessivamente elevado">
      <formula>NOT(ISERROR(SEARCH("Excessivamente elevado",N208)))</formula>
    </cfRule>
    <cfRule type="containsText" dxfId="255" priority="9025" operator="containsText" text="Válido">
      <formula>NOT(ISERROR(SEARCH("Válido",N208)))</formula>
    </cfRule>
    <cfRule type="containsText" dxfId="254" priority="9026" operator="containsText" text="Inexequível">
      <formula>NOT(ISERROR(SEARCH("Inexequível",N208)))</formula>
    </cfRule>
    <cfRule type="aboveAverage" dxfId="253" priority="9027" aboveAverage="0"/>
  </conditionalFormatting>
  <conditionalFormatting sqref="N202:N206">
    <cfRule type="containsText" priority="9028" operator="containsText" text="Excessivamente elevado">
      <formula>NOT(ISERROR(SEARCH("Excessivamente elevado",N202)))</formula>
    </cfRule>
    <cfRule type="containsText" dxfId="252" priority="9029" operator="containsText" text="Válido">
      <formula>NOT(ISERROR(SEARCH("Válido",N202)))</formula>
    </cfRule>
    <cfRule type="containsText" dxfId="251" priority="9030" operator="containsText" text="Inexequível">
      <formula>NOT(ISERROR(SEARCH("Inexequível",N202)))</formula>
    </cfRule>
    <cfRule type="aboveAverage" dxfId="250" priority="9031" aboveAverage="0"/>
  </conditionalFormatting>
  <conditionalFormatting sqref="N195:N200">
    <cfRule type="containsText" priority="9032" operator="containsText" text="Excessivamente elevado">
      <formula>NOT(ISERROR(SEARCH("Excessivamente elevado",N195)))</formula>
    </cfRule>
    <cfRule type="containsText" dxfId="249" priority="9033" operator="containsText" text="Válido">
      <formula>NOT(ISERROR(SEARCH("Válido",N195)))</formula>
    </cfRule>
    <cfRule type="containsText" dxfId="248" priority="9034" operator="containsText" text="Inexequível">
      <formula>NOT(ISERROR(SEARCH("Inexequível",N195)))</formula>
    </cfRule>
    <cfRule type="aboveAverage" dxfId="247" priority="9035" aboveAverage="0"/>
  </conditionalFormatting>
  <conditionalFormatting sqref="N188:N193">
    <cfRule type="containsText" priority="9036" operator="containsText" text="Excessivamente elevado">
      <formula>NOT(ISERROR(SEARCH("Excessivamente elevado",N188)))</formula>
    </cfRule>
    <cfRule type="containsText" dxfId="246" priority="9037" operator="containsText" text="Válido">
      <formula>NOT(ISERROR(SEARCH("Válido",N188)))</formula>
    </cfRule>
    <cfRule type="containsText" dxfId="245" priority="9038" operator="containsText" text="Inexequível">
      <formula>NOT(ISERROR(SEARCH("Inexequível",N188)))</formula>
    </cfRule>
    <cfRule type="aboveAverage" dxfId="244" priority="9039" aboveAverage="0"/>
  </conditionalFormatting>
  <conditionalFormatting sqref="P183:P186">
    <cfRule type="containsText" priority="9044" operator="containsText" text="Excessivamente elevado">
      <formula>NOT(ISERROR(SEARCH("Excessivamente elevado",P183)))</formula>
    </cfRule>
    <cfRule type="containsText" dxfId="243" priority="9045" operator="containsText" text="Válido">
      <formula>NOT(ISERROR(SEARCH("Válido",P183)))</formula>
    </cfRule>
    <cfRule type="containsText" dxfId="242" priority="9046" operator="containsText" text="Inexequível">
      <formula>NOT(ISERROR(SEARCH("Inexequível",P183)))</formula>
    </cfRule>
    <cfRule type="aboveAverage" dxfId="241" priority="9047" aboveAverage="0"/>
  </conditionalFormatting>
  <conditionalFormatting sqref="O183:O186">
    <cfRule type="containsText" priority="9048" operator="containsText" text="Excessivamente elevado">
      <formula>NOT(ISERROR(SEARCH("Excessivamente elevado",O183)))</formula>
    </cfRule>
    <cfRule type="containsText" dxfId="240" priority="9049" operator="containsText" text="Válido">
      <formula>NOT(ISERROR(SEARCH("Válido",O183)))</formula>
    </cfRule>
    <cfRule type="containsText" dxfId="239" priority="9050" operator="containsText" text="Inexequível">
      <formula>NOT(ISERROR(SEARCH("Inexequível",O183)))</formula>
    </cfRule>
    <cfRule type="aboveAverage" dxfId="238" priority="9051" aboveAverage="0"/>
  </conditionalFormatting>
  <conditionalFormatting sqref="N183:N186">
    <cfRule type="containsText" priority="9056" operator="containsText" text="Excessivamente elevado">
      <formula>NOT(ISERROR(SEARCH("Excessivamente elevado",N183)))</formula>
    </cfRule>
    <cfRule type="containsText" dxfId="237" priority="9057" operator="containsText" text="Válido">
      <formula>NOT(ISERROR(SEARCH("Válido",N183)))</formula>
    </cfRule>
    <cfRule type="containsText" dxfId="236" priority="9058" operator="containsText" text="Inexequível">
      <formula>NOT(ISERROR(SEARCH("Inexequível",N183)))</formula>
    </cfRule>
    <cfRule type="aboveAverage" dxfId="235" priority="9059" aboveAverage="0"/>
  </conditionalFormatting>
  <conditionalFormatting sqref="N177:N181">
    <cfRule type="containsText" priority="9060" operator="containsText" text="Excessivamente elevado">
      <formula>NOT(ISERROR(SEARCH("Excessivamente elevado",N177)))</formula>
    </cfRule>
    <cfRule type="containsText" dxfId="234" priority="9061" operator="containsText" text="Válido">
      <formula>NOT(ISERROR(SEARCH("Válido",N177)))</formula>
    </cfRule>
    <cfRule type="containsText" dxfId="233" priority="9062" operator="containsText" text="Inexequível">
      <formula>NOT(ISERROR(SEARCH("Inexequível",N177)))</formula>
    </cfRule>
    <cfRule type="aboveAverage" dxfId="232" priority="9063" aboveAverage="0"/>
  </conditionalFormatting>
  <conditionalFormatting sqref="P172:P175">
    <cfRule type="containsText" priority="9064" operator="containsText" text="Excessivamente elevado">
      <formula>NOT(ISERROR(SEARCH("Excessivamente elevado",P172)))</formula>
    </cfRule>
    <cfRule type="containsText" dxfId="231" priority="9065" operator="containsText" text="Válido">
      <formula>NOT(ISERROR(SEARCH("Válido",P172)))</formula>
    </cfRule>
    <cfRule type="containsText" dxfId="230" priority="9066" operator="containsText" text="Inexequível">
      <formula>NOT(ISERROR(SEARCH("Inexequível",P172)))</formula>
    </cfRule>
    <cfRule type="aboveAverage" dxfId="229" priority="9067" aboveAverage="0"/>
  </conditionalFormatting>
  <conditionalFormatting sqref="O172:O175">
    <cfRule type="containsText" priority="9068" operator="containsText" text="Excessivamente elevado">
      <formula>NOT(ISERROR(SEARCH("Excessivamente elevado",O172)))</formula>
    </cfRule>
    <cfRule type="containsText" dxfId="228" priority="9069" operator="containsText" text="Válido">
      <formula>NOT(ISERROR(SEARCH("Válido",O172)))</formula>
    </cfRule>
    <cfRule type="containsText" dxfId="227" priority="9070" operator="containsText" text="Inexequível">
      <formula>NOT(ISERROR(SEARCH("Inexequível",O172)))</formula>
    </cfRule>
    <cfRule type="aboveAverage" dxfId="226" priority="9071" aboveAverage="0"/>
  </conditionalFormatting>
  <conditionalFormatting sqref="N172:N175">
    <cfRule type="containsText" priority="9072" operator="containsText" text="Excessivamente elevado">
      <formula>NOT(ISERROR(SEARCH("Excessivamente elevado",N172)))</formula>
    </cfRule>
    <cfRule type="containsText" dxfId="225" priority="9073" operator="containsText" text="Válido">
      <formula>NOT(ISERROR(SEARCH("Válido",N172)))</formula>
    </cfRule>
    <cfRule type="containsText" dxfId="224" priority="9074" operator="containsText" text="Inexequível">
      <formula>NOT(ISERROR(SEARCH("Inexequível",N172)))</formula>
    </cfRule>
    <cfRule type="aboveAverage" dxfId="223" priority="9075" aboveAverage="0"/>
  </conditionalFormatting>
  <conditionalFormatting sqref="N165:N170">
    <cfRule type="containsText" priority="9076" operator="containsText" text="Excessivamente elevado">
      <formula>NOT(ISERROR(SEARCH("Excessivamente elevado",N165)))</formula>
    </cfRule>
    <cfRule type="containsText" dxfId="222" priority="9077" operator="containsText" text="Válido">
      <formula>NOT(ISERROR(SEARCH("Válido",N165)))</formula>
    </cfRule>
    <cfRule type="containsText" dxfId="221" priority="9078" operator="containsText" text="Inexequível">
      <formula>NOT(ISERROR(SEARCH("Inexequível",N165)))</formula>
    </cfRule>
    <cfRule type="aboveAverage" dxfId="220" priority="9079" aboveAverage="0"/>
  </conditionalFormatting>
  <conditionalFormatting sqref="N157:N163">
    <cfRule type="containsText" priority="9080" operator="containsText" text="Excessivamente elevado">
      <formula>NOT(ISERROR(SEARCH("Excessivamente elevado",N157)))</formula>
    </cfRule>
    <cfRule type="containsText" dxfId="219" priority="9081" operator="containsText" text="Válido">
      <formula>NOT(ISERROR(SEARCH("Válido",N157)))</formula>
    </cfRule>
    <cfRule type="containsText" dxfId="218" priority="9082" operator="containsText" text="Inexequível">
      <formula>NOT(ISERROR(SEARCH("Inexequível",N157)))</formula>
    </cfRule>
    <cfRule type="aboveAverage" dxfId="217" priority="9083" aboveAverage="0"/>
  </conditionalFormatting>
  <conditionalFormatting sqref="N151:N155">
    <cfRule type="containsText" priority="9084" operator="containsText" text="Excessivamente elevado">
      <formula>NOT(ISERROR(SEARCH("Excessivamente elevado",N151)))</formula>
    </cfRule>
    <cfRule type="containsText" dxfId="216" priority="9085" operator="containsText" text="Válido">
      <formula>NOT(ISERROR(SEARCH("Válido",N151)))</formula>
    </cfRule>
    <cfRule type="containsText" dxfId="215" priority="9086" operator="containsText" text="Inexequível">
      <formula>NOT(ISERROR(SEARCH("Inexequível",N151)))</formula>
    </cfRule>
    <cfRule type="aboveAverage" dxfId="214" priority="9087" aboveAverage="0"/>
  </conditionalFormatting>
  <conditionalFormatting sqref="N80:N84">
    <cfRule type="containsText" priority="9092" operator="containsText" text="Excessivamente elevado">
      <formula>NOT(ISERROR(SEARCH("Excessivamente elevado",N80)))</formula>
    </cfRule>
    <cfRule type="containsText" dxfId="213" priority="9093" operator="containsText" text="Válido">
      <formula>NOT(ISERROR(SEARCH("Válido",N80)))</formula>
    </cfRule>
    <cfRule type="containsText" dxfId="212" priority="9094" operator="containsText" text="Inexequível">
      <formula>NOT(ISERROR(SEARCH("Inexequível",N80)))</formula>
    </cfRule>
    <cfRule type="aboveAverage" dxfId="211" priority="9095" aboveAverage="0"/>
  </conditionalFormatting>
  <conditionalFormatting sqref="N86:N90">
    <cfRule type="containsText" priority="9096" operator="containsText" text="Excessivamente elevado">
      <formula>NOT(ISERROR(SEARCH("Excessivamente elevado",N86)))</formula>
    </cfRule>
    <cfRule type="containsText" dxfId="210" priority="9097" operator="containsText" text="Válido">
      <formula>NOT(ISERROR(SEARCH("Válido",N86)))</formula>
    </cfRule>
    <cfRule type="containsText" dxfId="209" priority="9098" operator="containsText" text="Inexequível">
      <formula>NOT(ISERROR(SEARCH("Inexequível",N86)))</formula>
    </cfRule>
    <cfRule type="aboveAverage" dxfId="208" priority="9099" aboveAverage="0"/>
  </conditionalFormatting>
  <conditionalFormatting sqref="N287:N291">
    <cfRule type="containsText" priority="9100" operator="containsText" text="Excessivamente elevado">
      <formula>NOT(ISERROR(SEARCH("Excessivamente elevado",N287)))</formula>
    </cfRule>
    <cfRule type="containsText" dxfId="207" priority="9101" operator="containsText" text="Válido">
      <formula>NOT(ISERROR(SEARCH("Válido",N287)))</formula>
    </cfRule>
    <cfRule type="containsText" dxfId="206" priority="9102" operator="containsText" text="Inexequível">
      <formula>NOT(ISERROR(SEARCH("Inexequível",N287)))</formula>
    </cfRule>
    <cfRule type="aboveAverage" dxfId="205" priority="9103" aboveAverage="0"/>
  </conditionalFormatting>
  <conditionalFormatting sqref="N293:N297">
    <cfRule type="containsText" priority="9104" operator="containsText" text="Excessivamente elevado">
      <formula>NOT(ISERROR(SEARCH("Excessivamente elevado",N293)))</formula>
    </cfRule>
    <cfRule type="containsText" dxfId="204" priority="9105" operator="containsText" text="Válido">
      <formula>NOT(ISERROR(SEARCH("Válido",N293)))</formula>
    </cfRule>
    <cfRule type="containsText" dxfId="203" priority="9106" operator="containsText" text="Inexequível">
      <formula>NOT(ISERROR(SEARCH("Inexequível",N293)))</formula>
    </cfRule>
    <cfRule type="aboveAverage" dxfId="202" priority="9107" aboveAverage="0"/>
  </conditionalFormatting>
  <conditionalFormatting sqref="P299:P301">
    <cfRule type="containsText" priority="9108" operator="containsText" text="Excessivamente elevado">
      <formula>NOT(ISERROR(SEARCH("Excessivamente elevado",P299)))</formula>
    </cfRule>
    <cfRule type="containsText" dxfId="201" priority="9109" operator="containsText" text="Válido">
      <formula>NOT(ISERROR(SEARCH("Válido",P299)))</formula>
    </cfRule>
    <cfRule type="containsText" dxfId="200" priority="9110" operator="containsText" text="Inexequível">
      <formula>NOT(ISERROR(SEARCH("Inexequível",P299)))</formula>
    </cfRule>
    <cfRule type="aboveAverage" dxfId="199" priority="9111" aboveAverage="0"/>
  </conditionalFormatting>
  <conditionalFormatting sqref="O299:O302">
    <cfRule type="containsText" priority="9112" operator="containsText" text="Excessivamente elevado">
      <formula>NOT(ISERROR(SEARCH("Excessivamente elevado",O299)))</formula>
    </cfRule>
    <cfRule type="containsText" dxfId="198" priority="9113" operator="containsText" text="Válido">
      <formula>NOT(ISERROR(SEARCH("Válido",O299)))</formula>
    </cfRule>
    <cfRule type="containsText" dxfId="197" priority="9114" operator="containsText" text="Inexequível">
      <formula>NOT(ISERROR(SEARCH("Inexequível",O299)))</formula>
    </cfRule>
    <cfRule type="aboveAverage" dxfId="196" priority="9115" aboveAverage="0"/>
  </conditionalFormatting>
  <conditionalFormatting sqref="N299:N302">
    <cfRule type="containsText" priority="9116" operator="containsText" text="Excessivamente elevado">
      <formula>NOT(ISERROR(SEARCH("Excessivamente elevado",N299)))</formula>
    </cfRule>
    <cfRule type="containsText" dxfId="195" priority="9117" operator="containsText" text="Válido">
      <formula>NOT(ISERROR(SEARCH("Válido",N299)))</formula>
    </cfRule>
    <cfRule type="containsText" dxfId="194" priority="9118" operator="containsText" text="Inexequível">
      <formula>NOT(ISERROR(SEARCH("Inexequível",N299)))</formula>
    </cfRule>
    <cfRule type="aboveAverage" dxfId="193" priority="9119" aboveAverage="0"/>
  </conditionalFormatting>
  <conditionalFormatting sqref="P304:P306">
    <cfRule type="containsText" priority="9120" operator="containsText" text="Excessivamente elevado">
      <formula>NOT(ISERROR(SEARCH("Excessivamente elevado",P304)))</formula>
    </cfRule>
    <cfRule type="containsText" dxfId="192" priority="9121" operator="containsText" text="Válido">
      <formula>NOT(ISERROR(SEARCH("Válido",P304)))</formula>
    </cfRule>
    <cfRule type="containsText" dxfId="191" priority="9122" operator="containsText" text="Inexequível">
      <formula>NOT(ISERROR(SEARCH("Inexequível",P304)))</formula>
    </cfRule>
    <cfRule type="aboveAverage" dxfId="190" priority="9123" aboveAverage="0"/>
  </conditionalFormatting>
  <conditionalFormatting sqref="O304:O307">
    <cfRule type="containsText" priority="9124" operator="containsText" text="Excessivamente elevado">
      <formula>NOT(ISERROR(SEARCH("Excessivamente elevado",O304)))</formula>
    </cfRule>
    <cfRule type="containsText" dxfId="189" priority="9125" operator="containsText" text="Válido">
      <formula>NOT(ISERROR(SEARCH("Válido",O304)))</formula>
    </cfRule>
    <cfRule type="containsText" dxfId="188" priority="9126" operator="containsText" text="Inexequível">
      <formula>NOT(ISERROR(SEARCH("Inexequível",O304)))</formula>
    </cfRule>
    <cfRule type="aboveAverage" dxfId="187" priority="9127" aboveAverage="0"/>
  </conditionalFormatting>
  <conditionalFormatting sqref="N304:N307">
    <cfRule type="containsText" priority="9128" operator="containsText" text="Excessivamente elevado">
      <formula>NOT(ISERROR(SEARCH("Excessivamente elevado",N304)))</formula>
    </cfRule>
    <cfRule type="containsText" dxfId="186" priority="9129" operator="containsText" text="Válido">
      <formula>NOT(ISERROR(SEARCH("Válido",N304)))</formula>
    </cfRule>
    <cfRule type="containsText" dxfId="185" priority="9130" operator="containsText" text="Inexequível">
      <formula>NOT(ISERROR(SEARCH("Inexequível",N304)))</formula>
    </cfRule>
    <cfRule type="aboveAverage" dxfId="184" priority="9131" aboveAverage="0"/>
  </conditionalFormatting>
  <conditionalFormatting sqref="P309:P311">
    <cfRule type="containsText" priority="9132" operator="containsText" text="Excessivamente elevado">
      <formula>NOT(ISERROR(SEARCH("Excessivamente elevado",P309)))</formula>
    </cfRule>
    <cfRule type="containsText" dxfId="183" priority="9133" operator="containsText" text="Válido">
      <formula>NOT(ISERROR(SEARCH("Válido",P309)))</formula>
    </cfRule>
    <cfRule type="containsText" dxfId="182" priority="9134" operator="containsText" text="Inexequível">
      <formula>NOT(ISERROR(SEARCH("Inexequível",P309)))</formula>
    </cfRule>
    <cfRule type="aboveAverage" dxfId="181" priority="9135" aboveAverage="0"/>
  </conditionalFormatting>
  <conditionalFormatting sqref="O309:O312">
    <cfRule type="containsText" priority="9136" operator="containsText" text="Excessivamente elevado">
      <formula>NOT(ISERROR(SEARCH("Excessivamente elevado",O309)))</formula>
    </cfRule>
    <cfRule type="containsText" dxfId="180" priority="9137" operator="containsText" text="Válido">
      <formula>NOT(ISERROR(SEARCH("Válido",O309)))</formula>
    </cfRule>
    <cfRule type="containsText" dxfId="179" priority="9138" operator="containsText" text="Inexequível">
      <formula>NOT(ISERROR(SEARCH("Inexequível",O309)))</formula>
    </cfRule>
    <cfRule type="aboveAverage" dxfId="178" priority="9139" aboveAverage="0"/>
  </conditionalFormatting>
  <conditionalFormatting sqref="N309:N312">
    <cfRule type="containsText" priority="9140" operator="containsText" text="Excessivamente elevado">
      <formula>NOT(ISERROR(SEARCH("Excessivamente elevado",N309)))</formula>
    </cfRule>
    <cfRule type="containsText" dxfId="177" priority="9141" operator="containsText" text="Válido">
      <formula>NOT(ISERROR(SEARCH("Válido",N309)))</formula>
    </cfRule>
    <cfRule type="containsText" dxfId="176" priority="9142" operator="containsText" text="Inexequível">
      <formula>NOT(ISERROR(SEARCH("Inexequível",N309)))</formula>
    </cfRule>
    <cfRule type="aboveAverage" dxfId="175" priority="9143" aboveAverage="0"/>
  </conditionalFormatting>
  <conditionalFormatting sqref="N314:N318">
    <cfRule type="containsText" priority="9144" operator="containsText" text="Excessivamente elevado">
      <formula>NOT(ISERROR(SEARCH("Excessivamente elevado",N314)))</formula>
    </cfRule>
    <cfRule type="containsText" dxfId="174" priority="9145" operator="containsText" text="Válido">
      <formula>NOT(ISERROR(SEARCH("Válido",N314)))</formula>
    </cfRule>
    <cfRule type="containsText" dxfId="173" priority="9146" operator="containsText" text="Inexequível">
      <formula>NOT(ISERROR(SEARCH("Inexequível",N314)))</formula>
    </cfRule>
    <cfRule type="aboveAverage" dxfId="172" priority="9147" aboveAverage="0"/>
  </conditionalFormatting>
  <conditionalFormatting sqref="N231:N235">
    <cfRule type="containsText" priority="9148" operator="containsText" text="Excessivamente elevado">
      <formula>NOT(ISERROR(SEARCH("Excessivamente elevado",N231)))</formula>
    </cfRule>
    <cfRule type="containsText" dxfId="171" priority="9149" operator="containsText" text="Válido">
      <formula>NOT(ISERROR(SEARCH("Válido",N231)))</formula>
    </cfRule>
    <cfRule type="containsText" dxfId="170" priority="9150" operator="containsText" text="Inexequível">
      <formula>NOT(ISERROR(SEARCH("Inexequível",N231)))</formula>
    </cfRule>
    <cfRule type="aboveAverage" dxfId="169" priority="9151" aboveAverage="0"/>
  </conditionalFormatting>
  <conditionalFormatting sqref="N237:N241">
    <cfRule type="containsText" priority="9152" operator="containsText" text="Excessivamente elevado">
      <formula>NOT(ISERROR(SEARCH("Excessivamente elevado",N237)))</formula>
    </cfRule>
    <cfRule type="containsText" dxfId="168" priority="9153" operator="containsText" text="Válido">
      <formula>NOT(ISERROR(SEARCH("Válido",N237)))</formula>
    </cfRule>
    <cfRule type="containsText" dxfId="167" priority="9154" operator="containsText" text="Inexequível">
      <formula>NOT(ISERROR(SEARCH("Inexequível",N237)))</formula>
    </cfRule>
    <cfRule type="aboveAverage" dxfId="166" priority="9155" aboveAverage="0"/>
  </conditionalFormatting>
  <conditionalFormatting sqref="N243:N247">
    <cfRule type="containsText" priority="9156" operator="containsText" text="Excessivamente elevado">
      <formula>NOT(ISERROR(SEARCH("Excessivamente elevado",N243)))</formula>
    </cfRule>
    <cfRule type="containsText" dxfId="165" priority="9157" operator="containsText" text="Válido">
      <formula>NOT(ISERROR(SEARCH("Válido",N243)))</formula>
    </cfRule>
    <cfRule type="containsText" dxfId="164" priority="9158" operator="containsText" text="Inexequível">
      <formula>NOT(ISERROR(SEARCH("Inexequível",N243)))</formula>
    </cfRule>
    <cfRule type="aboveAverage" dxfId="163" priority="9159" aboveAverage="0"/>
  </conditionalFormatting>
  <conditionalFormatting sqref="N249:N254">
    <cfRule type="containsText" priority="9160" operator="containsText" text="Excessivamente elevado">
      <formula>NOT(ISERROR(SEARCH("Excessivamente elevado",N249)))</formula>
    </cfRule>
    <cfRule type="containsText" dxfId="162" priority="9161" operator="containsText" text="Válido">
      <formula>NOT(ISERROR(SEARCH("Válido",N249)))</formula>
    </cfRule>
    <cfRule type="containsText" dxfId="161" priority="9162" operator="containsText" text="Inexequível">
      <formula>NOT(ISERROR(SEARCH("Inexequível",N249)))</formula>
    </cfRule>
    <cfRule type="aboveAverage" dxfId="160" priority="9163" aboveAverage="0"/>
  </conditionalFormatting>
  <conditionalFormatting sqref="N256:N261">
    <cfRule type="containsText" priority="9164" operator="containsText" text="Excessivamente elevado">
      <formula>NOT(ISERROR(SEARCH("Excessivamente elevado",N256)))</formula>
    </cfRule>
    <cfRule type="containsText" dxfId="159" priority="9165" operator="containsText" text="Válido">
      <formula>NOT(ISERROR(SEARCH("Válido",N256)))</formula>
    </cfRule>
    <cfRule type="containsText" dxfId="158" priority="9166" operator="containsText" text="Inexequível">
      <formula>NOT(ISERROR(SEARCH("Inexequível",N256)))</formula>
    </cfRule>
    <cfRule type="aboveAverage" dxfId="157" priority="9167" aboveAverage="0"/>
  </conditionalFormatting>
  <conditionalFormatting sqref="P146:P149">
    <cfRule type="containsText" priority="9168" operator="containsText" text="Excessivamente elevado">
      <formula>NOT(ISERROR(SEARCH("Excessivamente elevado",P146)))</formula>
    </cfRule>
    <cfRule type="containsText" dxfId="156" priority="9169" operator="containsText" text="Válido">
      <formula>NOT(ISERROR(SEARCH("Válido",P146)))</formula>
    </cfRule>
    <cfRule type="containsText" dxfId="155" priority="9170" operator="containsText" text="Inexequível">
      <formula>NOT(ISERROR(SEARCH("Inexequível",P146)))</formula>
    </cfRule>
    <cfRule type="aboveAverage" dxfId="154" priority="9171" aboveAverage="0"/>
  </conditionalFormatting>
  <conditionalFormatting sqref="O146:O149">
    <cfRule type="containsText" priority="9172" operator="containsText" text="Excessivamente elevado">
      <formula>NOT(ISERROR(SEARCH("Excessivamente elevado",O146)))</formula>
    </cfRule>
    <cfRule type="containsText" dxfId="153" priority="9173" operator="containsText" text="Válido">
      <formula>NOT(ISERROR(SEARCH("Válido",O146)))</formula>
    </cfRule>
    <cfRule type="containsText" dxfId="152" priority="9174" operator="containsText" text="Inexequível">
      <formula>NOT(ISERROR(SEARCH("Inexequível",O146)))</formula>
    </cfRule>
    <cfRule type="aboveAverage" dxfId="151" priority="9175" aboveAverage="0"/>
  </conditionalFormatting>
  <conditionalFormatting sqref="N146:N149">
    <cfRule type="containsText" priority="9184" operator="containsText" text="Excessivamente elevado">
      <formula>NOT(ISERROR(SEARCH("Excessivamente elevado",N146)))</formula>
    </cfRule>
    <cfRule type="containsText" dxfId="150" priority="9185" operator="containsText" text="Válido">
      <formula>NOT(ISERROR(SEARCH("Válido",N146)))</formula>
    </cfRule>
    <cfRule type="containsText" dxfId="149" priority="9186" operator="containsText" text="Inexequível">
      <formula>NOT(ISERROR(SEARCH("Inexequível",N146)))</formula>
    </cfRule>
    <cfRule type="aboveAverage" dxfId="148" priority="9187" aboveAverage="0"/>
  </conditionalFormatting>
  <conditionalFormatting sqref="P141:P144">
    <cfRule type="containsText" priority="9188" operator="containsText" text="Excessivamente elevado">
      <formula>NOT(ISERROR(SEARCH("Excessivamente elevado",P141)))</formula>
    </cfRule>
    <cfRule type="containsText" dxfId="147" priority="9189" operator="containsText" text="Válido">
      <formula>NOT(ISERROR(SEARCH("Válido",P141)))</formula>
    </cfRule>
    <cfRule type="containsText" dxfId="146" priority="9190" operator="containsText" text="Inexequível">
      <formula>NOT(ISERROR(SEARCH("Inexequível",P141)))</formula>
    </cfRule>
    <cfRule type="aboveAverage" dxfId="145" priority="9191" aboveAverage="0"/>
  </conditionalFormatting>
  <conditionalFormatting sqref="O141:O144">
    <cfRule type="containsText" priority="9192" operator="containsText" text="Excessivamente elevado">
      <formula>NOT(ISERROR(SEARCH("Excessivamente elevado",O141)))</formula>
    </cfRule>
    <cfRule type="containsText" dxfId="144" priority="9193" operator="containsText" text="Válido">
      <formula>NOT(ISERROR(SEARCH("Válido",O141)))</formula>
    </cfRule>
    <cfRule type="containsText" dxfId="143" priority="9194" operator="containsText" text="Inexequível">
      <formula>NOT(ISERROR(SEARCH("Inexequível",O141)))</formula>
    </cfRule>
    <cfRule type="aboveAverage" dxfId="142" priority="9195" aboveAverage="0"/>
  </conditionalFormatting>
  <conditionalFormatting sqref="N141:N144">
    <cfRule type="containsText" priority="9196" operator="containsText" text="Excessivamente elevado">
      <formula>NOT(ISERROR(SEARCH("Excessivamente elevado",N141)))</formula>
    </cfRule>
    <cfRule type="containsText" dxfId="141" priority="9197" operator="containsText" text="Válido">
      <formula>NOT(ISERROR(SEARCH("Válido",N141)))</formula>
    </cfRule>
    <cfRule type="containsText" dxfId="140" priority="9198" operator="containsText" text="Inexequível">
      <formula>NOT(ISERROR(SEARCH("Inexequível",N141)))</formula>
    </cfRule>
    <cfRule type="aboveAverage" dxfId="139" priority="9199" aboveAverage="0"/>
  </conditionalFormatting>
  <conditionalFormatting sqref="N35:N39">
    <cfRule type="containsText" priority="9200" operator="containsText" text="Excessivamente elevado">
      <formula>NOT(ISERROR(SEARCH("Excessivamente elevado",N35)))</formula>
    </cfRule>
    <cfRule type="containsText" dxfId="138" priority="9201" operator="containsText" text="Válido">
      <formula>NOT(ISERROR(SEARCH("Válido",N35)))</formula>
    </cfRule>
    <cfRule type="containsText" dxfId="137" priority="9202" operator="containsText" text="Inexequível">
      <formula>NOT(ISERROR(SEARCH("Inexequível",N35)))</formula>
    </cfRule>
    <cfRule type="aboveAverage" dxfId="136" priority="9203" aboveAverage="0"/>
  </conditionalFormatting>
  <conditionalFormatting sqref="O274">
    <cfRule type="cellIs" dxfId="135" priority="11" operator="lessThan">
      <formula>"K$25"</formula>
    </cfRule>
    <cfRule type="cellIs" dxfId="134" priority="12" operator="greaterThan">
      <formula>"J$25"</formula>
    </cfRule>
  </conditionalFormatting>
  <conditionalFormatting sqref="O274">
    <cfRule type="cellIs" dxfId="133" priority="9" operator="lessThan">
      <formula>"K$25"</formula>
    </cfRule>
    <cfRule type="cellIs" dxfId="132" priority="10" operator="greaterThan">
      <formula>"J&amp;25"</formula>
    </cfRule>
  </conditionalFormatting>
  <conditionalFormatting sqref="O274">
    <cfRule type="containsText" dxfId="131" priority="8" operator="containsText" text="Excessivamente elevado">
      <formula>NOT(ISERROR(SEARCH("Excessivamente elevado",O274)))</formula>
    </cfRule>
  </conditionalFormatting>
  <conditionalFormatting sqref="O274">
    <cfRule type="containsText" priority="13" operator="containsText" text="Excessivamente elevado">
      <formula>NOT(ISERROR(SEARCH("Excessivamente elevado",O274)))</formula>
    </cfRule>
    <cfRule type="containsText" dxfId="130" priority="14" operator="containsText" text="Válido">
      <formula>NOT(ISERROR(SEARCH("Válido",O274)))</formula>
    </cfRule>
    <cfRule type="containsText" dxfId="129" priority="15" operator="containsText" text="Inexequível">
      <formula>NOT(ISERROR(SEARCH("Inexequível",O274)))</formula>
    </cfRule>
    <cfRule type="aboveAverage" dxfId="128" priority="16" aboveAverage="0"/>
  </conditionalFormatting>
  <conditionalFormatting sqref="P287:P288">
    <cfRule type="cellIs" dxfId="127" priority="2" operator="lessThan">
      <formula>"K$25"</formula>
    </cfRule>
    <cfRule type="cellIs" dxfId="126" priority="3" operator="greaterThan">
      <formula>"J&amp;25"</formula>
    </cfRule>
  </conditionalFormatting>
  <conditionalFormatting sqref="P287:P288">
    <cfRule type="containsText" dxfId="125" priority="1" operator="containsText" text="Excessivamente elevado">
      <formula>NOT(ISERROR(SEARCH("Excessivamente elevado",P287)))</formula>
    </cfRule>
  </conditionalFormatting>
  <conditionalFormatting sqref="P287:P288">
    <cfRule type="containsText" priority="4" operator="containsText" text="Excessivamente elevado">
      <formula>NOT(ISERROR(SEARCH("Excessivamente elevado",P287)))</formula>
    </cfRule>
    <cfRule type="containsText" dxfId="124" priority="5" operator="containsText" text="Válido">
      <formula>NOT(ISERROR(SEARCH("Válido",P287)))</formula>
    </cfRule>
    <cfRule type="containsText" dxfId="123" priority="6" operator="containsText" text="Inexequível">
      <formula>NOT(ISERROR(SEARCH("Inexequível",P287)))</formula>
    </cfRule>
    <cfRule type="aboveAverage" dxfId="122" priority="7" aboveAverage="0"/>
  </conditionalFormatting>
  <hyperlinks>
    <hyperlink ref="F139" r:id="rId1" xr:uid="{63D72602-F3D7-4B75-A5A3-B267679DBAE0}"/>
    <hyperlink ref="F28" r:id="rId2" xr:uid="{B8A0AA48-45B3-47C5-9315-82024AAE8107}"/>
    <hyperlink ref="F29" r:id="rId3" xr:uid="{52054856-AF21-4732-81D1-F0138F6C1A62}"/>
    <hyperlink ref="F49" r:id="rId4" xr:uid="{525F3329-AE82-4A0C-9B16-E5BE5D703219}"/>
    <hyperlink ref="F56" r:id="rId5" xr:uid="{2A547300-DE8E-419F-93A1-B71C51C1B80A}"/>
    <hyperlink ref="F65" r:id="rId6" display="https://magazinemedica.com.br/produtos/visualiza/sku/7516/?gad_source=1&amp;gclid=CjwKCAiAkp6tBhB5EiwANTCx1PW5ySde00sC1x60qCJfnkC3F76fEQMGzsIIO52UxZbT170658htjxoCU3kQAvD_BwE" xr:uid="{48BAD0D0-D159-4361-BDFA-3F4DCE7AED68}"/>
    <hyperlink ref="F174" r:id="rId7" xr:uid="{31168F67-2E6D-4BAB-9927-662253F793DF}"/>
    <hyperlink ref="F197" r:id="rId8" xr:uid="{1E6DB61B-8286-459F-A8F4-D43FCB66A006}"/>
    <hyperlink ref="F294" r:id="rId9" display="https://www.amazon.com.br/R%C3%A9gua-a%C3%A7o-24-600-mm/dp/B0844JZZHD/ref=asc_df_B0844JZZHD/?tag=googleshopp00-20&amp;linkCode=df0&amp;hvadid=379738675335&amp;hvpos=&amp;hvnetw=g&amp;hvrand=10103328004466514300&amp;hvpone=&amp;hvptwo=&amp;hvqmt=&amp;hvdev=c&amp;hvdvcmdl=&amp;hvlocint=&amp;hvlocphy=1001541&amp;hvtargid=pla-1921168129892&amp;psc=1&amp;mcid=04c19c92e92b33a59bbfbce8bfd24878     Acesso: 19/01/2024, às 12:58" xr:uid="{1E0AD4AC-F10C-41CB-894E-ECDBA24030F4}"/>
    <hyperlink ref="F35" r:id="rId10" xr:uid="{31C411D0-C1B9-46C4-8F4F-2B8DE0685390}"/>
    <hyperlink ref="F36" r:id="rId11" display="https://www.cetro.com.br/plastico-para-plastificacao-tamanho-oficio-ii-226x340mm-100-unidades/p?idsku=1194&amp;gad_source=1&amp;gclid=Cj0KCQiA2KitBhCIARIsAPPMEhLbD791iCIFBq7rIDrqug7p-78Zhegw9stCRZyO1tUOyGuddkaOdiEaAiloEALw_wcB                                                     Acesso: 19/1/2023, às 14:41" xr:uid="{F5907D9A-0CAE-4C8F-A46F-3479A9DD6D48}"/>
    <hyperlink ref="F37" r:id="rId12" display="https://www.carrefour.com.br/bobina-para-plastificacao-oficio-a4-0-08-45-metros-mp909508025/p?utm_medium=sem&amp;utm_source=google_pmax_3p&amp;utm_campaign=3p_performancemax_Eletro_TOPSellers&amp;gclid=CjwKCAjwp8OpBhAFEiwAG7NaEtb4asEPykR3N40wMonAc5WAw8PXEL7ha7QF0azpJVEJf0Nd20YOPRoC-gQQAvD_BwE                           Acesso: 19/01/2023, às 14:32" xr:uid="{6C036940-5570-4A75-A1AD-AF924189D504}"/>
    <hyperlink ref="F38" r:id="rId13" display="https://www.americanas.com.br/produto/4673321458/bobina-para-plastificacao-oficio-a4-0-08-45-metros?opn=YSMESP&amp;offerId=61f18defd9fd6edeec21a8f7&amp;srsltid=AfmBOorStyKhJkjDkT9lHOUdClYCVCopo_wR1vVceOW7pjns0IxL7imLZ-8&amp;cor=%C3%9Anica&amp;condition=NEW                                     Acesso: 19/01/2023, às 14:34" xr:uid="{86011F08-94C6-4C46-8666-18DA7E20A623}"/>
    <hyperlink ref="F39" r:id="rId14" xr:uid="{B4475036-DD4E-4676-860A-8E80B63B56DD}"/>
    <hyperlink ref="F43" r:id="rId15" display="https://www.amazon.com.br/Borracha-Grafite-Pl%C3%A1stica-Faber-Castell-7024N/dp/B077NJR9LH/ref=asc_df_B077NJR9LH/?tag=googleshopp00-20&amp;linkCode=df0&amp;hvadid=379765643270&amp;hvpos=&amp;hvnetw=g&amp;hvrand=2924574055519980393&amp;hvpone=&amp;hvptwo=&amp;hvqmt=&amp;hvdev=c&amp;hvdvcmdl=&amp;hvlocint=&amp;hvlocphy=1001541&amp;hvtargid=pla-815538953431&amp;mcid=f0a31198e3963fd8ad7f8271803bae16&amp;th=1                                     Acesso: 22/01/2024, às 13:30" xr:uid="{0962B652-2F70-41B7-A4C8-0353E3F28623}"/>
    <hyperlink ref="F44" r:id="rId16" xr:uid="{02B26FF4-D4C6-45F2-A2D8-3BB49A1EF5D9}"/>
  </hyperlinks>
  <pageMargins left="0.7" right="0.7" top="0.75" bottom="0.75" header="0.3" footer="0.3"/>
  <pageSetup paperSize="9" scale="65" fitToHeight="0" orientation="landscape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06B5-D36D-49BF-B714-3E2330775423}">
  <sheetPr>
    <tabColor theme="4" tint="-0.249977111117893"/>
  </sheetPr>
  <dimension ref="A1:AL53"/>
  <sheetViews>
    <sheetView showGridLines="0" topLeftCell="A48" zoomScale="70" zoomScaleNormal="70" workbookViewId="0">
      <selection activeCell="R53" sqref="R53"/>
    </sheetView>
  </sheetViews>
  <sheetFormatPr defaultColWidth="9.140625" defaultRowHeight="15" x14ac:dyDescent="0.25"/>
  <cols>
    <col min="1" max="1" width="4.85546875" style="20" customWidth="1"/>
    <col min="2" max="2" width="6.28515625" style="20" customWidth="1"/>
    <col min="3" max="3" width="41.85546875" customWidth="1"/>
    <col min="4" max="4" width="5.7109375" bestFit="1" customWidth="1"/>
    <col min="5" max="5" width="6" style="41" customWidth="1"/>
    <col min="6" max="6" width="25.7109375" style="13" customWidth="1"/>
    <col min="7" max="7" width="13.85546875" style="13" customWidth="1"/>
    <col min="8" max="8" width="24.28515625" style="13" customWidth="1"/>
    <col min="9" max="9" width="8.5703125" style="13" customWidth="1"/>
    <col min="10" max="10" width="18.42578125" style="13" customWidth="1"/>
    <col min="11" max="11" width="18.85546875" style="13" bestFit="1" customWidth="1"/>
    <col min="12" max="12" width="19.5703125" bestFit="1" customWidth="1"/>
    <col min="13" max="13" width="8.42578125" bestFit="1" customWidth="1"/>
    <col min="14" max="14" width="23.28515625" style="49" customWidth="1"/>
    <col min="15" max="15" width="7.140625" customWidth="1"/>
    <col min="16" max="16" width="24.28515625" customWidth="1"/>
    <col min="17" max="17" width="14" style="22" customWidth="1"/>
    <col min="18" max="18" width="16.28515625" bestFit="1" customWidth="1"/>
    <col min="19" max="19" width="27.42578125" customWidth="1"/>
    <col min="20" max="20" width="16.7109375" customWidth="1"/>
    <col min="21" max="21" width="12" bestFit="1" customWidth="1"/>
    <col min="22" max="22" width="17.28515625" style="39" customWidth="1"/>
    <col min="23" max="23" width="16.5703125" customWidth="1"/>
    <col min="24" max="24" width="15.28515625" customWidth="1"/>
    <col min="25" max="25" width="24.28515625" customWidth="1"/>
    <col min="26" max="26" width="20.140625" customWidth="1"/>
    <col min="28" max="28" width="3.28515625" customWidth="1"/>
    <col min="36" max="36" width="34.7109375" customWidth="1"/>
  </cols>
  <sheetData>
    <row r="1" spans="1:38" ht="24" thickBot="1" x14ac:dyDescent="0.3">
      <c r="AB1" s="36" t="s">
        <v>1</v>
      </c>
      <c r="AC1" s="36"/>
      <c r="AD1" s="36"/>
      <c r="AE1" s="36"/>
      <c r="AF1" s="27"/>
      <c r="AG1" s="27"/>
      <c r="AH1" s="27"/>
      <c r="AI1" s="27"/>
      <c r="AJ1" s="27"/>
      <c r="AK1" s="27"/>
      <c r="AL1" s="27"/>
    </row>
    <row r="2" spans="1:38" ht="16.5" thickTop="1" thickBot="1" x14ac:dyDescent="0.3"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38" ht="15.75" thickTop="1" x14ac:dyDescent="0.25">
      <c r="F3"/>
      <c r="G3" s="37"/>
      <c r="AB3" s="30"/>
      <c r="AC3" s="31"/>
      <c r="AD3" s="30"/>
      <c r="AE3" s="30"/>
      <c r="AF3" s="30"/>
      <c r="AG3" s="30"/>
      <c r="AH3" s="44"/>
      <c r="AI3" s="30"/>
      <c r="AJ3" s="30"/>
      <c r="AK3" s="30"/>
      <c r="AL3" s="28"/>
    </row>
    <row r="4" spans="1:38" x14ac:dyDescent="0.25">
      <c r="S4" s="138"/>
      <c r="AB4" s="32" t="s">
        <v>2</v>
      </c>
      <c r="AC4" s="32"/>
      <c r="AD4" s="32"/>
      <c r="AE4" s="32"/>
      <c r="AF4" s="32"/>
      <c r="AG4" s="32"/>
      <c r="AH4" s="33"/>
      <c r="AI4" s="32"/>
      <c r="AJ4" s="30"/>
      <c r="AK4" s="31" t="s">
        <v>3</v>
      </c>
      <c r="AL4" s="28"/>
    </row>
    <row r="5" spans="1:38" x14ac:dyDescent="0.25">
      <c r="A5" s="26" t="s">
        <v>82</v>
      </c>
      <c r="P5" s="22"/>
      <c r="AB5" s="30" t="s">
        <v>5</v>
      </c>
      <c r="AC5" s="43" t="s">
        <v>6</v>
      </c>
      <c r="AD5" s="43"/>
      <c r="AE5" s="43"/>
      <c r="AF5" s="43"/>
      <c r="AG5" s="43"/>
      <c r="AH5" s="44"/>
      <c r="AI5" s="43"/>
      <c r="AJ5" s="30"/>
      <c r="AK5" s="34" t="s">
        <v>7</v>
      </c>
      <c r="AL5" s="28"/>
    </row>
    <row r="6" spans="1:38" ht="15.75" x14ac:dyDescent="0.25">
      <c r="A6" s="26" t="s">
        <v>85</v>
      </c>
      <c r="B6" s="26"/>
      <c r="G6" s="102"/>
      <c r="H6" s="103"/>
      <c r="I6" s="103"/>
      <c r="J6" s="103"/>
      <c r="K6" s="104"/>
      <c r="L6" s="105"/>
      <c r="AB6" s="30" t="s">
        <v>8</v>
      </c>
      <c r="AC6" s="43" t="s">
        <v>9</v>
      </c>
      <c r="AD6" s="43"/>
      <c r="AE6" s="43"/>
      <c r="AF6" s="43"/>
      <c r="AG6" s="43"/>
      <c r="AH6" s="44"/>
      <c r="AI6" s="43"/>
      <c r="AJ6" s="30"/>
      <c r="AK6" s="34" t="s">
        <v>7</v>
      </c>
      <c r="AL6" s="28"/>
    </row>
    <row r="7" spans="1:38" x14ac:dyDescent="0.25">
      <c r="A7" s="266" t="s">
        <v>83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AB7" s="30" t="s">
        <v>10</v>
      </c>
      <c r="AC7" s="43" t="s">
        <v>11</v>
      </c>
      <c r="AD7" s="43"/>
      <c r="AE7" s="43"/>
      <c r="AF7" s="43"/>
      <c r="AG7" s="43"/>
      <c r="AH7" s="44"/>
      <c r="AI7" s="43"/>
      <c r="AJ7" s="30"/>
      <c r="AK7" s="34" t="s">
        <v>12</v>
      </c>
      <c r="AL7" s="28"/>
    </row>
    <row r="8" spans="1:38" ht="21.75" customHeight="1" x14ac:dyDescent="0.25">
      <c r="A8" s="89" t="s">
        <v>84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AB8" s="30" t="s">
        <v>13</v>
      </c>
      <c r="AC8" s="43" t="s">
        <v>14</v>
      </c>
      <c r="AD8" s="43"/>
      <c r="AE8" s="43"/>
      <c r="AF8" s="43"/>
      <c r="AG8" s="43"/>
      <c r="AH8" s="44"/>
      <c r="AI8" s="43"/>
      <c r="AJ8" s="30"/>
      <c r="AK8" s="34" t="s">
        <v>7</v>
      </c>
      <c r="AL8" s="28"/>
    </row>
    <row r="9" spans="1:38" ht="21.75" customHeight="1" x14ac:dyDescent="0.25">
      <c r="A9" s="89" t="s">
        <v>93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AB9" s="30" t="s">
        <v>16</v>
      </c>
      <c r="AC9" s="43" t="s">
        <v>17</v>
      </c>
      <c r="AD9" s="43"/>
      <c r="AE9" s="43"/>
      <c r="AF9" s="43"/>
      <c r="AG9" s="43"/>
      <c r="AH9" s="44"/>
      <c r="AI9" s="43"/>
      <c r="AJ9" s="30"/>
      <c r="AK9" s="34" t="s">
        <v>18</v>
      </c>
      <c r="AL9" s="28"/>
    </row>
    <row r="10" spans="1:38" x14ac:dyDescent="0.25">
      <c r="A10" s="89"/>
      <c r="B10" s="26"/>
      <c r="AB10" s="30" t="s">
        <v>19</v>
      </c>
      <c r="AC10" s="43" t="s">
        <v>78</v>
      </c>
      <c r="AD10" s="43"/>
      <c r="AE10" s="43"/>
      <c r="AF10" s="43"/>
      <c r="AG10" s="43"/>
      <c r="AH10" s="44"/>
      <c r="AI10" s="43"/>
      <c r="AJ10" s="30"/>
      <c r="AK10" s="34" t="s">
        <v>18</v>
      </c>
      <c r="AL10" s="28"/>
    </row>
    <row r="11" spans="1:38" ht="19.5" thickBot="1" x14ac:dyDescent="0.35">
      <c r="A11" s="267" t="s">
        <v>0</v>
      </c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AB11" s="30" t="s">
        <v>20</v>
      </c>
      <c r="AC11" s="43" t="s">
        <v>21</v>
      </c>
      <c r="AD11" s="43"/>
      <c r="AE11" s="43"/>
      <c r="AF11" s="43"/>
      <c r="AG11" s="43"/>
      <c r="AH11" s="44"/>
      <c r="AI11" s="43"/>
      <c r="AJ11" s="30"/>
      <c r="AK11" s="34" t="s">
        <v>7</v>
      </c>
      <c r="AL11" s="28"/>
    </row>
    <row r="12" spans="1:38" ht="25.15" customHeight="1" thickTop="1" x14ac:dyDescent="0.25">
      <c r="A12" s="23"/>
      <c r="B12" s="23"/>
      <c r="K12" s="45"/>
      <c r="AB12" s="30" t="s">
        <v>22</v>
      </c>
      <c r="AC12" s="43" t="s">
        <v>23</v>
      </c>
      <c r="AD12" s="43"/>
      <c r="AE12" s="43"/>
      <c r="AF12" s="43"/>
      <c r="AG12" s="43"/>
      <c r="AH12" s="44"/>
      <c r="AI12" s="43"/>
      <c r="AJ12" s="30"/>
      <c r="AK12" s="34" t="s">
        <v>7</v>
      </c>
      <c r="AL12" s="28"/>
    </row>
    <row r="13" spans="1:38" ht="23.45" customHeight="1" x14ac:dyDescent="0.25">
      <c r="A13" s="23"/>
      <c r="B13" s="23"/>
      <c r="C13" s="24"/>
      <c r="D13" s="24"/>
      <c r="E13" s="42"/>
      <c r="F13" s="25"/>
      <c r="G13" s="38"/>
      <c r="H13" s="35"/>
      <c r="K13" s="45"/>
      <c r="AB13" s="30" t="s">
        <v>24</v>
      </c>
      <c r="AC13" s="238" t="s">
        <v>25</v>
      </c>
      <c r="AD13" s="238"/>
      <c r="AE13" s="238"/>
      <c r="AF13" s="238"/>
      <c r="AG13" s="238"/>
      <c r="AH13" s="238"/>
      <c r="AI13" s="238"/>
      <c r="AJ13" s="239"/>
      <c r="AK13" s="34" t="s">
        <v>18</v>
      </c>
      <c r="AL13" s="28"/>
    </row>
    <row r="14" spans="1:38" ht="14.45" customHeight="1" x14ac:dyDescent="0.25">
      <c r="A14" s="240" t="s">
        <v>30</v>
      </c>
      <c r="B14" s="241" t="s">
        <v>60</v>
      </c>
      <c r="C14" s="243" t="s">
        <v>31</v>
      </c>
      <c r="D14" s="243" t="s">
        <v>32</v>
      </c>
      <c r="E14" s="244" t="s">
        <v>80</v>
      </c>
      <c r="F14" s="243" t="s">
        <v>33</v>
      </c>
      <c r="G14" s="244" t="s">
        <v>34</v>
      </c>
      <c r="H14" s="243" t="s">
        <v>61</v>
      </c>
      <c r="I14" s="244" t="s">
        <v>35</v>
      </c>
      <c r="J14" s="251" t="s">
        <v>36</v>
      </c>
      <c r="K14" s="251" t="s">
        <v>37</v>
      </c>
      <c r="L14" s="246" t="s">
        <v>38</v>
      </c>
      <c r="M14" s="246" t="s">
        <v>39</v>
      </c>
      <c r="N14" s="246" t="s">
        <v>40</v>
      </c>
      <c r="O14" s="248" t="s">
        <v>41</v>
      </c>
      <c r="P14" s="248"/>
      <c r="Q14" s="250" t="s">
        <v>62</v>
      </c>
      <c r="R14" s="250"/>
      <c r="AB14" s="30" t="s">
        <v>26</v>
      </c>
      <c r="AC14" s="43" t="s">
        <v>27</v>
      </c>
      <c r="AD14" s="43"/>
      <c r="AE14" s="43"/>
      <c r="AF14" s="43"/>
      <c r="AG14" s="43"/>
      <c r="AH14" s="44"/>
      <c r="AI14" s="43"/>
      <c r="AJ14" s="30"/>
      <c r="AK14" s="34" t="s">
        <v>7</v>
      </c>
      <c r="AL14" s="28"/>
    </row>
    <row r="15" spans="1:38" s="6" customFormat="1" ht="37.5" customHeight="1" thickBot="1" x14ac:dyDescent="0.3">
      <c r="A15" s="240"/>
      <c r="B15" s="242"/>
      <c r="C15" s="243"/>
      <c r="D15" s="243"/>
      <c r="E15" s="245"/>
      <c r="F15" s="243"/>
      <c r="G15" s="245"/>
      <c r="H15" s="243"/>
      <c r="I15" s="245"/>
      <c r="J15" s="251"/>
      <c r="K15" s="251"/>
      <c r="L15" s="247"/>
      <c r="M15" s="247"/>
      <c r="N15" s="247"/>
      <c r="O15" s="249"/>
      <c r="P15" s="249"/>
      <c r="Q15" s="145" t="s">
        <v>42</v>
      </c>
      <c r="R15" s="51" t="s">
        <v>70</v>
      </c>
      <c r="AB15" s="30" t="s">
        <v>28</v>
      </c>
      <c r="AC15" s="30" t="s">
        <v>29</v>
      </c>
      <c r="AD15" s="30"/>
      <c r="AE15" s="30"/>
      <c r="AF15" s="30"/>
      <c r="AG15" s="30"/>
      <c r="AH15" s="44"/>
      <c r="AI15" s="30"/>
      <c r="AJ15" s="30"/>
      <c r="AK15" s="87" t="s">
        <v>18</v>
      </c>
      <c r="AL15" s="28"/>
    </row>
    <row r="16" spans="1:38" ht="61.9" customHeight="1" x14ac:dyDescent="0.25">
      <c r="A16" s="216">
        <v>51</v>
      </c>
      <c r="B16" s="216"/>
      <c r="C16" s="207" t="s">
        <v>304</v>
      </c>
      <c r="D16" s="218" t="s">
        <v>79</v>
      </c>
      <c r="E16" s="234">
        <v>4</v>
      </c>
      <c r="F16" s="97" t="s">
        <v>311</v>
      </c>
      <c r="G16" s="99" t="s">
        <v>105</v>
      </c>
      <c r="H16" s="96" t="s">
        <v>310</v>
      </c>
      <c r="I16" s="100" t="s">
        <v>102</v>
      </c>
      <c r="J16" s="108">
        <v>671.23</v>
      </c>
      <c r="K16" s="222">
        <f>AVERAGE(J16:J20)</f>
        <v>756.42399999999998</v>
      </c>
      <c r="L16" s="255">
        <f>K16*1.25</f>
        <v>945.53</v>
      </c>
      <c r="M16" s="255">
        <f>K16*0.75</f>
        <v>567.31799999999998</v>
      </c>
      <c r="N16" s="90" t="str">
        <f>IF(J16&gt;L$16,"EXCESSIVAMENTE ELEVADO",IF(J16&lt;M$16,"INEXEQUÍVEL","VÁLIDO"))</f>
        <v>VÁLIDO</v>
      </c>
      <c r="O16" s="46"/>
      <c r="P16" s="77"/>
      <c r="Q16" s="209">
        <f>TRUNC(AVERAGE(J16:J20),2)</f>
        <v>756.42</v>
      </c>
      <c r="R16" s="209">
        <f>E16*Q16</f>
        <v>3025.68</v>
      </c>
      <c r="T16" s="142" t="s">
        <v>64</v>
      </c>
      <c r="U16" s="143"/>
      <c r="V16" s="143"/>
      <c r="W16" s="143"/>
      <c r="X16" s="144"/>
      <c r="Y16" s="140" t="s">
        <v>68</v>
      </c>
      <c r="Z16" s="141"/>
      <c r="AB16" s="44" t="s">
        <v>28</v>
      </c>
      <c r="AC16" s="258" t="s">
        <v>29</v>
      </c>
      <c r="AD16" s="258"/>
      <c r="AE16" s="258"/>
      <c r="AF16" s="258"/>
      <c r="AG16" s="258"/>
      <c r="AH16" s="258"/>
      <c r="AI16" s="258"/>
      <c r="AJ16" s="259"/>
      <c r="AK16" s="88" t="s">
        <v>18</v>
      </c>
      <c r="AL16" s="28"/>
    </row>
    <row r="17" spans="1:38" ht="61.9" customHeight="1" x14ac:dyDescent="0.25">
      <c r="A17" s="217"/>
      <c r="B17" s="217"/>
      <c r="C17" s="208"/>
      <c r="D17" s="219"/>
      <c r="E17" s="235"/>
      <c r="F17" s="97" t="s">
        <v>312</v>
      </c>
      <c r="G17" s="99" t="s">
        <v>105</v>
      </c>
      <c r="H17" s="96" t="s">
        <v>313</v>
      </c>
      <c r="I17" s="100" t="s">
        <v>99</v>
      </c>
      <c r="J17" s="108">
        <v>680.38</v>
      </c>
      <c r="K17" s="223"/>
      <c r="L17" s="256"/>
      <c r="M17" s="256"/>
      <c r="N17" s="90" t="str">
        <f>IF(J17&gt;L$16,"EXCESSIVAMENTE ELEVADO",IF(J17&lt;M$16,"INEXEQUÍVEL","VÁLIDO"))</f>
        <v>VÁLIDO</v>
      </c>
      <c r="O17" s="46"/>
      <c r="P17" s="77"/>
      <c r="Q17" s="210"/>
      <c r="R17" s="210"/>
      <c r="T17" s="127"/>
      <c r="U17" s="128"/>
      <c r="V17" s="128"/>
      <c r="W17" s="128"/>
      <c r="X17" s="129"/>
      <c r="Y17" s="130"/>
      <c r="Z17" s="131"/>
      <c r="AB17" s="44"/>
      <c r="AC17" s="146"/>
      <c r="AD17" s="146"/>
      <c r="AE17" s="146"/>
      <c r="AF17" s="146"/>
      <c r="AG17" s="146"/>
      <c r="AH17" s="146"/>
      <c r="AI17" s="146"/>
      <c r="AJ17" s="106"/>
      <c r="AK17" s="107"/>
      <c r="AL17" s="28"/>
    </row>
    <row r="18" spans="1:38" ht="61.9" customHeight="1" x14ac:dyDescent="0.25">
      <c r="A18" s="217"/>
      <c r="B18" s="217"/>
      <c r="C18" s="208"/>
      <c r="D18" s="219"/>
      <c r="E18" s="235"/>
      <c r="F18" s="97" t="s">
        <v>315</v>
      </c>
      <c r="G18" s="99" t="s">
        <v>105</v>
      </c>
      <c r="H18" s="96" t="s">
        <v>314</v>
      </c>
      <c r="I18" s="100" t="s">
        <v>102</v>
      </c>
      <c r="J18" s="108">
        <v>711.91</v>
      </c>
      <c r="K18" s="223"/>
      <c r="L18" s="256"/>
      <c r="M18" s="256"/>
      <c r="N18" s="90" t="str">
        <f>IF(J18&gt;L$16,"EXCESSIVAMENTE ELEVADO",IF(J18&lt;M$16,"INEXEQUÍVEL","VÁLIDO"))</f>
        <v>VÁLIDO</v>
      </c>
      <c r="O18" s="46"/>
      <c r="P18" s="77"/>
      <c r="Q18" s="210"/>
      <c r="R18" s="210"/>
      <c r="T18" s="69" t="s">
        <v>4</v>
      </c>
      <c r="U18" s="70" t="s">
        <v>65</v>
      </c>
      <c r="V18" s="71" t="s">
        <v>66</v>
      </c>
      <c r="W18" s="70" t="s">
        <v>67</v>
      </c>
      <c r="X18" s="72" t="s">
        <v>15</v>
      </c>
      <c r="Y18" s="73">
        <v>0.25</v>
      </c>
      <c r="Z18" s="74">
        <v>0.75</v>
      </c>
      <c r="AB18" s="44"/>
      <c r="AC18" s="146"/>
      <c r="AD18" s="146"/>
      <c r="AE18" s="146"/>
      <c r="AF18" s="146"/>
      <c r="AG18" s="146"/>
      <c r="AH18" s="146"/>
      <c r="AI18" s="146"/>
      <c r="AJ18" s="106"/>
      <c r="AK18" s="107"/>
      <c r="AL18" s="28"/>
    </row>
    <row r="19" spans="1:38" ht="88.5" customHeight="1" thickBot="1" x14ac:dyDescent="0.3">
      <c r="A19" s="217"/>
      <c r="B19" s="217"/>
      <c r="C19" s="208"/>
      <c r="D19" s="219"/>
      <c r="E19" s="235"/>
      <c r="F19" s="148" t="s">
        <v>325</v>
      </c>
      <c r="G19" s="99" t="s">
        <v>326</v>
      </c>
      <c r="H19" s="95" t="s">
        <v>327</v>
      </c>
      <c r="I19" s="100" t="s">
        <v>94</v>
      </c>
      <c r="J19" s="108">
        <v>788.6</v>
      </c>
      <c r="K19" s="223"/>
      <c r="L19" s="256"/>
      <c r="M19" s="256"/>
      <c r="N19" s="90" t="str">
        <f>IF(J19&gt;L$16,"EXCESSIVAMENTE ELEVADO",IF(J19&lt;M$16,"INEXEQUÍVEL","VÁLIDO"))</f>
        <v>VÁLIDO</v>
      </c>
      <c r="O19" s="46"/>
      <c r="P19" s="77"/>
      <c r="Q19" s="210"/>
      <c r="R19" s="210"/>
      <c r="T19" s="62">
        <f>AVERAGE(J16:J20)</f>
        <v>756.42399999999998</v>
      </c>
      <c r="U19" s="63">
        <f>_xlfn.STDEV.S(J16:J20)</f>
        <v>107.45478877183696</v>
      </c>
      <c r="V19" s="64">
        <f>U19/T19</f>
        <v>0.14205629220098379</v>
      </c>
      <c r="W19" s="65" t="str">
        <f>IF(V19&gt;25,"MEDIANA;","MÉDIA")</f>
        <v>MÉDIA</v>
      </c>
      <c r="X19" s="66">
        <f>MIN(J16:J20)</f>
        <v>671.23</v>
      </c>
      <c r="Y19" s="75" t="s">
        <v>71</v>
      </c>
      <c r="Z19" s="76" t="s">
        <v>72</v>
      </c>
      <c r="AB19" s="44"/>
      <c r="AC19" s="146"/>
      <c r="AD19" s="146"/>
      <c r="AE19" s="146"/>
      <c r="AF19" s="146"/>
      <c r="AG19" s="146"/>
      <c r="AH19" s="146"/>
      <c r="AI19" s="146"/>
      <c r="AJ19" s="106"/>
      <c r="AK19" s="107"/>
      <c r="AL19" s="28"/>
    </row>
    <row r="20" spans="1:38" ht="61.9" customHeight="1" x14ac:dyDescent="0.25">
      <c r="A20" s="217"/>
      <c r="B20" s="217"/>
      <c r="C20" s="208"/>
      <c r="D20" s="219"/>
      <c r="E20" s="235"/>
      <c r="F20" s="148" t="s">
        <v>328</v>
      </c>
      <c r="G20" s="99" t="s">
        <v>326</v>
      </c>
      <c r="H20" s="95" t="s">
        <v>329</v>
      </c>
      <c r="I20" s="100" t="s">
        <v>94</v>
      </c>
      <c r="J20" s="108">
        <v>930</v>
      </c>
      <c r="K20" s="223"/>
      <c r="L20" s="256"/>
      <c r="M20" s="256"/>
      <c r="N20" s="90" t="str">
        <f>IF(J20&gt;L$16,"EXCESSIVAMENTE ELEVADO",IF(J20&lt;M$16,"INEXEQUÍVEL","VÁLIDO"))</f>
        <v>VÁLIDO</v>
      </c>
      <c r="O20" s="46"/>
      <c r="P20" s="77"/>
      <c r="Q20" s="210"/>
      <c r="R20" s="210"/>
      <c r="AB20" s="44"/>
      <c r="AC20" s="146"/>
      <c r="AD20" s="146"/>
      <c r="AE20" s="146"/>
      <c r="AF20" s="146"/>
      <c r="AG20" s="146"/>
      <c r="AH20" s="146"/>
      <c r="AI20" s="146"/>
      <c r="AJ20" s="106"/>
      <c r="AK20" s="107"/>
      <c r="AL20" s="28"/>
    </row>
    <row r="21" spans="1:38" s="20" customFormat="1" ht="21.75" customHeight="1" thickBot="1" x14ac:dyDescent="0.3">
      <c r="A21" s="204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82"/>
      <c r="V21" s="40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86"/>
    </row>
    <row r="22" spans="1:38" ht="72" customHeight="1" x14ac:dyDescent="0.25">
      <c r="A22" s="216">
        <v>52</v>
      </c>
      <c r="B22" s="216"/>
      <c r="C22" s="207" t="s">
        <v>305</v>
      </c>
      <c r="D22" s="218" t="s">
        <v>79</v>
      </c>
      <c r="E22" s="234">
        <v>4</v>
      </c>
      <c r="F22" s="97" t="s">
        <v>318</v>
      </c>
      <c r="G22" s="99" t="s">
        <v>105</v>
      </c>
      <c r="H22" s="96" t="s">
        <v>317</v>
      </c>
      <c r="I22" s="100" t="s">
        <v>99</v>
      </c>
      <c r="J22" s="108">
        <v>554.27</v>
      </c>
      <c r="K22" s="222">
        <f>AVERAGE(J22:J25)</f>
        <v>696.02</v>
      </c>
      <c r="L22" s="255">
        <f>K22*1.25</f>
        <v>870.02499999999998</v>
      </c>
      <c r="M22" s="255">
        <f>K22*0.75</f>
        <v>522.01499999999999</v>
      </c>
      <c r="N22" s="55" t="str">
        <f>IF(J22&gt;L$22,"EXCESSIVAMENTE ELEVADO",IF(J22&lt;M$22,"INEXEQUÍVEL","VÁLIDO"))</f>
        <v>VÁLIDO</v>
      </c>
      <c r="O22" s="46"/>
      <c r="P22" s="116"/>
      <c r="Q22" s="209">
        <f>TRUNC(AVERAGE(J22:J25),2)</f>
        <v>696.02</v>
      </c>
      <c r="R22" s="209">
        <f>Q22*E22</f>
        <v>2784.08</v>
      </c>
      <c r="T22" s="227" t="s">
        <v>64</v>
      </c>
      <c r="U22" s="228"/>
      <c r="V22" s="228"/>
      <c r="W22" s="228"/>
      <c r="X22" s="229"/>
      <c r="Y22" s="202" t="s">
        <v>68</v>
      </c>
      <c r="Z22" s="203"/>
    </row>
    <row r="23" spans="1:38" ht="72" customHeight="1" x14ac:dyDescent="0.25">
      <c r="A23" s="217"/>
      <c r="B23" s="217"/>
      <c r="C23" s="208"/>
      <c r="D23" s="219"/>
      <c r="E23" s="235"/>
      <c r="F23" s="97" t="s">
        <v>311</v>
      </c>
      <c r="G23" s="99" t="s">
        <v>105</v>
      </c>
      <c r="H23" s="96" t="s">
        <v>316</v>
      </c>
      <c r="I23" s="100" t="s">
        <v>102</v>
      </c>
      <c r="J23" s="108">
        <v>666.14</v>
      </c>
      <c r="K23" s="223"/>
      <c r="L23" s="256"/>
      <c r="M23" s="256"/>
      <c r="N23" s="55" t="str">
        <f>IF(J23&gt;L$22,"EXCESSIVAMENTE ELEVADO",IF(J23&lt;M$22,"INEXEQUÍVEL","VÁLIDO"))</f>
        <v>VÁLIDO</v>
      </c>
      <c r="O23" s="46"/>
      <c r="P23" s="116"/>
      <c r="Q23" s="210"/>
      <c r="R23" s="210"/>
      <c r="T23" s="127"/>
      <c r="U23" s="128"/>
      <c r="V23" s="128"/>
      <c r="W23" s="128"/>
      <c r="X23" s="129"/>
      <c r="Y23" s="130"/>
      <c r="Z23" s="131"/>
    </row>
    <row r="24" spans="1:38" ht="72" customHeight="1" x14ac:dyDescent="0.25">
      <c r="A24" s="217"/>
      <c r="B24" s="217"/>
      <c r="C24" s="208"/>
      <c r="D24" s="219"/>
      <c r="E24" s="235"/>
      <c r="F24" s="97" t="s">
        <v>312</v>
      </c>
      <c r="G24" s="99" t="s">
        <v>105</v>
      </c>
      <c r="H24" s="96" t="s">
        <v>313</v>
      </c>
      <c r="I24" s="100" t="s">
        <v>99</v>
      </c>
      <c r="J24" s="108">
        <v>750.67</v>
      </c>
      <c r="K24" s="223"/>
      <c r="L24" s="256"/>
      <c r="M24" s="256"/>
      <c r="N24" s="55" t="str">
        <f>IF(J24&gt;L$22,"EXCESSIVAMENTE ELEVADO",IF(J24&lt;M$22,"INEXEQUÍVEL","VÁLIDO"))</f>
        <v>VÁLIDO</v>
      </c>
      <c r="O24" s="46"/>
      <c r="P24" s="116"/>
      <c r="Q24" s="210"/>
      <c r="R24" s="210"/>
      <c r="T24" s="69" t="s">
        <v>4</v>
      </c>
      <c r="U24" s="70" t="s">
        <v>65</v>
      </c>
      <c r="V24" s="71" t="s">
        <v>66</v>
      </c>
      <c r="W24" s="70" t="s">
        <v>67</v>
      </c>
      <c r="X24" s="72" t="s">
        <v>15</v>
      </c>
      <c r="Y24" s="73">
        <v>0.25</v>
      </c>
      <c r="Z24" s="74">
        <v>0.75</v>
      </c>
    </row>
    <row r="25" spans="1:38" ht="90" customHeight="1" thickBot="1" x14ac:dyDescent="0.3">
      <c r="A25" s="217"/>
      <c r="B25" s="217"/>
      <c r="C25" s="208"/>
      <c r="D25" s="219"/>
      <c r="E25" s="235"/>
      <c r="F25" s="148" t="s">
        <v>330</v>
      </c>
      <c r="G25" s="99" t="s">
        <v>326</v>
      </c>
      <c r="H25" s="96" t="s">
        <v>331</v>
      </c>
      <c r="I25" s="100" t="s">
        <v>94</v>
      </c>
      <c r="J25" s="108">
        <v>813</v>
      </c>
      <c r="K25" s="223"/>
      <c r="L25" s="256"/>
      <c r="M25" s="256"/>
      <c r="N25" s="55" t="str">
        <f>IF(J25&gt;L$22,"EXCESSIVAMENTE ELEVADO",IF(J25&lt;M$22,"INEXEQUÍVEL","VÁLIDO"))</f>
        <v>VÁLIDO</v>
      </c>
      <c r="O25" s="78"/>
      <c r="P25" s="77"/>
      <c r="Q25" s="210"/>
      <c r="R25" s="210"/>
      <c r="T25" s="62">
        <f>AVERAGE(J22:J25)</f>
        <v>696.02</v>
      </c>
      <c r="U25" s="63">
        <f>_xlfn.STDEV.S(J22:J25)</f>
        <v>112.03692813830021</v>
      </c>
      <c r="V25" s="64">
        <f>U25/T25</f>
        <v>0.16096797238340882</v>
      </c>
      <c r="W25" s="65" t="str">
        <f>IF(V25&gt;25,"MEDIANA;","MÉDIA")</f>
        <v>MÉDIA</v>
      </c>
      <c r="X25" s="66">
        <f>MIN(J22:J25)</f>
        <v>554.27</v>
      </c>
      <c r="Y25" s="75" t="s">
        <v>71</v>
      </c>
      <c r="Z25" s="76" t="s">
        <v>72</v>
      </c>
    </row>
    <row r="26" spans="1:38" s="20" customFormat="1" ht="21.75" customHeight="1" thickBot="1" x14ac:dyDescent="0.3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82"/>
      <c r="V26" s="40"/>
    </row>
    <row r="27" spans="1:38" ht="50.45" customHeight="1" x14ac:dyDescent="0.25">
      <c r="A27" s="216">
        <v>53</v>
      </c>
      <c r="B27" s="216"/>
      <c r="C27" s="207" t="s">
        <v>306</v>
      </c>
      <c r="D27" s="218" t="s">
        <v>79</v>
      </c>
      <c r="E27" s="234">
        <v>4</v>
      </c>
      <c r="F27" s="97" t="s">
        <v>318</v>
      </c>
      <c r="G27" s="99" t="s">
        <v>105</v>
      </c>
      <c r="H27" s="96" t="s">
        <v>317</v>
      </c>
      <c r="I27" s="100" t="s">
        <v>99</v>
      </c>
      <c r="J27" s="108">
        <v>518.05999999999995</v>
      </c>
      <c r="K27" s="222">
        <f>AVERAGE(J27:J31)</f>
        <v>638.29200000000003</v>
      </c>
      <c r="L27" s="255">
        <f>K27*1.25</f>
        <v>797.86500000000001</v>
      </c>
      <c r="M27" s="255">
        <f>K27*0.75</f>
        <v>478.71900000000005</v>
      </c>
      <c r="N27" s="52" t="str">
        <f>IF(J27&gt;L$27,"EXCESSIVAMENTE ELEVADO",IF(J27&lt;M$27,"INEXEQUÍVEL","VÁLIDO"))</f>
        <v>VÁLIDO</v>
      </c>
      <c r="O27" s="50"/>
      <c r="P27" s="53"/>
      <c r="Q27" s="209">
        <f>TRUNC(AVERAGE(J27:J30),2)</f>
        <v>594.61</v>
      </c>
      <c r="R27" s="209">
        <f>Q27*E27</f>
        <v>2378.44</v>
      </c>
      <c r="S27" s="113"/>
      <c r="T27" s="142" t="s">
        <v>64</v>
      </c>
      <c r="U27" s="143"/>
      <c r="V27" s="143"/>
      <c r="W27" s="143"/>
      <c r="X27" s="144"/>
      <c r="Y27" s="202" t="s">
        <v>68</v>
      </c>
      <c r="Z27" s="203"/>
    </row>
    <row r="28" spans="1:38" ht="50.45" customHeight="1" x14ac:dyDescent="0.25">
      <c r="A28" s="217"/>
      <c r="B28" s="217"/>
      <c r="C28" s="208"/>
      <c r="D28" s="219"/>
      <c r="E28" s="235"/>
      <c r="F28" s="97" t="s">
        <v>319</v>
      </c>
      <c r="G28" s="99" t="s">
        <v>105</v>
      </c>
      <c r="H28" s="95" t="s">
        <v>320</v>
      </c>
      <c r="I28" s="100" t="s">
        <v>102</v>
      </c>
      <c r="J28" s="108">
        <v>563.77</v>
      </c>
      <c r="K28" s="223"/>
      <c r="L28" s="256"/>
      <c r="M28" s="256"/>
      <c r="N28" s="52" t="str">
        <f>IF(J28&gt;L$27,"EXCESSIVAMENTE ELEVADO",IF(J28&lt;M$27,"INEXEQUÍVEL","VÁLIDO"))</f>
        <v>VÁLIDO</v>
      </c>
      <c r="O28" s="50"/>
      <c r="P28" s="53"/>
      <c r="Q28" s="210"/>
      <c r="R28" s="210"/>
      <c r="S28" s="113"/>
      <c r="T28" s="127"/>
      <c r="U28" s="128"/>
      <c r="V28" s="128"/>
      <c r="W28" s="128"/>
      <c r="X28" s="129"/>
      <c r="Y28" s="130"/>
      <c r="Z28" s="131"/>
    </row>
    <row r="29" spans="1:38" ht="61.15" customHeight="1" x14ac:dyDescent="0.25">
      <c r="A29" s="217"/>
      <c r="B29" s="217"/>
      <c r="C29" s="208"/>
      <c r="D29" s="219"/>
      <c r="E29" s="235"/>
      <c r="F29" s="148" t="s">
        <v>332</v>
      </c>
      <c r="G29" s="99" t="s">
        <v>326</v>
      </c>
      <c r="H29" s="96" t="s">
        <v>333</v>
      </c>
      <c r="I29" s="100" t="s">
        <v>94</v>
      </c>
      <c r="J29" s="94">
        <v>644.49</v>
      </c>
      <c r="K29" s="223"/>
      <c r="L29" s="256"/>
      <c r="M29" s="256"/>
      <c r="N29" s="52" t="str">
        <f>IF(J29&gt;L$27,"EXCESSIVAMENTE ELEVADO",IF(J29&lt;M$27,"INEXEQUÍVEL","VÁLIDO"))</f>
        <v>VÁLIDO</v>
      </c>
      <c r="O29" s="78"/>
      <c r="P29" s="77"/>
      <c r="Q29" s="210"/>
      <c r="R29" s="210"/>
      <c r="S29" s="113"/>
      <c r="T29" s="69" t="s">
        <v>4</v>
      </c>
      <c r="U29" s="70" t="s">
        <v>65</v>
      </c>
      <c r="V29" s="71" t="s">
        <v>66</v>
      </c>
      <c r="W29" s="70" t="s">
        <v>67</v>
      </c>
      <c r="X29" s="72" t="s">
        <v>15</v>
      </c>
      <c r="Y29" s="73">
        <v>0.25</v>
      </c>
      <c r="Z29" s="74">
        <v>0.75</v>
      </c>
    </row>
    <row r="30" spans="1:38" ht="61.15" customHeight="1" thickBot="1" x14ac:dyDescent="0.3">
      <c r="A30" s="217"/>
      <c r="B30" s="217"/>
      <c r="C30" s="208"/>
      <c r="D30" s="219"/>
      <c r="E30" s="235"/>
      <c r="F30" s="97" t="s">
        <v>311</v>
      </c>
      <c r="G30" s="99" t="s">
        <v>105</v>
      </c>
      <c r="H30" s="96" t="s">
        <v>316</v>
      </c>
      <c r="I30" s="100" t="s">
        <v>102</v>
      </c>
      <c r="J30" s="94">
        <v>652.14</v>
      </c>
      <c r="K30" s="223"/>
      <c r="L30" s="256"/>
      <c r="M30" s="256"/>
      <c r="N30" s="52" t="str">
        <f>IF(J30&gt;L$27,"EXCESSIVAMENTE ELEVADO",IF(J30&lt;M$27,"INEXEQUÍVEL","VÁLIDO"))</f>
        <v>VÁLIDO</v>
      </c>
      <c r="O30" s="91"/>
      <c r="P30" s="92"/>
      <c r="Q30" s="210"/>
      <c r="R30" s="210"/>
      <c r="S30" s="113"/>
      <c r="T30" s="62">
        <f>AVERAGE(J27:J30)</f>
        <v>594.61500000000001</v>
      </c>
      <c r="U30" s="63">
        <f>_xlfn.STDEV.S(J27:J30)</f>
        <v>64.829837009410028</v>
      </c>
      <c r="V30" s="64">
        <f>U30/T30</f>
        <v>0.10902825695518954</v>
      </c>
      <c r="W30" s="65" t="str">
        <f>IF(V30&gt;25,"MEDIANA;","MÉDIA")</f>
        <v>MÉDIA</v>
      </c>
      <c r="X30" s="66">
        <f>MIN(J27:J30)</f>
        <v>518.05999999999995</v>
      </c>
      <c r="Y30" s="75" t="s">
        <v>71</v>
      </c>
      <c r="Z30" s="76" t="s">
        <v>72</v>
      </c>
    </row>
    <row r="31" spans="1:38" ht="61.15" customHeight="1" x14ac:dyDescent="0.25">
      <c r="A31" s="217"/>
      <c r="B31" s="217"/>
      <c r="C31" s="208"/>
      <c r="D31" s="219"/>
      <c r="E31" s="235"/>
      <c r="F31" s="148" t="s">
        <v>330</v>
      </c>
      <c r="G31" s="99" t="s">
        <v>326</v>
      </c>
      <c r="H31" s="96" t="s">
        <v>331</v>
      </c>
      <c r="I31" s="100" t="s">
        <v>94</v>
      </c>
      <c r="J31" s="108">
        <v>813</v>
      </c>
      <c r="K31" s="223"/>
      <c r="L31" s="256"/>
      <c r="M31" s="256"/>
      <c r="N31" s="52" t="str">
        <f>IF(J31&gt;L$27,"EXCESSIVAMENTE ELEVADO",IF(J31&lt;M$27,"INEXEQUÍVEL","VÁLIDO"))</f>
        <v>EXCESSIVAMENTE ELEVADO</v>
      </c>
      <c r="O31" s="159">
        <f>(J31-K27)/K27</f>
        <v>0.27371171814780693</v>
      </c>
      <c r="P31" s="160" t="s">
        <v>347</v>
      </c>
      <c r="Q31" s="210"/>
      <c r="R31" s="210"/>
    </row>
    <row r="32" spans="1:38" s="20" customFormat="1" ht="21.75" customHeight="1" x14ac:dyDescent="0.25">
      <c r="A32" s="204" t="s">
        <v>69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82"/>
      <c r="V32" s="40"/>
    </row>
    <row r="33" spans="1:26" ht="58.9" customHeight="1" x14ac:dyDescent="0.25">
      <c r="A33" s="216">
        <v>54</v>
      </c>
      <c r="B33" s="216"/>
      <c r="C33" s="207" t="s">
        <v>307</v>
      </c>
      <c r="D33" s="218" t="s">
        <v>79</v>
      </c>
      <c r="E33" s="234">
        <v>4</v>
      </c>
      <c r="F33" s="97" t="s">
        <v>322</v>
      </c>
      <c r="G33" s="99" t="s">
        <v>105</v>
      </c>
      <c r="H33" s="96" t="s">
        <v>321</v>
      </c>
      <c r="I33" s="100" t="s">
        <v>99</v>
      </c>
      <c r="J33" s="108">
        <v>603.66999999999996</v>
      </c>
      <c r="K33" s="222">
        <f>AVERAGE(J33:J38)</f>
        <v>677.82333333333327</v>
      </c>
      <c r="L33" s="255">
        <f>K33*1.25</f>
        <v>847.27916666666658</v>
      </c>
      <c r="M33" s="255">
        <f>K33*0.75</f>
        <v>508.36749999999995</v>
      </c>
      <c r="N33" s="52" t="str">
        <f>IF(J33&gt;L$33,"EXCESSIVAMENTE ELEVADO",IF(J33&lt;M$33,"INEXEQUÍVEL","VÁLIDO"))</f>
        <v>VÁLIDO</v>
      </c>
      <c r="O33" s="50"/>
      <c r="P33" s="53"/>
      <c r="Q33" s="209">
        <f>TRUNC(AVERAGE(J33:J38),2)</f>
        <v>677.82</v>
      </c>
      <c r="R33" s="209">
        <f>Q33*E33</f>
        <v>2711.28</v>
      </c>
    </row>
    <row r="34" spans="1:26" ht="58.9" customHeight="1" x14ac:dyDescent="0.25">
      <c r="A34" s="217"/>
      <c r="B34" s="217"/>
      <c r="C34" s="208"/>
      <c r="D34" s="219"/>
      <c r="E34" s="235"/>
      <c r="F34" s="97" t="s">
        <v>311</v>
      </c>
      <c r="G34" s="99" t="s">
        <v>105</v>
      </c>
      <c r="H34" s="96" t="s">
        <v>316</v>
      </c>
      <c r="I34" s="100" t="s">
        <v>102</v>
      </c>
      <c r="J34" s="108">
        <v>655.97</v>
      </c>
      <c r="K34" s="223"/>
      <c r="L34" s="256"/>
      <c r="M34" s="256"/>
      <c r="N34" s="52" t="str">
        <f>IF(J34&gt;L$33,"EXCESSIVAMENTE ELEVADO",IF(J34&lt;M$33,"INEXEQUÍVEL","VÁLIDO"))</f>
        <v>VÁLIDO</v>
      </c>
      <c r="O34" s="50"/>
      <c r="P34" s="53"/>
      <c r="Q34" s="210"/>
      <c r="R34" s="210"/>
    </row>
    <row r="35" spans="1:26" ht="58.9" customHeight="1" thickBot="1" x14ac:dyDescent="0.3">
      <c r="A35" s="217"/>
      <c r="B35" s="217"/>
      <c r="C35" s="208"/>
      <c r="D35" s="219"/>
      <c r="E35" s="235"/>
      <c r="F35" s="148" t="s">
        <v>335</v>
      </c>
      <c r="G35" s="99" t="s">
        <v>326</v>
      </c>
      <c r="H35" s="96" t="s">
        <v>336</v>
      </c>
      <c r="I35" s="100" t="s">
        <v>94</v>
      </c>
      <c r="J35" s="108">
        <v>659.7</v>
      </c>
      <c r="K35" s="223"/>
      <c r="L35" s="256"/>
      <c r="M35" s="256"/>
      <c r="N35" s="52" t="str">
        <f t="shared" ref="N35:N36" si="0">IF(J35&gt;L$33,"EXCESSIVAMENTE ELEVADO",IF(J35&lt;M$33,"INEXEQUÍVEL","VÁLIDO"))</f>
        <v>VÁLIDO</v>
      </c>
      <c r="O35" s="78"/>
      <c r="P35" s="77"/>
      <c r="Q35" s="210"/>
      <c r="R35" s="210"/>
    </row>
    <row r="36" spans="1:26" ht="58.9" customHeight="1" x14ac:dyDescent="0.25">
      <c r="A36" s="217"/>
      <c r="B36" s="217"/>
      <c r="C36" s="208"/>
      <c r="D36" s="219"/>
      <c r="E36" s="235"/>
      <c r="F36" s="148" t="s">
        <v>334</v>
      </c>
      <c r="G36" s="99" t="s">
        <v>326</v>
      </c>
      <c r="H36" s="96" t="s">
        <v>333</v>
      </c>
      <c r="I36" s="100" t="s">
        <v>94</v>
      </c>
      <c r="J36" s="108">
        <v>672.99</v>
      </c>
      <c r="K36" s="223"/>
      <c r="L36" s="256"/>
      <c r="M36" s="256"/>
      <c r="N36" s="52" t="str">
        <f t="shared" si="0"/>
        <v>VÁLIDO</v>
      </c>
      <c r="O36" s="78"/>
      <c r="P36" s="77"/>
      <c r="Q36" s="210"/>
      <c r="R36" s="210"/>
      <c r="T36" s="227" t="s">
        <v>64</v>
      </c>
      <c r="U36" s="228"/>
      <c r="V36" s="228"/>
      <c r="W36" s="228"/>
      <c r="X36" s="229"/>
      <c r="Y36" s="202" t="s">
        <v>68</v>
      </c>
      <c r="Z36" s="203"/>
    </row>
    <row r="37" spans="1:26" ht="58.9" customHeight="1" thickBot="1" x14ac:dyDescent="0.3">
      <c r="A37" s="217"/>
      <c r="B37" s="217"/>
      <c r="C37" s="208"/>
      <c r="D37" s="219"/>
      <c r="E37" s="235"/>
      <c r="F37" s="97" t="s">
        <v>312</v>
      </c>
      <c r="G37" s="99" t="s">
        <v>105</v>
      </c>
      <c r="H37" s="96" t="s">
        <v>313</v>
      </c>
      <c r="I37" s="100" t="s">
        <v>99</v>
      </c>
      <c r="J37" s="108">
        <v>710.89</v>
      </c>
      <c r="K37" s="223"/>
      <c r="L37" s="256"/>
      <c r="M37" s="256"/>
      <c r="N37" s="52" t="str">
        <f>IF(J37&gt;L$33,"EXCESSIVAMENTE ELEVADO",IF(J37&lt;M$33,"INEXEQUÍVEL","VÁLIDO"))</f>
        <v>VÁLIDO</v>
      </c>
      <c r="O37" s="78"/>
      <c r="P37" s="77"/>
      <c r="Q37" s="210"/>
      <c r="R37" s="210"/>
      <c r="T37" s="69" t="s">
        <v>4</v>
      </c>
      <c r="U37" s="70" t="s">
        <v>65</v>
      </c>
      <c r="V37" s="71" t="s">
        <v>66</v>
      </c>
      <c r="W37" s="70" t="s">
        <v>67</v>
      </c>
      <c r="X37" s="72" t="s">
        <v>15</v>
      </c>
      <c r="Y37" s="120">
        <v>0.25</v>
      </c>
      <c r="Z37" s="121">
        <v>0.75</v>
      </c>
    </row>
    <row r="38" spans="1:26" ht="78.75" customHeight="1" thickBot="1" x14ac:dyDescent="0.3">
      <c r="A38" s="217"/>
      <c r="B38" s="217"/>
      <c r="C38" s="254"/>
      <c r="D38" s="219"/>
      <c r="E38" s="235"/>
      <c r="F38" s="148" t="s">
        <v>337</v>
      </c>
      <c r="G38" s="99" t="s">
        <v>326</v>
      </c>
      <c r="H38" s="96" t="s">
        <v>338</v>
      </c>
      <c r="I38" s="100" t="s">
        <v>99</v>
      </c>
      <c r="J38" s="108">
        <v>763.72</v>
      </c>
      <c r="K38" s="236"/>
      <c r="L38" s="263"/>
      <c r="M38" s="263"/>
      <c r="N38" s="52" t="str">
        <f>IF(J38&gt;L$33,"EXCESSIVAMENTE ELEVADO",IF(J38&lt;M$33,"INEXEQUÍVEL","VÁLIDO"))</f>
        <v>VÁLIDO</v>
      </c>
      <c r="O38" s="78"/>
      <c r="P38" s="77"/>
      <c r="Q38" s="226"/>
      <c r="R38" s="226"/>
      <c r="T38" s="62">
        <f>AVERAGE(J33:J38)</f>
        <v>677.82333333333327</v>
      </c>
      <c r="U38" s="63">
        <f>_xlfn.STDEV.S(J33:J38)</f>
        <v>54.405409902570057</v>
      </c>
      <c r="V38" s="64">
        <f>U38/T38</f>
        <v>8.0264882052703102E-2</v>
      </c>
      <c r="W38" s="65" t="str">
        <f>IF(V38&gt;25,"MEDIANA;","MÉDIA")</f>
        <v>MÉDIA</v>
      </c>
      <c r="X38" s="66">
        <f>MIN(J33:J38)</f>
        <v>603.66999999999996</v>
      </c>
      <c r="Y38" s="75" t="s">
        <v>71</v>
      </c>
      <c r="Z38" s="76" t="s">
        <v>72</v>
      </c>
    </row>
    <row r="39" spans="1:26" s="20" customFormat="1" ht="21.75" customHeight="1" x14ac:dyDescent="0.25">
      <c r="A39" s="252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V39" s="40"/>
    </row>
    <row r="40" spans="1:26" ht="58.9" customHeight="1" x14ac:dyDescent="0.25">
      <c r="A40" s="216">
        <v>55</v>
      </c>
      <c r="B40" s="216"/>
      <c r="C40" s="207" t="s">
        <v>308</v>
      </c>
      <c r="D40" s="218" t="s">
        <v>79</v>
      </c>
      <c r="E40" s="234">
        <v>4</v>
      </c>
      <c r="F40" s="97" t="s">
        <v>318</v>
      </c>
      <c r="G40" s="99" t="s">
        <v>105</v>
      </c>
      <c r="H40" s="96" t="s">
        <v>317</v>
      </c>
      <c r="I40" s="100" t="s">
        <v>99</v>
      </c>
      <c r="J40" s="108">
        <v>518.67999999999995</v>
      </c>
      <c r="K40" s="222">
        <f>AVERAGE(J40:J45)</f>
        <v>662.14499999999998</v>
      </c>
      <c r="L40" s="255">
        <f>K40*1.25</f>
        <v>827.68124999999998</v>
      </c>
      <c r="M40" s="255">
        <f>K40*0.75</f>
        <v>496.60874999999999</v>
      </c>
      <c r="N40" s="52" t="str">
        <f t="shared" ref="N40:N45" si="1">IF(J40&gt;L$40,"EXCESSIVAMENTE ELEVADO",IF(J40&lt;M$40,"INEXEQUÍVEL","VÁLIDO"))</f>
        <v>VÁLIDO</v>
      </c>
      <c r="O40" s="50"/>
      <c r="P40" s="53"/>
      <c r="Q40" s="209">
        <f>TRUNC(AVERAGE(J40:J44),2)</f>
        <v>614.77</v>
      </c>
      <c r="R40" s="209">
        <f>Q40*E40</f>
        <v>2459.08</v>
      </c>
    </row>
    <row r="41" spans="1:26" ht="58.9" customHeight="1" x14ac:dyDescent="0.25">
      <c r="A41" s="217"/>
      <c r="B41" s="217"/>
      <c r="C41" s="208"/>
      <c r="D41" s="219"/>
      <c r="E41" s="235"/>
      <c r="F41" s="97" t="s">
        <v>319</v>
      </c>
      <c r="G41" s="99" t="s">
        <v>105</v>
      </c>
      <c r="H41" s="95" t="s">
        <v>320</v>
      </c>
      <c r="I41" s="100" t="s">
        <v>102</v>
      </c>
      <c r="J41" s="108">
        <v>564.44000000000005</v>
      </c>
      <c r="K41" s="223"/>
      <c r="L41" s="256"/>
      <c r="M41" s="256"/>
      <c r="N41" s="52" t="str">
        <f t="shared" si="1"/>
        <v>VÁLIDO</v>
      </c>
      <c r="O41" s="50"/>
      <c r="P41" s="53"/>
      <c r="Q41" s="210"/>
      <c r="R41" s="210"/>
    </row>
    <row r="42" spans="1:26" ht="58.9" customHeight="1" thickBot="1" x14ac:dyDescent="0.3">
      <c r="A42" s="217"/>
      <c r="B42" s="217"/>
      <c r="C42" s="208"/>
      <c r="D42" s="219"/>
      <c r="E42" s="235"/>
      <c r="F42" s="97" t="s">
        <v>311</v>
      </c>
      <c r="G42" s="99" t="s">
        <v>105</v>
      </c>
      <c r="H42" s="96" t="s">
        <v>316</v>
      </c>
      <c r="I42" s="100" t="s">
        <v>102</v>
      </c>
      <c r="J42" s="108">
        <v>661.06</v>
      </c>
      <c r="K42" s="223"/>
      <c r="L42" s="256"/>
      <c r="M42" s="256"/>
      <c r="N42" s="52" t="str">
        <f t="shared" si="1"/>
        <v>VÁLIDO</v>
      </c>
      <c r="O42" s="78"/>
      <c r="P42" s="77"/>
      <c r="Q42" s="210"/>
      <c r="R42" s="210"/>
    </row>
    <row r="43" spans="1:26" ht="58.9" customHeight="1" x14ac:dyDescent="0.25">
      <c r="A43" s="217"/>
      <c r="B43" s="217"/>
      <c r="C43" s="208"/>
      <c r="D43" s="219"/>
      <c r="E43" s="235"/>
      <c r="F43" s="148" t="s">
        <v>332</v>
      </c>
      <c r="G43" s="99" t="s">
        <v>326</v>
      </c>
      <c r="H43" s="96" t="s">
        <v>333</v>
      </c>
      <c r="I43" s="100" t="s">
        <v>94</v>
      </c>
      <c r="J43" s="94">
        <v>644.49</v>
      </c>
      <c r="K43" s="223"/>
      <c r="L43" s="256"/>
      <c r="M43" s="256"/>
      <c r="N43" s="52" t="str">
        <f t="shared" si="1"/>
        <v>VÁLIDO</v>
      </c>
      <c r="O43" s="78"/>
      <c r="P43" s="77"/>
      <c r="Q43" s="210"/>
      <c r="R43" s="210"/>
      <c r="T43" s="227" t="s">
        <v>64</v>
      </c>
      <c r="U43" s="228"/>
      <c r="V43" s="228"/>
      <c r="W43" s="228"/>
      <c r="X43" s="229"/>
      <c r="Y43" s="202" t="s">
        <v>68</v>
      </c>
      <c r="Z43" s="203"/>
    </row>
    <row r="44" spans="1:26" ht="58.9" customHeight="1" thickBot="1" x14ac:dyDescent="0.3">
      <c r="A44" s="217"/>
      <c r="B44" s="217"/>
      <c r="C44" s="208"/>
      <c r="D44" s="219"/>
      <c r="E44" s="235"/>
      <c r="F44" s="148" t="s">
        <v>339</v>
      </c>
      <c r="G44" s="99" t="s">
        <v>326</v>
      </c>
      <c r="H44" s="96" t="s">
        <v>340</v>
      </c>
      <c r="I44" s="100" t="s">
        <v>94</v>
      </c>
      <c r="J44" s="108">
        <v>685.2</v>
      </c>
      <c r="K44" s="223"/>
      <c r="L44" s="256"/>
      <c r="M44" s="256"/>
      <c r="N44" s="52" t="str">
        <f t="shared" si="1"/>
        <v>VÁLIDO</v>
      </c>
      <c r="O44" s="78"/>
      <c r="P44" s="77"/>
      <c r="Q44" s="210"/>
      <c r="R44" s="210"/>
      <c r="T44" s="69" t="s">
        <v>4</v>
      </c>
      <c r="U44" s="70" t="s">
        <v>65</v>
      </c>
      <c r="V44" s="71" t="s">
        <v>66</v>
      </c>
      <c r="W44" s="70" t="s">
        <v>67</v>
      </c>
      <c r="X44" s="72" t="s">
        <v>15</v>
      </c>
      <c r="Y44" s="120">
        <v>0.25</v>
      </c>
      <c r="Z44" s="121">
        <v>0.75</v>
      </c>
    </row>
    <row r="45" spans="1:26" ht="78.75" customHeight="1" thickBot="1" x14ac:dyDescent="0.3">
      <c r="A45" s="217"/>
      <c r="B45" s="217"/>
      <c r="C45" s="254"/>
      <c r="D45" s="219"/>
      <c r="E45" s="235"/>
      <c r="F45" s="148" t="s">
        <v>341</v>
      </c>
      <c r="G45" s="99" t="s">
        <v>326</v>
      </c>
      <c r="H45" s="96" t="s">
        <v>342</v>
      </c>
      <c r="I45" s="100" t="s">
        <v>102</v>
      </c>
      <c r="J45" s="108">
        <v>899</v>
      </c>
      <c r="K45" s="236"/>
      <c r="L45" s="263"/>
      <c r="M45" s="263"/>
      <c r="N45" s="52" t="str">
        <f t="shared" si="1"/>
        <v>EXCESSIVAMENTE ELEVADO</v>
      </c>
      <c r="O45" s="161">
        <f>(J45-K40)/K40</f>
        <v>0.35770865897952869</v>
      </c>
      <c r="P45" s="162" t="s">
        <v>75</v>
      </c>
      <c r="Q45" s="226"/>
      <c r="R45" s="226"/>
      <c r="T45" s="62">
        <f>AVERAGE(J40:J44)</f>
        <v>614.774</v>
      </c>
      <c r="U45" s="63">
        <f>_xlfn.STDEV.S(J40:J44)</f>
        <v>70.272370672975256</v>
      </c>
      <c r="V45" s="64">
        <f>U45/T45</f>
        <v>0.11430602249440487</v>
      </c>
      <c r="W45" s="65" t="str">
        <f>IF(V45&gt;25,"MEDIANA;","MÉDIA")</f>
        <v>MÉDIA</v>
      </c>
      <c r="X45" s="66">
        <f>MIN(J40:J44)</f>
        <v>518.67999999999995</v>
      </c>
      <c r="Y45" s="75" t="s">
        <v>71</v>
      </c>
      <c r="Z45" s="76" t="s">
        <v>72</v>
      </c>
    </row>
    <row r="46" spans="1:26" s="20" customFormat="1" ht="21.75" customHeight="1" x14ac:dyDescent="0.25">
      <c r="A46" s="204" t="s">
        <v>69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82"/>
      <c r="V46" s="40"/>
    </row>
    <row r="47" spans="1:26" ht="58.9" customHeight="1" x14ac:dyDescent="0.25">
      <c r="A47" s="216">
        <v>56</v>
      </c>
      <c r="B47" s="216"/>
      <c r="C47" s="207" t="s">
        <v>309</v>
      </c>
      <c r="D47" s="218" t="s">
        <v>79</v>
      </c>
      <c r="E47" s="234">
        <v>4</v>
      </c>
      <c r="F47" s="97" t="s">
        <v>318</v>
      </c>
      <c r="G47" s="99" t="s">
        <v>105</v>
      </c>
      <c r="H47" s="96" t="s">
        <v>317</v>
      </c>
      <c r="I47" s="100" t="s">
        <v>99</v>
      </c>
      <c r="J47" s="108">
        <v>554.27</v>
      </c>
      <c r="K47" s="222">
        <f>AVERAGE(J47:J52)</f>
        <v>654.43166666666662</v>
      </c>
      <c r="L47" s="255">
        <f>K47*1.25</f>
        <v>818.03958333333321</v>
      </c>
      <c r="M47" s="255">
        <f>K47*0.75</f>
        <v>490.82374999999996</v>
      </c>
      <c r="N47" s="52" t="str">
        <f>IF(J47&gt;L$47,"EXCESSIVAMENTE ELEVADO",IF(J47&lt;M$47,"INEXEQUÍVEL","VÁLIDO"))</f>
        <v>VÁLIDO</v>
      </c>
      <c r="O47" s="50"/>
      <c r="P47" s="53"/>
      <c r="Q47" s="209">
        <f>TRUNC(AVERAGE(J47:J52),2)</f>
        <v>654.42999999999995</v>
      </c>
      <c r="R47" s="209">
        <f>Q47*E47</f>
        <v>2617.7199999999998</v>
      </c>
    </row>
    <row r="48" spans="1:26" ht="58.9" customHeight="1" x14ac:dyDescent="0.25">
      <c r="A48" s="217"/>
      <c r="B48" s="217"/>
      <c r="C48" s="208"/>
      <c r="D48" s="219"/>
      <c r="E48" s="235"/>
      <c r="F48" s="97" t="s">
        <v>319</v>
      </c>
      <c r="G48" s="99" t="s">
        <v>105</v>
      </c>
      <c r="H48" s="95" t="s">
        <v>320</v>
      </c>
      <c r="I48" s="100" t="s">
        <v>102</v>
      </c>
      <c r="J48" s="108">
        <v>562.41</v>
      </c>
      <c r="K48" s="223"/>
      <c r="L48" s="256"/>
      <c r="M48" s="256"/>
      <c r="N48" s="52" t="str">
        <f t="shared" ref="N48:N52" si="2">IF(J48&gt;L$47,"EXCESSIVAMENTE ELEVADO",IF(J48&lt;M$47,"INEXEQUÍVEL","VÁLIDO"))</f>
        <v>VÁLIDO</v>
      </c>
      <c r="O48" s="50"/>
      <c r="P48" s="53"/>
      <c r="Q48" s="210"/>
      <c r="R48" s="210"/>
    </row>
    <row r="49" spans="1:26" ht="58.9" customHeight="1" thickBot="1" x14ac:dyDescent="0.3">
      <c r="A49" s="217"/>
      <c r="B49" s="217"/>
      <c r="C49" s="208"/>
      <c r="D49" s="219"/>
      <c r="E49" s="235"/>
      <c r="F49" s="148" t="s">
        <v>332</v>
      </c>
      <c r="G49" s="99" t="s">
        <v>326</v>
      </c>
      <c r="H49" s="96" t="s">
        <v>333</v>
      </c>
      <c r="I49" s="100" t="s">
        <v>94</v>
      </c>
      <c r="J49" s="94">
        <v>644.49</v>
      </c>
      <c r="K49" s="223"/>
      <c r="L49" s="256"/>
      <c r="M49" s="256"/>
      <c r="N49" s="52" t="str">
        <f t="shared" si="2"/>
        <v>VÁLIDO</v>
      </c>
      <c r="O49" s="78"/>
      <c r="P49" s="77"/>
      <c r="Q49" s="210"/>
      <c r="R49" s="210"/>
    </row>
    <row r="50" spans="1:26" ht="58.9" customHeight="1" x14ac:dyDescent="0.25">
      <c r="A50" s="217"/>
      <c r="B50" s="217"/>
      <c r="C50" s="208"/>
      <c r="D50" s="219"/>
      <c r="E50" s="235"/>
      <c r="F50" s="97" t="s">
        <v>323</v>
      </c>
      <c r="G50" s="99" t="s">
        <v>105</v>
      </c>
      <c r="H50" s="95" t="s">
        <v>324</v>
      </c>
      <c r="I50" s="100" t="s">
        <v>102</v>
      </c>
      <c r="J50" s="108">
        <v>700.72</v>
      </c>
      <c r="K50" s="223"/>
      <c r="L50" s="256"/>
      <c r="M50" s="256"/>
      <c r="N50" s="52" t="str">
        <f t="shared" si="2"/>
        <v>VÁLIDO</v>
      </c>
      <c r="O50" s="78"/>
      <c r="P50" s="77"/>
      <c r="Q50" s="210"/>
      <c r="R50" s="210"/>
      <c r="T50" s="227" t="s">
        <v>64</v>
      </c>
      <c r="U50" s="228"/>
      <c r="V50" s="228"/>
      <c r="W50" s="228"/>
      <c r="X50" s="229"/>
      <c r="Y50" s="202" t="s">
        <v>68</v>
      </c>
      <c r="Z50" s="203"/>
    </row>
    <row r="51" spans="1:26" ht="58.9" customHeight="1" thickBot="1" x14ac:dyDescent="0.3">
      <c r="A51" s="217"/>
      <c r="B51" s="217"/>
      <c r="C51" s="208"/>
      <c r="D51" s="219"/>
      <c r="E51" s="235"/>
      <c r="F51" s="109" t="s">
        <v>343</v>
      </c>
      <c r="G51" s="99" t="s">
        <v>326</v>
      </c>
      <c r="H51" s="96" t="s">
        <v>344</v>
      </c>
      <c r="I51" s="98" t="s">
        <v>102</v>
      </c>
      <c r="J51" s="108">
        <v>704.8</v>
      </c>
      <c r="K51" s="223"/>
      <c r="L51" s="256"/>
      <c r="M51" s="256"/>
      <c r="N51" s="52" t="str">
        <f t="shared" si="2"/>
        <v>VÁLIDO</v>
      </c>
      <c r="O51" s="78"/>
      <c r="P51" s="77"/>
      <c r="Q51" s="210"/>
      <c r="R51" s="210"/>
      <c r="T51" s="69" t="s">
        <v>4</v>
      </c>
      <c r="U51" s="70" t="s">
        <v>65</v>
      </c>
      <c r="V51" s="71" t="s">
        <v>66</v>
      </c>
      <c r="W51" s="70" t="s">
        <v>67</v>
      </c>
      <c r="X51" s="72" t="s">
        <v>15</v>
      </c>
      <c r="Y51" s="120">
        <v>0.25</v>
      </c>
      <c r="Z51" s="121">
        <v>0.75</v>
      </c>
    </row>
    <row r="52" spans="1:26" ht="78.75" customHeight="1" thickBot="1" x14ac:dyDescent="0.3">
      <c r="A52" s="217"/>
      <c r="B52" s="217"/>
      <c r="C52" s="208"/>
      <c r="D52" s="219"/>
      <c r="E52" s="235"/>
      <c r="F52" s="179" t="s">
        <v>346</v>
      </c>
      <c r="G52" s="180" t="s">
        <v>326</v>
      </c>
      <c r="H52" s="181" t="s">
        <v>345</v>
      </c>
      <c r="I52" s="182" t="s">
        <v>94</v>
      </c>
      <c r="J52" s="183">
        <v>759.9</v>
      </c>
      <c r="K52" s="223"/>
      <c r="L52" s="256"/>
      <c r="M52" s="256"/>
      <c r="N52" s="52" t="str">
        <f t="shared" si="2"/>
        <v>VÁLIDO</v>
      </c>
      <c r="O52" s="184"/>
      <c r="P52" s="185"/>
      <c r="Q52" s="210"/>
      <c r="R52" s="210"/>
      <c r="T52" s="62">
        <f>AVERAGE(J47:J52)</f>
        <v>654.43166666666662</v>
      </c>
      <c r="U52" s="63">
        <f>_xlfn.STDEV.S(J47:J52)</f>
        <v>82.948576218442511</v>
      </c>
      <c r="V52" s="64">
        <f>U52/T52</f>
        <v>0.12674902582410058</v>
      </c>
      <c r="W52" s="65" t="str">
        <f>IF(V52&gt;25,"MEDIANA;","MÉDIA")</f>
        <v>MÉDIA</v>
      </c>
      <c r="X52" s="66">
        <f>MIN(J47:J52)</f>
        <v>554.27</v>
      </c>
      <c r="Y52" s="75" t="s">
        <v>71</v>
      </c>
      <c r="Z52" s="76" t="s">
        <v>72</v>
      </c>
    </row>
    <row r="53" spans="1:26" s="20" customFormat="1" ht="21.75" customHeight="1" x14ac:dyDescent="0.25">
      <c r="A53" s="270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71"/>
      <c r="R53" s="186">
        <f>SUM(R16,R22,R27,R33,R40,R47)</f>
        <v>15976.28</v>
      </c>
      <c r="V53" s="40"/>
    </row>
  </sheetData>
  <mergeCells count="96">
    <mergeCell ref="A7:Q7"/>
    <mergeCell ref="A11:R11"/>
    <mergeCell ref="AC13:AJ13"/>
    <mergeCell ref="A14:A15"/>
    <mergeCell ref="B14:B15"/>
    <mergeCell ref="C14:C15"/>
    <mergeCell ref="D14:D15"/>
    <mergeCell ref="E14:E15"/>
    <mergeCell ref="F14:F15"/>
    <mergeCell ref="G14:G15"/>
    <mergeCell ref="N14:N15"/>
    <mergeCell ref="O14:P15"/>
    <mergeCell ref="Q14:R14"/>
    <mergeCell ref="M14:M15"/>
    <mergeCell ref="H14:H15"/>
    <mergeCell ref="I14:I15"/>
    <mergeCell ref="J14:J15"/>
    <mergeCell ref="K14:K15"/>
    <mergeCell ref="L14:L15"/>
    <mergeCell ref="R16:R20"/>
    <mergeCell ref="AC16:AJ16"/>
    <mergeCell ref="Q16:Q20"/>
    <mergeCell ref="AB21:AK21"/>
    <mergeCell ref="K16:K20"/>
    <mergeCell ref="L16:L20"/>
    <mergeCell ref="A16:A20"/>
    <mergeCell ref="B16:B20"/>
    <mergeCell ref="C16:C20"/>
    <mergeCell ref="D16:D20"/>
    <mergeCell ref="E16:E20"/>
    <mergeCell ref="B22:B25"/>
    <mergeCell ref="C22:C25"/>
    <mergeCell ref="D22:D25"/>
    <mergeCell ref="E22:E25"/>
    <mergeCell ref="M16:M20"/>
    <mergeCell ref="A21:Q21"/>
    <mergeCell ref="T22:X22"/>
    <mergeCell ref="Y22:Z22"/>
    <mergeCell ref="A26:Q26"/>
    <mergeCell ref="A27:A31"/>
    <mergeCell ref="B27:B31"/>
    <mergeCell ref="C27:C31"/>
    <mergeCell ref="D27:D31"/>
    <mergeCell ref="E27:E31"/>
    <mergeCell ref="Y27:Z27"/>
    <mergeCell ref="K22:K25"/>
    <mergeCell ref="L22:L25"/>
    <mergeCell ref="M22:M25"/>
    <mergeCell ref="R27:R31"/>
    <mergeCell ref="Q22:Q25"/>
    <mergeCell ref="R22:R25"/>
    <mergeCell ref="A22:A25"/>
    <mergeCell ref="M40:M45"/>
    <mergeCell ref="Q40:Q45"/>
    <mergeCell ref="R40:R45"/>
    <mergeCell ref="K27:K31"/>
    <mergeCell ref="L27:L31"/>
    <mergeCell ref="M27:M31"/>
    <mergeCell ref="Q27:Q31"/>
    <mergeCell ref="A32:Q32"/>
    <mergeCell ref="A33:A38"/>
    <mergeCell ref="B33:B38"/>
    <mergeCell ref="C33:C38"/>
    <mergeCell ref="D33:D38"/>
    <mergeCell ref="E33:E38"/>
    <mergeCell ref="K33:K38"/>
    <mergeCell ref="L33:L38"/>
    <mergeCell ref="M33:M38"/>
    <mergeCell ref="D47:D52"/>
    <mergeCell ref="E47:E52"/>
    <mergeCell ref="K47:K52"/>
    <mergeCell ref="L47:L52"/>
    <mergeCell ref="A40:A45"/>
    <mergeCell ref="B40:B45"/>
    <mergeCell ref="C40:C45"/>
    <mergeCell ref="D40:D45"/>
    <mergeCell ref="E40:E45"/>
    <mergeCell ref="K40:K45"/>
    <mergeCell ref="L40:L45"/>
    <mergeCell ref="C47:C52"/>
    <mergeCell ref="Q33:Q38"/>
    <mergeCell ref="A53:Q53"/>
    <mergeCell ref="R33:R38"/>
    <mergeCell ref="T36:X36"/>
    <mergeCell ref="Y36:Z36"/>
    <mergeCell ref="A39:R39"/>
    <mergeCell ref="M47:M52"/>
    <mergeCell ref="Q47:Q52"/>
    <mergeCell ref="R47:R52"/>
    <mergeCell ref="T50:X50"/>
    <mergeCell ref="Y50:Z50"/>
    <mergeCell ref="T43:X43"/>
    <mergeCell ref="Y43:Z43"/>
    <mergeCell ref="A46:Q46"/>
    <mergeCell ref="A47:A52"/>
    <mergeCell ref="B47:B52"/>
  </mergeCells>
  <conditionalFormatting sqref="O22:O24 N16:O20 N33:N38 N22:N25 N29:N31">
    <cfRule type="cellIs" dxfId="121" priority="1276" operator="lessThan">
      <formula>"K$25"</formula>
    </cfRule>
    <cfRule type="cellIs" dxfId="120" priority="1277" operator="greaterThan">
      <formula>"J$25"</formula>
    </cfRule>
  </conditionalFormatting>
  <conditionalFormatting sqref="O22:P24 N16:O20 N33:N38 N22:N25 N29:N31">
    <cfRule type="cellIs" dxfId="119" priority="1274" operator="lessThan">
      <formula>"K$25"</formula>
    </cfRule>
    <cfRule type="cellIs" dxfId="118" priority="1275" operator="greaterThan">
      <formula>"J&amp;25"</formula>
    </cfRule>
  </conditionalFormatting>
  <conditionalFormatting sqref="N6:P6 N10:P10 N12:P13 O16:O20 O22:P24 N14:N20 N33:N38 N22:N25 N54:P1048576 N29:N31">
    <cfRule type="containsText" dxfId="117" priority="1273" operator="containsText" text="Excessivamente elevado">
      <formula>NOT(ISERROR(SEARCH("Excessivamente elevado",N6)))</formula>
    </cfRule>
  </conditionalFormatting>
  <conditionalFormatting sqref="O14">
    <cfRule type="containsText" dxfId="116" priority="1272" operator="containsText" text="Excessivamente elevado">
      <formula>NOT(ISERROR(SEARCH("Excessivamente elevado",O14)))</formula>
    </cfRule>
  </conditionalFormatting>
  <conditionalFormatting sqref="N21:P21">
    <cfRule type="containsText" dxfId="115" priority="1271" operator="containsText" text="Excessivamente elevado">
      <formula>NOT(ISERROR(SEARCH("Excessivamente elevado",N21)))</formula>
    </cfRule>
  </conditionalFormatting>
  <conditionalFormatting sqref="N27:O28 N29:N31">
    <cfRule type="cellIs" dxfId="114" priority="1265" operator="lessThan">
      <formula>"K$25"</formula>
    </cfRule>
    <cfRule type="cellIs" dxfId="113" priority="1266" operator="greaterThan">
      <formula>"J$25"</formula>
    </cfRule>
  </conditionalFormatting>
  <conditionalFormatting sqref="N27:O28 N29:N31">
    <cfRule type="cellIs" dxfId="112" priority="1263" operator="lessThan">
      <formula>"K$25"</formula>
    </cfRule>
    <cfRule type="cellIs" dxfId="111" priority="1264" operator="greaterThan">
      <formula>"J&amp;25"</formula>
    </cfRule>
  </conditionalFormatting>
  <conditionalFormatting sqref="N27:O28 N29:N31">
    <cfRule type="containsText" dxfId="110" priority="1262" operator="containsText" text="Excessivamente elevado">
      <formula>NOT(ISERROR(SEARCH("Excessivamente elevado",N27)))</formula>
    </cfRule>
  </conditionalFormatting>
  <conditionalFormatting sqref="O27:O28">
    <cfRule type="containsText" priority="1267" operator="containsText" text="Excessivamente elevado">
      <formula>NOT(ISERROR(SEARCH("Excessivamente elevado",O27)))</formula>
    </cfRule>
    <cfRule type="containsText" dxfId="109" priority="1268" operator="containsText" text="Válido">
      <formula>NOT(ISERROR(SEARCH("Válido",O27)))</formula>
    </cfRule>
    <cfRule type="containsText" dxfId="108" priority="1269" operator="containsText" text="Inexequível">
      <formula>NOT(ISERROR(SEARCH("Inexequível",O27)))</formula>
    </cfRule>
    <cfRule type="aboveAverage" dxfId="107" priority="1270" aboveAverage="0"/>
  </conditionalFormatting>
  <conditionalFormatting sqref="O33:O34">
    <cfRule type="cellIs" dxfId="106" priority="1246" operator="lessThan">
      <formula>"K$25"</formula>
    </cfRule>
    <cfRule type="cellIs" dxfId="105" priority="1247" operator="greaterThan">
      <formula>"J$25"</formula>
    </cfRule>
  </conditionalFormatting>
  <conditionalFormatting sqref="O33:O34">
    <cfRule type="cellIs" dxfId="104" priority="1244" operator="lessThan">
      <formula>"K$25"</formula>
    </cfRule>
    <cfRule type="cellIs" dxfId="103" priority="1245" operator="greaterThan">
      <formula>"J&amp;25"</formula>
    </cfRule>
  </conditionalFormatting>
  <conditionalFormatting sqref="O33:O34">
    <cfRule type="containsText" dxfId="102" priority="1243" operator="containsText" text="Excessivamente elevado">
      <formula>NOT(ISERROR(SEARCH("Excessivamente elevado",O33)))</formula>
    </cfRule>
  </conditionalFormatting>
  <conditionalFormatting sqref="O33:O34">
    <cfRule type="containsText" priority="1248" operator="containsText" text="Excessivamente elevado">
      <formula>NOT(ISERROR(SEARCH("Excessivamente elevado",O33)))</formula>
    </cfRule>
    <cfRule type="containsText" dxfId="101" priority="1249" operator="containsText" text="Válido">
      <formula>NOT(ISERROR(SEARCH("Válido",O33)))</formula>
    </cfRule>
    <cfRule type="containsText" dxfId="100" priority="1250" operator="containsText" text="Inexequível">
      <formula>NOT(ISERROR(SEARCH("Inexequível",O33)))</formula>
    </cfRule>
    <cfRule type="aboveAverage" dxfId="99" priority="1251" aboveAverage="0"/>
  </conditionalFormatting>
  <conditionalFormatting sqref="P33:P34">
    <cfRule type="cellIs" dxfId="98" priority="1237" operator="lessThan">
      <formula>"K$25"</formula>
    </cfRule>
    <cfRule type="cellIs" dxfId="97" priority="1238" operator="greaterThan">
      <formula>"J&amp;25"</formula>
    </cfRule>
  </conditionalFormatting>
  <conditionalFormatting sqref="P33:P34">
    <cfRule type="containsText" dxfId="96" priority="1236" operator="containsText" text="Excessivamente elevado">
      <formula>NOT(ISERROR(SEARCH("Excessivamente elevado",P33)))</formula>
    </cfRule>
  </conditionalFormatting>
  <conditionalFormatting sqref="P33:P34">
    <cfRule type="containsText" priority="1239" operator="containsText" text="Excessivamente elevado">
      <formula>NOT(ISERROR(SEARCH("Excessivamente elevado",P33)))</formula>
    </cfRule>
    <cfRule type="containsText" dxfId="95" priority="1240" operator="containsText" text="Válido">
      <formula>NOT(ISERROR(SEARCH("Válido",P33)))</formula>
    </cfRule>
    <cfRule type="containsText" dxfId="94" priority="1241" operator="containsText" text="Inexequível">
      <formula>NOT(ISERROR(SEARCH("Inexequível",P33)))</formula>
    </cfRule>
    <cfRule type="aboveAverage" dxfId="93" priority="1242" aboveAverage="0"/>
  </conditionalFormatting>
  <conditionalFormatting sqref="P33:P34">
    <cfRule type="cellIs" dxfId="92" priority="1230" operator="lessThan">
      <formula>"K$25"</formula>
    </cfRule>
    <cfRule type="cellIs" dxfId="91" priority="1231" operator="greaterThan">
      <formula>"J&amp;25"</formula>
    </cfRule>
  </conditionalFormatting>
  <conditionalFormatting sqref="P33:P34">
    <cfRule type="containsText" dxfId="90" priority="1229" operator="containsText" text="Excessivamente elevado">
      <formula>NOT(ISERROR(SEARCH("Excessivamente elevado",P33)))</formula>
    </cfRule>
  </conditionalFormatting>
  <conditionalFormatting sqref="P33:P34">
    <cfRule type="containsText" priority="1232" operator="containsText" text="Excessivamente elevado">
      <formula>NOT(ISERROR(SEARCH("Excessivamente elevado",P33)))</formula>
    </cfRule>
    <cfRule type="containsText" dxfId="89" priority="1233" operator="containsText" text="Válido">
      <formula>NOT(ISERROR(SEARCH("Válido",P33)))</formula>
    </cfRule>
    <cfRule type="containsText" dxfId="88" priority="1234" operator="containsText" text="Inexequível">
      <formula>NOT(ISERROR(SEARCH("Inexequível",P33)))</formula>
    </cfRule>
    <cfRule type="aboveAverage" dxfId="87" priority="1235" aboveAverage="0"/>
  </conditionalFormatting>
  <conditionalFormatting sqref="O16:O20 O22:O24">
    <cfRule type="cellIs" dxfId="86" priority="1201" operator="between">
      <formula>75</formula>
      <formula>100</formula>
    </cfRule>
  </conditionalFormatting>
  <conditionalFormatting sqref="P27:P28">
    <cfRule type="cellIs" dxfId="85" priority="1195" operator="lessThan">
      <formula>"K$25"</formula>
    </cfRule>
    <cfRule type="cellIs" dxfId="84" priority="1196" operator="greaterThan">
      <formula>"J&amp;25"</formula>
    </cfRule>
  </conditionalFormatting>
  <conditionalFormatting sqref="P27:P28">
    <cfRule type="containsText" dxfId="83" priority="1194" operator="containsText" text="Excessivamente elevado">
      <formula>NOT(ISERROR(SEARCH("Excessivamente elevado",P27)))</formula>
    </cfRule>
  </conditionalFormatting>
  <conditionalFormatting sqref="P27:P28">
    <cfRule type="containsText" priority="1197" operator="containsText" text="Excessivamente elevado">
      <formula>NOT(ISERROR(SEARCH("Excessivamente elevado",P27)))</formula>
    </cfRule>
    <cfRule type="containsText" dxfId="82" priority="1198" operator="containsText" text="Válido">
      <formula>NOT(ISERROR(SEARCH("Válido",P27)))</formula>
    </cfRule>
    <cfRule type="containsText" dxfId="81" priority="1199" operator="containsText" text="Inexequível">
      <formula>NOT(ISERROR(SEARCH("Inexequível",P27)))</formula>
    </cfRule>
    <cfRule type="aboveAverage" dxfId="80" priority="1200" aboveAverage="0"/>
  </conditionalFormatting>
  <conditionalFormatting sqref="N26:P26">
    <cfRule type="containsText" dxfId="79" priority="1090" operator="containsText" text="Excessivamente elevado">
      <formula>NOT(ISERROR(SEARCH("Excessivamente elevado",N26)))</formula>
    </cfRule>
  </conditionalFormatting>
  <conditionalFormatting sqref="N32:P32">
    <cfRule type="containsText" dxfId="78" priority="1089" operator="containsText" text="Excessivamente elevado">
      <formula>NOT(ISERROR(SEARCH("Excessivamente elevado",N32)))</formula>
    </cfRule>
  </conditionalFormatting>
  <conditionalFormatting sqref="N33:N38">
    <cfRule type="containsText" priority="1302" operator="containsText" text="Excessivamente elevado">
      <formula>NOT(ISERROR(SEARCH("Excessivamente elevado",N33)))</formula>
    </cfRule>
    <cfRule type="containsText" dxfId="77" priority="1303" operator="containsText" text="Válido">
      <formula>NOT(ISERROR(SEARCH("Válido",N33)))</formula>
    </cfRule>
    <cfRule type="containsText" dxfId="76" priority="1304" operator="containsText" text="Inexequível">
      <formula>NOT(ISERROR(SEARCH("Inexequível",N33)))</formula>
    </cfRule>
    <cfRule type="aboveAverage" dxfId="75" priority="1305" aboveAverage="0"/>
  </conditionalFormatting>
  <conditionalFormatting sqref="P22:P24">
    <cfRule type="containsText" priority="1314" operator="containsText" text="Excessivamente elevado">
      <formula>NOT(ISERROR(SEARCH("Excessivamente elevado",P22)))</formula>
    </cfRule>
    <cfRule type="containsText" dxfId="74" priority="1315" operator="containsText" text="Válido">
      <formula>NOT(ISERROR(SEARCH("Válido",P22)))</formula>
    </cfRule>
    <cfRule type="containsText" dxfId="73" priority="1316" operator="containsText" text="Inexequível">
      <formula>NOT(ISERROR(SEARCH("Inexequível",P22)))</formula>
    </cfRule>
    <cfRule type="aboveAverage" dxfId="72" priority="1317" aboveAverage="0"/>
  </conditionalFormatting>
  <conditionalFormatting sqref="O22:O24">
    <cfRule type="containsText" priority="1318" operator="containsText" text="Excessivamente elevado">
      <formula>NOT(ISERROR(SEARCH("Excessivamente elevado",O22)))</formula>
    </cfRule>
    <cfRule type="containsText" dxfId="71" priority="1319" operator="containsText" text="Válido">
      <formula>NOT(ISERROR(SEARCH("Válido",O22)))</formula>
    </cfRule>
    <cfRule type="containsText" dxfId="70" priority="1320" operator="containsText" text="Inexequível">
      <formula>NOT(ISERROR(SEARCH("Inexequível",O22)))</formula>
    </cfRule>
    <cfRule type="aboveAverage" dxfId="69" priority="1321" aboveAverage="0"/>
  </conditionalFormatting>
  <conditionalFormatting sqref="N22:N25">
    <cfRule type="containsText" priority="1322" operator="containsText" text="Excessivamente elevado">
      <formula>NOT(ISERROR(SEARCH("Excessivamente elevado",N22)))</formula>
    </cfRule>
    <cfRule type="containsText" dxfId="68" priority="1323" operator="containsText" text="Válido">
      <formula>NOT(ISERROR(SEARCH("Válido",N22)))</formula>
    </cfRule>
    <cfRule type="containsText" dxfId="67" priority="1324" operator="containsText" text="Inexequível">
      <formula>NOT(ISERROR(SEARCH("Inexequível",N22)))</formula>
    </cfRule>
    <cfRule type="aboveAverage" dxfId="66" priority="1325" aboveAverage="0"/>
  </conditionalFormatting>
  <conditionalFormatting sqref="N40:N45">
    <cfRule type="cellIs" dxfId="65" priority="60" operator="lessThan">
      <formula>"K$25"</formula>
    </cfRule>
    <cfRule type="cellIs" dxfId="64" priority="61" operator="greaterThan">
      <formula>"J$25"</formula>
    </cfRule>
  </conditionalFormatting>
  <conditionalFormatting sqref="N40:N45">
    <cfRule type="cellIs" dxfId="63" priority="58" operator="lessThan">
      <formula>"K$25"</formula>
    </cfRule>
    <cfRule type="cellIs" dxfId="62" priority="59" operator="greaterThan">
      <formula>"J&amp;25"</formula>
    </cfRule>
  </conditionalFormatting>
  <conditionalFormatting sqref="N40:N45">
    <cfRule type="containsText" dxfId="61" priority="57" operator="containsText" text="Excessivamente elevado">
      <formula>NOT(ISERROR(SEARCH("Excessivamente elevado",N40)))</formula>
    </cfRule>
  </conditionalFormatting>
  <conditionalFormatting sqref="O40:O41">
    <cfRule type="cellIs" dxfId="60" priority="51" operator="lessThan">
      <formula>"K$25"</formula>
    </cfRule>
    <cfRule type="cellIs" dxfId="59" priority="52" operator="greaterThan">
      <formula>"J$25"</formula>
    </cfRule>
  </conditionalFormatting>
  <conditionalFormatting sqref="O40:O41">
    <cfRule type="cellIs" dxfId="58" priority="49" operator="lessThan">
      <formula>"K$25"</formula>
    </cfRule>
    <cfRule type="cellIs" dxfId="57" priority="50" operator="greaterThan">
      <formula>"J&amp;25"</formula>
    </cfRule>
  </conditionalFormatting>
  <conditionalFormatting sqref="O40:O41">
    <cfRule type="containsText" dxfId="56" priority="48" operator="containsText" text="Excessivamente elevado">
      <formula>NOT(ISERROR(SEARCH("Excessivamente elevado",O40)))</formula>
    </cfRule>
  </conditionalFormatting>
  <conditionalFormatting sqref="O40:O41">
    <cfRule type="containsText" priority="53" operator="containsText" text="Excessivamente elevado">
      <formula>NOT(ISERROR(SEARCH("Excessivamente elevado",O40)))</formula>
    </cfRule>
    <cfRule type="containsText" dxfId="55" priority="54" operator="containsText" text="Válido">
      <formula>NOT(ISERROR(SEARCH("Válido",O40)))</formula>
    </cfRule>
    <cfRule type="containsText" dxfId="54" priority="55" operator="containsText" text="Inexequível">
      <formula>NOT(ISERROR(SEARCH("Inexequível",O40)))</formula>
    </cfRule>
    <cfRule type="aboveAverage" dxfId="53" priority="56" aboveAverage="0"/>
  </conditionalFormatting>
  <conditionalFormatting sqref="P40:P41">
    <cfRule type="cellIs" dxfId="52" priority="42" operator="lessThan">
      <formula>"K$25"</formula>
    </cfRule>
    <cfRule type="cellIs" dxfId="51" priority="43" operator="greaterThan">
      <formula>"J&amp;25"</formula>
    </cfRule>
  </conditionalFormatting>
  <conditionalFormatting sqref="P40:P41">
    <cfRule type="containsText" dxfId="50" priority="41" operator="containsText" text="Excessivamente elevado">
      <formula>NOT(ISERROR(SEARCH("Excessivamente elevado",P40)))</formula>
    </cfRule>
  </conditionalFormatting>
  <conditionalFormatting sqref="P40:P41">
    <cfRule type="containsText" priority="44" operator="containsText" text="Excessivamente elevado">
      <formula>NOT(ISERROR(SEARCH("Excessivamente elevado",P40)))</formula>
    </cfRule>
    <cfRule type="containsText" dxfId="49" priority="45" operator="containsText" text="Válido">
      <formula>NOT(ISERROR(SEARCH("Válido",P40)))</formula>
    </cfRule>
    <cfRule type="containsText" dxfId="48" priority="46" operator="containsText" text="Inexequível">
      <formula>NOT(ISERROR(SEARCH("Inexequível",P40)))</formula>
    </cfRule>
    <cfRule type="aboveAverage" dxfId="47" priority="47" aboveAverage="0"/>
  </conditionalFormatting>
  <conditionalFormatting sqref="P40:P41">
    <cfRule type="cellIs" dxfId="46" priority="35" operator="lessThan">
      <formula>"K$25"</formula>
    </cfRule>
    <cfRule type="cellIs" dxfId="45" priority="36" operator="greaterThan">
      <formula>"J&amp;25"</formula>
    </cfRule>
  </conditionalFormatting>
  <conditionalFormatting sqref="P40:P41">
    <cfRule type="containsText" dxfId="44" priority="34" operator="containsText" text="Excessivamente elevado">
      <formula>NOT(ISERROR(SEARCH("Excessivamente elevado",P40)))</formula>
    </cfRule>
  </conditionalFormatting>
  <conditionalFormatting sqref="P40:P41">
    <cfRule type="containsText" priority="37" operator="containsText" text="Excessivamente elevado">
      <formula>NOT(ISERROR(SEARCH("Excessivamente elevado",P40)))</formula>
    </cfRule>
    <cfRule type="containsText" dxfId="43" priority="38" operator="containsText" text="Válido">
      <formula>NOT(ISERROR(SEARCH("Válido",P40)))</formula>
    </cfRule>
    <cfRule type="containsText" dxfId="42" priority="39" operator="containsText" text="Inexequível">
      <formula>NOT(ISERROR(SEARCH("Inexequível",P40)))</formula>
    </cfRule>
    <cfRule type="aboveAverage" dxfId="41" priority="40" aboveAverage="0"/>
  </conditionalFormatting>
  <conditionalFormatting sqref="N40:N45">
    <cfRule type="containsText" priority="62" operator="containsText" text="Excessivamente elevado">
      <formula>NOT(ISERROR(SEARCH("Excessivamente elevado",N40)))</formula>
    </cfRule>
    <cfRule type="containsText" dxfId="40" priority="63" operator="containsText" text="Válido">
      <formula>NOT(ISERROR(SEARCH("Válido",N40)))</formula>
    </cfRule>
    <cfRule type="containsText" dxfId="39" priority="64" operator="containsText" text="Inexequível">
      <formula>NOT(ISERROR(SEARCH("Inexequível",N40)))</formula>
    </cfRule>
    <cfRule type="aboveAverage" dxfId="38" priority="65" aboveAverage="0"/>
  </conditionalFormatting>
  <conditionalFormatting sqref="N47:N52">
    <cfRule type="cellIs" dxfId="37" priority="28" operator="lessThan">
      <formula>"K$25"</formula>
    </cfRule>
    <cfRule type="cellIs" dxfId="36" priority="29" operator="greaterThan">
      <formula>"J$25"</formula>
    </cfRule>
  </conditionalFormatting>
  <conditionalFormatting sqref="N47:N52">
    <cfRule type="cellIs" dxfId="35" priority="26" operator="lessThan">
      <formula>"K$25"</formula>
    </cfRule>
    <cfRule type="cellIs" dxfId="34" priority="27" operator="greaterThan">
      <formula>"J&amp;25"</formula>
    </cfRule>
  </conditionalFormatting>
  <conditionalFormatting sqref="N47:N52">
    <cfRule type="containsText" dxfId="33" priority="25" operator="containsText" text="Excessivamente elevado">
      <formula>NOT(ISERROR(SEARCH("Excessivamente elevado",N47)))</formula>
    </cfRule>
  </conditionalFormatting>
  <conditionalFormatting sqref="O47:O48">
    <cfRule type="cellIs" dxfId="32" priority="19" operator="lessThan">
      <formula>"K$25"</formula>
    </cfRule>
    <cfRule type="cellIs" dxfId="31" priority="20" operator="greaterThan">
      <formula>"J$25"</formula>
    </cfRule>
  </conditionalFormatting>
  <conditionalFormatting sqref="O47:O48">
    <cfRule type="cellIs" dxfId="30" priority="17" operator="lessThan">
      <formula>"K$25"</formula>
    </cfRule>
    <cfRule type="cellIs" dxfId="29" priority="18" operator="greaterThan">
      <formula>"J&amp;25"</formula>
    </cfRule>
  </conditionalFormatting>
  <conditionalFormatting sqref="O47:O48">
    <cfRule type="containsText" dxfId="28" priority="16" operator="containsText" text="Excessivamente elevado">
      <formula>NOT(ISERROR(SEARCH("Excessivamente elevado",O47)))</formula>
    </cfRule>
  </conditionalFormatting>
  <conditionalFormatting sqref="O47:O48">
    <cfRule type="containsText" priority="21" operator="containsText" text="Excessivamente elevado">
      <formula>NOT(ISERROR(SEARCH("Excessivamente elevado",O47)))</formula>
    </cfRule>
    <cfRule type="containsText" dxfId="27" priority="22" operator="containsText" text="Válido">
      <formula>NOT(ISERROR(SEARCH("Válido",O47)))</formula>
    </cfRule>
    <cfRule type="containsText" dxfId="26" priority="23" operator="containsText" text="Inexequível">
      <formula>NOT(ISERROR(SEARCH("Inexequível",O47)))</formula>
    </cfRule>
    <cfRule type="aboveAverage" dxfId="25" priority="24" aboveAverage="0"/>
  </conditionalFormatting>
  <conditionalFormatting sqref="P47:P48">
    <cfRule type="cellIs" dxfId="24" priority="10" operator="lessThan">
      <formula>"K$25"</formula>
    </cfRule>
    <cfRule type="cellIs" dxfId="23" priority="11" operator="greaterThan">
      <formula>"J&amp;25"</formula>
    </cfRule>
  </conditionalFormatting>
  <conditionalFormatting sqref="P47:P48">
    <cfRule type="containsText" dxfId="22" priority="9" operator="containsText" text="Excessivamente elevado">
      <formula>NOT(ISERROR(SEARCH("Excessivamente elevado",P47)))</formula>
    </cfRule>
  </conditionalFormatting>
  <conditionalFormatting sqref="P47:P48">
    <cfRule type="containsText" priority="12" operator="containsText" text="Excessivamente elevado">
      <formula>NOT(ISERROR(SEARCH("Excessivamente elevado",P47)))</formula>
    </cfRule>
    <cfRule type="containsText" dxfId="21" priority="13" operator="containsText" text="Válido">
      <formula>NOT(ISERROR(SEARCH("Válido",P47)))</formula>
    </cfRule>
    <cfRule type="containsText" dxfId="20" priority="14" operator="containsText" text="Inexequível">
      <formula>NOT(ISERROR(SEARCH("Inexequível",P47)))</formula>
    </cfRule>
    <cfRule type="aboveAverage" dxfId="19" priority="15" aboveAverage="0"/>
  </conditionalFormatting>
  <conditionalFormatting sqref="P47:P48">
    <cfRule type="cellIs" dxfId="18" priority="3" operator="lessThan">
      <formula>"K$25"</formula>
    </cfRule>
    <cfRule type="cellIs" dxfId="17" priority="4" operator="greaterThan">
      <formula>"J&amp;25"</formula>
    </cfRule>
  </conditionalFormatting>
  <conditionalFormatting sqref="P47:P48">
    <cfRule type="containsText" dxfId="16" priority="2" operator="containsText" text="Excessivamente elevado">
      <formula>NOT(ISERROR(SEARCH("Excessivamente elevado",P47)))</formula>
    </cfRule>
  </conditionalFormatting>
  <conditionalFormatting sqref="P47:P48">
    <cfRule type="containsText" priority="5" operator="containsText" text="Excessivamente elevado">
      <formula>NOT(ISERROR(SEARCH("Excessivamente elevado",P47)))</formula>
    </cfRule>
    <cfRule type="containsText" dxfId="15" priority="6" operator="containsText" text="Válido">
      <formula>NOT(ISERROR(SEARCH("Válido",P47)))</formula>
    </cfRule>
    <cfRule type="containsText" dxfId="14" priority="7" operator="containsText" text="Inexequível">
      <formula>NOT(ISERROR(SEARCH("Inexequível",P47)))</formula>
    </cfRule>
    <cfRule type="aboveAverage" dxfId="13" priority="8" aboveAverage="0"/>
  </conditionalFormatting>
  <conditionalFormatting sqref="N46:P46">
    <cfRule type="containsText" dxfId="12" priority="1" operator="containsText" text="Excessivamente elevado">
      <formula>NOT(ISERROR(SEARCH("Excessivamente elevado",N46)))</formula>
    </cfRule>
  </conditionalFormatting>
  <conditionalFormatting sqref="N47:N52">
    <cfRule type="containsText" priority="30" operator="containsText" text="Excessivamente elevado">
      <formula>NOT(ISERROR(SEARCH("Excessivamente elevado",N47)))</formula>
    </cfRule>
    <cfRule type="containsText" dxfId="11" priority="31" operator="containsText" text="Válido">
      <formula>NOT(ISERROR(SEARCH("Válido",N47)))</formula>
    </cfRule>
    <cfRule type="containsText" dxfId="10" priority="32" operator="containsText" text="Inexequível">
      <formula>NOT(ISERROR(SEARCH("Inexequível",N47)))</formula>
    </cfRule>
    <cfRule type="aboveAverage" dxfId="9" priority="33" aboveAverage="0"/>
  </conditionalFormatting>
  <conditionalFormatting sqref="N27:N31">
    <cfRule type="containsText" priority="8926" operator="containsText" text="Excessivamente elevado">
      <formula>NOT(ISERROR(SEARCH("Excessivamente elevado",N27)))</formula>
    </cfRule>
    <cfRule type="containsText" dxfId="8" priority="8927" operator="containsText" text="Válido">
      <formula>NOT(ISERROR(SEARCH("Válido",N27)))</formula>
    </cfRule>
    <cfRule type="containsText" dxfId="7" priority="8928" operator="containsText" text="Inexequível">
      <formula>NOT(ISERROR(SEARCH("Inexequível",N27)))</formula>
    </cfRule>
    <cfRule type="aboveAverage" dxfId="6" priority="8929" aboveAverage="0"/>
  </conditionalFormatting>
  <conditionalFormatting sqref="O16:O20">
    <cfRule type="containsText" priority="8930" operator="containsText" text="Excessivamente elevado">
      <formula>NOT(ISERROR(SEARCH("Excessivamente elevado",O16)))</formula>
    </cfRule>
    <cfRule type="containsText" dxfId="5" priority="8931" operator="containsText" text="Válido">
      <formula>NOT(ISERROR(SEARCH("Válido",O16)))</formula>
    </cfRule>
    <cfRule type="containsText" dxfId="4" priority="8932" operator="containsText" text="Inexequível">
      <formula>NOT(ISERROR(SEARCH("Inexequível",O16)))</formula>
    </cfRule>
    <cfRule type="aboveAverage" dxfId="3" priority="8933" aboveAverage="0"/>
  </conditionalFormatting>
  <conditionalFormatting sqref="N16:N20">
    <cfRule type="containsText" priority="8934" operator="containsText" text="Excessivamente elevado">
      <formula>NOT(ISERROR(SEARCH("Excessivamente elevado",N16)))</formula>
    </cfRule>
    <cfRule type="containsText" dxfId="2" priority="8935" operator="containsText" text="Válido">
      <formula>NOT(ISERROR(SEARCH("Válido",N16)))</formula>
    </cfRule>
    <cfRule type="containsText" dxfId="1" priority="8936" operator="containsText" text="Inexequível">
      <formula>NOT(ISERROR(SEARCH("Inexequível",N16)))</formula>
    </cfRule>
    <cfRule type="aboveAverage" dxfId="0" priority="8937" aboveAverage="0"/>
  </conditionalFormatting>
  <hyperlinks>
    <hyperlink ref="F25" r:id="rId1" xr:uid="{79292B34-89D2-4948-9290-90F549B448DC}"/>
    <hyperlink ref="F35" r:id="rId2" xr:uid="{4EF87E39-EBDE-4701-8469-C37B12D115CA}"/>
    <hyperlink ref="F38" r:id="rId3" xr:uid="{3A169DB3-57E4-4393-BD8E-AE6EE2A72E50}"/>
    <hyperlink ref="F44" r:id="rId4" xr:uid="{26EEF86F-CC47-4E14-967E-3E4F4C5A05B4}"/>
    <hyperlink ref="F45" r:id="rId5" xr:uid="{D5F30F44-7033-47EE-B0A0-B33F219B87D1}"/>
    <hyperlink ref="F52" r:id="rId6" xr:uid="{F09B9433-5B61-42C1-8D3C-FC158D1C875C}"/>
  </hyperlinks>
  <pageMargins left="0.7" right="0.7" top="0.75" bottom="0.75" header="0.3" footer="0.3"/>
  <pageSetup paperSize="9" scale="65" fitToHeight="0" orientation="landscape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B70A-482F-483F-8B12-866A9D2DBA76}">
  <sheetPr>
    <tabColor theme="4" tint="-0.249977111117893"/>
  </sheetPr>
  <dimension ref="C3:D7"/>
  <sheetViews>
    <sheetView workbookViewId="0">
      <selection activeCell="D5" sqref="D5"/>
    </sheetView>
  </sheetViews>
  <sheetFormatPr defaultRowHeight="15" x14ac:dyDescent="0.25"/>
  <cols>
    <col min="3" max="3" width="47.5703125" customWidth="1"/>
    <col min="4" max="4" width="46.85546875" customWidth="1"/>
  </cols>
  <sheetData>
    <row r="3" spans="3:4" x14ac:dyDescent="0.25">
      <c r="C3" s="187" t="s">
        <v>549</v>
      </c>
      <c r="D3" s="187"/>
    </row>
    <row r="4" spans="3:4" s="194" customFormat="1" x14ac:dyDescent="0.25">
      <c r="C4" s="188" t="s">
        <v>550</v>
      </c>
      <c r="D4" s="188" t="s">
        <v>551</v>
      </c>
    </row>
    <row r="5" spans="3:4" ht="75" customHeight="1" x14ac:dyDescent="0.25">
      <c r="C5" s="189" t="s">
        <v>552</v>
      </c>
      <c r="D5" s="190">
        <f>'LOTE 1'!R319</f>
        <v>70652.130000000034</v>
      </c>
    </row>
    <row r="6" spans="3:4" ht="72.75" customHeight="1" x14ac:dyDescent="0.25">
      <c r="C6" s="189" t="s">
        <v>553</v>
      </c>
      <c r="D6" s="191">
        <f>'LOTE 2'!R53</f>
        <v>15976.28</v>
      </c>
    </row>
    <row r="7" spans="3:4" ht="52.5" customHeight="1" x14ac:dyDescent="0.25">
      <c r="C7" s="192" t="s">
        <v>554</v>
      </c>
      <c r="D7" s="193">
        <f>SUM(D5:D6)</f>
        <v>86628.410000000033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272" t="s">
        <v>43</v>
      </c>
      <c r="B1" s="273"/>
      <c r="C1" s="273"/>
      <c r="D1" s="273"/>
      <c r="E1" s="273"/>
      <c r="F1" s="273"/>
      <c r="G1" s="273"/>
      <c r="H1" s="273"/>
    </row>
    <row r="2" spans="1:9" s="6" customFormat="1" ht="30" x14ac:dyDescent="0.25">
      <c r="A2" s="9" t="s">
        <v>30</v>
      </c>
      <c r="B2" s="9" t="s">
        <v>44</v>
      </c>
      <c r="C2" s="11" t="s">
        <v>45</v>
      </c>
      <c r="D2" s="10" t="s">
        <v>46</v>
      </c>
      <c r="E2" s="10" t="s">
        <v>47</v>
      </c>
      <c r="F2" s="12" t="s">
        <v>36</v>
      </c>
      <c r="G2" s="12" t="s">
        <v>48</v>
      </c>
      <c r="H2" s="9" t="s">
        <v>49</v>
      </c>
      <c r="I2" s="2" t="s">
        <v>50</v>
      </c>
    </row>
    <row r="3" spans="1:9" ht="135" x14ac:dyDescent="0.25">
      <c r="A3" s="8">
        <v>122</v>
      </c>
      <c r="B3" s="7">
        <v>4016</v>
      </c>
      <c r="C3" s="21" t="s">
        <v>51</v>
      </c>
      <c r="D3" s="18" t="s">
        <v>52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53</v>
      </c>
      <c r="D4" s="18" t="s">
        <v>54</v>
      </c>
      <c r="E4" s="1">
        <v>1</v>
      </c>
      <c r="F4" s="16">
        <v>194.93</v>
      </c>
      <c r="G4" s="15">
        <f>F4*E4</f>
        <v>194.93</v>
      </c>
      <c r="H4" s="19"/>
      <c r="I4" s="3" t="s">
        <v>55</v>
      </c>
    </row>
    <row r="5" spans="1:9" ht="105" x14ac:dyDescent="0.25">
      <c r="A5" s="8">
        <v>124</v>
      </c>
      <c r="B5" s="7"/>
      <c r="C5" s="21" t="s">
        <v>56</v>
      </c>
      <c r="D5" s="18" t="s">
        <v>57</v>
      </c>
      <c r="E5" s="1">
        <v>2</v>
      </c>
      <c r="F5" s="16">
        <v>116.59</v>
      </c>
      <c r="G5" s="15">
        <f>F5*E5</f>
        <v>233.18</v>
      </c>
      <c r="H5" s="19"/>
      <c r="I5" s="3" t="s">
        <v>58</v>
      </c>
    </row>
    <row r="6" spans="1:9" x14ac:dyDescent="0.25">
      <c r="C6" s="274" t="s">
        <v>59</v>
      </c>
      <c r="D6" s="274"/>
      <c r="E6" s="274"/>
      <c r="F6" s="274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2.xml><?xml version="1.0" encoding="utf-8"?>
<ds:datastoreItem xmlns:ds="http://schemas.openxmlformats.org/officeDocument/2006/customXml" ds:itemID="{71CF71B5-7755-4A41-BB7B-8F7D43B33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LOTE 1</vt:lpstr>
      <vt:lpstr>LOTE 2</vt:lpstr>
      <vt:lpstr>RESUMO</vt:lpstr>
      <vt:lpstr>GRUPO - 19</vt:lpstr>
      <vt:lpstr>'LOTE 1'!_Hlk16782509</vt:lpstr>
      <vt:lpstr>'LOTE 2'!_Hlk16782509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Armindo Dias Filho</cp:lastModifiedBy>
  <cp:revision/>
  <cp:lastPrinted>2023-06-29T19:18:53Z</cp:lastPrinted>
  <dcterms:created xsi:type="dcterms:W3CDTF">2020-01-27T17:52:42Z</dcterms:created>
  <dcterms:modified xsi:type="dcterms:W3CDTF">2024-02-06T19:59:51Z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