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ucbr\Desktop\CONSELHO PASTAS - CJF\"/>
    </mc:Choice>
  </mc:AlternateContent>
  <xr:revisionPtr revIDLastSave="0" documentId="13_ncr:1_{9E571407-CC9B-4DCD-A777-F61DC75CCF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ção Orçamentária" sheetId="41" r:id="rId1"/>
    <sheet name="Execução dos Projetos" sheetId="46" r:id="rId2"/>
    <sheet name="Execução da Obra" sheetId="43" r:id="rId3"/>
    <sheet name="Fiscalização da Obra" sheetId="47" r:id="rId4"/>
    <sheet name="Demais Contratos da Obra 1" sheetId="51" r:id="rId5"/>
    <sheet name="Demais Contratos da Obra 2" sheetId="56" r:id="rId6"/>
    <sheet name="Demais Contratos da Obra 3" sheetId="57" r:id="rId7"/>
    <sheet name="Demais Contratos da Obra 4" sheetId="58" r:id="rId8"/>
    <sheet name="Demais Contratos da Obra 5" sheetId="59" r:id="rId9"/>
  </sheets>
  <definedNames>
    <definedName name="_xlnm.Print_Area" localSheetId="0">'Ação Orçamentária'!$A$1:$I$59</definedName>
    <definedName name="_xlnm.Print_Area" localSheetId="4">'Demais Contratos da Obra 1'!$A$1:$J$62</definedName>
    <definedName name="_xlnm.Print_Area" localSheetId="5">'Demais Contratos da Obra 2'!$A$1:$J$62</definedName>
    <definedName name="_xlnm.Print_Area" localSheetId="6">'Demais Contratos da Obra 3'!$A$1:$J$62</definedName>
    <definedName name="_xlnm.Print_Area" localSheetId="7">'Demais Contratos da Obra 4'!$A$1:$J$62</definedName>
    <definedName name="_xlnm.Print_Area" localSheetId="8">'Demais Contratos da Obra 5'!$A$1:$J$62</definedName>
    <definedName name="_xlnm.Print_Area" localSheetId="2">'Execução da Obra'!$A$1:$K$52</definedName>
    <definedName name="_xlnm.Print_Area" localSheetId="1">'Execução dos Projetos'!$A$1:$J$46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41" l="1"/>
  <c r="C28" i="51"/>
  <c r="I30" i="41"/>
  <c r="I29" i="41"/>
  <c r="C52" i="59"/>
  <c r="O24" i="59" s="1"/>
  <c r="I46" i="59"/>
  <c r="J35" i="59" s="1"/>
  <c r="C28" i="59"/>
  <c r="O25" i="59"/>
  <c r="N25" i="59"/>
  <c r="N24" i="59"/>
  <c r="O23" i="59"/>
  <c r="N23" i="59"/>
  <c r="P23" i="59" s="1"/>
  <c r="I22" i="59"/>
  <c r="J11" i="59" s="1"/>
  <c r="O18" i="59"/>
  <c r="N18" i="59"/>
  <c r="N17" i="59"/>
  <c r="O16" i="59"/>
  <c r="D5" i="59"/>
  <c r="J3" i="59"/>
  <c r="D3" i="59"/>
  <c r="C52" i="58"/>
  <c r="O24" i="58" s="1"/>
  <c r="P24" i="58" s="1"/>
  <c r="I46" i="58"/>
  <c r="J35" i="58" s="1"/>
  <c r="C28" i="58"/>
  <c r="N23" i="58" s="1"/>
  <c r="P23" i="58" s="1"/>
  <c r="O25" i="58"/>
  <c r="N25" i="58"/>
  <c r="N24" i="58"/>
  <c r="O23" i="58"/>
  <c r="I22" i="58"/>
  <c r="J11" i="58" s="1"/>
  <c r="O18" i="58"/>
  <c r="N18" i="58"/>
  <c r="P18" i="58" s="1"/>
  <c r="N17" i="58"/>
  <c r="O16" i="58"/>
  <c r="D5" i="58"/>
  <c r="J3" i="58"/>
  <c r="D3" i="58"/>
  <c r="C52" i="57"/>
  <c r="O24" i="57" s="1"/>
  <c r="I46" i="57"/>
  <c r="J35" i="57" s="1"/>
  <c r="C28" i="57"/>
  <c r="P25" i="57"/>
  <c r="O25" i="57"/>
  <c r="N25" i="57"/>
  <c r="N24" i="57"/>
  <c r="O23" i="57"/>
  <c r="N23" i="57"/>
  <c r="P23" i="57" s="1"/>
  <c r="I22" i="57"/>
  <c r="J11" i="57" s="1"/>
  <c r="O18" i="57"/>
  <c r="N18" i="57"/>
  <c r="P18" i="57" s="1"/>
  <c r="N17" i="57"/>
  <c r="O16" i="57"/>
  <c r="D5" i="57"/>
  <c r="J3" i="57"/>
  <c r="D3" i="57"/>
  <c r="C52" i="56"/>
  <c r="I46" i="56"/>
  <c r="J35" i="56" s="1"/>
  <c r="C28" i="56"/>
  <c r="N23" i="56" s="1"/>
  <c r="E26" i="56"/>
  <c r="O25" i="56"/>
  <c r="N25" i="56"/>
  <c r="O24" i="56"/>
  <c r="N24" i="56"/>
  <c r="O23" i="56"/>
  <c r="E23" i="56"/>
  <c r="I22" i="56"/>
  <c r="O18" i="56"/>
  <c r="N18" i="56"/>
  <c r="P18" i="56" s="1"/>
  <c r="E18" i="56"/>
  <c r="N17" i="56"/>
  <c r="O16" i="56"/>
  <c r="J11" i="56"/>
  <c r="E17" i="56" s="1"/>
  <c r="D5" i="56"/>
  <c r="J3" i="56"/>
  <c r="D3" i="56"/>
  <c r="F43" i="41"/>
  <c r="H43" i="41" s="1"/>
  <c r="E26" i="59" l="1"/>
  <c r="E18" i="59"/>
  <c r="E24" i="59"/>
  <c r="E26" i="57"/>
  <c r="E18" i="57"/>
  <c r="P24" i="57"/>
  <c r="P23" i="56"/>
  <c r="E24" i="56"/>
  <c r="P24" i="56"/>
  <c r="P25" i="56"/>
  <c r="P25" i="58"/>
  <c r="P24" i="59"/>
  <c r="P25" i="59"/>
  <c r="P18" i="59"/>
  <c r="E42" i="59"/>
  <c r="J5" i="59"/>
  <c r="E44" i="59"/>
  <c r="E41" i="59"/>
  <c r="E43" i="59"/>
  <c r="E40" i="59"/>
  <c r="O17" i="59"/>
  <c r="P17" i="59" s="1"/>
  <c r="E50" i="59"/>
  <c r="E39" i="59"/>
  <c r="E49" i="59"/>
  <c r="E46" i="59"/>
  <c r="E48" i="59"/>
  <c r="E47" i="59"/>
  <c r="E45" i="59"/>
  <c r="E15" i="59"/>
  <c r="E16" i="59"/>
  <c r="E19" i="59"/>
  <c r="N16" i="59"/>
  <c r="P16" i="59" s="1"/>
  <c r="E20" i="59"/>
  <c r="E25" i="59"/>
  <c r="E21" i="59"/>
  <c r="E22" i="59"/>
  <c r="E17" i="59"/>
  <c r="E23" i="59"/>
  <c r="E49" i="58"/>
  <c r="E48" i="58"/>
  <c r="E47" i="58"/>
  <c r="E41" i="58"/>
  <c r="E43" i="58"/>
  <c r="E42" i="58"/>
  <c r="E40" i="58"/>
  <c r="E39" i="58"/>
  <c r="E46" i="58"/>
  <c r="E45" i="58"/>
  <c r="E44" i="58"/>
  <c r="O17" i="58"/>
  <c r="E50" i="58"/>
  <c r="P17" i="58"/>
  <c r="E25" i="58"/>
  <c r="E20" i="58"/>
  <c r="N16" i="58"/>
  <c r="P16" i="58" s="1"/>
  <c r="E19" i="58"/>
  <c r="E16" i="58"/>
  <c r="E22" i="58"/>
  <c r="E15" i="58"/>
  <c r="E23" i="58"/>
  <c r="E21" i="58"/>
  <c r="E26" i="58"/>
  <c r="E17" i="58"/>
  <c r="E24" i="58"/>
  <c r="J5" i="58"/>
  <c r="E18" i="58"/>
  <c r="E42" i="57"/>
  <c r="E41" i="57"/>
  <c r="E40" i="57"/>
  <c r="E48" i="57"/>
  <c r="E50" i="57"/>
  <c r="E39" i="57"/>
  <c r="E43" i="57"/>
  <c r="E49" i="57"/>
  <c r="O17" i="57"/>
  <c r="P17" i="57" s="1"/>
  <c r="E47" i="57"/>
  <c r="E44" i="57"/>
  <c r="E46" i="57"/>
  <c r="E45" i="57"/>
  <c r="J5" i="57"/>
  <c r="E15" i="57"/>
  <c r="E19" i="57"/>
  <c r="N16" i="57"/>
  <c r="P16" i="57" s="1"/>
  <c r="E20" i="57"/>
  <c r="E25" i="57"/>
  <c r="E21" i="57"/>
  <c r="E16" i="57"/>
  <c r="E22" i="57"/>
  <c r="E24" i="57"/>
  <c r="E17" i="57"/>
  <c r="E23" i="57"/>
  <c r="E43" i="56"/>
  <c r="O17" i="56"/>
  <c r="P17" i="56" s="1"/>
  <c r="E41" i="56"/>
  <c r="E50" i="56"/>
  <c r="E39" i="56"/>
  <c r="E46" i="56"/>
  <c r="E40" i="56"/>
  <c r="J5" i="56"/>
  <c r="E49" i="56"/>
  <c r="E48" i="56"/>
  <c r="E47" i="56"/>
  <c r="E45" i="56"/>
  <c r="E44" i="56"/>
  <c r="E42" i="56"/>
  <c r="E15" i="56"/>
  <c r="E16" i="56"/>
  <c r="E19" i="56"/>
  <c r="N16" i="56"/>
  <c r="P16" i="56" s="1"/>
  <c r="E20" i="56"/>
  <c r="E25" i="56"/>
  <c r="E21" i="56"/>
  <c r="E22" i="56"/>
  <c r="J3" i="51"/>
  <c r="D3" i="51"/>
  <c r="C52" i="51"/>
  <c r="O24" i="51" s="1"/>
  <c r="I46" i="51"/>
  <c r="J35" i="51" s="1"/>
  <c r="N25" i="51"/>
  <c r="O23" i="51"/>
  <c r="N23" i="51"/>
  <c r="I22" i="51"/>
  <c r="J11" i="51" s="1"/>
  <c r="D5" i="51"/>
  <c r="I30" i="43"/>
  <c r="I31" i="43"/>
  <c r="I25" i="43"/>
  <c r="D50" i="43"/>
  <c r="G44" i="41" s="1"/>
  <c r="L36" i="41"/>
  <c r="E28" i="57" l="1"/>
  <c r="I31" i="51"/>
  <c r="I55" i="59"/>
  <c r="J55" i="59" s="1"/>
  <c r="O31" i="59" s="1"/>
  <c r="I31" i="58"/>
  <c r="J31" i="58" s="1"/>
  <c r="N31" i="58" s="1"/>
  <c r="I55" i="56"/>
  <c r="J55" i="56" s="1"/>
  <c r="O31" i="56" s="1"/>
  <c r="I31" i="59"/>
  <c r="J31" i="59" s="1"/>
  <c r="N31" i="59" s="1"/>
  <c r="P31" i="59" s="1"/>
  <c r="I55" i="57"/>
  <c r="J55" i="57" s="1"/>
  <c r="O31" i="57" s="1"/>
  <c r="I31" i="56"/>
  <c r="J31" i="56" s="1"/>
  <c r="N31" i="56" s="1"/>
  <c r="I31" i="57"/>
  <c r="J31" i="57" s="1"/>
  <c r="N31" i="57" s="1"/>
  <c r="I55" i="58"/>
  <c r="J55" i="58" s="1"/>
  <c r="O31" i="58" s="1"/>
  <c r="E52" i="59"/>
  <c r="E28" i="59"/>
  <c r="E52" i="58"/>
  <c r="E28" i="58"/>
  <c r="E52" i="57"/>
  <c r="E52" i="56"/>
  <c r="E28" i="56"/>
  <c r="O18" i="51"/>
  <c r="E45" i="51"/>
  <c r="E46" i="51"/>
  <c r="E47" i="51"/>
  <c r="E48" i="51"/>
  <c r="E50" i="51"/>
  <c r="E41" i="51"/>
  <c r="E42" i="51"/>
  <c r="E49" i="51"/>
  <c r="E40" i="51"/>
  <c r="E44" i="51"/>
  <c r="E43" i="51"/>
  <c r="J31" i="51"/>
  <c r="N31" i="51" s="1"/>
  <c r="N17" i="51"/>
  <c r="N24" i="51"/>
  <c r="P24" i="51" s="1"/>
  <c r="G47" i="41" s="1"/>
  <c r="I55" i="51"/>
  <c r="J55" i="51" s="1"/>
  <c r="O31" i="51" s="1"/>
  <c r="O25" i="51"/>
  <c r="P25" i="51" s="1"/>
  <c r="O16" i="51"/>
  <c r="E39" i="51"/>
  <c r="E15" i="51"/>
  <c r="E20" i="51"/>
  <c r="E22" i="51"/>
  <c r="E23" i="51"/>
  <c r="E25" i="51"/>
  <c r="E16" i="51"/>
  <c r="E18" i="51"/>
  <c r="E21" i="51"/>
  <c r="E24" i="51"/>
  <c r="E26" i="51"/>
  <c r="E17" i="51"/>
  <c r="E19" i="51"/>
  <c r="I32" i="43"/>
  <c r="N18" i="51"/>
  <c r="N16" i="51"/>
  <c r="O17" i="51"/>
  <c r="P23" i="51"/>
  <c r="J5" i="51"/>
  <c r="P31" i="56" l="1"/>
  <c r="P31" i="57"/>
  <c r="P31" i="58"/>
  <c r="P18" i="51"/>
  <c r="P17" i="51"/>
  <c r="F47" i="41" s="1"/>
  <c r="P31" i="51"/>
  <c r="P16" i="51"/>
  <c r="E28" i="51"/>
  <c r="E52" i="51"/>
  <c r="C7" i="47"/>
  <c r="D44" i="47"/>
  <c r="G46" i="41" s="1"/>
  <c r="I24" i="47"/>
  <c r="J3" i="47"/>
  <c r="D3" i="47"/>
  <c r="D7" i="43"/>
  <c r="J32" i="43" s="1"/>
  <c r="P32" i="43" s="1"/>
  <c r="J25" i="43"/>
  <c r="J27" i="43" s="1"/>
  <c r="K3" i="43"/>
  <c r="D3" i="43"/>
  <c r="D44" i="46"/>
  <c r="G45" i="41" s="1"/>
  <c r="H46" i="41" l="1"/>
  <c r="I50" i="41"/>
  <c r="H47" i="41"/>
  <c r="K7" i="43"/>
  <c r="F44" i="41" s="1"/>
  <c r="H44" i="41" s="1"/>
  <c r="G48" i="41"/>
  <c r="J7" i="47"/>
  <c r="F46" i="41" s="1"/>
  <c r="E15" i="47" l="1"/>
  <c r="E27" i="47"/>
  <c r="E39" i="47"/>
  <c r="E29" i="47"/>
  <c r="E30" i="47"/>
  <c r="E31" i="47"/>
  <c r="E23" i="47"/>
  <c r="E36" i="47"/>
  <c r="E25" i="47"/>
  <c r="E37" i="47"/>
  <c r="E16" i="47"/>
  <c r="E28" i="47"/>
  <c r="E40" i="47"/>
  <c r="E17" i="47"/>
  <c r="E41" i="47"/>
  <c r="E18" i="47"/>
  <c r="E42" i="47"/>
  <c r="E19" i="47"/>
  <c r="E20" i="47"/>
  <c r="E32" i="47"/>
  <c r="E21" i="47"/>
  <c r="E33" i="47"/>
  <c r="E22" i="47"/>
  <c r="E35" i="47"/>
  <c r="E14" i="47"/>
  <c r="E34" i="47"/>
  <c r="E26" i="47"/>
  <c r="E24" i="47"/>
  <c r="E38" i="47"/>
  <c r="E24" i="43"/>
  <c r="E36" i="43"/>
  <c r="E48" i="43"/>
  <c r="E25" i="43"/>
  <c r="E37" i="43"/>
  <c r="E14" i="43"/>
  <c r="E26" i="43"/>
  <c r="E38" i="43"/>
  <c r="E15" i="43"/>
  <c r="E27" i="43"/>
  <c r="E39" i="43"/>
  <c r="E16" i="43"/>
  <c r="E28" i="43"/>
  <c r="E40" i="43"/>
  <c r="E34" i="43"/>
  <c r="E35" i="43"/>
  <c r="E17" i="43"/>
  <c r="E29" i="43"/>
  <c r="E41" i="43"/>
  <c r="E19" i="43"/>
  <c r="E31" i="43"/>
  <c r="E43" i="43"/>
  <c r="E20" i="43"/>
  <c r="E32" i="43"/>
  <c r="E44" i="43"/>
  <c r="E33" i="43"/>
  <c r="E46" i="43"/>
  <c r="E23" i="43"/>
  <c r="E47" i="43"/>
  <c r="E18" i="43"/>
  <c r="E30" i="43"/>
  <c r="E42" i="43"/>
  <c r="E21" i="43"/>
  <c r="E45" i="43"/>
  <c r="E22" i="43"/>
  <c r="E13" i="43"/>
  <c r="E13" i="47"/>
  <c r="E50" i="43" l="1"/>
  <c r="E44" i="47"/>
  <c r="I24" i="46"/>
  <c r="C7" i="46"/>
  <c r="J3" i="46"/>
  <c r="D3" i="46"/>
  <c r="F31" i="41"/>
  <c r="J7" i="46" l="1"/>
  <c r="F45" i="41" s="1"/>
  <c r="I36" i="41"/>
  <c r="I19" i="41"/>
  <c r="K24" i="41"/>
  <c r="E13" i="46" l="1"/>
  <c r="E20" i="46"/>
  <c r="E32" i="46"/>
  <c r="E21" i="46"/>
  <c r="E33" i="46"/>
  <c r="E22" i="46"/>
  <c r="E34" i="46"/>
  <c r="E23" i="46"/>
  <c r="E35" i="46"/>
  <c r="E25" i="46"/>
  <c r="E40" i="46"/>
  <c r="E41" i="46"/>
  <c r="E42" i="46"/>
  <c r="E19" i="46"/>
  <c r="E24" i="46"/>
  <c r="E36" i="46"/>
  <c r="E37" i="46"/>
  <c r="E16" i="46"/>
  <c r="E17" i="46"/>
  <c r="E30" i="46"/>
  <c r="E14" i="46"/>
  <c r="E26" i="46"/>
  <c r="E38" i="46"/>
  <c r="E15" i="46"/>
  <c r="E27" i="46"/>
  <c r="E39" i="46"/>
  <c r="E28" i="46"/>
  <c r="E29" i="46"/>
  <c r="E18" i="46"/>
  <c r="E31" i="46"/>
  <c r="I21" i="41"/>
  <c r="F12" i="41" s="1"/>
  <c r="F10" i="41"/>
  <c r="E36" i="41"/>
  <c r="I27" i="41" s="1"/>
  <c r="H45" i="41"/>
  <c r="I20" i="41"/>
  <c r="F11" i="41" s="1"/>
  <c r="H20" i="41"/>
  <c r="F48" i="41" l="1"/>
  <c r="H48" i="41" s="1"/>
  <c r="E44" i="46"/>
  <c r="I44" i="41" l="1"/>
  <c r="F13" i="41"/>
</calcChain>
</file>

<file path=xl/sharedStrings.xml><?xml version="1.0" encoding="utf-8"?>
<sst xmlns="http://schemas.openxmlformats.org/spreadsheetml/2006/main" count="878" uniqueCount="211">
  <si>
    <t>Descrição</t>
  </si>
  <si>
    <t>Preço (R$)</t>
  </si>
  <si>
    <t>Itens</t>
  </si>
  <si>
    <t>Observações:</t>
  </si>
  <si>
    <t>Secretário de Gestão de Obras</t>
  </si>
  <si>
    <t>Engenheiro Civil XXX - CREA Nº XXX</t>
  </si>
  <si>
    <t xml:space="preserve">AÇÃO ORMAMENTÁRIA: </t>
  </si>
  <si>
    <t>CÓDIGO:</t>
  </si>
  <si>
    <t>XXXX</t>
  </si>
  <si>
    <t>Itens que compõe a Ação Orçamentária</t>
  </si>
  <si>
    <t>Valor Estimado - Execução da Obra</t>
  </si>
  <si>
    <t>Valor Estimado - Fiscalização da Obra</t>
  </si>
  <si>
    <t>Em Reais (R$)</t>
  </si>
  <si>
    <t>§ 3º do Art. 5º</t>
  </si>
  <si>
    <t>Valor Estimado - Execução dos Projetos</t>
  </si>
  <si>
    <t>§ 5º do Art. 5º</t>
  </si>
  <si>
    <t>Art. 5º da Resolução CJF Nº 461/2017</t>
  </si>
  <si>
    <t>§ 7º do Art. 5º</t>
  </si>
  <si>
    <t>Execução da Obra</t>
  </si>
  <si>
    <t>Execução dos Projetos</t>
  </si>
  <si>
    <t>Fiscalização da obra</t>
  </si>
  <si>
    <t>Fator SINAPI</t>
  </si>
  <si>
    <t>1 - Conforme definido pelo Art. 4º da Resolução CJF Nº 461/2017, o Fator SINAPI é igual a 3,20.</t>
  </si>
  <si>
    <t>2 - Custo SINAPI Estadual/m². Conforme estabelecido no Inciso III do Art. 3º da Resolução CJF Nº 461/2017.</t>
  </si>
  <si>
    <t>CONSTRUÇÃO DO EDIFÍCIO SEDE DO CONSELHO DA JUSTIÇA FEDERAL - DF</t>
  </si>
  <si>
    <t>ESCALONAMENTO DO VALOR DO PROJETO. EM RELAÇÃO A ÁREA: SE A &lt;= 3.000; 5%. SE A &gt;=10.000;3,5%. SE FALSO;4%.</t>
  </si>
  <si>
    <t>Área Estimada de Construção (m²)</t>
  </si>
  <si>
    <t>Custo SINAPI Estadual/m² (R$)</t>
  </si>
  <si>
    <t>N/A</t>
  </si>
  <si>
    <t>FASE 1 - VALORES ESTIMATIVOS MÁXIMOS PARA ABERTURA DA AÇÃO ORÇAMENTÁRIA</t>
  </si>
  <si>
    <t>CÁLCULO DOS VALORES MÁXIMOS ESTIMATIVOS</t>
  </si>
  <si>
    <r>
      <t xml:space="preserve">3 - A área Estimada de Construção da edificação é obtida mediante o preenchimento do Programa de Necessidades disponibilizado no </t>
    </r>
    <r>
      <rPr>
        <i/>
        <sz val="11"/>
        <color theme="1"/>
        <rFont val="Calibri"/>
        <family val="2"/>
        <scheme val="minor"/>
      </rPr>
      <t xml:space="preserve">site </t>
    </r>
    <r>
      <rPr>
        <sz val="11"/>
        <color theme="1"/>
        <rFont val="Calibri"/>
        <family val="2"/>
        <scheme val="minor"/>
      </rPr>
      <t>do Conselho da Justiça Federal.</t>
    </r>
  </si>
  <si>
    <t>4 - O percentual a ser utilizado para a definição do preço máximo estimado para a execução da totalidade dos projetos é definido conforme as Alíneas a, b e c do § 5º do Art. 5º da Resolução CJF N. 461/2017.</t>
  </si>
  <si>
    <t>FASE 2 - VALORES EFETIVOS DA AÇÃO ORÇAMENTÁRIA - LICITAÇÃO</t>
  </si>
  <si>
    <t>Valor Licitado - Execução da Obra</t>
  </si>
  <si>
    <t>Valor Licitado - Execução dos Projetos</t>
  </si>
  <si>
    <t>Valor Licitado - Fiscalização da Obra</t>
  </si>
  <si>
    <t>Resultados Obtidos na Licitação</t>
  </si>
  <si>
    <t>Área Efetiva de Construção (m²)</t>
  </si>
  <si>
    <t>CÁLCULO DO FATOR SINAPI OBTIDO NA LICITAÇÃO</t>
  </si>
  <si>
    <t>Preço Base da Licitação:</t>
  </si>
  <si>
    <t>Data de Referência SINAPI - Preço Base:</t>
  </si>
  <si>
    <t>Valor Total Estimado da Ação Orçamentária:</t>
  </si>
  <si>
    <t>Data de Referência SINAPI:</t>
  </si>
  <si>
    <t>FASE 3  - ACOMPANHAMENTO DA AÇÃO ORÇAMENTÁRIA - EXECUÇÃO E AJUSTES CONTRATUAIS</t>
  </si>
  <si>
    <t>Valor Estimado - Aquisição de Terreno</t>
  </si>
  <si>
    <t>Valor de Aquisição do Terreno</t>
  </si>
  <si>
    <t>Valor Total Ajustado da Ação Orçamentária:</t>
  </si>
  <si>
    <t>Fiscalização da Obra</t>
  </si>
  <si>
    <t>PLANILHA - EXECUÇÃO DOS PROJETOS</t>
  </si>
  <si>
    <t>Execução (R$)</t>
  </si>
  <si>
    <t>Valor Total Licitado da Ação Orçamentária:</t>
  </si>
  <si>
    <t>Percentual Obra</t>
  </si>
  <si>
    <t>VALOR LICITADO (R$):</t>
  </si>
  <si>
    <t>VALOR AJUSTADO (R$)</t>
  </si>
  <si>
    <t>1ª Medição:</t>
  </si>
  <si>
    <t>(%)</t>
  </si>
  <si>
    <t>2ª Medição:</t>
  </si>
  <si>
    <t>3ª Medição:</t>
  </si>
  <si>
    <t>4ª Medição:</t>
  </si>
  <si>
    <t>5ª Medição:</t>
  </si>
  <si>
    <t>6ª Medição:</t>
  </si>
  <si>
    <t>7ª Medição:</t>
  </si>
  <si>
    <t>8ª Medição:</t>
  </si>
  <si>
    <t>9ª Medição:</t>
  </si>
  <si>
    <t>10ª Medição:</t>
  </si>
  <si>
    <t>11ª Medição:</t>
  </si>
  <si>
    <t>12ª Medição:</t>
  </si>
  <si>
    <t>13ª Medição:</t>
  </si>
  <si>
    <t>14ª Medição:</t>
  </si>
  <si>
    <t>15ª Medição:</t>
  </si>
  <si>
    <t>16ª Medição:</t>
  </si>
  <si>
    <t>17ª Medição:</t>
  </si>
  <si>
    <t>18ª Medição:</t>
  </si>
  <si>
    <t>19ª Medição:</t>
  </si>
  <si>
    <t>20ª Medição:</t>
  </si>
  <si>
    <t>21ª Medição:</t>
  </si>
  <si>
    <t>22ª Medição:</t>
  </si>
  <si>
    <t>23ª Medição:</t>
  </si>
  <si>
    <t>24ª Medição:</t>
  </si>
  <si>
    <t>25ª Medição:</t>
  </si>
  <si>
    <t>26ª Medição:</t>
  </si>
  <si>
    <t>28ª Medição:</t>
  </si>
  <si>
    <t>29ª Medição:</t>
  </si>
  <si>
    <t>30ª Medição:</t>
  </si>
  <si>
    <t>TOTAL:</t>
  </si>
  <si>
    <t>MEDIÇÕES:</t>
  </si>
  <si>
    <t>VALOR (R$)</t>
  </si>
  <si>
    <t>DATA:</t>
  </si>
  <si>
    <t>TERMOS ADITIVOS:</t>
  </si>
  <si>
    <t>IMPACTO FINANCEIRO (R$)</t>
  </si>
  <si>
    <t>1º Termo Aditivo:</t>
  </si>
  <si>
    <t>2º Termo Aditivo:</t>
  </si>
  <si>
    <t>3º Termo Aditivo:</t>
  </si>
  <si>
    <t>4º Termo Aditivo:</t>
  </si>
  <si>
    <t>5º Termo Aditivo:</t>
  </si>
  <si>
    <t>6º Termo Aditivo:</t>
  </si>
  <si>
    <t>7º Termo Aditivo:</t>
  </si>
  <si>
    <t>8º Termo Aditivo:</t>
  </si>
  <si>
    <t>9º Termo Aditivo:</t>
  </si>
  <si>
    <t>10º Termo Aditivo:</t>
  </si>
  <si>
    <t>EXECUÇÃO CONTRATUAL:</t>
  </si>
  <si>
    <t>Observação:</t>
  </si>
  <si>
    <t>PLANILHA - EXECUÇÃO DA OBRA</t>
  </si>
  <si>
    <t>PLANILHA - FISCALIZAÇÃO DA OBRA</t>
  </si>
  <si>
    <t xml:space="preserve">1) Preencher os quadros na cor: </t>
  </si>
  <si>
    <t>2) Valor Ajustado = Valor Licitado + Impacto Financeiro dos Termos Aditivos</t>
  </si>
  <si>
    <t xml:space="preserve">5) Preencher os quadros na cor: </t>
  </si>
  <si>
    <t>Execução Física da Obra (%)</t>
  </si>
  <si>
    <t>Percentual Financeiro</t>
  </si>
  <si>
    <t>PLANILHA - AÇÃO ORÇAMENTÁRIA E PERCENTUAL FÍSICO DE EXECUÇÃO DA OBRA - NOVAS CONSTRUÇÕES</t>
  </si>
  <si>
    <t>CONTRATADA:</t>
  </si>
  <si>
    <t>DATA DO CONTRATO:</t>
  </si>
  <si>
    <t>27ª Medição:</t>
  </si>
  <si>
    <t>DATA DO CONTRATO</t>
  </si>
  <si>
    <t>CONSTRUTORA PAULO OCTÁVIO</t>
  </si>
  <si>
    <t>ARQUITETURA E URBANISMO OSCAR NIEMYER</t>
  </si>
  <si>
    <t>FISCALIZAÇÃO E CONTROLE LTDA</t>
  </si>
  <si>
    <t>EXECUÇÕES CONTRATUAIS:</t>
  </si>
  <si>
    <t>CONSTRUTORA XXX</t>
  </si>
  <si>
    <t>VALOR TOTAL  LICITADO (R$):</t>
  </si>
  <si>
    <t>VALOR TOTAL AJUSTADO (R$)</t>
  </si>
  <si>
    <t>CONTRATADA 1:</t>
  </si>
  <si>
    <t>CONTRATADA 2:</t>
  </si>
  <si>
    <t>CONTRATADA 3:</t>
  </si>
  <si>
    <t>CONTRATADA 4:</t>
  </si>
  <si>
    <t>CONTRATADA 5:</t>
  </si>
  <si>
    <t>CONTRATADA 6:</t>
  </si>
  <si>
    <t>TOTAL EXECUÇÃO:</t>
  </si>
  <si>
    <t>Data de Referência do SINAPI</t>
  </si>
  <si>
    <t>24/08/20019</t>
  </si>
  <si>
    <t>Área de Construção (m²):</t>
  </si>
  <si>
    <t>Fator SINAPI do Contrato</t>
  </si>
  <si>
    <t>PLANILHA - DEMAIS CONTRATOS DA OBRA (1)</t>
  </si>
  <si>
    <t>PLANILHA - DEMAIS CONTRATOS DA OBRA (2)</t>
  </si>
  <si>
    <t>PLANILHA - DEMAIS CONTRATOS DA OBRA (3)</t>
  </si>
  <si>
    <t>31ª Medição:</t>
  </si>
  <si>
    <t>32ª Medição:</t>
  </si>
  <si>
    <t>33ª Medição:</t>
  </si>
  <si>
    <t>34ª Medição:</t>
  </si>
  <si>
    <t>35ª Medição:</t>
  </si>
  <si>
    <t>36ª Medição:</t>
  </si>
  <si>
    <t>REAJUSTE CONTRATUAL</t>
  </si>
  <si>
    <t>ACRÉSCIMOS/SUPRESSÕES</t>
  </si>
  <si>
    <t>TOTAIS:</t>
  </si>
  <si>
    <t>TOTAL DOS REAJUSTES + ACRÉSCIMOS/SUPRESSÕES</t>
  </si>
  <si>
    <t>Agosto/2019</t>
  </si>
  <si>
    <t>Fator SINAPI do Contrato Atualizado</t>
  </si>
  <si>
    <t>3) O Fator SINAPI do Contrato Atualizado somente considera o valor licitado da abra e os Acréscimos/Supressões. Não são considerados os reajustes contratuais.</t>
  </si>
  <si>
    <t>4) Para novos serviços, não previstos na Planilha Orçamentária original, proceder como se fosse uma nova contratação. Utilizar planilha Demais Contratos da Obra.</t>
  </si>
  <si>
    <t>Fator SINAPI Final da Obra</t>
  </si>
  <si>
    <t>AJUSTES CONTRATUAIS</t>
  </si>
  <si>
    <t>TIPO DE CONTRATO:</t>
  </si>
  <si>
    <t>Valor Ajustado Contrato 1</t>
  </si>
  <si>
    <t>Valor Ajustado Contrato 2</t>
  </si>
  <si>
    <t>Valor Total Ajustado</t>
  </si>
  <si>
    <t>PROJETO (1)</t>
  </si>
  <si>
    <t>EXECUÇÃO DA OBRA (2)</t>
  </si>
  <si>
    <t>FISCALIZAÇÃO DA OBRA (3)</t>
  </si>
  <si>
    <t>EXECUÇÕES CONTRATUAIS</t>
  </si>
  <si>
    <t>Valor Executado Contrato 1</t>
  </si>
  <si>
    <t>Valor Executado Contrato 2</t>
  </si>
  <si>
    <t>Valor Total Executado</t>
  </si>
  <si>
    <t>INFORMAR NÚMERO</t>
  </si>
  <si>
    <t>2</t>
  </si>
  <si>
    <t>1</t>
  </si>
  <si>
    <t>Janeiro/2021</t>
  </si>
  <si>
    <t>Para contrato de Execução de Obra (2), preencher os dados do SINAPI abaixo.</t>
  </si>
  <si>
    <t>Valor Ajustado Contrato 3</t>
  </si>
  <si>
    <t>Valor Ajustado Contrato 4</t>
  </si>
  <si>
    <t>Valor Executado Contrato 3</t>
  </si>
  <si>
    <t>Valor Executado Contrato 4</t>
  </si>
  <si>
    <t>Valor Ajustado Contrato 5</t>
  </si>
  <si>
    <t>Valor Ajustado Contrato 6</t>
  </si>
  <si>
    <t>Valor Executado Contrato 5</t>
  </si>
  <si>
    <t>Valor Executado Contrato 6</t>
  </si>
  <si>
    <t>Demais Contratos de Execução da Obra</t>
  </si>
  <si>
    <t>Ajustes - Valor total em Reais (R$)</t>
  </si>
  <si>
    <t>FATOR SINAPI PARCIAL (1)</t>
  </si>
  <si>
    <t>SINAPI Contrato 1</t>
  </si>
  <si>
    <t>SINAPI Contrato 2</t>
  </si>
  <si>
    <t>Parcial (1)</t>
  </si>
  <si>
    <t>SINAPI Contrato 3</t>
  </si>
  <si>
    <t>SINAPI Contrato 4</t>
  </si>
  <si>
    <t>Parcial (2)</t>
  </si>
  <si>
    <t>SINAPI Contrato 6</t>
  </si>
  <si>
    <t>Parcial (3)</t>
  </si>
  <si>
    <t>PLANILHA - DEMAIS CONTRATOS DA OBRA (4)</t>
  </si>
  <si>
    <t>CONTRATADA 7:</t>
  </si>
  <si>
    <t>CONTRATADA 8:</t>
  </si>
  <si>
    <t>Valor Ajustado Contrato 7</t>
  </si>
  <si>
    <t>Valor Ajustado Contrato 8</t>
  </si>
  <si>
    <t>Valor Executado Contrato 7</t>
  </si>
  <si>
    <t>Valor Executado Contrato 8</t>
  </si>
  <si>
    <t>PLANILHA - DEMAIS CONTRATOS DA OBRA (5)</t>
  </si>
  <si>
    <t>CONTRATADA 9:</t>
  </si>
  <si>
    <t>CONTRATADA 10:</t>
  </si>
  <si>
    <t>Valor Ajustado Contrato 9</t>
  </si>
  <si>
    <t>Valor Ajustado Contrato 10</t>
  </si>
  <si>
    <t>Valor Executado Contrato 9</t>
  </si>
  <si>
    <t>Valor Executado Contrato 10</t>
  </si>
  <si>
    <t>SINAPI Contrato 5</t>
  </si>
  <si>
    <t>SINAPI Contrato 7</t>
  </si>
  <si>
    <t>SINAPI Contrato 8</t>
  </si>
  <si>
    <t>Parcial (4)</t>
  </si>
  <si>
    <t>SINAPI Contrato 9</t>
  </si>
  <si>
    <t>SINAPI Contrato 10</t>
  </si>
  <si>
    <t>Parcial (5)</t>
  </si>
  <si>
    <t>3) % Preço Base da Obra</t>
  </si>
  <si>
    <t>4) % Preço Base da Obra</t>
  </si>
  <si>
    <t>2) % Preço Base da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</si>
</sst>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0.0000%"/>
    <numFmt numFmtId="167" formatCode="_(&quot;R$ &quot;* #,##0.00_);_(&quot;R$ &quot;* \(#,##0.00\);_(&quot;R$ &quot;* &quot;-&quot;??_);_(@_)"/>
    <numFmt numFmtId="168" formatCode="[$-416]mmmm\-yy;@"/>
    <numFmt numFmtId="169" formatCode="[$-416]d\ \ mmmm\,\ yyyy;@"/>
    <numFmt numFmtId="170" formatCode="0.0%"/>
    <numFmt numFmtId="171" formatCode="0.00000"/>
    <numFmt numFmtId="172" formatCode="[$-F800]dddd\,\ mmmm\ dd\,\ yyyy"/>
    <numFmt numFmtId="173" formatCode="0.0000"/>
    <numFmt numFmtId="174" formatCode="#,##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97">
    <xf numFmtId="0" fontId="0" fillId="0" borderId="0"/>
    <xf numFmtId="0" fontId="3" fillId="0" borderId="0"/>
    <xf numFmtId="0" fontId="4" fillId="0" borderId="0"/>
    <xf numFmtId="0" fontId="2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2" applyNumberFormat="0" applyFon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62">
    <xf numFmtId="0" fontId="0" fillId="0" borderId="0" xfId="0"/>
    <xf numFmtId="0" fontId="0" fillId="0" borderId="0" xfId="0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0" fontId="0" fillId="0" borderId="0" xfId="384" applyNumberFormat="1" applyFont="1"/>
    <xf numFmtId="10" fontId="0" fillId="0" borderId="0" xfId="0" applyNumberFormat="1"/>
    <xf numFmtId="9" fontId="1" fillId="0" borderId="0" xfId="384" applyFont="1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/>
    <xf numFmtId="0" fontId="0" fillId="0" borderId="0" xfId="0" applyBorder="1"/>
    <xf numFmtId="0" fontId="0" fillId="0" borderId="17" xfId="0" applyBorder="1"/>
    <xf numFmtId="0" fontId="9" fillId="17" borderId="12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0" fillId="0" borderId="1" xfId="384" applyNumberFormat="1" applyFont="1" applyBorder="1" applyAlignment="1">
      <alignment horizontal="center" vertical="center"/>
    </xf>
    <xf numFmtId="169" fontId="0" fillId="0" borderId="0" xfId="0" applyNumberFormat="1"/>
    <xf numFmtId="4" fontId="0" fillId="0" borderId="1" xfId="384" applyNumberFormat="1" applyFont="1" applyBorder="1" applyAlignment="1">
      <alignment horizontal="center" vertical="center"/>
    </xf>
    <xf numFmtId="10" fontId="0" fillId="0" borderId="0" xfId="384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170" fontId="0" fillId="21" borderId="41" xfId="384" applyNumberFormat="1" applyFont="1" applyFill="1" applyBorder="1" applyAlignment="1" applyProtection="1">
      <alignment horizontal="center"/>
      <protection hidden="1"/>
    </xf>
    <xf numFmtId="171" fontId="0" fillId="0" borderId="1" xfId="384" applyNumberFormat="1" applyFont="1" applyBorder="1" applyAlignment="1">
      <alignment horizontal="center" vertical="center"/>
    </xf>
    <xf numFmtId="10" fontId="0" fillId="19" borderId="15" xfId="384" applyNumberFormat="1" applyFont="1" applyFill="1" applyBorder="1" applyAlignment="1">
      <alignment horizontal="center"/>
    </xf>
    <xf numFmtId="4" fontId="10" fillId="21" borderId="15" xfId="0" applyNumberFormat="1" applyFont="1" applyFill="1" applyBorder="1" applyAlignment="1">
      <alignment horizontal="right" vertical="center"/>
    </xf>
    <xf numFmtId="0" fontId="9" fillId="16" borderId="9" xfId="0" applyFont="1" applyFill="1" applyBorder="1" applyAlignment="1">
      <alignment horizontal="center" vertical="center"/>
    </xf>
    <xf numFmtId="0" fontId="9" fillId="16" borderId="29" xfId="0" applyFont="1" applyFill="1" applyBorder="1" applyAlignment="1">
      <alignment horizontal="center" vertical="center"/>
    </xf>
    <xf numFmtId="14" fontId="0" fillId="0" borderId="0" xfId="0" applyNumberFormat="1" applyBorder="1"/>
    <xf numFmtId="0" fontId="0" fillId="0" borderId="6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2" fontId="0" fillId="0" borderId="0" xfId="384" applyNumberFormat="1" applyFont="1" applyFill="1" applyBorder="1" applyAlignment="1">
      <alignment horizontal="center" vertical="center"/>
    </xf>
    <xf numFmtId="4" fontId="0" fillId="0" borderId="0" xfId="384" applyNumberFormat="1" applyFont="1" applyFill="1" applyBorder="1" applyAlignment="1">
      <alignment horizontal="center" vertical="center"/>
    </xf>
    <xf numFmtId="4" fontId="0" fillId="17" borderId="15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right" vertical="center"/>
    </xf>
    <xf numFmtId="4" fontId="10" fillId="21" borderId="7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10" fontId="0" fillId="21" borderId="15" xfId="384" applyNumberFormat="1" applyFont="1" applyFill="1" applyBorder="1" applyAlignment="1">
      <alignment horizontal="center" vertical="center"/>
    </xf>
    <xf numFmtId="10" fontId="0" fillId="21" borderId="7" xfId="384" applyNumberFormat="1" applyFont="1" applyFill="1" applyBorder="1" applyAlignment="1">
      <alignment horizontal="center" vertical="center"/>
    </xf>
    <xf numFmtId="0" fontId="0" fillId="22" borderId="0" xfId="0" applyFill="1" applyBorder="1" applyAlignment="1">
      <alignment horizontal="left" vertical="center"/>
    </xf>
    <xf numFmtId="2" fontId="0" fillId="22" borderId="0" xfId="384" applyNumberFormat="1" applyFont="1" applyFill="1" applyBorder="1" applyAlignment="1">
      <alignment horizontal="center" vertical="center"/>
    </xf>
    <xf numFmtId="4" fontId="0" fillId="22" borderId="0" xfId="384" applyNumberFormat="1" applyFont="1" applyFill="1" applyBorder="1" applyAlignment="1">
      <alignment horizontal="center" vertical="center"/>
    </xf>
    <xf numFmtId="0" fontId="9" fillId="22" borderId="12" xfId="0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0" fillId="22" borderId="12" xfId="0" applyFill="1" applyBorder="1"/>
    <xf numFmtId="0" fontId="0" fillId="22" borderId="0" xfId="0" applyFill="1" applyBorder="1"/>
    <xf numFmtId="0" fontId="0" fillId="22" borderId="17" xfId="0" applyFill="1" applyBorder="1"/>
    <xf numFmtId="0" fontId="1" fillId="0" borderId="12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 vertical="center"/>
    </xf>
    <xf numFmtId="0" fontId="1" fillId="22" borderId="12" xfId="0" applyFont="1" applyFill="1" applyBorder="1" applyAlignment="1">
      <alignment horizontal="center" vertical="center"/>
    </xf>
    <xf numFmtId="4" fontId="0" fillId="22" borderId="17" xfId="0" applyNumberFormat="1" applyFont="1" applyFill="1" applyBorder="1" applyAlignment="1">
      <alignment horizontal="right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/>
    <xf numFmtId="0" fontId="0" fillId="0" borderId="0" xfId="0" applyBorder="1"/>
    <xf numFmtId="0" fontId="0" fillId="0" borderId="17" xfId="0" applyBorder="1"/>
    <xf numFmtId="0" fontId="0" fillId="0" borderId="12" xfId="0" applyFill="1" applyBorder="1"/>
    <xf numFmtId="0" fontId="0" fillId="0" borderId="0" xfId="0" applyFill="1" applyBorder="1"/>
    <xf numFmtId="0" fontId="0" fillId="0" borderId="17" xfId="0" applyFill="1" applyBorder="1"/>
    <xf numFmtId="0" fontId="3" fillId="17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17" borderId="12" xfId="0" applyFont="1" applyFill="1" applyBorder="1" applyAlignment="1">
      <alignment horizontal="center"/>
    </xf>
    <xf numFmtId="0" fontId="9" fillId="17" borderId="0" xfId="0" applyFont="1" applyFill="1" applyBorder="1" applyAlignment="1">
      <alignment horizontal="center"/>
    </xf>
    <xf numFmtId="0" fontId="9" fillId="17" borderId="17" xfId="0" applyFont="1" applyFill="1" applyBorder="1" applyAlignment="1">
      <alignment horizontal="center"/>
    </xf>
    <xf numFmtId="0" fontId="0" fillId="19" borderId="9" xfId="0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0" fillId="19" borderId="28" xfId="0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4" fontId="0" fillId="21" borderId="8" xfId="0" applyNumberFormat="1" applyFill="1" applyBorder="1" applyAlignment="1">
      <alignment horizontal="right" vertical="center"/>
    </xf>
    <xf numFmtId="10" fontId="0" fillId="21" borderId="29" xfId="0" applyNumberFormat="1" applyFill="1" applyBorder="1" applyAlignment="1">
      <alignment horizontal="center" vertical="center"/>
    </xf>
    <xf numFmtId="4" fontId="0" fillId="21" borderId="29" xfId="0" applyNumberFormat="1" applyFill="1" applyBorder="1" applyAlignment="1">
      <alignment horizontal="right" vertical="center"/>
    </xf>
    <xf numFmtId="4" fontId="1" fillId="21" borderId="29" xfId="0" applyNumberFormat="1" applyFont="1" applyFill="1" applyBorder="1" applyAlignment="1">
      <alignment horizontal="right" vertical="center"/>
    </xf>
    <xf numFmtId="0" fontId="0" fillId="20" borderId="45" xfId="0" applyFill="1" applyBorder="1" applyAlignment="1">
      <alignment horizontal="center" vertical="center"/>
    </xf>
    <xf numFmtId="10" fontId="1" fillId="19" borderId="1" xfId="384" applyNumberFormat="1" applyFont="1" applyFill="1" applyBorder="1" applyAlignment="1">
      <alignment horizontal="center"/>
    </xf>
    <xf numFmtId="4" fontId="0" fillId="17" borderId="1" xfId="384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4" fontId="10" fillId="21" borderId="16" xfId="0" applyNumberFormat="1" applyFont="1" applyFill="1" applyBorder="1" applyAlignment="1">
      <alignment horizontal="right" vertical="center"/>
    </xf>
    <xf numFmtId="0" fontId="0" fillId="23" borderId="45" xfId="0" applyFill="1" applyBorder="1"/>
    <xf numFmtId="0" fontId="0" fillId="0" borderId="6" xfId="0" applyFont="1" applyBorder="1" applyAlignment="1">
      <alignment horizontal="center" vertical="center"/>
    </xf>
    <xf numFmtId="2" fontId="0" fillId="0" borderId="16" xfId="384" applyNumberFormat="1" applyFont="1" applyBorder="1" applyAlignment="1">
      <alignment horizontal="center" vertical="center"/>
    </xf>
    <xf numFmtId="4" fontId="0" fillId="0" borderId="16" xfId="384" applyNumberFormat="1" applyFont="1" applyBorder="1" applyAlignment="1">
      <alignment horizontal="center" vertical="center"/>
    </xf>
    <xf numFmtId="170" fontId="0" fillId="0" borderId="16" xfId="384" applyNumberFormat="1" applyFont="1" applyBorder="1" applyAlignment="1">
      <alignment horizontal="center" vertical="center"/>
    </xf>
    <xf numFmtId="0" fontId="0" fillId="23" borderId="45" xfId="0" applyFill="1" applyBorder="1" applyAlignment="1">
      <alignment horizontal="center" vertical="center"/>
    </xf>
    <xf numFmtId="4" fontId="0" fillId="21" borderId="16" xfId="0" applyNumberFormat="1" applyFill="1" applyBorder="1" applyAlignment="1">
      <alignment vertical="center"/>
    </xf>
    <xf numFmtId="10" fontId="0" fillId="21" borderId="16" xfId="384" applyNumberFormat="1" applyFont="1" applyFill="1" applyBorder="1" applyAlignment="1">
      <alignment horizontal="center" vertical="center"/>
    </xf>
    <xf numFmtId="4" fontId="0" fillId="17" borderId="15" xfId="384" applyNumberFormat="1" applyFont="1" applyFill="1" applyBorder="1" applyAlignment="1">
      <alignment horizontal="right"/>
    </xf>
    <xf numFmtId="4" fontId="0" fillId="21" borderId="15" xfId="0" applyNumberFormat="1" applyFont="1" applyFill="1" applyBorder="1" applyAlignment="1">
      <alignment horizontal="right" vertical="center"/>
    </xf>
    <xf numFmtId="4" fontId="0" fillId="21" borderId="7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17" xfId="0" applyBorder="1"/>
    <xf numFmtId="0" fontId="0" fillId="0" borderId="0" xfId="0" applyBorder="1" applyAlignment="1">
      <alignment horizontal="left" vertical="center"/>
    </xf>
    <xf numFmtId="0" fontId="1" fillId="19" borderId="9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4" fontId="1" fillId="19" borderId="9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ill="1"/>
    <xf numFmtId="0" fontId="9" fillId="16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ill="1" applyBorder="1" applyAlignment="1">
      <alignment horizontal="center" vertical="center"/>
    </xf>
    <xf numFmtId="10" fontId="0" fillId="0" borderId="0" xfId="384" applyNumberFormat="1" applyFont="1" applyFill="1" applyBorder="1" applyAlignment="1">
      <alignment horizontal="center" vertical="center"/>
    </xf>
    <xf numFmtId="10" fontId="0" fillId="21" borderId="29" xfId="384" applyNumberFormat="1" applyFont="1" applyFill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4" fontId="0" fillId="17" borderId="47" xfId="384" applyNumberFormat="1" applyFont="1" applyFill="1" applyBorder="1" applyAlignment="1">
      <alignment horizontal="right" vertical="center"/>
    </xf>
    <xf numFmtId="4" fontId="0" fillId="0" borderId="47" xfId="0" applyNumberFormat="1" applyFill="1" applyBorder="1" applyAlignment="1">
      <alignment horizontal="right" vertical="center"/>
    </xf>
    <xf numFmtId="4" fontId="0" fillId="0" borderId="0" xfId="0" applyNumberFormat="1"/>
    <xf numFmtId="4" fontId="0" fillId="0" borderId="41" xfId="0" applyNumberFormat="1" applyBorder="1" applyAlignment="1">
      <alignment horizontal="center" vertical="center"/>
    </xf>
    <xf numFmtId="0" fontId="15" fillId="15" borderId="39" xfId="0" applyFont="1" applyFill="1" applyBorder="1" applyAlignment="1">
      <alignment horizontal="center" vertical="center"/>
    </xf>
    <xf numFmtId="14" fontId="0" fillId="15" borderId="4" xfId="0" applyNumberFormat="1" applyFill="1" applyBorder="1" applyAlignment="1">
      <alignment horizontal="left" vertical="center"/>
    </xf>
    <xf numFmtId="4" fontId="0" fillId="15" borderId="14" xfId="0" applyNumberFormat="1" applyFill="1" applyBorder="1" applyAlignment="1">
      <alignment horizontal="left" vertical="center"/>
    </xf>
    <xf numFmtId="0" fontId="0" fillId="15" borderId="6" xfId="0" applyFill="1" applyBorder="1" applyAlignment="1">
      <alignment horizontal="left" vertical="center"/>
    </xf>
    <xf numFmtId="4" fontId="0" fillId="0" borderId="16" xfId="0" applyNumberFormat="1" applyBorder="1" applyAlignment="1">
      <alignment horizontal="right" vertical="center"/>
    </xf>
    <xf numFmtId="173" fontId="0" fillId="21" borderId="7" xfId="0" applyNumberFormat="1" applyFont="1" applyFill="1" applyBorder="1" applyAlignment="1">
      <alignment horizontal="center" vertical="center"/>
    </xf>
    <xf numFmtId="4" fontId="1" fillId="21" borderId="9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10" fontId="13" fillId="0" borderId="17" xfId="384" applyNumberFormat="1" applyFont="1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right" vertical="center"/>
    </xf>
    <xf numFmtId="172" fontId="0" fillId="0" borderId="0" xfId="384" applyNumberFormat="1" applyFont="1" applyFill="1" applyBorder="1" applyAlignment="1">
      <alignment horizontal="center" vertical="center"/>
    </xf>
    <xf numFmtId="10" fontId="0" fillId="21" borderId="1" xfId="384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7" xfId="0" applyBorder="1"/>
    <xf numFmtId="0" fontId="0" fillId="0" borderId="12" xfId="0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16" borderId="9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9" fillId="17" borderId="0" xfId="0" applyFont="1" applyFill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21" borderId="1" xfId="0" applyNumberFormat="1" applyFill="1" applyBorder="1" applyAlignment="1">
      <alignment horizontal="right" vertical="center"/>
    </xf>
    <xf numFmtId="4" fontId="0" fillId="21" borderId="15" xfId="0" applyNumberFormat="1" applyFill="1" applyBorder="1"/>
    <xf numFmtId="4" fontId="0" fillId="21" borderId="16" xfId="0" applyNumberFormat="1" applyFill="1" applyBorder="1" applyAlignment="1">
      <alignment horizontal="right" vertical="center"/>
    </xf>
    <xf numFmtId="4" fontId="0" fillId="21" borderId="7" xfId="0" applyNumberFormat="1" applyFill="1" applyBorder="1"/>
    <xf numFmtId="4" fontId="0" fillId="0" borderId="0" xfId="0" applyNumberFormat="1" applyAlignment="1">
      <alignment horizontal="right" vertical="center"/>
    </xf>
    <xf numFmtId="14" fontId="0" fillId="24" borderId="4" xfId="0" applyNumberFormat="1" applyFill="1" applyBorder="1" applyAlignment="1">
      <alignment horizontal="left" vertical="center"/>
    </xf>
    <xf numFmtId="0" fontId="0" fillId="24" borderId="48" xfId="0" applyFill="1" applyBorder="1" applyAlignment="1">
      <alignment horizontal="center" vertical="center"/>
    </xf>
    <xf numFmtId="14" fontId="0" fillId="24" borderId="52" xfId="0" applyNumberFormat="1" applyFill="1" applyBorder="1" applyAlignment="1">
      <alignment horizontal="left" vertical="center"/>
    </xf>
    <xf numFmtId="4" fontId="0" fillId="24" borderId="52" xfId="0" applyNumberFormat="1" applyFill="1" applyBorder="1" applyAlignment="1">
      <alignment horizontal="left" vertical="center"/>
    </xf>
    <xf numFmtId="0" fontId="0" fillId="24" borderId="3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4" fontId="0" fillId="0" borderId="57" xfId="0" applyNumberFormat="1" applyBorder="1" applyAlignment="1">
      <alignment horizontal="right" vertical="center"/>
    </xf>
    <xf numFmtId="173" fontId="0" fillId="21" borderId="41" xfId="0" applyNumberFormat="1" applyFont="1" applyFill="1" applyBorder="1" applyAlignment="1">
      <alignment horizontal="center" vertical="center"/>
    </xf>
    <xf numFmtId="10" fontId="0" fillId="21" borderId="10" xfId="384" applyNumberFormat="1" applyFont="1" applyFill="1" applyBorder="1" applyAlignment="1">
      <alignment horizontal="center" vertical="center"/>
    </xf>
    <xf numFmtId="14" fontId="0" fillId="24" borderId="42" xfId="0" applyNumberFormat="1" applyFill="1" applyBorder="1" applyAlignment="1">
      <alignment horizontal="left" vertical="center"/>
    </xf>
    <xf numFmtId="0" fontId="0" fillId="24" borderId="45" xfId="0" applyFill="1" applyBorder="1" applyAlignment="1">
      <alignment horizontal="center" vertical="center"/>
    </xf>
    <xf numFmtId="10" fontId="0" fillId="0" borderId="0" xfId="384" applyNumberFormat="1" applyFont="1" applyAlignment="1">
      <alignment horizontal="center" vertical="center"/>
    </xf>
    <xf numFmtId="0" fontId="0" fillId="0" borderId="0" xfId="0" applyAlignment="1">
      <alignment horizontal="left" indent="1"/>
    </xf>
    <xf numFmtId="4" fontId="0" fillId="23" borderId="15" xfId="384" applyNumberFormat="1" applyFont="1" applyFill="1" applyBorder="1" applyAlignment="1" applyProtection="1">
      <alignment horizontal="right"/>
      <protection locked="0"/>
    </xf>
    <xf numFmtId="168" fontId="10" fillId="23" borderId="7" xfId="0" applyNumberFormat="1" applyFont="1" applyFill="1" applyBorder="1" applyAlignment="1" applyProtection="1">
      <alignment horizontal="right" vertical="center"/>
      <protection locked="0"/>
    </xf>
    <xf numFmtId="4" fontId="0" fillId="23" borderId="1" xfId="384" applyNumberFormat="1" applyFont="1" applyFill="1" applyBorder="1" applyAlignment="1" applyProtection="1">
      <alignment horizontal="center" vertical="center"/>
      <protection locked="0"/>
    </xf>
    <xf numFmtId="49" fontId="10" fillId="23" borderId="7" xfId="0" applyNumberFormat="1" applyFont="1" applyFill="1" applyBorder="1" applyAlignment="1" applyProtection="1">
      <alignment horizontal="center" vertical="center"/>
      <protection locked="0"/>
    </xf>
    <xf numFmtId="4" fontId="0" fillId="23" borderId="7" xfId="0" applyNumberFormat="1" applyFont="1" applyFill="1" applyBorder="1" applyAlignment="1" applyProtection="1">
      <alignment horizontal="right" vertical="center"/>
      <protection locked="0"/>
    </xf>
    <xf numFmtId="4" fontId="0" fillId="23" borderId="1" xfId="0" applyNumberFormat="1" applyFill="1" applyBorder="1" applyAlignment="1" applyProtection="1">
      <alignment vertical="center"/>
      <protection locked="0"/>
    </xf>
    <xf numFmtId="0" fontId="9" fillId="23" borderId="29" xfId="0" applyFont="1" applyFill="1" applyBorder="1" applyAlignment="1" applyProtection="1">
      <alignment horizontal="center" vertical="center"/>
      <protection locked="0"/>
    </xf>
    <xf numFmtId="14" fontId="9" fillId="23" borderId="1" xfId="0" applyNumberFormat="1" applyFont="1" applyFill="1" applyBorder="1" applyAlignment="1" applyProtection="1">
      <alignment horizontal="center" vertical="center"/>
      <protection locked="0"/>
    </xf>
    <xf numFmtId="4" fontId="0" fillId="23" borderId="10" xfId="0" applyNumberFormat="1" applyFill="1" applyBorder="1" applyAlignment="1" applyProtection="1">
      <alignment horizontal="right" vertical="center"/>
      <protection locked="0"/>
    </xf>
    <xf numFmtId="14" fontId="0" fillId="23" borderId="5" xfId="0" applyNumberFormat="1" applyFill="1" applyBorder="1" applyAlignment="1" applyProtection="1">
      <alignment horizontal="center" vertical="center"/>
      <protection locked="0"/>
    </xf>
    <xf numFmtId="4" fontId="0" fillId="23" borderId="1" xfId="0" applyNumberFormat="1" applyFill="1" applyBorder="1" applyAlignment="1" applyProtection="1">
      <alignment horizontal="right" vertical="center"/>
      <protection locked="0"/>
    </xf>
    <xf numFmtId="0" fontId="0" fillId="23" borderId="15" xfId="0" applyFill="1" applyBorder="1" applyAlignment="1" applyProtection="1">
      <alignment horizontal="center" vertical="center"/>
      <protection locked="0"/>
    </xf>
    <xf numFmtId="4" fontId="0" fillId="23" borderId="16" xfId="0" applyNumberFormat="1" applyFill="1" applyBorder="1" applyAlignment="1" applyProtection="1">
      <alignment horizontal="right" vertical="center"/>
      <protection locked="0"/>
    </xf>
    <xf numFmtId="0" fontId="0" fillId="23" borderId="7" xfId="0" applyFill="1" applyBorder="1" applyAlignment="1" applyProtection="1">
      <alignment horizontal="center" vertical="center"/>
      <protection locked="0"/>
    </xf>
    <xf numFmtId="14" fontId="0" fillId="23" borderId="15" xfId="0" applyNumberFormat="1" applyFill="1" applyBorder="1" applyAlignment="1" applyProtection="1">
      <alignment horizontal="center" vertical="center"/>
      <protection locked="0"/>
    </xf>
    <xf numFmtId="0" fontId="0" fillId="23" borderId="15" xfId="0" applyFill="1" applyBorder="1" applyProtection="1">
      <protection locked="0"/>
    </xf>
    <xf numFmtId="0" fontId="0" fillId="23" borderId="7" xfId="0" applyFill="1" applyBorder="1" applyProtection="1">
      <protection locked="0"/>
    </xf>
    <xf numFmtId="14" fontId="9" fillId="23" borderId="29" xfId="0" applyNumberFormat="1" applyFont="1" applyFill="1" applyBorder="1" applyAlignment="1" applyProtection="1">
      <alignment horizontal="center" vertical="center"/>
      <protection locked="0"/>
    </xf>
    <xf numFmtId="4" fontId="1" fillId="23" borderId="9" xfId="0" applyNumberFormat="1" applyFont="1" applyFill="1" applyBorder="1" applyAlignment="1" applyProtection="1">
      <alignment horizontal="right" vertical="center"/>
      <protection locked="0"/>
    </xf>
    <xf numFmtId="14" fontId="0" fillId="23" borderId="7" xfId="0" applyNumberFormat="1" applyFill="1" applyBorder="1" applyAlignment="1" applyProtection="1">
      <alignment horizontal="center" vertical="center"/>
      <protection locked="0"/>
    </xf>
    <xf numFmtId="49" fontId="0" fillId="23" borderId="56" xfId="0" applyNumberFormat="1" applyFill="1" applyBorder="1" applyAlignment="1" applyProtection="1">
      <alignment horizontal="right" vertical="center"/>
      <protection locked="0"/>
    </xf>
    <xf numFmtId="4" fontId="0" fillId="23" borderId="26" xfId="0" applyNumberFormat="1" applyFill="1" applyBorder="1" applyAlignment="1" applyProtection="1">
      <alignment horizontal="right" vertical="center"/>
      <protection locked="0"/>
    </xf>
    <xf numFmtId="0" fontId="0" fillId="0" borderId="12" xfId="0" applyBorder="1"/>
    <xf numFmtId="0" fontId="0" fillId="0" borderId="17" xfId="0" applyBorder="1"/>
    <xf numFmtId="0" fontId="0" fillId="0" borderId="14" xfId="0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23" borderId="10" xfId="0" applyNumberFormat="1" applyFill="1" applyBorder="1" applyAlignment="1" applyProtection="1">
      <alignment horizontal="right" vertical="center"/>
      <protection locked="0"/>
    </xf>
    <xf numFmtId="0" fontId="0" fillId="19" borderId="9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4" fontId="0" fillId="23" borderId="16" xfId="0" applyNumberFormat="1" applyFill="1" applyBorder="1" applyAlignment="1" applyProtection="1">
      <alignment horizontal="right" vertical="center"/>
      <protection locked="0"/>
    </xf>
    <xf numFmtId="4" fontId="0" fillId="23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9" fillId="16" borderId="9" xfId="0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74" fontId="0" fillId="21" borderId="16" xfId="0" applyNumberFormat="1" applyFill="1" applyBorder="1" applyAlignment="1">
      <alignment horizontal="center" vertical="center"/>
    </xf>
    <xf numFmtId="174" fontId="0" fillId="21" borderId="7" xfId="0" applyNumberFormat="1" applyFill="1" applyBorder="1" applyAlignment="1">
      <alignment horizontal="center" vertical="center"/>
    </xf>
    <xf numFmtId="0" fontId="0" fillId="0" borderId="6" xfId="0" applyBorder="1"/>
    <xf numFmtId="0" fontId="0" fillId="0" borderId="16" xfId="0" applyBorder="1"/>
    <xf numFmtId="173" fontId="0" fillId="21" borderId="7" xfId="0" applyNumberFormat="1" applyFill="1" applyBorder="1"/>
    <xf numFmtId="10" fontId="0" fillId="21" borderId="9" xfId="384" applyNumberFormat="1" applyFont="1" applyFill="1" applyBorder="1" applyAlignment="1">
      <alignment horizontal="center" vertical="center"/>
    </xf>
    <xf numFmtId="173" fontId="0" fillId="21" borderId="1" xfId="384" applyNumberFormat="1" applyFont="1" applyFill="1" applyBorder="1" applyAlignment="1">
      <alignment horizontal="center" vertical="center"/>
    </xf>
    <xf numFmtId="173" fontId="0" fillId="21" borderId="15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0" fontId="0" fillId="21" borderId="0" xfId="384" applyNumberFormat="1" applyFont="1" applyFill="1" applyBorder="1" applyAlignment="1">
      <alignment horizontal="center" vertical="center"/>
    </xf>
    <xf numFmtId="4" fontId="0" fillId="23" borderId="10" xfId="0" applyNumberFormat="1" applyFill="1" applyBorder="1" applyAlignment="1" applyProtection="1">
      <alignment horizontal="right" vertical="center"/>
      <protection locked="0"/>
    </xf>
    <xf numFmtId="4" fontId="0" fillId="23" borderId="16" xfId="0" applyNumberFormat="1" applyFill="1" applyBorder="1" applyAlignment="1" applyProtection="1">
      <alignment horizontal="right" vertical="center"/>
      <protection locked="0"/>
    </xf>
    <xf numFmtId="4" fontId="0" fillId="23" borderId="1" xfId="0" applyNumberForma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Fill="1" applyBorder="1"/>
    <xf numFmtId="0" fontId="0" fillId="0" borderId="0" xfId="0" applyFill="1" applyBorder="1"/>
    <xf numFmtId="0" fontId="0" fillId="0" borderId="17" xfId="0" applyFill="1" applyBorder="1"/>
    <xf numFmtId="0" fontId="1" fillId="19" borderId="24" xfId="0" applyFont="1" applyFill="1" applyBorder="1" applyAlignment="1">
      <alignment horizontal="center" vertical="center" wrapText="1"/>
    </xf>
    <xf numFmtId="0" fontId="1" fillId="19" borderId="25" xfId="0" applyFont="1" applyFill="1" applyBorder="1" applyAlignment="1">
      <alignment horizontal="center" vertical="center" wrapText="1"/>
    </xf>
    <xf numFmtId="10" fontId="13" fillId="21" borderId="24" xfId="384" applyNumberFormat="1" applyFont="1" applyFill="1" applyBorder="1" applyAlignment="1">
      <alignment horizontal="center" vertical="center"/>
    </xf>
    <xf numFmtId="10" fontId="13" fillId="21" borderId="27" xfId="384" applyNumberFormat="1" applyFont="1" applyFill="1" applyBorder="1" applyAlignment="1">
      <alignment horizontal="center" vertical="center"/>
    </xf>
    <xf numFmtId="10" fontId="13" fillId="21" borderId="30" xfId="384" applyNumberFormat="1" applyFont="1" applyFill="1" applyBorder="1" applyAlignment="1">
      <alignment horizontal="center" vertical="center"/>
    </xf>
    <xf numFmtId="10" fontId="3" fillId="0" borderId="26" xfId="0" applyNumberFormat="1" applyFont="1" applyBorder="1" applyAlignment="1">
      <alignment horizontal="left" vertical="center"/>
    </xf>
    <xf numFmtId="10" fontId="3" fillId="0" borderId="34" xfId="0" applyNumberFormat="1" applyFont="1" applyBorder="1" applyAlignment="1">
      <alignment horizontal="left" vertical="center"/>
    </xf>
    <xf numFmtId="10" fontId="3" fillId="0" borderId="33" xfId="0" applyNumberFormat="1" applyFont="1" applyBorder="1" applyAlignment="1">
      <alignment horizontal="left" vertical="center"/>
    </xf>
    <xf numFmtId="10" fontId="0" fillId="15" borderId="4" xfId="384" applyNumberFormat="1" applyFont="1" applyFill="1" applyBorder="1" applyAlignment="1">
      <alignment horizontal="center" vertical="center" wrapText="1"/>
    </xf>
    <xf numFmtId="10" fontId="0" fillId="15" borderId="6" xfId="384" applyNumberFormat="1" applyFont="1" applyFill="1" applyBorder="1" applyAlignment="1">
      <alignment horizontal="center" vertical="center" wrapText="1"/>
    </xf>
    <xf numFmtId="174" fontId="13" fillId="21" borderId="5" xfId="384" applyNumberFormat="1" applyFont="1" applyFill="1" applyBorder="1" applyAlignment="1">
      <alignment horizontal="center" vertical="center"/>
    </xf>
    <xf numFmtId="174" fontId="13" fillId="21" borderId="7" xfId="384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1" fillId="15" borderId="4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23" borderId="1" xfId="384" applyNumberFormat="1" applyFont="1" applyFill="1" applyBorder="1" applyAlignment="1" applyProtection="1">
      <alignment horizontal="center" vertical="center"/>
      <protection locked="0"/>
    </xf>
    <xf numFmtId="0" fontId="10" fillId="15" borderId="14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vertical="center"/>
    </xf>
    <xf numFmtId="0" fontId="10" fillId="15" borderId="16" xfId="0" applyFont="1" applyFill="1" applyBorder="1" applyAlignment="1">
      <alignment vertical="center"/>
    </xf>
    <xf numFmtId="0" fontId="9" fillId="15" borderId="28" xfId="0" applyFont="1" applyFill="1" applyBorder="1" applyAlignment="1">
      <alignment horizontal="center" vertical="center"/>
    </xf>
    <xf numFmtId="0" fontId="9" fillId="15" borderId="9" xfId="0" applyFont="1" applyFill="1" applyBorder="1" applyAlignment="1">
      <alignment horizontal="center" vertical="center"/>
    </xf>
    <xf numFmtId="0" fontId="9" fillId="15" borderId="29" xfId="0" applyFont="1" applyFill="1" applyBorder="1" applyAlignment="1">
      <alignment horizontal="center" vertical="center"/>
    </xf>
    <xf numFmtId="0" fontId="9" fillId="23" borderId="11" xfId="0" applyFont="1" applyFill="1" applyBorder="1" applyAlignment="1" applyProtection="1">
      <alignment horizontal="center" vertical="center"/>
      <protection locked="0"/>
    </xf>
    <xf numFmtId="0" fontId="9" fillId="23" borderId="8" xfId="0" applyFont="1" applyFill="1" applyBorder="1" applyAlignment="1" applyProtection="1">
      <alignment horizontal="center" vertical="center"/>
      <protection locked="0"/>
    </xf>
    <xf numFmtId="0" fontId="9" fillId="23" borderId="35" xfId="0" applyFont="1" applyFill="1" applyBorder="1" applyAlignment="1" applyProtection="1">
      <alignment horizontal="center" vertical="center"/>
      <protection locked="0"/>
    </xf>
    <xf numFmtId="0" fontId="9" fillId="16" borderId="28" xfId="0" applyFont="1" applyFill="1" applyBorder="1" applyAlignment="1">
      <alignment horizontal="left" vertical="center"/>
    </xf>
    <xf numFmtId="0" fontId="9" fillId="16" borderId="9" xfId="0" applyFont="1" applyFill="1" applyBorder="1" applyAlignment="1">
      <alignment horizontal="left" vertical="center"/>
    </xf>
    <xf numFmtId="0" fontId="5" fillId="18" borderId="14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left" vertical="center"/>
    </xf>
    <xf numFmtId="0" fontId="1" fillId="15" borderId="4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15" borderId="39" xfId="0" applyFill="1" applyBorder="1" applyAlignment="1" applyProtection="1">
      <alignment horizontal="center" vertical="center" wrapText="1"/>
      <protection hidden="1"/>
    </xf>
    <xf numFmtId="0" fontId="0" fillId="15" borderId="40" xfId="0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" fontId="0" fillId="19" borderId="31" xfId="384" applyNumberFormat="1" applyFont="1" applyFill="1" applyBorder="1" applyAlignment="1">
      <alignment horizontal="right" vertical="center"/>
    </xf>
    <xf numFmtId="4" fontId="0" fillId="19" borderId="38" xfId="384" applyNumberFormat="1" applyFont="1" applyFill="1" applyBorder="1" applyAlignment="1">
      <alignment horizontal="right" vertical="center"/>
    </xf>
    <xf numFmtId="0" fontId="10" fillId="19" borderId="31" xfId="0" applyFont="1" applyFill="1" applyBorder="1" applyAlignment="1">
      <alignment horizontal="right" vertical="center"/>
    </xf>
    <xf numFmtId="0" fontId="10" fillId="19" borderId="32" xfId="0" applyFont="1" applyFill="1" applyBorder="1" applyAlignment="1">
      <alignment horizontal="right" vertical="center"/>
    </xf>
    <xf numFmtId="0" fontId="10" fillId="19" borderId="38" xfId="0" applyFont="1" applyFill="1" applyBorder="1" applyAlignment="1">
      <alignment horizontal="right" vertical="center"/>
    </xf>
    <xf numFmtId="0" fontId="10" fillId="15" borderId="6" xfId="0" applyFont="1" applyFill="1" applyBorder="1" applyAlignment="1">
      <alignment horizontal="left" vertical="center"/>
    </xf>
    <xf numFmtId="0" fontId="10" fillId="15" borderId="16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horizontal="left"/>
    </xf>
    <xf numFmtId="0" fontId="0" fillId="0" borderId="1" xfId="0" applyBorder="1" applyAlignment="1">
      <alignment vertical="center"/>
    </xf>
    <xf numFmtId="10" fontId="3" fillId="0" borderId="1" xfId="0" applyNumberFormat="1" applyFont="1" applyBorder="1" applyAlignment="1">
      <alignment horizontal="left" vertical="center"/>
    </xf>
    <xf numFmtId="0" fontId="1" fillId="15" borderId="4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3" fillId="17" borderId="26" xfId="0" applyFont="1" applyFill="1" applyBorder="1" applyAlignment="1">
      <alignment horizontal="left" vertical="center"/>
    </xf>
    <xf numFmtId="0" fontId="3" fillId="17" borderId="34" xfId="0" applyFont="1" applyFill="1" applyBorder="1" applyAlignment="1">
      <alignment horizontal="left" vertical="center"/>
    </xf>
    <xf numFmtId="0" fontId="3" fillId="17" borderId="33" xfId="0" applyFont="1" applyFill="1" applyBorder="1" applyAlignment="1">
      <alignment horizontal="left" vertical="center"/>
    </xf>
    <xf numFmtId="0" fontId="1" fillId="15" borderId="23" xfId="0" applyFont="1" applyFill="1" applyBorder="1" applyAlignment="1">
      <alignment horizontal="center" vertical="center" wrapText="1"/>
    </xf>
    <xf numFmtId="0" fontId="1" fillId="15" borderId="22" xfId="0" applyFont="1" applyFill="1" applyBorder="1" applyAlignment="1">
      <alignment horizontal="center" vertical="center" wrapText="1"/>
    </xf>
    <xf numFmtId="0" fontId="1" fillId="15" borderId="36" xfId="0" applyFont="1" applyFill="1" applyBorder="1" applyAlignment="1">
      <alignment horizontal="center" vertical="center" wrapText="1"/>
    </xf>
    <xf numFmtId="0" fontId="1" fillId="15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15" borderId="42" xfId="0" applyFont="1" applyFill="1" applyBorder="1" applyAlignment="1">
      <alignment horizontal="center" vertical="center"/>
    </xf>
    <xf numFmtId="0" fontId="1" fillId="15" borderId="43" xfId="0" applyFont="1" applyFill="1" applyBorder="1" applyAlignment="1">
      <alignment horizontal="center" vertical="center"/>
    </xf>
    <xf numFmtId="0" fontId="1" fillId="15" borderId="44" xfId="0" applyFont="1" applyFill="1" applyBorder="1" applyAlignment="1">
      <alignment horizontal="center" vertical="center"/>
    </xf>
    <xf numFmtId="0" fontId="1" fillId="19" borderId="26" xfId="0" applyFont="1" applyFill="1" applyBorder="1" applyAlignment="1">
      <alignment horizontal="center"/>
    </xf>
    <xf numFmtId="0" fontId="1" fillId="19" borderId="33" xfId="0" applyFont="1" applyFill="1" applyBorder="1" applyAlignment="1">
      <alignment horizontal="center"/>
    </xf>
    <xf numFmtId="4" fontId="0" fillId="23" borderId="26" xfId="384" applyNumberFormat="1" applyFont="1" applyFill="1" applyBorder="1" applyAlignment="1" applyProtection="1">
      <alignment horizontal="center" vertical="center"/>
      <protection locked="0"/>
    </xf>
    <xf numFmtId="4" fontId="0" fillId="23" borderId="33" xfId="384" applyNumberFormat="1" applyFont="1" applyFill="1" applyBorder="1" applyAlignment="1" applyProtection="1">
      <alignment horizontal="center" vertical="center"/>
      <protection locked="0"/>
    </xf>
    <xf numFmtId="0" fontId="1" fillId="19" borderId="34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Border="1"/>
    <xf numFmtId="0" fontId="0" fillId="0" borderId="0" xfId="0" applyBorder="1"/>
    <xf numFmtId="0" fontId="0" fillId="0" borderId="17" xfId="0" applyBorder="1"/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4" fontId="0" fillId="23" borderId="1" xfId="0" applyNumberFormat="1" applyFill="1" applyBorder="1" applyAlignment="1" applyProtection="1">
      <alignment horizontal="right" vertical="center"/>
      <protection locked="0"/>
    </xf>
    <xf numFmtId="4" fontId="0" fillId="23" borderId="16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9" fillId="23" borderId="1" xfId="0" applyFont="1" applyFill="1" applyBorder="1" applyAlignment="1" applyProtection="1">
      <alignment horizontal="left" vertical="center"/>
      <protection locked="0"/>
    </xf>
    <xf numFmtId="0" fontId="1" fillId="19" borderId="9" xfId="0" applyFont="1" applyFill="1" applyBorder="1" applyAlignment="1">
      <alignment horizontal="center" vertical="center"/>
    </xf>
    <xf numFmtId="4" fontId="1" fillId="19" borderId="9" xfId="0" applyNumberFormat="1" applyFont="1" applyFill="1" applyBorder="1" applyAlignment="1">
      <alignment horizontal="right" vertical="center"/>
    </xf>
    <xf numFmtId="0" fontId="1" fillId="19" borderId="9" xfId="0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9" fillId="15" borderId="28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/>
    </xf>
    <xf numFmtId="0" fontId="9" fillId="15" borderId="29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horizontal="center" vertical="center"/>
    </xf>
    <xf numFmtId="0" fontId="9" fillId="16" borderId="3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9" borderId="28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4" fontId="0" fillId="23" borderId="10" xfId="0" applyNumberFormat="1" applyFill="1" applyBorder="1" applyAlignment="1" applyProtection="1">
      <alignment horizontal="right" vertical="center"/>
      <protection locked="0"/>
    </xf>
    <xf numFmtId="0" fontId="9" fillId="16" borderId="1" xfId="0" applyFont="1" applyFill="1" applyBorder="1" applyAlignment="1">
      <alignment horizontal="left" vertical="center"/>
    </xf>
    <xf numFmtId="0" fontId="0" fillId="19" borderId="4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24" borderId="4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5" xfId="0" applyFill="1" applyBorder="1" applyAlignment="1">
      <alignment horizontal="center"/>
    </xf>
    <xf numFmtId="0" fontId="9" fillId="23" borderId="26" xfId="0" applyFont="1" applyFill="1" applyBorder="1" applyAlignment="1" applyProtection="1">
      <alignment horizontal="left" vertical="center"/>
      <protection locked="0"/>
    </xf>
    <xf numFmtId="0" fontId="9" fillId="23" borderId="34" xfId="0" applyFont="1" applyFill="1" applyBorder="1" applyAlignment="1" applyProtection="1">
      <alignment horizontal="left" vertical="center"/>
      <protection locked="0"/>
    </xf>
    <xf numFmtId="0" fontId="9" fillId="23" borderId="33" xfId="0" applyFont="1" applyFill="1" applyBorder="1" applyAlignment="1" applyProtection="1">
      <alignment horizontal="left" vertical="center"/>
      <protection locked="0"/>
    </xf>
    <xf numFmtId="0" fontId="9" fillId="16" borderId="11" xfId="0" applyFont="1" applyFill="1" applyBorder="1" applyAlignment="1">
      <alignment horizontal="left" vertical="center"/>
    </xf>
    <xf numFmtId="0" fontId="9" fillId="16" borderId="8" xfId="0" applyFont="1" applyFill="1" applyBorder="1" applyAlignment="1">
      <alignment horizontal="left" vertical="center"/>
    </xf>
    <xf numFmtId="0" fontId="9" fillId="16" borderId="35" xfId="0" applyFont="1" applyFill="1" applyBorder="1" applyAlignment="1">
      <alignment horizontal="left" vertical="center"/>
    </xf>
    <xf numFmtId="0" fontId="1" fillId="19" borderId="28" xfId="0" applyFont="1" applyFill="1" applyBorder="1" applyAlignment="1">
      <alignment horizontal="left" vertical="center"/>
    </xf>
    <xf numFmtId="0" fontId="1" fillId="19" borderId="9" xfId="0" applyFont="1" applyFill="1" applyBorder="1" applyAlignment="1">
      <alignment horizontal="left" vertical="center"/>
    </xf>
    <xf numFmtId="0" fontId="0" fillId="19" borderId="5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6" fillId="23" borderId="53" xfId="0" applyNumberFormat="1" applyFont="1" applyFill="1" applyBorder="1" applyAlignment="1" applyProtection="1">
      <alignment horizontal="center" vertical="center"/>
      <protection locked="0"/>
    </xf>
    <xf numFmtId="49" fontId="16" fillId="23" borderId="54" xfId="0" applyNumberFormat="1" applyFont="1" applyFill="1" applyBorder="1" applyAlignment="1" applyProtection="1">
      <alignment horizontal="center" vertical="center"/>
      <protection locked="0"/>
    </xf>
    <xf numFmtId="49" fontId="16" fillId="23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21" borderId="9" xfId="0" applyNumberFormat="1" applyFill="1" applyBorder="1" applyAlignment="1">
      <alignment horizontal="right" vertical="center"/>
    </xf>
    <xf numFmtId="0" fontId="9" fillId="23" borderId="9" xfId="0" applyFont="1" applyFill="1" applyBorder="1" applyAlignment="1" applyProtection="1">
      <alignment horizontal="left" vertical="center"/>
      <protection locked="0"/>
    </xf>
    <xf numFmtId="14" fontId="0" fillId="24" borderId="14" xfId="0" applyNumberFormat="1" applyFill="1" applyBorder="1" applyAlignment="1">
      <alignment horizontal="left" vertical="center"/>
    </xf>
    <xf numFmtId="14" fontId="0" fillId="24" borderId="1" xfId="0" applyNumberFormat="1" applyFill="1" applyBorder="1" applyAlignment="1">
      <alignment horizontal="left" vertical="center"/>
    </xf>
    <xf numFmtId="4" fontId="0" fillId="24" borderId="14" xfId="0" applyNumberFormat="1" applyFill="1" applyBorder="1" applyAlignment="1">
      <alignment horizontal="left" vertical="center"/>
    </xf>
    <xf numFmtId="4" fontId="0" fillId="24" borderId="1" xfId="0" applyNumberFormat="1" applyFill="1" applyBorder="1" applyAlignment="1">
      <alignment horizontal="left" vertical="center"/>
    </xf>
    <xf numFmtId="0" fontId="0" fillId="24" borderId="6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5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14" fontId="0" fillId="24" borderId="4" xfId="0" applyNumberFormat="1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14" fontId="0" fillId="24" borderId="14" xfId="0" applyNumberFormat="1" applyFill="1" applyBorder="1" applyAlignment="1">
      <alignment horizontal="center" vertical="center"/>
    </xf>
    <xf numFmtId="14" fontId="0" fillId="24" borderId="1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 wrapText="1"/>
    </xf>
    <xf numFmtId="0" fontId="14" fillId="15" borderId="28" xfId="0" applyFon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0" fontId="14" fillId="15" borderId="29" xfId="0" applyFont="1" applyFill="1" applyBorder="1" applyAlignment="1">
      <alignment horizontal="center"/>
    </xf>
    <xf numFmtId="0" fontId="9" fillId="16" borderId="9" xfId="0" applyFont="1" applyFill="1" applyBorder="1" applyAlignment="1">
      <alignment horizontal="center" vertical="center"/>
    </xf>
    <xf numFmtId="14" fontId="0" fillId="24" borderId="6" xfId="0" applyNumberFormat="1" applyFill="1" applyBorder="1" applyAlignment="1">
      <alignment horizontal="left" vertical="center"/>
    </xf>
    <xf numFmtId="14" fontId="0" fillId="24" borderId="16" xfId="0" applyNumberFormat="1" applyFill="1" applyBorder="1" applyAlignment="1">
      <alignment horizontal="left" vertical="center"/>
    </xf>
    <xf numFmtId="0" fontId="13" fillId="15" borderId="9" xfId="0" applyFont="1" applyFill="1" applyBorder="1" applyAlignment="1">
      <alignment horizontal="center" vertical="center"/>
    </xf>
    <xf numFmtId="0" fontId="13" fillId="15" borderId="29" xfId="0" applyFont="1" applyFill="1" applyBorder="1" applyAlignment="1">
      <alignment horizontal="center" vertical="center"/>
    </xf>
    <xf numFmtId="0" fontId="0" fillId="15" borderId="39" xfId="0" applyFill="1" applyBorder="1" applyAlignment="1">
      <alignment horizontal="center" vertical="center" wrapText="1"/>
    </xf>
    <xf numFmtId="0" fontId="0" fillId="15" borderId="40" xfId="0" applyFill="1" applyBorder="1" applyAlignment="1">
      <alignment horizontal="center" vertical="center" wrapText="1"/>
    </xf>
    <xf numFmtId="49" fontId="0" fillId="24" borderId="53" xfId="0" applyNumberFormat="1" applyFill="1" applyBorder="1" applyAlignment="1">
      <alignment horizontal="justify" vertical="justify" wrapText="1"/>
    </xf>
    <xf numFmtId="49" fontId="0" fillId="24" borderId="54" xfId="0" applyNumberFormat="1" applyFill="1" applyBorder="1" applyAlignment="1">
      <alignment horizontal="justify" vertical="justify" wrapText="1"/>
    </xf>
    <xf numFmtId="49" fontId="0" fillId="24" borderId="55" xfId="0" applyNumberFormat="1" applyFill="1" applyBorder="1" applyAlignment="1">
      <alignment horizontal="justify" vertical="justify" wrapText="1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4" fillId="15" borderId="28" xfId="0" applyFont="1" applyFill="1" applyBorder="1" applyAlignment="1" applyProtection="1">
      <alignment horizontal="center"/>
    </xf>
    <xf numFmtId="0" fontId="14" fillId="15" borderId="9" xfId="0" applyFont="1" applyFill="1" applyBorder="1" applyAlignment="1" applyProtection="1">
      <alignment horizontal="center"/>
    </xf>
    <xf numFmtId="0" fontId="14" fillId="15" borderId="29" xfId="0" applyFont="1" applyFill="1" applyBorder="1" applyAlignment="1" applyProtection="1">
      <alignment horizontal="center"/>
    </xf>
    <xf numFmtId="0" fontId="0" fillId="0" borderId="0" xfId="0" applyProtection="1"/>
    <xf numFmtId="0" fontId="9" fillId="17" borderId="12" xfId="0" applyFont="1" applyFill="1" applyBorder="1" applyAlignment="1" applyProtection="1">
      <alignment horizontal="center"/>
    </xf>
    <xf numFmtId="0" fontId="9" fillId="17" borderId="0" xfId="0" applyFont="1" applyFill="1" applyAlignment="1" applyProtection="1">
      <alignment horizontal="center"/>
    </xf>
    <xf numFmtId="0" fontId="9" fillId="17" borderId="17" xfId="0" applyFont="1" applyFill="1" applyBorder="1" applyAlignment="1" applyProtection="1">
      <alignment horizontal="center"/>
    </xf>
    <xf numFmtId="0" fontId="9" fillId="16" borderId="28" xfId="0" applyFont="1" applyFill="1" applyBorder="1" applyAlignment="1" applyProtection="1">
      <alignment horizontal="left" vertical="center"/>
    </xf>
    <xf numFmtId="0" fontId="9" fillId="16" borderId="9" xfId="0" applyFont="1" applyFill="1" applyBorder="1" applyAlignment="1" applyProtection="1">
      <alignment horizontal="left" vertical="center"/>
    </xf>
    <xf numFmtId="0" fontId="9" fillId="16" borderId="9" xfId="0" applyFont="1" applyFill="1" applyBorder="1" applyAlignment="1" applyProtection="1">
      <alignment horizontal="center" vertical="center"/>
    </xf>
    <xf numFmtId="0" fontId="9" fillId="16" borderId="9" xfId="0" applyFont="1" applyFill="1" applyBorder="1" applyAlignment="1" applyProtection="1">
      <alignment horizontal="center" vertical="center"/>
    </xf>
    <xf numFmtId="0" fontId="9" fillId="16" borderId="29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1" fillId="19" borderId="28" xfId="0" applyFont="1" applyFill="1" applyBorder="1" applyAlignment="1" applyProtection="1">
      <alignment horizontal="left" vertical="center"/>
    </xf>
    <xf numFmtId="0" fontId="1" fillId="19" borderId="9" xfId="0" applyFont="1" applyFill="1" applyBorder="1" applyAlignment="1" applyProtection="1">
      <alignment horizontal="left" vertical="center"/>
    </xf>
    <xf numFmtId="4" fontId="1" fillId="21" borderId="9" xfId="0" applyNumberFormat="1" applyFont="1" applyFill="1" applyBorder="1" applyAlignment="1" applyProtection="1">
      <alignment horizontal="right" vertical="center"/>
    </xf>
    <xf numFmtId="0" fontId="1" fillId="19" borderId="9" xfId="0" applyFont="1" applyFill="1" applyBorder="1" applyAlignment="1" applyProtection="1">
      <alignment horizontal="center" vertical="center"/>
    </xf>
    <xf numFmtId="0" fontId="1" fillId="19" borderId="9" xfId="0" applyFont="1" applyFill="1" applyBorder="1" applyAlignment="1" applyProtection="1">
      <alignment horizontal="center" vertical="center"/>
    </xf>
    <xf numFmtId="4" fontId="1" fillId="21" borderId="29" xfId="0" applyNumberFormat="1" applyFont="1" applyFill="1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9" fillId="15" borderId="28" xfId="0" applyFont="1" applyFill="1" applyBorder="1" applyAlignment="1" applyProtection="1">
      <alignment horizontal="center" vertical="center"/>
    </xf>
    <xf numFmtId="0" fontId="13" fillId="15" borderId="9" xfId="0" applyFont="1" applyFill="1" applyBorder="1" applyAlignment="1" applyProtection="1">
      <alignment horizontal="center" vertical="center"/>
    </xf>
    <xf numFmtId="0" fontId="13" fillId="15" borderId="29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4" fontId="0" fillId="0" borderId="0" xfId="0" applyNumberFormat="1" applyProtection="1"/>
    <xf numFmtId="14" fontId="9" fillId="0" borderId="17" xfId="0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center"/>
    </xf>
    <xf numFmtId="0" fontId="0" fillId="0" borderId="51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19" borderId="28" xfId="0" applyFill="1" applyBorder="1" applyAlignment="1" applyProtection="1">
      <alignment horizontal="center"/>
    </xf>
    <xf numFmtId="0" fontId="0" fillId="19" borderId="9" xfId="0" applyFill="1" applyBorder="1" applyAlignment="1" applyProtection="1">
      <alignment horizontal="center"/>
    </xf>
    <xf numFmtId="0" fontId="0" fillId="19" borderId="9" xfId="0" applyFill="1" applyBorder="1" applyAlignment="1" applyProtection="1">
      <alignment horizontal="center" vertical="center"/>
    </xf>
    <xf numFmtId="0" fontId="0" fillId="19" borderId="9" xfId="0" applyFill="1" applyBorder="1" applyAlignment="1" applyProtection="1">
      <alignment horizontal="center" vertical="center"/>
    </xf>
    <xf numFmtId="0" fontId="0" fillId="19" borderId="29" xfId="0" applyFill="1" applyBorder="1" applyAlignment="1" applyProtection="1">
      <alignment horizontal="center" vertical="center"/>
    </xf>
    <xf numFmtId="0" fontId="0" fillId="19" borderId="28" xfId="0" applyFill="1" applyBorder="1" applyAlignment="1" applyProtection="1">
      <alignment horizontal="center" vertical="center"/>
    </xf>
    <xf numFmtId="0" fontId="0" fillId="15" borderId="3" xfId="0" applyFill="1" applyBorder="1" applyAlignment="1" applyProtection="1">
      <alignment horizontal="center"/>
    </xf>
    <xf numFmtId="0" fontId="0" fillId="15" borderId="8" xfId="0" applyFill="1" applyBorder="1" applyAlignment="1" applyProtection="1">
      <alignment horizontal="center"/>
    </xf>
    <xf numFmtId="0" fontId="0" fillId="15" borderId="13" xfId="0" applyFill="1" applyBorder="1" applyAlignment="1" applyProtection="1">
      <alignment horizontal="center"/>
    </xf>
    <xf numFmtId="0" fontId="0" fillId="0" borderId="12" xfId="0" applyBorder="1" applyProtection="1"/>
    <xf numFmtId="0" fontId="0" fillId="0" borderId="0" xfId="0" applyAlignment="1" applyProtection="1">
      <alignment horizontal="center" vertical="center"/>
    </xf>
    <xf numFmtId="14" fontId="0" fillId="24" borderId="4" xfId="0" applyNumberFormat="1" applyFill="1" applyBorder="1" applyAlignment="1" applyProtection="1">
      <alignment horizontal="center" vertical="center"/>
    </xf>
    <xf numFmtId="14" fontId="0" fillId="24" borderId="10" xfId="0" applyNumberFormat="1" applyFill="1" applyBorder="1" applyAlignment="1" applyProtection="1">
      <alignment horizontal="center" vertical="center"/>
    </xf>
    <xf numFmtId="0" fontId="0" fillId="24" borderId="10" xfId="0" applyFill="1" applyBorder="1" applyAlignment="1" applyProtection="1">
      <alignment horizontal="center" vertical="center" wrapText="1"/>
    </xf>
    <xf numFmtId="0" fontId="0" fillId="24" borderId="5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0" fontId="0" fillId="21" borderId="10" xfId="384" applyNumberFormat="1" applyFont="1" applyFill="1" applyBorder="1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 vertical="center"/>
    </xf>
    <xf numFmtId="14" fontId="0" fillId="24" borderId="14" xfId="0" applyNumberFormat="1" applyFill="1" applyBorder="1" applyAlignment="1" applyProtection="1">
      <alignment horizontal="center" vertical="center"/>
    </xf>
    <xf numFmtId="14" fontId="0" fillId="24" borderId="1" xfId="0" applyNumberFormat="1" applyFill="1" applyBorder="1" applyAlignment="1" applyProtection="1">
      <alignment horizontal="center" vertical="center"/>
    </xf>
    <xf numFmtId="0" fontId="0" fillId="24" borderId="1" xfId="0" applyFill="1" applyBorder="1" applyAlignment="1" applyProtection="1">
      <alignment horizontal="center"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0" fontId="0" fillId="21" borderId="1" xfId="384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14" xfId="0" applyNumberFormat="1" applyBorder="1" applyAlignment="1" applyProtection="1">
      <alignment horizontal="center" vertical="center"/>
    </xf>
    <xf numFmtId="14" fontId="0" fillId="24" borderId="14" xfId="0" applyNumberFormat="1" applyFill="1" applyBorder="1" applyAlignment="1" applyProtection="1">
      <alignment horizontal="left" vertical="center"/>
    </xf>
    <xf numFmtId="14" fontId="0" fillId="24" borderId="1" xfId="0" applyNumberFormat="1" applyFill="1" applyBorder="1" applyAlignment="1" applyProtection="1">
      <alignment horizontal="left" vertical="center"/>
    </xf>
    <xf numFmtId="4" fontId="0" fillId="21" borderId="1" xfId="0" applyNumberFormat="1" applyFill="1" applyBorder="1" applyAlignment="1" applyProtection="1">
      <alignment horizontal="right" vertical="center"/>
    </xf>
    <xf numFmtId="4" fontId="0" fillId="21" borderId="15" xfId="0" applyNumberFormat="1" applyFill="1" applyBorder="1" applyProtection="1"/>
    <xf numFmtId="4" fontId="0" fillId="24" borderId="14" xfId="0" applyNumberFormat="1" applyFill="1" applyBorder="1" applyAlignment="1" applyProtection="1">
      <alignment horizontal="left" vertical="center"/>
    </xf>
    <xf numFmtId="4" fontId="0" fillId="24" borderId="1" xfId="0" applyNumberFormat="1" applyFill="1" applyBorder="1" applyAlignment="1" applyProtection="1">
      <alignment horizontal="left" vertical="center"/>
    </xf>
    <xf numFmtId="0" fontId="0" fillId="24" borderId="6" xfId="0" applyFill="1" applyBorder="1" applyAlignment="1" applyProtection="1">
      <alignment horizontal="left" vertical="center"/>
    </xf>
    <xf numFmtId="0" fontId="0" fillId="24" borderId="16" xfId="0" applyFill="1" applyBorder="1" applyAlignment="1" applyProtection="1">
      <alignment horizontal="left" vertical="center"/>
    </xf>
    <xf numFmtId="4" fontId="0" fillId="21" borderId="16" xfId="0" applyNumberFormat="1" applyFill="1" applyBorder="1" applyAlignment="1" applyProtection="1">
      <alignment horizontal="right" vertical="center"/>
    </xf>
    <xf numFmtId="4" fontId="0" fillId="21" borderId="7" xfId="0" applyNumberFormat="1" applyFill="1" applyBorder="1" applyProtection="1"/>
    <xf numFmtId="14" fontId="0" fillId="0" borderId="6" xfId="0" applyNumberFormat="1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right" vertical="center"/>
    </xf>
    <xf numFmtId="0" fontId="0" fillId="15" borderId="28" xfId="0" applyFill="1" applyBorder="1" applyAlignment="1" applyProtection="1">
      <alignment horizontal="center" vertical="center"/>
    </xf>
    <xf numFmtId="4" fontId="0" fillId="21" borderId="29" xfId="0" applyNumberFormat="1" applyFill="1" applyBorder="1" applyAlignment="1" applyProtection="1">
      <alignment horizontal="right" vertical="center"/>
    </xf>
    <xf numFmtId="14" fontId="0" fillId="24" borderId="4" xfId="0" applyNumberFormat="1" applyFill="1" applyBorder="1" applyAlignment="1" applyProtection="1">
      <alignment horizontal="left" vertical="center"/>
    </xf>
    <xf numFmtId="0" fontId="0" fillId="24" borderId="48" xfId="0" applyFill="1" applyBorder="1" applyAlignment="1" applyProtection="1">
      <alignment horizontal="center" vertical="center"/>
    </xf>
    <xf numFmtId="49" fontId="0" fillId="24" borderId="53" xfId="0" applyNumberFormat="1" applyFill="1" applyBorder="1" applyAlignment="1" applyProtection="1">
      <alignment horizontal="justify" vertical="justify" wrapText="1"/>
    </xf>
    <xf numFmtId="14" fontId="0" fillId="24" borderId="52" xfId="0" applyNumberFormat="1" applyFill="1" applyBorder="1" applyAlignment="1" applyProtection="1">
      <alignment horizontal="left" vertical="center"/>
    </xf>
    <xf numFmtId="49" fontId="0" fillId="24" borderId="54" xfId="0" applyNumberFormat="1" applyFill="1" applyBorder="1" applyAlignment="1" applyProtection="1">
      <alignment horizontal="justify" vertical="justify" wrapText="1"/>
    </xf>
    <xf numFmtId="0" fontId="0" fillId="0" borderId="16" xfId="0" applyBorder="1" applyAlignment="1" applyProtection="1">
      <alignment horizontal="center" vertical="center"/>
    </xf>
    <xf numFmtId="10" fontId="0" fillId="21" borderId="16" xfId="384" applyNumberFormat="1" applyFont="1" applyFill="1" applyBorder="1" applyAlignment="1" applyProtection="1">
      <alignment horizontal="center" vertical="center"/>
    </xf>
    <xf numFmtId="4" fontId="0" fillId="24" borderId="52" xfId="0" applyNumberForma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right" vertical="center"/>
    </xf>
    <xf numFmtId="10" fontId="0" fillId="0" borderId="0" xfId="384" applyNumberFormat="1" applyFont="1" applyFill="1" applyBorder="1" applyAlignment="1" applyProtection="1">
      <alignment horizontal="center" vertical="center"/>
    </xf>
    <xf numFmtId="0" fontId="0" fillId="24" borderId="31" xfId="0" applyFill="1" applyBorder="1" applyAlignment="1" applyProtection="1">
      <alignment horizontal="left" vertical="center"/>
    </xf>
    <xf numFmtId="49" fontId="0" fillId="24" borderId="55" xfId="0" applyNumberFormat="1" applyFill="1" applyBorder="1" applyAlignment="1" applyProtection="1">
      <alignment horizontal="justify" vertical="justify" wrapText="1"/>
    </xf>
    <xf numFmtId="0" fontId="0" fillId="15" borderId="28" xfId="0" applyFill="1" applyBorder="1" applyAlignment="1" applyProtection="1">
      <alignment horizontal="center" vertical="center"/>
    </xf>
    <xf numFmtId="0" fontId="0" fillId="15" borderId="9" xfId="0" applyFill="1" applyBorder="1" applyAlignment="1" applyProtection="1">
      <alignment horizontal="center" vertical="center"/>
    </xf>
    <xf numFmtId="4" fontId="0" fillId="21" borderId="9" xfId="0" applyNumberFormat="1" applyFill="1" applyBorder="1" applyAlignment="1" applyProtection="1">
      <alignment horizontal="right" vertical="center"/>
    </xf>
    <xf numFmtId="10" fontId="0" fillId="21" borderId="29" xfId="384" applyNumberFormat="1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right" vertical="center"/>
    </xf>
    <xf numFmtId="14" fontId="0" fillId="15" borderId="4" xfId="0" applyNumberFormat="1" applyFill="1" applyBorder="1" applyAlignment="1" applyProtection="1">
      <alignment horizontal="left" vertical="center"/>
    </xf>
    <xf numFmtId="0" fontId="0" fillId="15" borderId="39" xfId="0" applyFill="1" applyBorder="1" applyAlignment="1" applyProtection="1">
      <alignment horizontal="center" vertical="center" wrapText="1"/>
    </xf>
    <xf numFmtId="4" fontId="0" fillId="15" borderId="14" xfId="0" applyNumberFormat="1" applyFill="1" applyBorder="1" applyAlignment="1" applyProtection="1">
      <alignment horizontal="left" vertical="center"/>
    </xf>
    <xf numFmtId="0" fontId="0" fillId="15" borderId="40" xfId="0" applyFill="1" applyBorder="1" applyAlignment="1" applyProtection="1">
      <alignment horizontal="center" vertical="center" wrapText="1"/>
    </xf>
    <xf numFmtId="0" fontId="0" fillId="15" borderId="6" xfId="0" applyFill="1" applyBorder="1" applyAlignment="1" applyProtection="1">
      <alignment horizontal="left" vertical="center"/>
    </xf>
    <xf numFmtId="4" fontId="0" fillId="0" borderId="57" xfId="0" applyNumberFormat="1" applyBorder="1" applyAlignment="1" applyProtection="1">
      <alignment horizontal="right" vertical="center"/>
    </xf>
    <xf numFmtId="173" fontId="0" fillId="21" borderId="41" xfId="0" applyNumberFormat="1" applyFont="1" applyFill="1" applyBorder="1" applyAlignment="1" applyProtection="1">
      <alignment horizontal="center" vertical="center"/>
    </xf>
    <xf numFmtId="14" fontId="0" fillId="24" borderId="6" xfId="0" applyNumberFormat="1" applyFill="1" applyBorder="1" applyAlignment="1" applyProtection="1">
      <alignment horizontal="left" vertical="center"/>
    </xf>
    <xf numFmtId="14" fontId="0" fillId="24" borderId="16" xfId="0" applyNumberFormat="1" applyFill="1" applyBorder="1" applyAlignment="1" applyProtection="1">
      <alignment horizontal="left" vertical="center"/>
    </xf>
    <xf numFmtId="174" fontId="0" fillId="21" borderId="16" xfId="0" applyNumberFormat="1" applyFill="1" applyBorder="1" applyAlignment="1" applyProtection="1">
      <alignment horizontal="center" vertical="center"/>
    </xf>
    <xf numFmtId="174" fontId="0" fillId="21" borderId="7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indent="1"/>
    </xf>
    <xf numFmtId="0" fontId="0" fillId="0" borderId="17" xfId="0" applyBorder="1" applyAlignment="1" applyProtection="1">
      <alignment horizontal="center" vertical="center"/>
    </xf>
    <xf numFmtId="14" fontId="0" fillId="24" borderId="42" xfId="0" applyNumberFormat="1" applyFill="1" applyBorder="1" applyAlignment="1" applyProtection="1">
      <alignment horizontal="left" vertical="center"/>
    </xf>
    <xf numFmtId="0" fontId="0" fillId="24" borderId="45" xfId="0" applyFill="1" applyBorder="1" applyAlignment="1" applyProtection="1">
      <alignment horizontal="center" vertical="center"/>
    </xf>
    <xf numFmtId="0" fontId="0" fillId="0" borderId="17" xfId="0" applyBorder="1" applyProtection="1"/>
    <xf numFmtId="0" fontId="0" fillId="0" borderId="0" xfId="0" applyAlignment="1" applyProtection="1">
      <alignment horizontal="left" vertical="center"/>
    </xf>
    <xf numFmtId="0" fontId="0" fillId="23" borderId="45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Protection="1"/>
    <xf numFmtId="0" fontId="0" fillId="0" borderId="19" xfId="0" applyBorder="1" applyProtection="1"/>
    <xf numFmtId="0" fontId="0" fillId="0" borderId="19" xfId="0" applyBorder="1" applyAlignment="1" applyProtection="1">
      <alignment horizontal="center" vertical="center"/>
    </xf>
    <xf numFmtId="0" fontId="0" fillId="0" borderId="20" xfId="0" applyBorder="1" applyProtection="1"/>
  </cellXfs>
  <cellStyles count="397">
    <cellStyle name="20% - Ênfase1 2" xfId="4" xr:uid="{00000000-0005-0000-0000-000000000000}"/>
    <cellStyle name="20% - Ênfase2 2" xfId="5" xr:uid="{00000000-0005-0000-0000-000001000000}"/>
    <cellStyle name="20% - Ênfase3 2" xfId="6" xr:uid="{00000000-0005-0000-0000-000002000000}"/>
    <cellStyle name="20% - Ênfase4 2" xfId="7" xr:uid="{00000000-0005-0000-0000-000003000000}"/>
    <cellStyle name="20% - Ênfase5 2" xfId="8" xr:uid="{00000000-0005-0000-0000-000004000000}"/>
    <cellStyle name="20% - Ênfase6 2" xfId="9" xr:uid="{00000000-0005-0000-0000-000005000000}"/>
    <cellStyle name="40% - Ênfase1 2" xfId="10" xr:uid="{00000000-0005-0000-0000-000006000000}"/>
    <cellStyle name="40% - Ênfase2 2" xfId="11" xr:uid="{00000000-0005-0000-0000-000007000000}"/>
    <cellStyle name="40% - Ênfase3 2" xfId="12" xr:uid="{00000000-0005-0000-0000-000008000000}"/>
    <cellStyle name="40% - Ênfase4 2" xfId="13" xr:uid="{00000000-0005-0000-0000-000009000000}"/>
    <cellStyle name="40% - Ênfase5 2" xfId="14" xr:uid="{00000000-0005-0000-0000-00000A000000}"/>
    <cellStyle name="40% - Ênfase6 2" xfId="15" xr:uid="{00000000-0005-0000-0000-00000B000000}"/>
    <cellStyle name="Comma 2" xfId="16" xr:uid="{00000000-0005-0000-0000-00000C000000}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Moeda 2" xfId="17" xr:uid="{00000000-0005-0000-0000-000019000000}"/>
    <cellStyle name="Moeda 2 2" xfId="18" xr:uid="{00000000-0005-0000-0000-00001A000000}"/>
    <cellStyle name="Moeda 2 3" xfId="19" xr:uid="{00000000-0005-0000-0000-00001B000000}"/>
    <cellStyle name="Moeda 3" xfId="20" xr:uid="{00000000-0005-0000-0000-00001C000000}"/>
    <cellStyle name="Normal" xfId="0" builtinId="0"/>
    <cellStyle name="Normal 10 10" xfId="21" xr:uid="{00000000-0005-0000-0000-00001E000000}"/>
    <cellStyle name="Normal 10 11" xfId="22" xr:uid="{00000000-0005-0000-0000-00001F000000}"/>
    <cellStyle name="Normal 10 12" xfId="23" xr:uid="{00000000-0005-0000-0000-000020000000}"/>
    <cellStyle name="Normal 10 13" xfId="24" xr:uid="{00000000-0005-0000-0000-000021000000}"/>
    <cellStyle name="Normal 10 14" xfId="25" xr:uid="{00000000-0005-0000-0000-000022000000}"/>
    <cellStyle name="Normal 10 15" xfId="26" xr:uid="{00000000-0005-0000-0000-000023000000}"/>
    <cellStyle name="Normal 10 16" xfId="27" xr:uid="{00000000-0005-0000-0000-000024000000}"/>
    <cellStyle name="Normal 10 17" xfId="28" xr:uid="{00000000-0005-0000-0000-000025000000}"/>
    <cellStyle name="Normal 10 18" xfId="29" xr:uid="{00000000-0005-0000-0000-000026000000}"/>
    <cellStyle name="Normal 10 19" xfId="30" xr:uid="{00000000-0005-0000-0000-000027000000}"/>
    <cellStyle name="Normal 10 2" xfId="31" xr:uid="{00000000-0005-0000-0000-000028000000}"/>
    <cellStyle name="Normal 10 20" xfId="32" xr:uid="{00000000-0005-0000-0000-000029000000}"/>
    <cellStyle name="Normal 10 21" xfId="33" xr:uid="{00000000-0005-0000-0000-00002A000000}"/>
    <cellStyle name="Normal 10 22" xfId="34" xr:uid="{00000000-0005-0000-0000-00002B000000}"/>
    <cellStyle name="Normal 10 23" xfId="35" xr:uid="{00000000-0005-0000-0000-00002C000000}"/>
    <cellStyle name="Normal 10 24" xfId="36" xr:uid="{00000000-0005-0000-0000-00002D000000}"/>
    <cellStyle name="Normal 10 25" xfId="37" xr:uid="{00000000-0005-0000-0000-00002E000000}"/>
    <cellStyle name="Normal 10 26" xfId="38" xr:uid="{00000000-0005-0000-0000-00002F000000}"/>
    <cellStyle name="Normal 10 27" xfId="39" xr:uid="{00000000-0005-0000-0000-000030000000}"/>
    <cellStyle name="Normal 10 28" xfId="40" xr:uid="{00000000-0005-0000-0000-000031000000}"/>
    <cellStyle name="Normal 10 29" xfId="41" xr:uid="{00000000-0005-0000-0000-000032000000}"/>
    <cellStyle name="Normal 10 3" xfId="42" xr:uid="{00000000-0005-0000-0000-000033000000}"/>
    <cellStyle name="Normal 10 30" xfId="43" xr:uid="{00000000-0005-0000-0000-000034000000}"/>
    <cellStyle name="Normal 10 31" xfId="44" xr:uid="{00000000-0005-0000-0000-000035000000}"/>
    <cellStyle name="Normal 10 32" xfId="45" xr:uid="{00000000-0005-0000-0000-000036000000}"/>
    <cellStyle name="Normal 10 33" xfId="46" xr:uid="{00000000-0005-0000-0000-000037000000}"/>
    <cellStyle name="Normal 10 34" xfId="47" xr:uid="{00000000-0005-0000-0000-000038000000}"/>
    <cellStyle name="Normal 10 35" xfId="48" xr:uid="{00000000-0005-0000-0000-000039000000}"/>
    <cellStyle name="Normal 10 36" xfId="49" xr:uid="{00000000-0005-0000-0000-00003A000000}"/>
    <cellStyle name="Normal 10 37" xfId="50" xr:uid="{00000000-0005-0000-0000-00003B000000}"/>
    <cellStyle name="Normal 10 38" xfId="51" xr:uid="{00000000-0005-0000-0000-00003C000000}"/>
    <cellStyle name="Normal 10 39" xfId="52" xr:uid="{00000000-0005-0000-0000-00003D000000}"/>
    <cellStyle name="Normal 10 4" xfId="53" xr:uid="{00000000-0005-0000-0000-00003E000000}"/>
    <cellStyle name="Normal 10 5" xfId="54" xr:uid="{00000000-0005-0000-0000-00003F000000}"/>
    <cellStyle name="Normal 10 6" xfId="55" xr:uid="{00000000-0005-0000-0000-000040000000}"/>
    <cellStyle name="Normal 10 7" xfId="56" xr:uid="{00000000-0005-0000-0000-000041000000}"/>
    <cellStyle name="Normal 10 8" xfId="57" xr:uid="{00000000-0005-0000-0000-000042000000}"/>
    <cellStyle name="Normal 10 9" xfId="58" xr:uid="{00000000-0005-0000-0000-000043000000}"/>
    <cellStyle name="Normal 11 10" xfId="59" xr:uid="{00000000-0005-0000-0000-000044000000}"/>
    <cellStyle name="Normal 11 11" xfId="60" xr:uid="{00000000-0005-0000-0000-000045000000}"/>
    <cellStyle name="Normal 11 12" xfId="61" xr:uid="{00000000-0005-0000-0000-000046000000}"/>
    <cellStyle name="Normal 11 13" xfId="62" xr:uid="{00000000-0005-0000-0000-000047000000}"/>
    <cellStyle name="Normal 11 14" xfId="63" xr:uid="{00000000-0005-0000-0000-000048000000}"/>
    <cellStyle name="Normal 11 15" xfId="64" xr:uid="{00000000-0005-0000-0000-000049000000}"/>
    <cellStyle name="Normal 11 16" xfId="65" xr:uid="{00000000-0005-0000-0000-00004A000000}"/>
    <cellStyle name="Normal 11 17" xfId="66" xr:uid="{00000000-0005-0000-0000-00004B000000}"/>
    <cellStyle name="Normal 11 18" xfId="67" xr:uid="{00000000-0005-0000-0000-00004C000000}"/>
    <cellStyle name="Normal 11 19" xfId="68" xr:uid="{00000000-0005-0000-0000-00004D000000}"/>
    <cellStyle name="Normal 11 2" xfId="69" xr:uid="{00000000-0005-0000-0000-00004E000000}"/>
    <cellStyle name="Normal 11 20" xfId="70" xr:uid="{00000000-0005-0000-0000-00004F000000}"/>
    <cellStyle name="Normal 11 21" xfId="71" xr:uid="{00000000-0005-0000-0000-000050000000}"/>
    <cellStyle name="Normal 11 22" xfId="72" xr:uid="{00000000-0005-0000-0000-000051000000}"/>
    <cellStyle name="Normal 11 23" xfId="73" xr:uid="{00000000-0005-0000-0000-000052000000}"/>
    <cellStyle name="Normal 11 24" xfId="74" xr:uid="{00000000-0005-0000-0000-000053000000}"/>
    <cellStyle name="Normal 11 25" xfId="75" xr:uid="{00000000-0005-0000-0000-000054000000}"/>
    <cellStyle name="Normal 11 26" xfId="76" xr:uid="{00000000-0005-0000-0000-000055000000}"/>
    <cellStyle name="Normal 11 27" xfId="77" xr:uid="{00000000-0005-0000-0000-000056000000}"/>
    <cellStyle name="Normal 11 28" xfId="78" xr:uid="{00000000-0005-0000-0000-000057000000}"/>
    <cellStyle name="Normal 11 29" xfId="79" xr:uid="{00000000-0005-0000-0000-000058000000}"/>
    <cellStyle name="Normal 11 3" xfId="80" xr:uid="{00000000-0005-0000-0000-000059000000}"/>
    <cellStyle name="Normal 11 30" xfId="81" xr:uid="{00000000-0005-0000-0000-00005A000000}"/>
    <cellStyle name="Normal 11 31" xfId="82" xr:uid="{00000000-0005-0000-0000-00005B000000}"/>
    <cellStyle name="Normal 11 32" xfId="83" xr:uid="{00000000-0005-0000-0000-00005C000000}"/>
    <cellStyle name="Normal 11 33" xfId="84" xr:uid="{00000000-0005-0000-0000-00005D000000}"/>
    <cellStyle name="Normal 11 34" xfId="85" xr:uid="{00000000-0005-0000-0000-00005E000000}"/>
    <cellStyle name="Normal 11 35" xfId="86" xr:uid="{00000000-0005-0000-0000-00005F000000}"/>
    <cellStyle name="Normal 11 36" xfId="87" xr:uid="{00000000-0005-0000-0000-000060000000}"/>
    <cellStyle name="Normal 11 37" xfId="88" xr:uid="{00000000-0005-0000-0000-000061000000}"/>
    <cellStyle name="Normal 11 38" xfId="89" xr:uid="{00000000-0005-0000-0000-000062000000}"/>
    <cellStyle name="Normal 11 39" xfId="90" xr:uid="{00000000-0005-0000-0000-000063000000}"/>
    <cellStyle name="Normal 11 4" xfId="91" xr:uid="{00000000-0005-0000-0000-000064000000}"/>
    <cellStyle name="Normal 11 5" xfId="92" xr:uid="{00000000-0005-0000-0000-000065000000}"/>
    <cellStyle name="Normal 11 6" xfId="93" xr:uid="{00000000-0005-0000-0000-000066000000}"/>
    <cellStyle name="Normal 11 7" xfId="94" xr:uid="{00000000-0005-0000-0000-000067000000}"/>
    <cellStyle name="Normal 11 8" xfId="95" xr:uid="{00000000-0005-0000-0000-000068000000}"/>
    <cellStyle name="Normal 11 9" xfId="96" xr:uid="{00000000-0005-0000-0000-000069000000}"/>
    <cellStyle name="Normal 15" xfId="97" xr:uid="{00000000-0005-0000-0000-00006A000000}"/>
    <cellStyle name="Normal 16" xfId="98" xr:uid="{00000000-0005-0000-0000-00006B000000}"/>
    <cellStyle name="Normal 17" xfId="99" xr:uid="{00000000-0005-0000-0000-00006C000000}"/>
    <cellStyle name="Normal 2" xfId="1" xr:uid="{00000000-0005-0000-0000-00006D000000}"/>
    <cellStyle name="Normal 2 2" xfId="100" xr:uid="{00000000-0005-0000-0000-00006E000000}"/>
    <cellStyle name="Normal 2 3" xfId="101" xr:uid="{00000000-0005-0000-0000-00006F000000}"/>
    <cellStyle name="Normal 2 4" xfId="102" xr:uid="{00000000-0005-0000-0000-000070000000}"/>
    <cellStyle name="Normal 28" xfId="2" xr:uid="{00000000-0005-0000-0000-000071000000}"/>
    <cellStyle name="Normal 3" xfId="103" xr:uid="{00000000-0005-0000-0000-000072000000}"/>
    <cellStyle name="Normal 3 10" xfId="104" xr:uid="{00000000-0005-0000-0000-000073000000}"/>
    <cellStyle name="Normal 3 11" xfId="105" xr:uid="{00000000-0005-0000-0000-000074000000}"/>
    <cellStyle name="Normal 3 12" xfId="106" xr:uid="{00000000-0005-0000-0000-000075000000}"/>
    <cellStyle name="Normal 3 13" xfId="107" xr:uid="{00000000-0005-0000-0000-000076000000}"/>
    <cellStyle name="Normal 3 14" xfId="108" xr:uid="{00000000-0005-0000-0000-000077000000}"/>
    <cellStyle name="Normal 3 15" xfId="109" xr:uid="{00000000-0005-0000-0000-000078000000}"/>
    <cellStyle name="Normal 3 16" xfId="110" xr:uid="{00000000-0005-0000-0000-000079000000}"/>
    <cellStyle name="Normal 3 17" xfId="111" xr:uid="{00000000-0005-0000-0000-00007A000000}"/>
    <cellStyle name="Normal 3 18" xfId="112" xr:uid="{00000000-0005-0000-0000-00007B000000}"/>
    <cellStyle name="Normal 3 19" xfId="113" xr:uid="{00000000-0005-0000-0000-00007C000000}"/>
    <cellStyle name="Normal 3 2" xfId="114" xr:uid="{00000000-0005-0000-0000-00007D000000}"/>
    <cellStyle name="Normal 3 20" xfId="115" xr:uid="{00000000-0005-0000-0000-00007E000000}"/>
    <cellStyle name="Normal 3 21" xfId="116" xr:uid="{00000000-0005-0000-0000-00007F000000}"/>
    <cellStyle name="Normal 3 22" xfId="117" xr:uid="{00000000-0005-0000-0000-000080000000}"/>
    <cellStyle name="Normal 3 23" xfId="118" xr:uid="{00000000-0005-0000-0000-000081000000}"/>
    <cellStyle name="Normal 3 24" xfId="119" xr:uid="{00000000-0005-0000-0000-000082000000}"/>
    <cellStyle name="Normal 3 25" xfId="120" xr:uid="{00000000-0005-0000-0000-000083000000}"/>
    <cellStyle name="Normal 3 26" xfId="121" xr:uid="{00000000-0005-0000-0000-000084000000}"/>
    <cellStyle name="Normal 3 27" xfId="122" xr:uid="{00000000-0005-0000-0000-000085000000}"/>
    <cellStyle name="Normal 3 28" xfId="123" xr:uid="{00000000-0005-0000-0000-000086000000}"/>
    <cellStyle name="Normal 3 29" xfId="124" xr:uid="{00000000-0005-0000-0000-000087000000}"/>
    <cellStyle name="Normal 3 3" xfId="125" xr:uid="{00000000-0005-0000-0000-000088000000}"/>
    <cellStyle name="Normal 3 30" xfId="126" xr:uid="{00000000-0005-0000-0000-000089000000}"/>
    <cellStyle name="Normal 3 31" xfId="127" xr:uid="{00000000-0005-0000-0000-00008A000000}"/>
    <cellStyle name="Normal 3 32" xfId="128" xr:uid="{00000000-0005-0000-0000-00008B000000}"/>
    <cellStyle name="Normal 3 33" xfId="129" xr:uid="{00000000-0005-0000-0000-00008C000000}"/>
    <cellStyle name="Normal 3 34" xfId="130" xr:uid="{00000000-0005-0000-0000-00008D000000}"/>
    <cellStyle name="Normal 3 35" xfId="131" xr:uid="{00000000-0005-0000-0000-00008E000000}"/>
    <cellStyle name="Normal 3 36" xfId="132" xr:uid="{00000000-0005-0000-0000-00008F000000}"/>
    <cellStyle name="Normal 3 37" xfId="133" xr:uid="{00000000-0005-0000-0000-000090000000}"/>
    <cellStyle name="Normal 3 38" xfId="134" xr:uid="{00000000-0005-0000-0000-000091000000}"/>
    <cellStyle name="Normal 3 39" xfId="135" xr:uid="{00000000-0005-0000-0000-000092000000}"/>
    <cellStyle name="Normal 3 4" xfId="136" xr:uid="{00000000-0005-0000-0000-000093000000}"/>
    <cellStyle name="Normal 3 40" xfId="137" xr:uid="{00000000-0005-0000-0000-000094000000}"/>
    <cellStyle name="Normal 3 5" xfId="138" xr:uid="{00000000-0005-0000-0000-000095000000}"/>
    <cellStyle name="Normal 3 6" xfId="139" xr:uid="{00000000-0005-0000-0000-000096000000}"/>
    <cellStyle name="Normal 3 7" xfId="140" xr:uid="{00000000-0005-0000-0000-000097000000}"/>
    <cellStyle name="Normal 3 8" xfId="141" xr:uid="{00000000-0005-0000-0000-000098000000}"/>
    <cellStyle name="Normal 3 9" xfId="142" xr:uid="{00000000-0005-0000-0000-000099000000}"/>
    <cellStyle name="Normal 4" xfId="143" xr:uid="{00000000-0005-0000-0000-00009A000000}"/>
    <cellStyle name="Normal 4 10" xfId="144" xr:uid="{00000000-0005-0000-0000-00009B000000}"/>
    <cellStyle name="Normal 4 11" xfId="145" xr:uid="{00000000-0005-0000-0000-00009C000000}"/>
    <cellStyle name="Normal 4 12" xfId="146" xr:uid="{00000000-0005-0000-0000-00009D000000}"/>
    <cellStyle name="Normal 4 13" xfId="147" xr:uid="{00000000-0005-0000-0000-00009E000000}"/>
    <cellStyle name="Normal 4 14" xfId="148" xr:uid="{00000000-0005-0000-0000-00009F000000}"/>
    <cellStyle name="Normal 4 15" xfId="149" xr:uid="{00000000-0005-0000-0000-0000A0000000}"/>
    <cellStyle name="Normal 4 16" xfId="150" xr:uid="{00000000-0005-0000-0000-0000A1000000}"/>
    <cellStyle name="Normal 4 17" xfId="151" xr:uid="{00000000-0005-0000-0000-0000A2000000}"/>
    <cellStyle name="Normal 4 18" xfId="152" xr:uid="{00000000-0005-0000-0000-0000A3000000}"/>
    <cellStyle name="Normal 4 19" xfId="153" xr:uid="{00000000-0005-0000-0000-0000A4000000}"/>
    <cellStyle name="Normal 4 2" xfId="154" xr:uid="{00000000-0005-0000-0000-0000A5000000}"/>
    <cellStyle name="Normal 4 20" xfId="155" xr:uid="{00000000-0005-0000-0000-0000A6000000}"/>
    <cellStyle name="Normal 4 21" xfId="156" xr:uid="{00000000-0005-0000-0000-0000A7000000}"/>
    <cellStyle name="Normal 4 22" xfId="157" xr:uid="{00000000-0005-0000-0000-0000A8000000}"/>
    <cellStyle name="Normal 4 23" xfId="158" xr:uid="{00000000-0005-0000-0000-0000A9000000}"/>
    <cellStyle name="Normal 4 24" xfId="159" xr:uid="{00000000-0005-0000-0000-0000AA000000}"/>
    <cellStyle name="Normal 4 25" xfId="160" xr:uid="{00000000-0005-0000-0000-0000AB000000}"/>
    <cellStyle name="Normal 4 26" xfId="161" xr:uid="{00000000-0005-0000-0000-0000AC000000}"/>
    <cellStyle name="Normal 4 27" xfId="162" xr:uid="{00000000-0005-0000-0000-0000AD000000}"/>
    <cellStyle name="Normal 4 28" xfId="163" xr:uid="{00000000-0005-0000-0000-0000AE000000}"/>
    <cellStyle name="Normal 4 29" xfId="164" xr:uid="{00000000-0005-0000-0000-0000AF000000}"/>
    <cellStyle name="Normal 4 3" xfId="165" xr:uid="{00000000-0005-0000-0000-0000B0000000}"/>
    <cellStyle name="Normal 4 30" xfId="166" xr:uid="{00000000-0005-0000-0000-0000B1000000}"/>
    <cellStyle name="Normal 4 31" xfId="167" xr:uid="{00000000-0005-0000-0000-0000B2000000}"/>
    <cellStyle name="Normal 4 32" xfId="168" xr:uid="{00000000-0005-0000-0000-0000B3000000}"/>
    <cellStyle name="Normal 4 33" xfId="169" xr:uid="{00000000-0005-0000-0000-0000B4000000}"/>
    <cellStyle name="Normal 4 34" xfId="170" xr:uid="{00000000-0005-0000-0000-0000B5000000}"/>
    <cellStyle name="Normal 4 35" xfId="171" xr:uid="{00000000-0005-0000-0000-0000B6000000}"/>
    <cellStyle name="Normal 4 36" xfId="172" xr:uid="{00000000-0005-0000-0000-0000B7000000}"/>
    <cellStyle name="Normal 4 37" xfId="173" xr:uid="{00000000-0005-0000-0000-0000B8000000}"/>
    <cellStyle name="Normal 4 38" xfId="174" xr:uid="{00000000-0005-0000-0000-0000B9000000}"/>
    <cellStyle name="Normal 4 39" xfId="175" xr:uid="{00000000-0005-0000-0000-0000BA000000}"/>
    <cellStyle name="Normal 4 4" xfId="176" xr:uid="{00000000-0005-0000-0000-0000BB000000}"/>
    <cellStyle name="Normal 4 5" xfId="177" xr:uid="{00000000-0005-0000-0000-0000BC000000}"/>
    <cellStyle name="Normal 4 6" xfId="178" xr:uid="{00000000-0005-0000-0000-0000BD000000}"/>
    <cellStyle name="Normal 4 7" xfId="179" xr:uid="{00000000-0005-0000-0000-0000BE000000}"/>
    <cellStyle name="Normal 4 8" xfId="180" xr:uid="{00000000-0005-0000-0000-0000BF000000}"/>
    <cellStyle name="Normal 4 9" xfId="181" xr:uid="{00000000-0005-0000-0000-0000C0000000}"/>
    <cellStyle name="Normal 5" xfId="182" xr:uid="{00000000-0005-0000-0000-0000C1000000}"/>
    <cellStyle name="Normal 5 10" xfId="183" xr:uid="{00000000-0005-0000-0000-0000C2000000}"/>
    <cellStyle name="Normal 5 11" xfId="184" xr:uid="{00000000-0005-0000-0000-0000C3000000}"/>
    <cellStyle name="Normal 5 12" xfId="185" xr:uid="{00000000-0005-0000-0000-0000C4000000}"/>
    <cellStyle name="Normal 5 13" xfId="186" xr:uid="{00000000-0005-0000-0000-0000C5000000}"/>
    <cellStyle name="Normal 5 14" xfId="187" xr:uid="{00000000-0005-0000-0000-0000C6000000}"/>
    <cellStyle name="Normal 5 15" xfId="188" xr:uid="{00000000-0005-0000-0000-0000C7000000}"/>
    <cellStyle name="Normal 5 16" xfId="189" xr:uid="{00000000-0005-0000-0000-0000C8000000}"/>
    <cellStyle name="Normal 5 17" xfId="190" xr:uid="{00000000-0005-0000-0000-0000C9000000}"/>
    <cellStyle name="Normal 5 18" xfId="191" xr:uid="{00000000-0005-0000-0000-0000CA000000}"/>
    <cellStyle name="Normal 5 19" xfId="192" xr:uid="{00000000-0005-0000-0000-0000CB000000}"/>
    <cellStyle name="Normal 5 2" xfId="193" xr:uid="{00000000-0005-0000-0000-0000CC000000}"/>
    <cellStyle name="Normal 5 20" xfId="194" xr:uid="{00000000-0005-0000-0000-0000CD000000}"/>
    <cellStyle name="Normal 5 21" xfId="195" xr:uid="{00000000-0005-0000-0000-0000CE000000}"/>
    <cellStyle name="Normal 5 22" xfId="196" xr:uid="{00000000-0005-0000-0000-0000CF000000}"/>
    <cellStyle name="Normal 5 23" xfId="197" xr:uid="{00000000-0005-0000-0000-0000D0000000}"/>
    <cellStyle name="Normal 5 24" xfId="198" xr:uid="{00000000-0005-0000-0000-0000D1000000}"/>
    <cellStyle name="Normal 5 25" xfId="199" xr:uid="{00000000-0005-0000-0000-0000D2000000}"/>
    <cellStyle name="Normal 5 26" xfId="200" xr:uid="{00000000-0005-0000-0000-0000D3000000}"/>
    <cellStyle name="Normal 5 27" xfId="201" xr:uid="{00000000-0005-0000-0000-0000D4000000}"/>
    <cellStyle name="Normal 5 28" xfId="202" xr:uid="{00000000-0005-0000-0000-0000D5000000}"/>
    <cellStyle name="Normal 5 29" xfId="203" xr:uid="{00000000-0005-0000-0000-0000D6000000}"/>
    <cellStyle name="Normal 5 3" xfId="204" xr:uid="{00000000-0005-0000-0000-0000D7000000}"/>
    <cellStyle name="Normal 5 30" xfId="205" xr:uid="{00000000-0005-0000-0000-0000D8000000}"/>
    <cellStyle name="Normal 5 31" xfId="206" xr:uid="{00000000-0005-0000-0000-0000D9000000}"/>
    <cellStyle name="Normal 5 32" xfId="207" xr:uid="{00000000-0005-0000-0000-0000DA000000}"/>
    <cellStyle name="Normal 5 33" xfId="208" xr:uid="{00000000-0005-0000-0000-0000DB000000}"/>
    <cellStyle name="Normal 5 34" xfId="209" xr:uid="{00000000-0005-0000-0000-0000DC000000}"/>
    <cellStyle name="Normal 5 35" xfId="210" xr:uid="{00000000-0005-0000-0000-0000DD000000}"/>
    <cellStyle name="Normal 5 36" xfId="211" xr:uid="{00000000-0005-0000-0000-0000DE000000}"/>
    <cellStyle name="Normal 5 37" xfId="212" xr:uid="{00000000-0005-0000-0000-0000DF000000}"/>
    <cellStyle name="Normal 5 38" xfId="213" xr:uid="{00000000-0005-0000-0000-0000E0000000}"/>
    <cellStyle name="Normal 5 39" xfId="214" xr:uid="{00000000-0005-0000-0000-0000E1000000}"/>
    <cellStyle name="Normal 5 4" xfId="215" xr:uid="{00000000-0005-0000-0000-0000E2000000}"/>
    <cellStyle name="Normal 5 40" xfId="216" xr:uid="{00000000-0005-0000-0000-0000E3000000}"/>
    <cellStyle name="Normal 5 5" xfId="217" xr:uid="{00000000-0005-0000-0000-0000E4000000}"/>
    <cellStyle name="Normal 5 6" xfId="218" xr:uid="{00000000-0005-0000-0000-0000E5000000}"/>
    <cellStyle name="Normal 5 7" xfId="219" xr:uid="{00000000-0005-0000-0000-0000E6000000}"/>
    <cellStyle name="Normal 5 8" xfId="220" xr:uid="{00000000-0005-0000-0000-0000E7000000}"/>
    <cellStyle name="Normal 5 9" xfId="221" xr:uid="{00000000-0005-0000-0000-0000E8000000}"/>
    <cellStyle name="Normal 50" xfId="222" xr:uid="{00000000-0005-0000-0000-0000E9000000}"/>
    <cellStyle name="Normal 6 10" xfId="223" xr:uid="{00000000-0005-0000-0000-0000EA000000}"/>
    <cellStyle name="Normal 6 11" xfId="224" xr:uid="{00000000-0005-0000-0000-0000EB000000}"/>
    <cellStyle name="Normal 6 12" xfId="225" xr:uid="{00000000-0005-0000-0000-0000EC000000}"/>
    <cellStyle name="Normal 6 13" xfId="226" xr:uid="{00000000-0005-0000-0000-0000ED000000}"/>
    <cellStyle name="Normal 6 14" xfId="227" xr:uid="{00000000-0005-0000-0000-0000EE000000}"/>
    <cellStyle name="Normal 6 15" xfId="228" xr:uid="{00000000-0005-0000-0000-0000EF000000}"/>
    <cellStyle name="Normal 6 16" xfId="229" xr:uid="{00000000-0005-0000-0000-0000F0000000}"/>
    <cellStyle name="Normal 6 17" xfId="230" xr:uid="{00000000-0005-0000-0000-0000F1000000}"/>
    <cellStyle name="Normal 6 18" xfId="231" xr:uid="{00000000-0005-0000-0000-0000F2000000}"/>
    <cellStyle name="Normal 6 19" xfId="232" xr:uid="{00000000-0005-0000-0000-0000F3000000}"/>
    <cellStyle name="Normal 6 2" xfId="233" xr:uid="{00000000-0005-0000-0000-0000F4000000}"/>
    <cellStyle name="Normal 6 20" xfId="234" xr:uid="{00000000-0005-0000-0000-0000F5000000}"/>
    <cellStyle name="Normal 6 21" xfId="235" xr:uid="{00000000-0005-0000-0000-0000F6000000}"/>
    <cellStyle name="Normal 6 22" xfId="236" xr:uid="{00000000-0005-0000-0000-0000F7000000}"/>
    <cellStyle name="Normal 6 23" xfId="237" xr:uid="{00000000-0005-0000-0000-0000F8000000}"/>
    <cellStyle name="Normal 6 24" xfId="238" xr:uid="{00000000-0005-0000-0000-0000F9000000}"/>
    <cellStyle name="Normal 6 25" xfId="239" xr:uid="{00000000-0005-0000-0000-0000FA000000}"/>
    <cellStyle name="Normal 6 26" xfId="240" xr:uid="{00000000-0005-0000-0000-0000FB000000}"/>
    <cellStyle name="Normal 6 27" xfId="241" xr:uid="{00000000-0005-0000-0000-0000FC000000}"/>
    <cellStyle name="Normal 6 28" xfId="242" xr:uid="{00000000-0005-0000-0000-0000FD000000}"/>
    <cellStyle name="Normal 6 29" xfId="243" xr:uid="{00000000-0005-0000-0000-0000FE000000}"/>
    <cellStyle name="Normal 6 3" xfId="244" xr:uid="{00000000-0005-0000-0000-0000FF000000}"/>
    <cellStyle name="Normal 6 30" xfId="245" xr:uid="{00000000-0005-0000-0000-000000010000}"/>
    <cellStyle name="Normal 6 31" xfId="246" xr:uid="{00000000-0005-0000-0000-000001010000}"/>
    <cellStyle name="Normal 6 32" xfId="247" xr:uid="{00000000-0005-0000-0000-000002010000}"/>
    <cellStyle name="Normal 6 33" xfId="248" xr:uid="{00000000-0005-0000-0000-000003010000}"/>
    <cellStyle name="Normal 6 34" xfId="249" xr:uid="{00000000-0005-0000-0000-000004010000}"/>
    <cellStyle name="Normal 6 35" xfId="250" xr:uid="{00000000-0005-0000-0000-000005010000}"/>
    <cellStyle name="Normal 6 36" xfId="251" xr:uid="{00000000-0005-0000-0000-000006010000}"/>
    <cellStyle name="Normal 6 37" xfId="252" xr:uid="{00000000-0005-0000-0000-000007010000}"/>
    <cellStyle name="Normal 6 38" xfId="253" xr:uid="{00000000-0005-0000-0000-000008010000}"/>
    <cellStyle name="Normal 6 39" xfId="254" xr:uid="{00000000-0005-0000-0000-000009010000}"/>
    <cellStyle name="Normal 6 4" xfId="255" xr:uid="{00000000-0005-0000-0000-00000A010000}"/>
    <cellStyle name="Normal 6 5" xfId="256" xr:uid="{00000000-0005-0000-0000-00000B010000}"/>
    <cellStyle name="Normal 6 6" xfId="257" xr:uid="{00000000-0005-0000-0000-00000C010000}"/>
    <cellStyle name="Normal 6 7" xfId="258" xr:uid="{00000000-0005-0000-0000-00000D010000}"/>
    <cellStyle name="Normal 6 8" xfId="259" xr:uid="{00000000-0005-0000-0000-00000E010000}"/>
    <cellStyle name="Normal 6 9" xfId="260" xr:uid="{00000000-0005-0000-0000-00000F010000}"/>
    <cellStyle name="Normal 7" xfId="261" xr:uid="{00000000-0005-0000-0000-000010010000}"/>
    <cellStyle name="Normal 7 10" xfId="262" xr:uid="{00000000-0005-0000-0000-000011010000}"/>
    <cellStyle name="Normal 7 11" xfId="263" xr:uid="{00000000-0005-0000-0000-000012010000}"/>
    <cellStyle name="Normal 7 12" xfId="264" xr:uid="{00000000-0005-0000-0000-000013010000}"/>
    <cellStyle name="Normal 7 13" xfId="265" xr:uid="{00000000-0005-0000-0000-000014010000}"/>
    <cellStyle name="Normal 7 14" xfId="266" xr:uid="{00000000-0005-0000-0000-000015010000}"/>
    <cellStyle name="Normal 7 15" xfId="267" xr:uid="{00000000-0005-0000-0000-000016010000}"/>
    <cellStyle name="Normal 7 16" xfId="268" xr:uid="{00000000-0005-0000-0000-000017010000}"/>
    <cellStyle name="Normal 7 17" xfId="269" xr:uid="{00000000-0005-0000-0000-000018010000}"/>
    <cellStyle name="Normal 7 18" xfId="270" xr:uid="{00000000-0005-0000-0000-000019010000}"/>
    <cellStyle name="Normal 7 19" xfId="271" xr:uid="{00000000-0005-0000-0000-00001A010000}"/>
    <cellStyle name="Normal 7 2" xfId="272" xr:uid="{00000000-0005-0000-0000-00001B010000}"/>
    <cellStyle name="Normal 7 20" xfId="273" xr:uid="{00000000-0005-0000-0000-00001C010000}"/>
    <cellStyle name="Normal 7 21" xfId="274" xr:uid="{00000000-0005-0000-0000-00001D010000}"/>
    <cellStyle name="Normal 7 22" xfId="275" xr:uid="{00000000-0005-0000-0000-00001E010000}"/>
    <cellStyle name="Normal 7 23" xfId="276" xr:uid="{00000000-0005-0000-0000-00001F010000}"/>
    <cellStyle name="Normal 7 24" xfId="277" xr:uid="{00000000-0005-0000-0000-000020010000}"/>
    <cellStyle name="Normal 7 25" xfId="278" xr:uid="{00000000-0005-0000-0000-000021010000}"/>
    <cellStyle name="Normal 7 26" xfId="279" xr:uid="{00000000-0005-0000-0000-000022010000}"/>
    <cellStyle name="Normal 7 27" xfId="280" xr:uid="{00000000-0005-0000-0000-000023010000}"/>
    <cellStyle name="Normal 7 28" xfId="281" xr:uid="{00000000-0005-0000-0000-000024010000}"/>
    <cellStyle name="Normal 7 29" xfId="282" xr:uid="{00000000-0005-0000-0000-000025010000}"/>
    <cellStyle name="Normal 7 3" xfId="283" xr:uid="{00000000-0005-0000-0000-000026010000}"/>
    <cellStyle name="Normal 7 30" xfId="284" xr:uid="{00000000-0005-0000-0000-000027010000}"/>
    <cellStyle name="Normal 7 31" xfId="285" xr:uid="{00000000-0005-0000-0000-000028010000}"/>
    <cellStyle name="Normal 7 32" xfId="286" xr:uid="{00000000-0005-0000-0000-000029010000}"/>
    <cellStyle name="Normal 7 33" xfId="287" xr:uid="{00000000-0005-0000-0000-00002A010000}"/>
    <cellStyle name="Normal 7 34" xfId="288" xr:uid="{00000000-0005-0000-0000-00002B010000}"/>
    <cellStyle name="Normal 7 35" xfId="289" xr:uid="{00000000-0005-0000-0000-00002C010000}"/>
    <cellStyle name="Normal 7 36" xfId="290" xr:uid="{00000000-0005-0000-0000-00002D010000}"/>
    <cellStyle name="Normal 7 37" xfId="291" xr:uid="{00000000-0005-0000-0000-00002E010000}"/>
    <cellStyle name="Normal 7 38" xfId="292" xr:uid="{00000000-0005-0000-0000-00002F010000}"/>
    <cellStyle name="Normal 7 39" xfId="293" xr:uid="{00000000-0005-0000-0000-000030010000}"/>
    <cellStyle name="Normal 7 4" xfId="294" xr:uid="{00000000-0005-0000-0000-000031010000}"/>
    <cellStyle name="Normal 7 5" xfId="295" xr:uid="{00000000-0005-0000-0000-000032010000}"/>
    <cellStyle name="Normal 7 6" xfId="296" xr:uid="{00000000-0005-0000-0000-000033010000}"/>
    <cellStyle name="Normal 7 7" xfId="297" xr:uid="{00000000-0005-0000-0000-000034010000}"/>
    <cellStyle name="Normal 7 8" xfId="298" xr:uid="{00000000-0005-0000-0000-000035010000}"/>
    <cellStyle name="Normal 7 9" xfId="299" xr:uid="{00000000-0005-0000-0000-000036010000}"/>
    <cellStyle name="Normal 8 10" xfId="300" xr:uid="{00000000-0005-0000-0000-000037010000}"/>
    <cellStyle name="Normal 8 11" xfId="301" xr:uid="{00000000-0005-0000-0000-000038010000}"/>
    <cellStyle name="Normal 8 12" xfId="302" xr:uid="{00000000-0005-0000-0000-000039010000}"/>
    <cellStyle name="Normal 8 13" xfId="303" xr:uid="{00000000-0005-0000-0000-00003A010000}"/>
    <cellStyle name="Normal 8 14" xfId="304" xr:uid="{00000000-0005-0000-0000-00003B010000}"/>
    <cellStyle name="Normal 8 15" xfId="305" xr:uid="{00000000-0005-0000-0000-00003C010000}"/>
    <cellStyle name="Normal 8 16" xfId="306" xr:uid="{00000000-0005-0000-0000-00003D010000}"/>
    <cellStyle name="Normal 8 17" xfId="307" xr:uid="{00000000-0005-0000-0000-00003E010000}"/>
    <cellStyle name="Normal 8 18" xfId="308" xr:uid="{00000000-0005-0000-0000-00003F010000}"/>
    <cellStyle name="Normal 8 19" xfId="309" xr:uid="{00000000-0005-0000-0000-000040010000}"/>
    <cellStyle name="Normal 8 2" xfId="310" xr:uid="{00000000-0005-0000-0000-000041010000}"/>
    <cellStyle name="Normal 8 20" xfId="311" xr:uid="{00000000-0005-0000-0000-000042010000}"/>
    <cellStyle name="Normal 8 21" xfId="312" xr:uid="{00000000-0005-0000-0000-000043010000}"/>
    <cellStyle name="Normal 8 22" xfId="313" xr:uid="{00000000-0005-0000-0000-000044010000}"/>
    <cellStyle name="Normal 8 23" xfId="314" xr:uid="{00000000-0005-0000-0000-000045010000}"/>
    <cellStyle name="Normal 8 24" xfId="315" xr:uid="{00000000-0005-0000-0000-000046010000}"/>
    <cellStyle name="Normal 8 25" xfId="316" xr:uid="{00000000-0005-0000-0000-000047010000}"/>
    <cellStyle name="Normal 8 26" xfId="317" xr:uid="{00000000-0005-0000-0000-000048010000}"/>
    <cellStyle name="Normal 8 27" xfId="318" xr:uid="{00000000-0005-0000-0000-000049010000}"/>
    <cellStyle name="Normal 8 28" xfId="319" xr:uid="{00000000-0005-0000-0000-00004A010000}"/>
    <cellStyle name="Normal 8 29" xfId="320" xr:uid="{00000000-0005-0000-0000-00004B010000}"/>
    <cellStyle name="Normal 8 3" xfId="321" xr:uid="{00000000-0005-0000-0000-00004C010000}"/>
    <cellStyle name="Normal 8 30" xfId="322" xr:uid="{00000000-0005-0000-0000-00004D010000}"/>
    <cellStyle name="Normal 8 31" xfId="323" xr:uid="{00000000-0005-0000-0000-00004E010000}"/>
    <cellStyle name="Normal 8 32" xfId="324" xr:uid="{00000000-0005-0000-0000-00004F010000}"/>
    <cellStyle name="Normal 8 33" xfId="325" xr:uid="{00000000-0005-0000-0000-000050010000}"/>
    <cellStyle name="Normal 8 34" xfId="326" xr:uid="{00000000-0005-0000-0000-000051010000}"/>
    <cellStyle name="Normal 8 35" xfId="327" xr:uid="{00000000-0005-0000-0000-000052010000}"/>
    <cellStyle name="Normal 8 36" xfId="328" xr:uid="{00000000-0005-0000-0000-000053010000}"/>
    <cellStyle name="Normal 8 37" xfId="329" xr:uid="{00000000-0005-0000-0000-000054010000}"/>
    <cellStyle name="Normal 8 38" xfId="330" xr:uid="{00000000-0005-0000-0000-000055010000}"/>
    <cellStyle name="Normal 8 39" xfId="331" xr:uid="{00000000-0005-0000-0000-000056010000}"/>
    <cellStyle name="Normal 8 4" xfId="332" xr:uid="{00000000-0005-0000-0000-000057010000}"/>
    <cellStyle name="Normal 8 5" xfId="333" xr:uid="{00000000-0005-0000-0000-000058010000}"/>
    <cellStyle name="Normal 8 6" xfId="334" xr:uid="{00000000-0005-0000-0000-000059010000}"/>
    <cellStyle name="Normal 8 7" xfId="335" xr:uid="{00000000-0005-0000-0000-00005A010000}"/>
    <cellStyle name="Normal 8 8" xfId="336" xr:uid="{00000000-0005-0000-0000-00005B010000}"/>
    <cellStyle name="Normal 8 9" xfId="337" xr:uid="{00000000-0005-0000-0000-00005C010000}"/>
    <cellStyle name="Normal 9 10" xfId="338" xr:uid="{00000000-0005-0000-0000-00005D010000}"/>
    <cellStyle name="Normal 9 11" xfId="339" xr:uid="{00000000-0005-0000-0000-00005E010000}"/>
    <cellStyle name="Normal 9 12" xfId="340" xr:uid="{00000000-0005-0000-0000-00005F010000}"/>
    <cellStyle name="Normal 9 13" xfId="341" xr:uid="{00000000-0005-0000-0000-000060010000}"/>
    <cellStyle name="Normal 9 14" xfId="342" xr:uid="{00000000-0005-0000-0000-000061010000}"/>
    <cellStyle name="Normal 9 15" xfId="343" xr:uid="{00000000-0005-0000-0000-000062010000}"/>
    <cellStyle name="Normal 9 16" xfId="344" xr:uid="{00000000-0005-0000-0000-000063010000}"/>
    <cellStyle name="Normal 9 17" xfId="345" xr:uid="{00000000-0005-0000-0000-000064010000}"/>
    <cellStyle name="Normal 9 18" xfId="346" xr:uid="{00000000-0005-0000-0000-000065010000}"/>
    <cellStyle name="Normal 9 19" xfId="347" xr:uid="{00000000-0005-0000-0000-000066010000}"/>
    <cellStyle name="Normal 9 2" xfId="3" xr:uid="{00000000-0005-0000-0000-000067010000}"/>
    <cellStyle name="Normal 9 20" xfId="348" xr:uid="{00000000-0005-0000-0000-000068010000}"/>
    <cellStyle name="Normal 9 21" xfId="349" xr:uid="{00000000-0005-0000-0000-000069010000}"/>
    <cellStyle name="Normal 9 22" xfId="350" xr:uid="{00000000-0005-0000-0000-00006A010000}"/>
    <cellStyle name="Normal 9 23" xfId="351" xr:uid="{00000000-0005-0000-0000-00006B010000}"/>
    <cellStyle name="Normal 9 24" xfId="352" xr:uid="{00000000-0005-0000-0000-00006C010000}"/>
    <cellStyle name="Normal 9 25" xfId="353" xr:uid="{00000000-0005-0000-0000-00006D010000}"/>
    <cellStyle name="Normal 9 26" xfId="354" xr:uid="{00000000-0005-0000-0000-00006E010000}"/>
    <cellStyle name="Normal 9 27" xfId="355" xr:uid="{00000000-0005-0000-0000-00006F010000}"/>
    <cellStyle name="Normal 9 28" xfId="356" xr:uid="{00000000-0005-0000-0000-000070010000}"/>
    <cellStyle name="Normal 9 29" xfId="357" xr:uid="{00000000-0005-0000-0000-000071010000}"/>
    <cellStyle name="Normal 9 3" xfId="358" xr:uid="{00000000-0005-0000-0000-000072010000}"/>
    <cellStyle name="Normal 9 30" xfId="359" xr:uid="{00000000-0005-0000-0000-000073010000}"/>
    <cellStyle name="Normal 9 31" xfId="360" xr:uid="{00000000-0005-0000-0000-000074010000}"/>
    <cellStyle name="Normal 9 32" xfId="361" xr:uid="{00000000-0005-0000-0000-000075010000}"/>
    <cellStyle name="Normal 9 33" xfId="362" xr:uid="{00000000-0005-0000-0000-000076010000}"/>
    <cellStyle name="Normal 9 34" xfId="363" xr:uid="{00000000-0005-0000-0000-000077010000}"/>
    <cellStyle name="Normal 9 35" xfId="364" xr:uid="{00000000-0005-0000-0000-000078010000}"/>
    <cellStyle name="Normal 9 36" xfId="365" xr:uid="{00000000-0005-0000-0000-000079010000}"/>
    <cellStyle name="Normal 9 37" xfId="366" xr:uid="{00000000-0005-0000-0000-00007A010000}"/>
    <cellStyle name="Normal 9 38" xfId="367" xr:uid="{00000000-0005-0000-0000-00007B010000}"/>
    <cellStyle name="Normal 9 39" xfId="368" xr:uid="{00000000-0005-0000-0000-00007C010000}"/>
    <cellStyle name="Normal 9 4" xfId="369" xr:uid="{00000000-0005-0000-0000-00007D010000}"/>
    <cellStyle name="Normal 9 5" xfId="370" xr:uid="{00000000-0005-0000-0000-00007E010000}"/>
    <cellStyle name="Normal 9 6" xfId="371" xr:uid="{00000000-0005-0000-0000-00007F010000}"/>
    <cellStyle name="Normal 9 7" xfId="372" xr:uid="{00000000-0005-0000-0000-000080010000}"/>
    <cellStyle name="Normal 9 8" xfId="373" xr:uid="{00000000-0005-0000-0000-000081010000}"/>
    <cellStyle name="Normal 9 9" xfId="374" xr:uid="{00000000-0005-0000-0000-000082010000}"/>
    <cellStyle name="Nota 2" xfId="375" xr:uid="{00000000-0005-0000-0000-000083010000}"/>
    <cellStyle name="Porcentagem" xfId="384" builtinId="5"/>
    <cellStyle name="Porcentagem 2" xfId="376" xr:uid="{00000000-0005-0000-0000-000085010000}"/>
    <cellStyle name="Porcentagem 2 2" xfId="377" xr:uid="{00000000-0005-0000-0000-000086010000}"/>
    <cellStyle name="Separador de milhares 2" xfId="378" xr:uid="{00000000-0005-0000-0000-000087010000}"/>
    <cellStyle name="Separador de milhares 2 2" xfId="379" xr:uid="{00000000-0005-0000-0000-000088010000}"/>
    <cellStyle name="Separador de milhares 2 3" xfId="380" xr:uid="{00000000-0005-0000-0000-000089010000}"/>
    <cellStyle name="Separador de milhares 3" xfId="381" xr:uid="{00000000-0005-0000-0000-00008A010000}"/>
    <cellStyle name="Separador de milhares 4" xfId="382" xr:uid="{00000000-0005-0000-0000-00008B010000}"/>
    <cellStyle name="Vírgula 2" xfId="383" xr:uid="{00000000-0005-0000-0000-00008C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14</xdr:row>
      <xdr:rowOff>0</xdr:rowOff>
    </xdr:from>
    <xdr:to>
      <xdr:col>8</xdr:col>
      <xdr:colOff>0</xdr:colOff>
      <xdr:row>14</xdr:row>
      <xdr:rowOff>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1A8CE23F-AF00-42AF-AC20-346AE54F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581275"/>
          <a:ext cx="6781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0</xdr:rowOff>
    </xdr:from>
    <xdr:to>
      <xdr:col>3</xdr:col>
      <xdr:colOff>261503</xdr:colOff>
      <xdr:row>0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9225" y="723900"/>
          <a:ext cx="442478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0</xdr:rowOff>
    </xdr:from>
    <xdr:to>
      <xdr:col>1</xdr:col>
      <xdr:colOff>671078</xdr:colOff>
      <xdr:row>0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" y="2971800"/>
          <a:ext cx="442478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8"/>
  <sheetViews>
    <sheetView tabSelected="1" zoomScale="130" zoomScaleNormal="130" workbookViewId="0">
      <selection activeCell="I3" sqref="I3"/>
    </sheetView>
  </sheetViews>
  <sheetFormatPr defaultColWidth="8.85546875" defaultRowHeight="15" x14ac:dyDescent="0.25"/>
  <cols>
    <col min="1" max="2" width="8.85546875" style="1"/>
    <col min="3" max="3" width="7.42578125" style="1" customWidth="1"/>
    <col min="4" max="4" width="8.85546875" style="1"/>
    <col min="5" max="5" width="17.28515625" style="1" customWidth="1"/>
    <col min="6" max="6" width="30.5703125" style="1" customWidth="1"/>
    <col min="7" max="7" width="17.85546875" style="1" customWidth="1"/>
    <col min="8" max="8" width="22.5703125" style="1" customWidth="1"/>
    <col min="9" max="9" width="18.140625" style="1" customWidth="1"/>
    <col min="10" max="10" width="8.140625" style="1" customWidth="1"/>
    <col min="11" max="11" width="25.85546875" style="1" customWidth="1"/>
    <col min="12" max="12" width="29.5703125" style="1" customWidth="1"/>
    <col min="13" max="13" width="8.85546875" style="1"/>
    <col min="14" max="14" width="18.140625" style="1" customWidth="1"/>
    <col min="15" max="15" width="8.85546875" style="1"/>
    <col min="16" max="16" width="28.42578125" style="1" customWidth="1"/>
    <col min="17" max="18" width="9.28515625" style="1" bestFit="1" customWidth="1"/>
    <col min="19" max="16384" width="8.85546875" style="1"/>
  </cols>
  <sheetData>
    <row r="1" spans="1:18" ht="16.5" thickBot="1" x14ac:dyDescent="0.3">
      <c r="A1" s="283" t="s">
        <v>110</v>
      </c>
      <c r="B1" s="284"/>
      <c r="C1" s="284"/>
      <c r="D1" s="284"/>
      <c r="E1" s="284"/>
      <c r="F1" s="284"/>
      <c r="G1" s="284"/>
      <c r="H1" s="284"/>
      <c r="I1" s="285"/>
    </row>
    <row r="2" spans="1:18" s="6" customFormat="1" ht="16.5" thickBot="1" x14ac:dyDescent="0.3">
      <c r="A2" s="32"/>
      <c r="B2" s="33"/>
      <c r="C2" s="33"/>
      <c r="D2" s="33"/>
      <c r="E2" s="33"/>
      <c r="F2" s="33"/>
      <c r="G2" s="33"/>
      <c r="H2" s="33"/>
      <c r="I2" s="34"/>
    </row>
    <row r="3" spans="1:18" s="6" customFormat="1" ht="16.5" thickBot="1" x14ac:dyDescent="0.3">
      <c r="A3" s="289" t="s">
        <v>6</v>
      </c>
      <c r="B3" s="290"/>
      <c r="C3" s="290"/>
      <c r="D3" s="286" t="s">
        <v>24</v>
      </c>
      <c r="E3" s="287"/>
      <c r="F3" s="287"/>
      <c r="G3" s="288"/>
      <c r="H3" s="45" t="s">
        <v>7</v>
      </c>
      <c r="I3" s="206" t="s">
        <v>8</v>
      </c>
    </row>
    <row r="4" spans="1:18" s="6" customFormat="1" ht="15.75" x14ac:dyDescent="0.25">
      <c r="A4" s="32"/>
      <c r="B4" s="33"/>
      <c r="C4" s="33"/>
      <c r="D4" s="33"/>
      <c r="E4" s="33"/>
      <c r="F4" s="33"/>
      <c r="G4" s="33"/>
      <c r="H4" s="33"/>
      <c r="I4" s="34"/>
    </row>
    <row r="5" spans="1:18" s="6" customFormat="1" ht="15.75" x14ac:dyDescent="0.25">
      <c r="A5" s="61"/>
      <c r="B5" s="62"/>
      <c r="C5" s="62"/>
      <c r="D5" s="62"/>
      <c r="E5" s="62"/>
      <c r="F5" s="62"/>
      <c r="G5" s="62"/>
      <c r="H5" s="62"/>
      <c r="I5" s="63"/>
    </row>
    <row r="6" spans="1:18" s="6" customFormat="1" ht="15.75" thickBot="1" x14ac:dyDescent="0.3">
      <c r="A6" s="10"/>
      <c r="B6" s="9"/>
      <c r="C6" s="9"/>
      <c r="D6" s="9"/>
      <c r="E6" s="9"/>
      <c r="F6" s="9"/>
      <c r="G6" s="80"/>
      <c r="H6" s="80"/>
      <c r="I6" s="81"/>
    </row>
    <row r="7" spans="1:18" ht="15.75" customHeight="1" x14ac:dyDescent="0.25">
      <c r="A7" s="273" t="s">
        <v>29</v>
      </c>
      <c r="B7" s="274"/>
      <c r="C7" s="274"/>
      <c r="D7" s="274"/>
      <c r="E7" s="274"/>
      <c r="F7" s="275"/>
      <c r="G7" s="80"/>
      <c r="H7" s="294" t="s">
        <v>16</v>
      </c>
      <c r="I7" s="295"/>
    </row>
    <row r="8" spans="1:18" ht="15" customHeight="1" x14ac:dyDescent="0.25">
      <c r="A8" s="291" t="s">
        <v>9</v>
      </c>
      <c r="B8" s="292"/>
      <c r="C8" s="292"/>
      <c r="D8" s="292"/>
      <c r="E8" s="292"/>
      <c r="F8" s="43" t="s">
        <v>12</v>
      </c>
      <c r="G8" s="80"/>
      <c r="H8" s="296"/>
      <c r="I8" s="297"/>
    </row>
    <row r="9" spans="1:18" s="6" customFormat="1" ht="15" customHeight="1" x14ac:dyDescent="0.25">
      <c r="A9" s="85">
        <v>1</v>
      </c>
      <c r="B9" s="293" t="s">
        <v>45</v>
      </c>
      <c r="C9" s="293"/>
      <c r="D9" s="293"/>
      <c r="E9" s="293"/>
      <c r="F9" s="200">
        <v>0</v>
      </c>
      <c r="G9" s="80"/>
      <c r="H9" s="296"/>
      <c r="I9" s="297"/>
    </row>
    <row r="10" spans="1:18" ht="15" customHeight="1" x14ac:dyDescent="0.25">
      <c r="A10" s="35">
        <v>2</v>
      </c>
      <c r="B10" s="271" t="s">
        <v>10</v>
      </c>
      <c r="C10" s="271"/>
      <c r="D10" s="271"/>
      <c r="E10" s="271"/>
      <c r="F10" s="119">
        <f>I19</f>
        <v>0</v>
      </c>
      <c r="G10" s="80"/>
      <c r="H10" s="276" t="s">
        <v>13</v>
      </c>
      <c r="I10" s="277"/>
      <c r="L10" s="16"/>
      <c r="O10" s="15"/>
    </row>
    <row r="11" spans="1:18" x14ac:dyDescent="0.25">
      <c r="A11" s="35">
        <v>3</v>
      </c>
      <c r="B11" s="271" t="s">
        <v>14</v>
      </c>
      <c r="C11" s="271"/>
      <c r="D11" s="271"/>
      <c r="E11" s="271"/>
      <c r="F11" s="119">
        <f>I20</f>
        <v>0</v>
      </c>
      <c r="G11" s="80"/>
      <c r="H11" s="439" t="s">
        <v>15</v>
      </c>
      <c r="I11" s="440"/>
    </row>
    <row r="12" spans="1:18" ht="14.25" customHeight="1" thickBot="1" x14ac:dyDescent="0.3">
      <c r="A12" s="35">
        <v>4</v>
      </c>
      <c r="B12" s="271" t="s">
        <v>11</v>
      </c>
      <c r="C12" s="271"/>
      <c r="D12" s="271"/>
      <c r="E12" s="271"/>
      <c r="F12" s="119">
        <f>I21</f>
        <v>0</v>
      </c>
      <c r="G12" s="80"/>
      <c r="H12" s="437" t="s">
        <v>17</v>
      </c>
      <c r="I12" s="438"/>
    </row>
    <row r="13" spans="1:18" ht="15.75" customHeight="1" x14ac:dyDescent="0.25">
      <c r="A13" s="279" t="s">
        <v>42</v>
      </c>
      <c r="B13" s="280"/>
      <c r="C13" s="280"/>
      <c r="D13" s="280"/>
      <c r="E13" s="280"/>
      <c r="F13" s="44">
        <f>SUM(F9:F12)</f>
        <v>0</v>
      </c>
      <c r="G13" s="80"/>
      <c r="H13" s="80"/>
      <c r="I13" s="81"/>
      <c r="P13" s="37"/>
    </row>
    <row r="14" spans="1:18" ht="15.75" customHeight="1" thickBot="1" x14ac:dyDescent="0.3">
      <c r="A14" s="281" t="s">
        <v>43</v>
      </c>
      <c r="B14" s="282"/>
      <c r="C14" s="282"/>
      <c r="D14" s="282"/>
      <c r="E14" s="282"/>
      <c r="F14" s="201">
        <v>43252</v>
      </c>
      <c r="G14" s="80"/>
      <c r="H14" s="80"/>
      <c r="I14" s="81"/>
      <c r="L14" s="8"/>
      <c r="M14" s="17"/>
      <c r="N14" s="8"/>
      <c r="O14" s="8"/>
      <c r="P14" s="8"/>
      <c r="Q14" s="8"/>
      <c r="R14" s="8"/>
    </row>
    <row r="15" spans="1:18" x14ac:dyDescent="0.25">
      <c r="A15" s="79"/>
      <c r="B15" s="80"/>
      <c r="C15" s="80"/>
      <c r="D15" s="80"/>
      <c r="E15" s="80"/>
      <c r="F15" s="47"/>
      <c r="G15" s="80"/>
      <c r="H15" s="80"/>
      <c r="I15" s="81"/>
    </row>
    <row r="16" spans="1:18" ht="15.75" thickBot="1" x14ac:dyDescent="0.3">
      <c r="A16" s="79"/>
      <c r="B16" s="80"/>
      <c r="C16" s="80"/>
      <c r="D16" s="80"/>
      <c r="E16" s="80"/>
      <c r="F16" s="80"/>
      <c r="G16" s="80"/>
      <c r="H16" s="80"/>
      <c r="I16" s="81"/>
    </row>
    <row r="17" spans="1:16" ht="15.75" customHeight="1" x14ac:dyDescent="0.25">
      <c r="A17" s="273" t="s">
        <v>30</v>
      </c>
      <c r="B17" s="274"/>
      <c r="C17" s="274"/>
      <c r="D17" s="274"/>
      <c r="E17" s="274"/>
      <c r="F17" s="274"/>
      <c r="G17" s="274"/>
      <c r="H17" s="274"/>
      <c r="I17" s="275"/>
      <c r="K17" s="300" t="s">
        <v>25</v>
      </c>
      <c r="L17" s="40"/>
      <c r="M17" s="40"/>
    </row>
    <row r="18" spans="1:16" ht="15" customHeight="1" x14ac:dyDescent="0.25">
      <c r="A18" s="71" t="s">
        <v>2</v>
      </c>
      <c r="B18" s="312" t="s">
        <v>0</v>
      </c>
      <c r="C18" s="312"/>
      <c r="D18" s="312"/>
      <c r="E18" s="72" t="s">
        <v>21</v>
      </c>
      <c r="F18" s="72" t="s">
        <v>27</v>
      </c>
      <c r="G18" s="74" t="s">
        <v>26</v>
      </c>
      <c r="H18" s="72"/>
      <c r="I18" s="73" t="s">
        <v>1</v>
      </c>
      <c r="J18" s="7"/>
      <c r="K18" s="301"/>
      <c r="L18" s="40"/>
      <c r="M18" s="40"/>
      <c r="O18" s="30"/>
      <c r="P18" s="40"/>
    </row>
    <row r="19" spans="1:16" x14ac:dyDescent="0.25">
      <c r="A19" s="86">
        <v>2</v>
      </c>
      <c r="B19" s="313" t="s">
        <v>18</v>
      </c>
      <c r="C19" s="313"/>
      <c r="D19" s="313"/>
      <c r="E19" s="36">
        <v>3.2</v>
      </c>
      <c r="F19" s="202">
        <v>0</v>
      </c>
      <c r="G19" s="278">
        <v>0</v>
      </c>
      <c r="H19" s="278"/>
      <c r="I19" s="120">
        <f>E19*F19*G19</f>
        <v>0</v>
      </c>
      <c r="J19" s="16"/>
      <c r="K19" s="301"/>
      <c r="L19" s="40"/>
      <c r="M19" s="40"/>
      <c r="O19" s="30"/>
      <c r="P19" s="40"/>
    </row>
    <row r="20" spans="1:16" x14ac:dyDescent="0.25">
      <c r="A20" s="86">
        <v>3</v>
      </c>
      <c r="B20" s="313" t="s">
        <v>19</v>
      </c>
      <c r="C20" s="313"/>
      <c r="D20" s="313"/>
      <c r="E20" s="36" t="s">
        <v>28</v>
      </c>
      <c r="F20" s="38" t="s">
        <v>28</v>
      </c>
      <c r="G20" s="36" t="s">
        <v>52</v>
      </c>
      <c r="H20" s="42" t="str">
        <f>K24</f>
        <v>5%</v>
      </c>
      <c r="I20" s="120">
        <f>K24*I19</f>
        <v>0</v>
      </c>
      <c r="K20" s="301"/>
      <c r="L20" s="40"/>
      <c r="M20" s="40"/>
      <c r="O20" s="30"/>
      <c r="P20" s="40"/>
    </row>
    <row r="21" spans="1:16" s="6" customFormat="1" ht="15.75" thickBot="1" x14ac:dyDescent="0.3">
      <c r="A21" s="112">
        <v>4</v>
      </c>
      <c r="B21" s="272" t="s">
        <v>20</v>
      </c>
      <c r="C21" s="272"/>
      <c r="D21" s="272"/>
      <c r="E21" s="113" t="s">
        <v>28</v>
      </c>
      <c r="F21" s="114" t="s">
        <v>28</v>
      </c>
      <c r="G21" s="113" t="s">
        <v>52</v>
      </c>
      <c r="H21" s="115">
        <v>0.03</v>
      </c>
      <c r="I21" s="121">
        <f>H21*I19</f>
        <v>0</v>
      </c>
      <c r="K21" s="301"/>
      <c r="L21" s="40"/>
      <c r="M21" s="40"/>
      <c r="O21" s="30"/>
      <c r="P21" s="40"/>
    </row>
    <row r="22" spans="1:16" x14ac:dyDescent="0.25">
      <c r="A22" s="79"/>
      <c r="B22" s="80"/>
      <c r="C22" s="80"/>
      <c r="D22" s="80"/>
      <c r="E22" s="80"/>
      <c r="F22" s="80"/>
      <c r="G22" s="80"/>
      <c r="H22" s="80"/>
      <c r="I22" s="81"/>
      <c r="K22" s="301"/>
      <c r="L22" s="40"/>
      <c r="M22" s="40"/>
      <c r="O22" s="30"/>
      <c r="P22" s="40"/>
    </row>
    <row r="23" spans="1:16" s="6" customFormat="1" x14ac:dyDescent="0.25">
      <c r="A23" s="64"/>
      <c r="B23" s="65"/>
      <c r="C23" s="65"/>
      <c r="D23" s="65"/>
      <c r="E23" s="65"/>
      <c r="F23" s="65"/>
      <c r="G23" s="65"/>
      <c r="H23" s="65"/>
      <c r="I23" s="66"/>
      <c r="K23" s="301"/>
      <c r="L23" s="40"/>
      <c r="M23" s="40"/>
      <c r="O23" s="30"/>
      <c r="P23" s="40"/>
    </row>
    <row r="24" spans="1:16" s="6" customFormat="1" ht="15.75" thickBot="1" x14ac:dyDescent="0.3">
      <c r="A24" s="79"/>
      <c r="B24" s="80"/>
      <c r="C24" s="80"/>
      <c r="D24" s="80"/>
      <c r="E24" s="80"/>
      <c r="F24" s="80"/>
      <c r="G24" s="80"/>
      <c r="H24" s="80"/>
      <c r="I24" s="81"/>
      <c r="K24" s="41" t="str">
        <f>IF(G19&gt;=10000,"3,5%",IF(G19&lt;=3000,"5%","4%"))</f>
        <v>5%</v>
      </c>
      <c r="L24" s="39"/>
      <c r="M24" s="39"/>
      <c r="O24" s="30"/>
      <c r="P24" s="40"/>
    </row>
    <row r="25" spans="1:16" ht="15" customHeight="1" x14ac:dyDescent="0.25">
      <c r="A25" s="273" t="s">
        <v>33</v>
      </c>
      <c r="B25" s="274"/>
      <c r="C25" s="274"/>
      <c r="D25" s="274"/>
      <c r="E25" s="274"/>
      <c r="F25" s="275"/>
      <c r="G25" s="80"/>
      <c r="H25" s="321" t="s">
        <v>37</v>
      </c>
      <c r="I25" s="322"/>
      <c r="O25" s="39"/>
      <c r="P25" s="30"/>
    </row>
    <row r="26" spans="1:16" x14ac:dyDescent="0.25">
      <c r="A26" s="291" t="s">
        <v>9</v>
      </c>
      <c r="B26" s="292"/>
      <c r="C26" s="292"/>
      <c r="D26" s="292"/>
      <c r="E26" s="292"/>
      <c r="F26" s="43" t="s">
        <v>12</v>
      </c>
      <c r="G26" s="80"/>
      <c r="H26" s="323"/>
      <c r="I26" s="324"/>
    </row>
    <row r="27" spans="1:16" s="6" customFormat="1" x14ac:dyDescent="0.25">
      <c r="A27" s="85">
        <v>1</v>
      </c>
      <c r="B27" s="318" t="s">
        <v>46</v>
      </c>
      <c r="C27" s="319"/>
      <c r="D27" s="319"/>
      <c r="E27" s="320"/>
      <c r="F27" s="200">
        <v>0</v>
      </c>
      <c r="G27" s="80"/>
      <c r="H27" s="224" t="s">
        <v>21</v>
      </c>
      <c r="I27" s="244" t="str">
        <f>E36</f>
        <v>N/A</v>
      </c>
      <c r="K27" s="18"/>
    </row>
    <row r="28" spans="1:16" s="6" customFormat="1" x14ac:dyDescent="0.25">
      <c r="A28" s="35">
        <v>2</v>
      </c>
      <c r="B28" s="271" t="s">
        <v>34</v>
      </c>
      <c r="C28" s="271"/>
      <c r="D28" s="271"/>
      <c r="E28" s="271"/>
      <c r="F28" s="200">
        <v>0</v>
      </c>
      <c r="G28" s="80"/>
      <c r="H28" s="55" t="s">
        <v>210</v>
      </c>
      <c r="I28" s="56" t="str">
        <f>IF(F28=0,"N/A",F28/I37)</f>
        <v>N/A</v>
      </c>
    </row>
    <row r="29" spans="1:16" s="6" customFormat="1" x14ac:dyDescent="0.25">
      <c r="A29" s="35">
        <v>3</v>
      </c>
      <c r="B29" s="271" t="s">
        <v>35</v>
      </c>
      <c r="C29" s="271"/>
      <c r="D29" s="271"/>
      <c r="E29" s="271"/>
      <c r="F29" s="200">
        <v>0</v>
      </c>
      <c r="G29" s="80"/>
      <c r="H29" s="245" t="s">
        <v>208</v>
      </c>
      <c r="I29" s="56" t="str">
        <f>IF(I37=0,"N/A",F29/I37)</f>
        <v>N/A</v>
      </c>
    </row>
    <row r="30" spans="1:16" ht="15" customHeight="1" thickBot="1" x14ac:dyDescent="0.3">
      <c r="A30" s="35">
        <v>4</v>
      </c>
      <c r="B30" s="271" t="s">
        <v>36</v>
      </c>
      <c r="C30" s="271"/>
      <c r="D30" s="271"/>
      <c r="E30" s="271"/>
      <c r="F30" s="200">
        <v>0</v>
      </c>
      <c r="G30" s="80"/>
      <c r="H30" s="48" t="s">
        <v>209</v>
      </c>
      <c r="I30" s="57" t="str">
        <f>IF(I37=0,"N/A",F30/I37)</f>
        <v>N/A</v>
      </c>
    </row>
    <row r="31" spans="1:16" s="6" customFormat="1" ht="15.75" thickBot="1" x14ac:dyDescent="0.3">
      <c r="A31" s="310" t="s">
        <v>51</v>
      </c>
      <c r="B31" s="311"/>
      <c r="C31" s="311"/>
      <c r="D31" s="311"/>
      <c r="E31" s="311"/>
      <c r="F31" s="54">
        <f>SUM(F27:F30)</f>
        <v>0</v>
      </c>
      <c r="G31" s="80"/>
      <c r="H31" s="80"/>
      <c r="I31" s="81"/>
    </row>
    <row r="32" spans="1:16" ht="15" customHeight="1" x14ac:dyDescent="0.25">
      <c r="A32" s="326"/>
      <c r="B32" s="327"/>
      <c r="C32" s="327"/>
      <c r="D32" s="327"/>
      <c r="E32" s="327"/>
      <c r="F32" s="53"/>
      <c r="G32" s="80"/>
      <c r="H32" s="80"/>
      <c r="I32" s="81"/>
    </row>
    <row r="33" spans="1:12" s="6" customFormat="1" ht="15.75" thickBot="1" x14ac:dyDescent="0.3">
      <c r="A33" s="79"/>
      <c r="B33" s="80"/>
      <c r="C33" s="80"/>
      <c r="D33" s="80"/>
      <c r="E33" s="80"/>
      <c r="F33" s="80"/>
      <c r="G33" s="80"/>
      <c r="H33" s="80"/>
      <c r="I33" s="81"/>
    </row>
    <row r="34" spans="1:12" s="6" customFormat="1" ht="15.75" thickBot="1" x14ac:dyDescent="0.3">
      <c r="A34" s="328" t="s">
        <v>39</v>
      </c>
      <c r="B34" s="329"/>
      <c r="C34" s="329"/>
      <c r="D34" s="329"/>
      <c r="E34" s="329"/>
      <c r="F34" s="329"/>
      <c r="G34" s="329"/>
      <c r="H34" s="329"/>
      <c r="I34" s="330"/>
    </row>
    <row r="35" spans="1:12" s="6" customFormat="1" x14ac:dyDescent="0.25">
      <c r="A35" s="71" t="s">
        <v>2</v>
      </c>
      <c r="B35" s="331" t="s">
        <v>0</v>
      </c>
      <c r="C35" s="335"/>
      <c r="D35" s="332"/>
      <c r="E35" s="72" t="s">
        <v>21</v>
      </c>
      <c r="F35" s="72" t="s">
        <v>27</v>
      </c>
      <c r="G35" s="331" t="s">
        <v>38</v>
      </c>
      <c r="H35" s="332"/>
      <c r="I35" s="73" t="s">
        <v>1</v>
      </c>
      <c r="L35" s="146" t="s">
        <v>38</v>
      </c>
    </row>
    <row r="36" spans="1:12" s="6" customFormat="1" ht="15.75" thickBot="1" x14ac:dyDescent="0.3">
      <c r="A36" s="86">
        <v>2</v>
      </c>
      <c r="B36" s="302" t="s">
        <v>18</v>
      </c>
      <c r="C36" s="303"/>
      <c r="D36" s="304"/>
      <c r="E36" s="243" t="str">
        <f>IF(OR(F36=0,G36=0),"N/A",I36/(F36*G36))</f>
        <v>N/A</v>
      </c>
      <c r="F36" s="202">
        <v>0</v>
      </c>
      <c r="G36" s="333">
        <v>0</v>
      </c>
      <c r="H36" s="334"/>
      <c r="I36" s="52">
        <f>F28</f>
        <v>0</v>
      </c>
      <c r="L36" s="145">
        <f>G36</f>
        <v>0</v>
      </c>
    </row>
    <row r="37" spans="1:12" s="6" customFormat="1" ht="15" customHeight="1" thickBot="1" x14ac:dyDescent="0.3">
      <c r="A37" s="307" t="s">
        <v>41</v>
      </c>
      <c r="B37" s="308"/>
      <c r="C37" s="308"/>
      <c r="D37" s="308"/>
      <c r="E37" s="309"/>
      <c r="F37" s="203" t="s">
        <v>146</v>
      </c>
      <c r="G37" s="305" t="s">
        <v>40</v>
      </c>
      <c r="H37" s="306"/>
      <c r="I37" s="204">
        <v>0</v>
      </c>
    </row>
    <row r="38" spans="1:12" s="6" customFormat="1" x14ac:dyDescent="0.25">
      <c r="A38" s="67"/>
      <c r="B38" s="49"/>
      <c r="C38" s="49"/>
      <c r="D38" s="49"/>
      <c r="E38" s="50"/>
      <c r="F38" s="160"/>
      <c r="G38" s="51"/>
      <c r="H38" s="51"/>
      <c r="I38" s="68"/>
    </row>
    <row r="39" spans="1:12" s="6" customFormat="1" x14ac:dyDescent="0.25">
      <c r="A39" s="69"/>
      <c r="B39" s="58"/>
      <c r="C39" s="58"/>
      <c r="D39" s="58"/>
      <c r="E39" s="59"/>
      <c r="F39" s="60"/>
      <c r="G39" s="60"/>
      <c r="H39" s="60"/>
      <c r="I39" s="70"/>
    </row>
    <row r="40" spans="1:12" ht="15" customHeight="1" thickBot="1" x14ac:dyDescent="0.3">
      <c r="A40" s="82"/>
      <c r="B40" s="83"/>
      <c r="C40" s="83"/>
      <c r="D40" s="83"/>
      <c r="E40" s="83"/>
      <c r="F40" s="83"/>
      <c r="G40" s="83"/>
      <c r="H40" s="83"/>
      <c r="I40" s="84"/>
    </row>
    <row r="41" spans="1:12" s="6" customFormat="1" ht="15" customHeight="1" x14ac:dyDescent="0.25">
      <c r="A41" s="315" t="s">
        <v>44</v>
      </c>
      <c r="B41" s="316"/>
      <c r="C41" s="316"/>
      <c r="D41" s="316"/>
      <c r="E41" s="316"/>
      <c r="F41" s="316"/>
      <c r="G41" s="316"/>
      <c r="H41" s="316"/>
      <c r="I41" s="317"/>
    </row>
    <row r="42" spans="1:12" s="6" customFormat="1" ht="15" customHeight="1" x14ac:dyDescent="0.25">
      <c r="A42" s="291" t="s">
        <v>9</v>
      </c>
      <c r="B42" s="292"/>
      <c r="C42" s="292"/>
      <c r="D42" s="292"/>
      <c r="E42" s="292"/>
      <c r="F42" s="106" t="s">
        <v>177</v>
      </c>
      <c r="G42" s="75" t="s">
        <v>50</v>
      </c>
      <c r="H42" s="75" t="s">
        <v>109</v>
      </c>
      <c r="I42" s="259" t="s">
        <v>108</v>
      </c>
    </row>
    <row r="43" spans="1:12" s="6" customFormat="1" ht="15" customHeight="1" x14ac:dyDescent="0.25">
      <c r="A43" s="85">
        <v>1</v>
      </c>
      <c r="B43" s="293" t="s">
        <v>46</v>
      </c>
      <c r="C43" s="293"/>
      <c r="D43" s="293"/>
      <c r="E43" s="293"/>
      <c r="F43" s="107">
        <f>F27</f>
        <v>0</v>
      </c>
      <c r="G43" s="205">
        <v>0</v>
      </c>
      <c r="H43" s="246" t="str">
        <f>IF(F43=0,"N/A",G43/F43)</f>
        <v>N/A</v>
      </c>
      <c r="I43" s="260"/>
      <c r="K43" s="198"/>
    </row>
    <row r="44" spans="1:12" s="6" customFormat="1" ht="15" customHeight="1" x14ac:dyDescent="0.25">
      <c r="A44" s="35">
        <v>2</v>
      </c>
      <c r="B44" s="314" t="s">
        <v>18</v>
      </c>
      <c r="C44" s="314"/>
      <c r="D44" s="314"/>
      <c r="E44" s="314"/>
      <c r="F44" s="107">
        <f>'Execução da Obra'!K7</f>
        <v>0</v>
      </c>
      <c r="G44" s="108">
        <f>'Execução da Obra'!D50</f>
        <v>0</v>
      </c>
      <c r="H44" s="161" t="str">
        <f>IF(G44=0,"Sem Execução Financeira",G44/F44)</f>
        <v>Sem Execução Financeira</v>
      </c>
      <c r="I44" s="261" t="str">
        <f>IF(F48=0,"N/A",SUM(G44+G47)/F48)</f>
        <v>N/A</v>
      </c>
    </row>
    <row r="45" spans="1:12" s="6" customFormat="1" ht="15" customHeight="1" x14ac:dyDescent="0.25">
      <c r="A45" s="35">
        <v>3</v>
      </c>
      <c r="B45" s="314" t="s">
        <v>19</v>
      </c>
      <c r="C45" s="314"/>
      <c r="D45" s="314"/>
      <c r="E45" s="314"/>
      <c r="F45" s="107">
        <f>SUM('Execução dos Projetos'!J7+'Demais Contratos da Obra 1'!P16+'Demais Contratos da Obra 2'!P16+'Demais Contratos da Obra 3'!P16+'Demais Contratos da Obra 4'!P16+'Demais Contratos da Obra 5'!P16)</f>
        <v>0</v>
      </c>
      <c r="G45" s="109">
        <f>SUM('Execução dos Projetos'!D44+'Demais Contratos da Obra 1'!P23+'Demais Contratos da Obra 2'!P23+'Demais Contratos da Obra 3'!P23+'Demais Contratos da Obra 4'!P23+'Demais Contratos da Obra 5'!P23)</f>
        <v>0</v>
      </c>
      <c r="H45" s="161" t="str">
        <f t="shared" ref="H45:H48" si="0">IF(F45=0,"Sem Execução Financeira",G45/F45)</f>
        <v>Sem Execução Financeira</v>
      </c>
      <c r="I45" s="262"/>
    </row>
    <row r="46" spans="1:12" s="6" customFormat="1" ht="15" customHeight="1" x14ac:dyDescent="0.25">
      <c r="A46" s="35">
        <v>4</v>
      </c>
      <c r="B46" s="314" t="s">
        <v>48</v>
      </c>
      <c r="C46" s="314"/>
      <c r="D46" s="314"/>
      <c r="E46" s="314"/>
      <c r="F46" s="107">
        <f>SUM('Fiscalização da Obra'!J7+'Demais Contratos da Obra 1'!P18+'Demais Contratos da Obra 2'!P18+'Demais Contratos da Obra 3'!P18+'Demais Contratos da Obra 4'!P18+'Demais Contratos da Obra 5'!P18)</f>
        <v>0</v>
      </c>
      <c r="G46" s="109">
        <f>SUM('Fiscalização da Obra'!D44+'Demais Contratos da Obra 1'!P25+'Demais Contratos da Obra 2'!P25+'Demais Contratos da Obra 3'!P25+'Demais Contratos da Obra 4'!P25+'Demais Contratos da Obra 5'!P25)</f>
        <v>0</v>
      </c>
      <c r="H46" s="161" t="str">
        <f>IF(G46=0,"Sem Execução Financeira",G46/F46)</f>
        <v>Sem Execução Financeira</v>
      </c>
      <c r="I46" s="262"/>
    </row>
    <row r="47" spans="1:12" s="6" customFormat="1" ht="15" customHeight="1" x14ac:dyDescent="0.25">
      <c r="A47" s="141">
        <v>5</v>
      </c>
      <c r="B47" s="264" t="s">
        <v>176</v>
      </c>
      <c r="C47" s="265"/>
      <c r="D47" s="265"/>
      <c r="E47" s="266"/>
      <c r="F47" s="142">
        <f>SUM('Demais Contratos da Obra 1'!P17+'Demais Contratos da Obra 2'!P17+'Demais Contratos da Obra 3'!P17+'Demais Contratos da Obra 4'!P17+'Demais Contratos da Obra 5'!P17)</f>
        <v>0</v>
      </c>
      <c r="G47" s="143">
        <f>SUM('Demais Contratos da Obra 1'!P24+'Demais Contratos da Obra 2'!P24+'Demais Contratos da Obra 3'!P24+'Demais Contratos da Obra 4'!P24+'Demais Contratos da Obra 5'!P24)</f>
        <v>0</v>
      </c>
      <c r="H47" s="161" t="str">
        <f t="shared" si="0"/>
        <v>Sem Execução Financeira</v>
      </c>
      <c r="I47" s="262"/>
    </row>
    <row r="48" spans="1:12" s="6" customFormat="1" ht="15" customHeight="1" thickBot="1" x14ac:dyDescent="0.3">
      <c r="A48" s="310" t="s">
        <v>47</v>
      </c>
      <c r="B48" s="311"/>
      <c r="C48" s="311"/>
      <c r="D48" s="311"/>
      <c r="E48" s="311"/>
      <c r="F48" s="110">
        <f>SUM(F43:F47)</f>
        <v>0</v>
      </c>
      <c r="G48" s="117">
        <f>SUM(G43:G47)</f>
        <v>0</v>
      </c>
      <c r="H48" s="118" t="str">
        <f t="shared" si="0"/>
        <v>Sem Execução Financeira</v>
      </c>
      <c r="I48" s="263"/>
    </row>
    <row r="49" spans="1:13" s="6" customFormat="1" ht="15" customHeight="1" thickBot="1" x14ac:dyDescent="0.3">
      <c r="A49" s="153"/>
      <c r="B49" s="154"/>
      <c r="C49" s="154"/>
      <c r="D49" s="154"/>
      <c r="E49" s="154"/>
      <c r="F49" s="155"/>
      <c r="G49" s="156"/>
      <c r="H49" s="139"/>
      <c r="I49" s="157"/>
    </row>
    <row r="50" spans="1:13" s="6" customFormat="1" ht="15" customHeight="1" x14ac:dyDescent="0.25">
      <c r="A50" s="153"/>
      <c r="B50" s="154"/>
      <c r="C50" s="154"/>
      <c r="D50" s="154"/>
      <c r="E50" s="154"/>
      <c r="F50" s="155"/>
      <c r="G50" s="156"/>
      <c r="H50" s="267" t="s">
        <v>150</v>
      </c>
      <c r="I50" s="269">
        <f>SUM('Execução da Obra'!P32+'Demais Contratos da Obra 1'!P31+'Demais Contratos da Obra 2'!P31+'Demais Contratos da Obra 3'!P31+'Demais Contratos da Obra 4'!P31+'Demais Contratos da Obra 5'!P31)</f>
        <v>0</v>
      </c>
    </row>
    <row r="51" spans="1:13" s="6" customFormat="1" ht="15" customHeight="1" thickBot="1" x14ac:dyDescent="0.3">
      <c r="A51" s="82"/>
      <c r="B51" s="83"/>
      <c r="C51" s="83"/>
      <c r="D51" s="83"/>
      <c r="E51" s="83"/>
      <c r="F51" s="83"/>
      <c r="G51" s="83"/>
      <c r="H51" s="268"/>
      <c r="I51" s="270"/>
    </row>
    <row r="52" spans="1:13" s="6" customFormat="1" x14ac:dyDescent="0.25">
      <c r="A52" s="256" t="s">
        <v>3</v>
      </c>
      <c r="B52" s="257"/>
      <c r="C52" s="257"/>
      <c r="D52" s="257"/>
      <c r="E52" s="257"/>
      <c r="F52" s="257"/>
      <c r="G52" s="257"/>
      <c r="H52" s="257"/>
      <c r="I52" s="258"/>
    </row>
    <row r="53" spans="1:13" x14ac:dyDescent="0.25">
      <c r="A53" s="342" t="s">
        <v>22</v>
      </c>
      <c r="B53" s="343"/>
      <c r="C53" s="343"/>
      <c r="D53" s="343"/>
      <c r="E53" s="343"/>
      <c r="F53" s="343"/>
      <c r="G53" s="343"/>
      <c r="H53" s="343"/>
      <c r="I53" s="344"/>
    </row>
    <row r="54" spans="1:13" s="6" customFormat="1" ht="15" customHeight="1" x14ac:dyDescent="0.25">
      <c r="A54" s="336" t="s">
        <v>23</v>
      </c>
      <c r="B54" s="337"/>
      <c r="C54" s="337"/>
      <c r="D54" s="337"/>
      <c r="E54" s="337"/>
      <c r="F54" s="337"/>
      <c r="G54" s="337"/>
      <c r="H54" s="337"/>
      <c r="I54" s="338"/>
      <c r="J54" s="11"/>
      <c r="K54" s="11"/>
      <c r="L54" s="11"/>
      <c r="M54" s="11"/>
    </row>
    <row r="55" spans="1:13" ht="30" customHeight="1" x14ac:dyDescent="0.25">
      <c r="A55" s="253" t="s">
        <v>31</v>
      </c>
      <c r="B55" s="254"/>
      <c r="C55" s="254"/>
      <c r="D55" s="254"/>
      <c r="E55" s="254"/>
      <c r="F55" s="254"/>
      <c r="G55" s="254"/>
      <c r="H55" s="254"/>
      <c r="I55" s="255"/>
    </row>
    <row r="56" spans="1:13" ht="30.75" customHeight="1" x14ac:dyDescent="0.25">
      <c r="A56" s="250" t="s">
        <v>32</v>
      </c>
      <c r="B56" s="251"/>
      <c r="C56" s="251"/>
      <c r="D56" s="251"/>
      <c r="E56" s="251"/>
      <c r="F56" s="251"/>
      <c r="G56" s="251"/>
      <c r="H56" s="251"/>
      <c r="I56" s="252"/>
    </row>
    <row r="57" spans="1:13" s="6" customFormat="1" ht="15" customHeight="1" thickBot="1" x14ac:dyDescent="0.3">
      <c r="A57" s="76"/>
      <c r="B57" s="77"/>
      <c r="C57" s="77"/>
      <c r="D57" s="77"/>
      <c r="E57" s="77"/>
      <c r="F57" s="77"/>
      <c r="G57" s="77"/>
      <c r="H57" s="77"/>
      <c r="I57" s="78"/>
    </row>
    <row r="58" spans="1:13" ht="15.75" thickBot="1" x14ac:dyDescent="0.3">
      <c r="A58" s="298" t="s">
        <v>107</v>
      </c>
      <c r="B58" s="299"/>
      <c r="C58" s="299"/>
      <c r="D58" s="299"/>
      <c r="E58" s="111"/>
      <c r="F58" s="80"/>
      <c r="G58" s="80"/>
      <c r="H58" s="80"/>
      <c r="I58" s="81"/>
    </row>
    <row r="59" spans="1:13" ht="15.75" thickBot="1" x14ac:dyDescent="0.3">
      <c r="A59" s="339"/>
      <c r="B59" s="340"/>
      <c r="C59" s="340"/>
      <c r="D59" s="340"/>
      <c r="E59" s="340"/>
      <c r="F59" s="340"/>
      <c r="G59" s="340"/>
      <c r="H59" s="340"/>
      <c r="I59" s="341"/>
    </row>
    <row r="60" spans="1:13" x14ac:dyDescent="0.25">
      <c r="A60" s="80"/>
      <c r="B60" s="80"/>
      <c r="C60" s="80"/>
      <c r="D60" s="80"/>
      <c r="E60" s="80"/>
      <c r="F60" s="80"/>
      <c r="G60" s="80"/>
      <c r="H60" s="80"/>
      <c r="I60" s="80"/>
    </row>
    <row r="61" spans="1:13" ht="409.5" customHeight="1" x14ac:dyDescent="0.25">
      <c r="A61" s="325"/>
      <c r="B61" s="325"/>
      <c r="C61" s="325"/>
      <c r="D61" s="325"/>
      <c r="E61" s="325"/>
      <c r="F61" s="325"/>
      <c r="G61" s="325"/>
      <c r="H61" s="325"/>
      <c r="I61" s="325"/>
    </row>
    <row r="62" spans="1:13" x14ac:dyDescent="0.25">
      <c r="A62" s="29"/>
      <c r="B62" s="30"/>
      <c r="C62" s="30"/>
      <c r="D62" s="30"/>
      <c r="E62" s="30"/>
      <c r="F62" s="30"/>
      <c r="G62" s="30"/>
      <c r="H62" s="30"/>
      <c r="I62" s="31"/>
    </row>
    <row r="63" spans="1:13" x14ac:dyDescent="0.25">
      <c r="A63" s="26"/>
      <c r="B63" s="27"/>
      <c r="C63" s="27"/>
      <c r="D63" s="27"/>
      <c r="E63" s="27"/>
      <c r="F63" s="27"/>
      <c r="G63" s="27"/>
      <c r="H63" s="27"/>
      <c r="I63" s="28"/>
    </row>
    <row r="64" spans="1:13" x14ac:dyDescent="0.25">
      <c r="A64" s="26"/>
      <c r="B64" s="27"/>
      <c r="C64" s="27"/>
      <c r="D64" s="27"/>
      <c r="E64" s="27"/>
      <c r="F64" s="27"/>
      <c r="G64" s="27"/>
      <c r="H64" s="27"/>
      <c r="I64" s="28"/>
    </row>
    <row r="65" spans="1:9" x14ac:dyDescent="0.25">
      <c r="A65" s="26"/>
      <c r="B65" s="27"/>
      <c r="C65" s="27"/>
      <c r="D65" s="27"/>
      <c r="E65" s="27"/>
      <c r="F65" s="27"/>
      <c r="G65" s="27"/>
      <c r="H65" s="27"/>
      <c r="I65" s="28"/>
    </row>
    <row r="66" spans="1:9" ht="15.75" thickBot="1" x14ac:dyDescent="0.3">
      <c r="A66" s="2"/>
      <c r="B66" s="3"/>
      <c r="C66" s="3"/>
      <c r="D66" s="3"/>
      <c r="E66" s="3"/>
      <c r="F66" s="3"/>
      <c r="G66" s="3"/>
      <c r="H66" s="3"/>
      <c r="I66" s="4"/>
    </row>
    <row r="67" spans="1:9" x14ac:dyDescent="0.25">
      <c r="A67" s="20" t="s">
        <v>5</v>
      </c>
      <c r="B67" s="21"/>
      <c r="C67" s="21"/>
      <c r="D67" s="21"/>
      <c r="E67" s="21"/>
      <c r="F67" s="21"/>
      <c r="G67" s="21"/>
      <c r="H67" s="21"/>
      <c r="I67" s="22"/>
    </row>
    <row r="68" spans="1:9" ht="15.75" thickBot="1" x14ac:dyDescent="0.3">
      <c r="A68" s="23" t="s">
        <v>4</v>
      </c>
      <c r="B68" s="24"/>
      <c r="C68" s="24"/>
      <c r="D68" s="24"/>
      <c r="E68" s="24"/>
      <c r="F68" s="24"/>
      <c r="G68" s="24"/>
      <c r="H68" s="24"/>
      <c r="I68" s="25"/>
    </row>
  </sheetData>
  <sheetProtection algorithmName="SHA-512" hashValue="346BsfoYxJQH1v96zMvvKY/cR45/35bm47usB1XaAc7WFuYbT1G/k4XA0VzUaKA2InaVtynI31tK14tZdQcHdA==" saltValue="rhR9nkQNkZwHGmjyE0QN4g==" spinCount="100000" sheet="1" objects="1" scenarios="1" selectLockedCells="1"/>
  <mergeCells count="58">
    <mergeCell ref="H25:I26"/>
    <mergeCell ref="A61:I61"/>
    <mergeCell ref="A25:F25"/>
    <mergeCell ref="A26:E26"/>
    <mergeCell ref="B28:E28"/>
    <mergeCell ref="B29:E29"/>
    <mergeCell ref="B30:E30"/>
    <mergeCell ref="A31:E31"/>
    <mergeCell ref="A32:E32"/>
    <mergeCell ref="A34:I34"/>
    <mergeCell ref="G35:H35"/>
    <mergeCell ref="G36:H36"/>
    <mergeCell ref="B35:D35"/>
    <mergeCell ref="A54:I54"/>
    <mergeCell ref="A59:I59"/>
    <mergeCell ref="A53:I53"/>
    <mergeCell ref="A58:D58"/>
    <mergeCell ref="K17:K23"/>
    <mergeCell ref="B36:D36"/>
    <mergeCell ref="G37:H37"/>
    <mergeCell ref="A37:E37"/>
    <mergeCell ref="A48:E48"/>
    <mergeCell ref="B18:D18"/>
    <mergeCell ref="B19:D19"/>
    <mergeCell ref="B20:D20"/>
    <mergeCell ref="A42:E42"/>
    <mergeCell ref="B44:E44"/>
    <mergeCell ref="B45:E45"/>
    <mergeCell ref="B46:E46"/>
    <mergeCell ref="A41:I41"/>
    <mergeCell ref="B27:E27"/>
    <mergeCell ref="B43:E43"/>
    <mergeCell ref="A1:I1"/>
    <mergeCell ref="D3:G3"/>
    <mergeCell ref="A3:C3"/>
    <mergeCell ref="H10:I10"/>
    <mergeCell ref="A7:F7"/>
    <mergeCell ref="A8:E8"/>
    <mergeCell ref="B10:E10"/>
    <mergeCell ref="B9:E9"/>
    <mergeCell ref="H7:I9"/>
    <mergeCell ref="B11:E11"/>
    <mergeCell ref="B21:D21"/>
    <mergeCell ref="A17:I17"/>
    <mergeCell ref="H12:I12"/>
    <mergeCell ref="H11:I11"/>
    <mergeCell ref="G19:H19"/>
    <mergeCell ref="B12:E12"/>
    <mergeCell ref="A13:E13"/>
    <mergeCell ref="A14:E14"/>
    <mergeCell ref="A56:I56"/>
    <mergeCell ref="A55:I55"/>
    <mergeCell ref="A52:I52"/>
    <mergeCell ref="I42:I43"/>
    <mergeCell ref="I44:I48"/>
    <mergeCell ref="B47:E47"/>
    <mergeCell ref="H50:H51"/>
    <mergeCell ref="I50:I51"/>
  </mergeCell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6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I13" sqref="I13"/>
    </sheetView>
  </sheetViews>
  <sheetFormatPr defaultRowHeight="15" x14ac:dyDescent="0.25"/>
  <cols>
    <col min="1" max="1" width="5.28515625" customWidth="1"/>
    <col min="2" max="2" width="14.5703125" style="6" customWidth="1"/>
    <col min="3" max="3" width="5.42578125" customWidth="1"/>
    <col min="4" max="4" width="15.5703125" style="6" customWidth="1"/>
    <col min="5" max="5" width="8.7109375" customWidth="1"/>
    <col min="6" max="6" width="11.7109375" customWidth="1"/>
    <col min="7" max="7" width="12.28515625" style="6" customWidth="1"/>
    <col min="8" max="8" width="28.42578125" customWidth="1"/>
    <col min="9" max="9" width="25.7109375" style="5" customWidth="1"/>
    <col min="10" max="10" width="15.85546875" customWidth="1"/>
    <col min="14" max="14" width="11.7109375" bestFit="1" customWidth="1"/>
    <col min="16" max="16" width="11.7109375" bestFit="1" customWidth="1"/>
  </cols>
  <sheetData>
    <row r="1" spans="1:10" ht="16.5" thickBot="1" x14ac:dyDescent="0.3">
      <c r="A1" s="362" t="s">
        <v>49</v>
      </c>
      <c r="B1" s="363"/>
      <c r="C1" s="363"/>
      <c r="D1" s="363"/>
      <c r="E1" s="363"/>
      <c r="F1" s="363"/>
      <c r="G1" s="363"/>
      <c r="H1" s="363"/>
      <c r="I1" s="363"/>
      <c r="J1" s="364"/>
    </row>
    <row r="2" spans="1:10" s="6" customFormat="1" ht="16.5" thickBot="1" x14ac:dyDescent="0.3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6.5" thickBot="1" x14ac:dyDescent="0.3">
      <c r="A3" s="289" t="s">
        <v>6</v>
      </c>
      <c r="B3" s="290"/>
      <c r="C3" s="290"/>
      <c r="D3" s="366" t="str">
        <f>'Ação Orçamentária'!D3:G3</f>
        <v>CONSTRUÇÃO DO EDIFÍCIO SEDE DO CONSELHO DA JUSTIÇA FEDERAL - DF</v>
      </c>
      <c r="E3" s="367"/>
      <c r="F3" s="367"/>
      <c r="G3" s="367"/>
      <c r="H3" s="368"/>
      <c r="I3" s="45" t="s">
        <v>7</v>
      </c>
      <c r="J3" s="46" t="str">
        <f>'Ação Orçamentária'!I3</f>
        <v>XXXX</v>
      </c>
    </row>
    <row r="4" spans="1:10" s="135" customFormat="1" ht="15.75" x14ac:dyDescent="0.25">
      <c r="A4" s="131"/>
      <c r="B4" s="132"/>
      <c r="C4" s="132"/>
      <c r="D4" s="133"/>
      <c r="E4" s="133"/>
      <c r="F4" s="133"/>
      <c r="G4" s="133"/>
      <c r="H4" s="133"/>
      <c r="I4" s="133"/>
      <c r="J4" s="134"/>
    </row>
    <row r="5" spans="1:10" s="6" customFormat="1" ht="15.75" x14ac:dyDescent="0.25">
      <c r="A5" s="376" t="s">
        <v>111</v>
      </c>
      <c r="B5" s="376"/>
      <c r="C5" s="376"/>
      <c r="D5" s="355" t="s">
        <v>116</v>
      </c>
      <c r="E5" s="355"/>
      <c r="F5" s="355"/>
      <c r="G5" s="355"/>
      <c r="H5" s="355"/>
      <c r="I5" s="136" t="s">
        <v>112</v>
      </c>
      <c r="J5" s="207">
        <v>39436</v>
      </c>
    </row>
    <row r="6" spans="1:10" ht="15.75" thickBot="1" x14ac:dyDescent="0.3">
      <c r="A6" s="79"/>
      <c r="B6" s="80"/>
      <c r="C6" s="80"/>
      <c r="D6" s="80"/>
      <c r="E6" s="80"/>
      <c r="F6" s="80"/>
      <c r="G6" s="80"/>
      <c r="H6" s="80"/>
      <c r="I6" s="12"/>
      <c r="J6" s="81"/>
    </row>
    <row r="7" spans="1:10" ht="15.75" thickBot="1" x14ac:dyDescent="0.3">
      <c r="A7" s="365" t="s">
        <v>53</v>
      </c>
      <c r="B7" s="356"/>
      <c r="C7" s="357">
        <f>'Ação Orçamentária'!F29</f>
        <v>0</v>
      </c>
      <c r="D7" s="358"/>
      <c r="E7" s="356"/>
      <c r="F7" s="356"/>
      <c r="G7" s="356"/>
      <c r="H7" s="356"/>
      <c r="I7" s="91" t="s">
        <v>54</v>
      </c>
      <c r="J7" s="104">
        <f>SUM(C7+I24)</f>
        <v>0</v>
      </c>
    </row>
    <row r="8" spans="1:10" ht="15.75" thickBot="1" x14ac:dyDescent="0.3">
      <c r="A8" s="98"/>
      <c r="B8" s="12"/>
      <c r="C8" s="12"/>
      <c r="D8" s="12"/>
      <c r="E8" s="12"/>
      <c r="F8" s="12"/>
      <c r="G8" s="12"/>
      <c r="H8" s="12"/>
      <c r="I8" s="12"/>
      <c r="J8" s="94"/>
    </row>
    <row r="9" spans="1:10" ht="15.75" thickBot="1" x14ac:dyDescent="0.3">
      <c r="A9" s="370" t="s">
        <v>101</v>
      </c>
      <c r="B9" s="371"/>
      <c r="C9" s="371"/>
      <c r="D9" s="371"/>
      <c r="E9" s="371"/>
      <c r="F9" s="371"/>
      <c r="G9" s="371"/>
      <c r="H9" s="371"/>
      <c r="I9" s="371"/>
      <c r="J9" s="372"/>
    </row>
    <row r="10" spans="1:10" ht="15.75" thickBot="1" x14ac:dyDescent="0.3">
      <c r="A10" s="352"/>
      <c r="B10" s="349"/>
      <c r="C10" s="349"/>
      <c r="D10" s="349"/>
      <c r="E10" s="349"/>
      <c r="F10" s="349"/>
      <c r="G10" s="349"/>
      <c r="H10" s="349"/>
      <c r="I10" s="349"/>
      <c r="J10" s="369"/>
    </row>
    <row r="11" spans="1:10" ht="15.75" thickBot="1" x14ac:dyDescent="0.3">
      <c r="A11" s="373" t="s">
        <v>86</v>
      </c>
      <c r="B11" s="374"/>
      <c r="C11" s="361" t="s">
        <v>87</v>
      </c>
      <c r="D11" s="361"/>
      <c r="E11" s="90" t="s">
        <v>56</v>
      </c>
      <c r="F11" s="93" t="s">
        <v>88</v>
      </c>
      <c r="G11" s="12"/>
      <c r="H11" s="92" t="s">
        <v>89</v>
      </c>
      <c r="I11" s="90" t="s">
        <v>90</v>
      </c>
      <c r="J11" s="93" t="s">
        <v>88</v>
      </c>
    </row>
    <row r="12" spans="1:10" ht="15.75" thickBot="1" x14ac:dyDescent="0.3">
      <c r="A12" s="79"/>
      <c r="B12" s="80"/>
      <c r="C12" s="349"/>
      <c r="D12" s="349"/>
      <c r="E12" s="12"/>
      <c r="F12" s="12"/>
      <c r="G12" s="12"/>
      <c r="H12" s="12"/>
      <c r="I12" s="12"/>
      <c r="J12" s="94"/>
    </row>
    <row r="13" spans="1:10" x14ac:dyDescent="0.25">
      <c r="A13" s="359" t="s">
        <v>55</v>
      </c>
      <c r="B13" s="360"/>
      <c r="C13" s="375">
        <v>0</v>
      </c>
      <c r="D13" s="375"/>
      <c r="E13" s="195" t="str">
        <f>IF($J$7=0,"N/A",C13/$J$7)</f>
        <v>N/A</v>
      </c>
      <c r="F13" s="209" t="s">
        <v>130</v>
      </c>
      <c r="G13" s="12"/>
      <c r="H13" s="95" t="s">
        <v>91</v>
      </c>
      <c r="I13" s="208">
        <v>0</v>
      </c>
      <c r="J13" s="209" t="s">
        <v>130</v>
      </c>
    </row>
    <row r="14" spans="1:10" x14ac:dyDescent="0.25">
      <c r="A14" s="276" t="s">
        <v>57</v>
      </c>
      <c r="B14" s="345"/>
      <c r="C14" s="347">
        <v>0</v>
      </c>
      <c r="D14" s="347"/>
      <c r="E14" s="161" t="str">
        <f t="shared" ref="E14:E42" si="0">IF($J$7=0,"N/A",C14/$J$7)</f>
        <v>N/A</v>
      </c>
      <c r="F14" s="214"/>
      <c r="G14" s="99"/>
      <c r="H14" s="96" t="s">
        <v>92</v>
      </c>
      <c r="I14" s="210">
        <v>0</v>
      </c>
      <c r="J14" s="211"/>
    </row>
    <row r="15" spans="1:10" x14ac:dyDescent="0.25">
      <c r="A15" s="276" t="s">
        <v>58</v>
      </c>
      <c r="B15" s="345"/>
      <c r="C15" s="347">
        <v>0</v>
      </c>
      <c r="D15" s="347"/>
      <c r="E15" s="161" t="str">
        <f t="shared" si="0"/>
        <v>N/A</v>
      </c>
      <c r="F15" s="214"/>
      <c r="G15" s="99"/>
      <c r="H15" s="96" t="s">
        <v>93</v>
      </c>
      <c r="I15" s="210">
        <v>0</v>
      </c>
      <c r="J15" s="211"/>
    </row>
    <row r="16" spans="1:10" x14ac:dyDescent="0.25">
      <c r="A16" s="276" t="s">
        <v>59</v>
      </c>
      <c r="B16" s="345"/>
      <c r="C16" s="347">
        <v>0</v>
      </c>
      <c r="D16" s="347"/>
      <c r="E16" s="161" t="str">
        <f t="shared" si="0"/>
        <v>N/A</v>
      </c>
      <c r="F16" s="214"/>
      <c r="G16" s="12"/>
      <c r="H16" s="96" t="s">
        <v>94</v>
      </c>
      <c r="I16" s="210">
        <v>0</v>
      </c>
      <c r="J16" s="211"/>
    </row>
    <row r="17" spans="1:10" x14ac:dyDescent="0.25">
      <c r="A17" s="276" t="s">
        <v>60</v>
      </c>
      <c r="B17" s="345"/>
      <c r="C17" s="347">
        <v>0</v>
      </c>
      <c r="D17" s="347"/>
      <c r="E17" s="161" t="str">
        <f t="shared" si="0"/>
        <v>N/A</v>
      </c>
      <c r="F17" s="214"/>
      <c r="G17" s="12"/>
      <c r="H17" s="96" t="s">
        <v>95</v>
      </c>
      <c r="I17" s="210">
        <v>0</v>
      </c>
      <c r="J17" s="211"/>
    </row>
    <row r="18" spans="1:10" x14ac:dyDescent="0.25">
      <c r="A18" s="276" t="s">
        <v>61</v>
      </c>
      <c r="B18" s="345"/>
      <c r="C18" s="347">
        <v>0</v>
      </c>
      <c r="D18" s="347"/>
      <c r="E18" s="161" t="str">
        <f t="shared" si="0"/>
        <v>N/A</v>
      </c>
      <c r="F18" s="214"/>
      <c r="G18" s="12"/>
      <c r="H18" s="96" t="s">
        <v>96</v>
      </c>
      <c r="I18" s="210">
        <v>0</v>
      </c>
      <c r="J18" s="211"/>
    </row>
    <row r="19" spans="1:10" x14ac:dyDescent="0.25">
      <c r="A19" s="276" t="s">
        <v>62</v>
      </c>
      <c r="B19" s="345"/>
      <c r="C19" s="347">
        <v>0</v>
      </c>
      <c r="D19" s="347"/>
      <c r="E19" s="161" t="str">
        <f t="shared" si="0"/>
        <v>N/A</v>
      </c>
      <c r="F19" s="214"/>
      <c r="G19" s="12"/>
      <c r="H19" s="96" t="s">
        <v>97</v>
      </c>
      <c r="I19" s="210">
        <v>0</v>
      </c>
      <c r="J19" s="211"/>
    </row>
    <row r="20" spans="1:10" x14ac:dyDescent="0.25">
      <c r="A20" s="276" t="s">
        <v>63</v>
      </c>
      <c r="B20" s="345"/>
      <c r="C20" s="347">
        <v>0</v>
      </c>
      <c r="D20" s="347"/>
      <c r="E20" s="161" t="str">
        <f t="shared" si="0"/>
        <v>N/A</v>
      </c>
      <c r="F20" s="214"/>
      <c r="G20" s="12"/>
      <c r="H20" s="96" t="s">
        <v>98</v>
      </c>
      <c r="I20" s="210">
        <v>0</v>
      </c>
      <c r="J20" s="211"/>
    </row>
    <row r="21" spans="1:10" x14ac:dyDescent="0.25">
      <c r="A21" s="276" t="s">
        <v>64</v>
      </c>
      <c r="B21" s="345"/>
      <c r="C21" s="347">
        <v>0</v>
      </c>
      <c r="D21" s="347"/>
      <c r="E21" s="161" t="str">
        <f t="shared" si="0"/>
        <v>N/A</v>
      </c>
      <c r="F21" s="214"/>
      <c r="G21" s="12"/>
      <c r="H21" s="96" t="s">
        <v>99</v>
      </c>
      <c r="I21" s="210">
        <v>0</v>
      </c>
      <c r="J21" s="211"/>
    </row>
    <row r="22" spans="1:10" ht="15.75" thickBot="1" x14ac:dyDescent="0.3">
      <c r="A22" s="276" t="s">
        <v>65</v>
      </c>
      <c r="B22" s="345"/>
      <c r="C22" s="347">
        <v>0</v>
      </c>
      <c r="D22" s="347"/>
      <c r="E22" s="161" t="str">
        <f t="shared" si="0"/>
        <v>N/A</v>
      </c>
      <c r="F22" s="214"/>
      <c r="G22" s="12"/>
      <c r="H22" s="97" t="s">
        <v>100</v>
      </c>
      <c r="I22" s="212">
        <v>0</v>
      </c>
      <c r="J22" s="213"/>
    </row>
    <row r="23" spans="1:10" ht="15.75" thickBot="1" x14ac:dyDescent="0.3">
      <c r="A23" s="276" t="s">
        <v>66</v>
      </c>
      <c r="B23" s="345"/>
      <c r="C23" s="347">
        <v>0</v>
      </c>
      <c r="D23" s="347"/>
      <c r="E23" s="161" t="str">
        <f t="shared" si="0"/>
        <v>N/A</v>
      </c>
      <c r="F23" s="214"/>
      <c r="G23" s="12"/>
      <c r="H23" s="12"/>
      <c r="I23" s="12"/>
      <c r="J23" s="94"/>
    </row>
    <row r="24" spans="1:10" ht="15.75" thickBot="1" x14ac:dyDescent="0.3">
      <c r="A24" s="276" t="s">
        <v>67</v>
      </c>
      <c r="B24" s="345"/>
      <c r="C24" s="347">
        <v>0</v>
      </c>
      <c r="D24" s="347"/>
      <c r="E24" s="161" t="str">
        <f t="shared" si="0"/>
        <v>N/A</v>
      </c>
      <c r="F24" s="214"/>
      <c r="G24" s="12"/>
      <c r="H24" s="100" t="s">
        <v>85</v>
      </c>
      <c r="I24" s="103">
        <f>SUM(I13:I22)</f>
        <v>0</v>
      </c>
      <c r="J24" s="94"/>
    </row>
    <row r="25" spans="1:10" x14ac:dyDescent="0.25">
      <c r="A25" s="276" t="s">
        <v>68</v>
      </c>
      <c r="B25" s="345"/>
      <c r="C25" s="347">
        <v>0</v>
      </c>
      <c r="D25" s="347"/>
      <c r="E25" s="161" t="str">
        <f t="shared" si="0"/>
        <v>N/A</v>
      </c>
      <c r="F25" s="214"/>
      <c r="G25" s="12"/>
      <c r="H25" s="12"/>
      <c r="I25" s="12"/>
      <c r="J25" s="94"/>
    </row>
    <row r="26" spans="1:10" x14ac:dyDescent="0.25">
      <c r="A26" s="276" t="s">
        <v>69</v>
      </c>
      <c r="B26" s="345"/>
      <c r="C26" s="347">
        <v>0</v>
      </c>
      <c r="D26" s="347"/>
      <c r="E26" s="161" t="str">
        <f t="shared" si="0"/>
        <v>N/A</v>
      </c>
      <c r="F26" s="211"/>
      <c r="G26" s="12"/>
      <c r="H26" s="12"/>
      <c r="I26" s="12"/>
      <c r="J26" s="94"/>
    </row>
    <row r="27" spans="1:10" x14ac:dyDescent="0.25">
      <c r="A27" s="276" t="s">
        <v>70</v>
      </c>
      <c r="B27" s="345"/>
      <c r="C27" s="347">
        <v>0</v>
      </c>
      <c r="D27" s="347"/>
      <c r="E27" s="161" t="str">
        <f t="shared" si="0"/>
        <v>N/A</v>
      </c>
      <c r="F27" s="211"/>
      <c r="G27" s="12"/>
      <c r="H27" s="12"/>
      <c r="I27" s="12"/>
      <c r="J27" s="94"/>
    </row>
    <row r="28" spans="1:10" ht="15.75" thickBot="1" x14ac:dyDescent="0.3">
      <c r="A28" s="276" t="s">
        <v>71</v>
      </c>
      <c r="B28" s="345"/>
      <c r="C28" s="347">
        <v>0</v>
      </c>
      <c r="D28" s="347"/>
      <c r="E28" s="161" t="str">
        <f t="shared" si="0"/>
        <v>N/A</v>
      </c>
      <c r="F28" s="211"/>
      <c r="G28" s="12"/>
      <c r="H28" s="19" t="s">
        <v>102</v>
      </c>
      <c r="I28" s="12"/>
      <c r="J28" s="94"/>
    </row>
    <row r="29" spans="1:10" ht="15.75" thickBot="1" x14ac:dyDescent="0.3">
      <c r="A29" s="276" t="s">
        <v>72</v>
      </c>
      <c r="B29" s="345"/>
      <c r="C29" s="347">
        <v>0</v>
      </c>
      <c r="D29" s="347"/>
      <c r="E29" s="161" t="str">
        <f t="shared" si="0"/>
        <v>N/A</v>
      </c>
      <c r="F29" s="211"/>
      <c r="G29" s="12"/>
      <c r="H29" s="19" t="s">
        <v>105</v>
      </c>
      <c r="I29" s="105"/>
      <c r="J29" s="94"/>
    </row>
    <row r="30" spans="1:10" x14ac:dyDescent="0.25">
      <c r="A30" s="276" t="s">
        <v>73</v>
      </c>
      <c r="B30" s="345"/>
      <c r="C30" s="347">
        <v>0</v>
      </c>
      <c r="D30" s="347"/>
      <c r="E30" s="161" t="str">
        <f t="shared" si="0"/>
        <v>N/A</v>
      </c>
      <c r="F30" s="211"/>
      <c r="G30" s="12"/>
      <c r="H30" s="12"/>
      <c r="I30" s="12"/>
      <c r="J30" s="94"/>
    </row>
    <row r="31" spans="1:10" x14ac:dyDescent="0.25">
      <c r="A31" s="276" t="s">
        <v>74</v>
      </c>
      <c r="B31" s="345"/>
      <c r="C31" s="347">
        <v>0</v>
      </c>
      <c r="D31" s="347"/>
      <c r="E31" s="161" t="str">
        <f t="shared" si="0"/>
        <v>N/A</v>
      </c>
      <c r="F31" s="211"/>
      <c r="G31" s="12"/>
      <c r="H31" s="299" t="s">
        <v>106</v>
      </c>
      <c r="I31" s="299"/>
      <c r="J31" s="346"/>
    </row>
    <row r="32" spans="1:10" x14ac:dyDescent="0.25">
      <c r="A32" s="276" t="s">
        <v>75</v>
      </c>
      <c r="B32" s="345"/>
      <c r="C32" s="347">
        <v>0</v>
      </c>
      <c r="D32" s="347"/>
      <c r="E32" s="161" t="str">
        <f t="shared" si="0"/>
        <v>N/A</v>
      </c>
      <c r="F32" s="211"/>
      <c r="G32" s="12"/>
      <c r="H32" s="14"/>
      <c r="I32" s="12"/>
      <c r="J32" s="94"/>
    </row>
    <row r="33" spans="1:10" x14ac:dyDescent="0.25">
      <c r="A33" s="276" t="s">
        <v>76</v>
      </c>
      <c r="B33" s="345"/>
      <c r="C33" s="347">
        <v>0</v>
      </c>
      <c r="D33" s="347"/>
      <c r="E33" s="161" t="str">
        <f t="shared" si="0"/>
        <v>N/A</v>
      </c>
      <c r="F33" s="211"/>
      <c r="G33" s="12"/>
      <c r="H33" s="12"/>
      <c r="I33" s="12"/>
      <c r="J33" s="94"/>
    </row>
    <row r="34" spans="1:10" x14ac:dyDescent="0.25">
      <c r="A34" s="276" t="s">
        <v>77</v>
      </c>
      <c r="B34" s="345"/>
      <c r="C34" s="347">
        <v>0</v>
      </c>
      <c r="D34" s="347"/>
      <c r="E34" s="161" t="str">
        <f t="shared" si="0"/>
        <v>N/A</v>
      </c>
      <c r="F34" s="211"/>
      <c r="G34" s="12"/>
      <c r="H34" s="12"/>
      <c r="I34" s="12"/>
      <c r="J34" s="94"/>
    </row>
    <row r="35" spans="1:10" x14ac:dyDescent="0.25">
      <c r="A35" s="276" t="s">
        <v>78</v>
      </c>
      <c r="B35" s="345"/>
      <c r="C35" s="347">
        <v>0</v>
      </c>
      <c r="D35" s="347"/>
      <c r="E35" s="161" t="str">
        <f t="shared" si="0"/>
        <v>N/A</v>
      </c>
      <c r="F35" s="211"/>
      <c r="G35" s="12"/>
      <c r="H35" s="12"/>
      <c r="I35" s="12"/>
      <c r="J35" s="94"/>
    </row>
    <row r="36" spans="1:10" x14ac:dyDescent="0.25">
      <c r="A36" s="276" t="s">
        <v>79</v>
      </c>
      <c r="B36" s="345"/>
      <c r="C36" s="347">
        <v>0</v>
      </c>
      <c r="D36" s="347"/>
      <c r="E36" s="161" t="str">
        <f t="shared" si="0"/>
        <v>N/A</v>
      </c>
      <c r="F36" s="211"/>
      <c r="G36" s="12"/>
      <c r="H36" s="12"/>
      <c r="I36" s="12"/>
      <c r="J36" s="94"/>
    </row>
    <row r="37" spans="1:10" x14ac:dyDescent="0.25">
      <c r="A37" s="276" t="s">
        <v>80</v>
      </c>
      <c r="B37" s="345"/>
      <c r="C37" s="347">
        <v>0</v>
      </c>
      <c r="D37" s="347"/>
      <c r="E37" s="161" t="str">
        <f t="shared" si="0"/>
        <v>N/A</v>
      </c>
      <c r="F37" s="211"/>
      <c r="G37" s="12"/>
      <c r="H37" s="12"/>
      <c r="I37" s="12"/>
      <c r="J37" s="94"/>
    </row>
    <row r="38" spans="1:10" x14ac:dyDescent="0.25">
      <c r="A38" s="276" t="s">
        <v>81</v>
      </c>
      <c r="B38" s="345"/>
      <c r="C38" s="347">
        <v>0</v>
      </c>
      <c r="D38" s="347"/>
      <c r="E38" s="161" t="str">
        <f t="shared" si="0"/>
        <v>N/A</v>
      </c>
      <c r="F38" s="211"/>
      <c r="G38" s="12"/>
      <c r="H38" s="12"/>
      <c r="I38" s="12"/>
      <c r="J38" s="94"/>
    </row>
    <row r="39" spans="1:10" x14ac:dyDescent="0.25">
      <c r="A39" s="276" t="s">
        <v>69</v>
      </c>
      <c r="B39" s="345"/>
      <c r="C39" s="347">
        <v>0</v>
      </c>
      <c r="D39" s="347"/>
      <c r="E39" s="161" t="str">
        <f t="shared" si="0"/>
        <v>N/A</v>
      </c>
      <c r="F39" s="211"/>
      <c r="G39" s="12"/>
      <c r="H39" s="12"/>
      <c r="I39" s="12"/>
      <c r="J39" s="94"/>
    </row>
    <row r="40" spans="1:10" x14ac:dyDescent="0.25">
      <c r="A40" s="276" t="s">
        <v>82</v>
      </c>
      <c r="B40" s="345"/>
      <c r="C40" s="347">
        <v>0</v>
      </c>
      <c r="D40" s="347"/>
      <c r="E40" s="161" t="str">
        <f t="shared" si="0"/>
        <v>N/A</v>
      </c>
      <c r="F40" s="211"/>
      <c r="G40" s="12"/>
      <c r="H40" s="12"/>
      <c r="I40" s="12"/>
      <c r="J40" s="94"/>
    </row>
    <row r="41" spans="1:10" x14ac:dyDescent="0.25">
      <c r="A41" s="276" t="s">
        <v>83</v>
      </c>
      <c r="B41" s="345"/>
      <c r="C41" s="347">
        <v>0</v>
      </c>
      <c r="D41" s="347"/>
      <c r="E41" s="161" t="str">
        <f t="shared" si="0"/>
        <v>N/A</v>
      </c>
      <c r="F41" s="215"/>
      <c r="G41" s="80"/>
      <c r="H41" s="80"/>
      <c r="I41" s="12"/>
      <c r="J41" s="81"/>
    </row>
    <row r="42" spans="1:10" ht="15.75" thickBot="1" x14ac:dyDescent="0.3">
      <c r="A42" s="350" t="s">
        <v>84</v>
      </c>
      <c r="B42" s="351"/>
      <c r="C42" s="348">
        <v>0</v>
      </c>
      <c r="D42" s="348"/>
      <c r="E42" s="118" t="str">
        <f t="shared" si="0"/>
        <v>N/A</v>
      </c>
      <c r="F42" s="216"/>
      <c r="G42" s="80"/>
      <c r="H42" s="80"/>
      <c r="I42" s="12"/>
      <c r="J42" s="81"/>
    </row>
    <row r="43" spans="1:10" ht="15.75" thickBot="1" x14ac:dyDescent="0.3">
      <c r="A43" s="352"/>
      <c r="B43" s="349"/>
      <c r="C43" s="80"/>
      <c r="D43" s="80"/>
      <c r="E43" s="80"/>
      <c r="F43" s="80"/>
      <c r="G43" s="80"/>
      <c r="H43" s="80"/>
      <c r="I43" s="12"/>
      <c r="J43" s="81"/>
    </row>
    <row r="44" spans="1:10" ht="15.75" thickBot="1" x14ac:dyDescent="0.3">
      <c r="A44" s="353" t="s">
        <v>85</v>
      </c>
      <c r="B44" s="354"/>
      <c r="C44" s="101"/>
      <c r="D44" s="101">
        <f>SUM(C13:D42)</f>
        <v>0</v>
      </c>
      <c r="E44" s="102">
        <f>SUM(E13:E42)</f>
        <v>0</v>
      </c>
      <c r="F44" s="80"/>
      <c r="G44" s="80"/>
      <c r="H44" s="80"/>
      <c r="I44" s="12"/>
      <c r="J44" s="81"/>
    </row>
    <row r="45" spans="1:10" x14ac:dyDescent="0.25">
      <c r="A45" s="79"/>
      <c r="B45" s="80"/>
      <c r="C45" s="80"/>
      <c r="D45" s="80"/>
      <c r="E45" s="80"/>
      <c r="F45" s="80"/>
      <c r="G45" s="80"/>
      <c r="H45" s="80"/>
      <c r="I45" s="12"/>
      <c r="J45" s="81"/>
    </row>
    <row r="46" spans="1:10" ht="15.75" thickBot="1" x14ac:dyDescent="0.3">
      <c r="A46" s="2"/>
      <c r="B46" s="3"/>
      <c r="C46" s="3"/>
      <c r="D46" s="3"/>
      <c r="E46" s="3"/>
      <c r="F46" s="3"/>
      <c r="G46" s="3"/>
      <c r="H46" s="3"/>
      <c r="I46" s="13"/>
      <c r="J46" s="4"/>
    </row>
  </sheetData>
  <sheetProtection algorithmName="SHA-512" hashValue="fTU5TLrf2T2lG1FadCH4s1JK1CS+Vn0sC14F4Mthhfsdpk/EQ1BqTYwuXjToFGxDgYXQU+D0R9dxju3OHdk4Tw==" saltValue="6geFEJE8Vzq9KLkpDVkyxg==" spinCount="100000" sheet="1" objects="1" scenarios="1" selectLockedCells="1"/>
  <mergeCells count="76">
    <mergeCell ref="A20:B20"/>
    <mergeCell ref="A15:B15"/>
    <mergeCell ref="A16:B16"/>
    <mergeCell ref="A17:B17"/>
    <mergeCell ref="A1:J1"/>
    <mergeCell ref="A7:B7"/>
    <mergeCell ref="A19:B19"/>
    <mergeCell ref="A3:C3"/>
    <mergeCell ref="D3:H3"/>
    <mergeCell ref="A18:B18"/>
    <mergeCell ref="A14:B14"/>
    <mergeCell ref="A10:J10"/>
    <mergeCell ref="A9:J9"/>
    <mergeCell ref="A11:B11"/>
    <mergeCell ref="C13:D13"/>
    <mergeCell ref="A5:C5"/>
    <mergeCell ref="D5:H5"/>
    <mergeCell ref="E7:H7"/>
    <mergeCell ref="C7:D7"/>
    <mergeCell ref="A13:B13"/>
    <mergeCell ref="C11:D11"/>
    <mergeCell ref="A27:B27"/>
    <mergeCell ref="A28:B28"/>
    <mergeCell ref="A21:B21"/>
    <mergeCell ref="A22:B22"/>
    <mergeCell ref="A23:B23"/>
    <mergeCell ref="A24:B24"/>
    <mergeCell ref="A25:B25"/>
    <mergeCell ref="A26:B26"/>
    <mergeCell ref="A40:B40"/>
    <mergeCell ref="A41:B41"/>
    <mergeCell ref="A42:B42"/>
    <mergeCell ref="A43:B43"/>
    <mergeCell ref="A44:B44"/>
    <mergeCell ref="C42:D42"/>
    <mergeCell ref="C12:D12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14:D14"/>
    <mergeCell ref="C15:D15"/>
    <mergeCell ref="C16:D16"/>
    <mergeCell ref="C17:D17"/>
    <mergeCell ref="C40:D40"/>
    <mergeCell ref="C41:D4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H31:J31"/>
    <mergeCell ref="C39:D39"/>
    <mergeCell ref="A34:B34"/>
    <mergeCell ref="A35:B35"/>
    <mergeCell ref="A36:B36"/>
    <mergeCell ref="A38:B38"/>
    <mergeCell ref="A39:B39"/>
    <mergeCell ref="A37:B37"/>
    <mergeCell ref="A29:B29"/>
    <mergeCell ref="A30:B30"/>
    <mergeCell ref="A31:B31"/>
    <mergeCell ref="A32:B32"/>
    <mergeCell ref="A33:B33"/>
  </mergeCells>
  <phoneticPr fontId="12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2"/>
  <sheetViews>
    <sheetView workbookViewId="0">
      <selection activeCell="I21" sqref="I21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5.42578125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9.140625" style="6" customWidth="1"/>
    <col min="9" max="9" width="22.42578125" style="6" customWidth="1"/>
    <col min="10" max="10" width="25.7109375" style="5" customWidth="1"/>
    <col min="11" max="11" width="15.85546875" style="6" customWidth="1"/>
    <col min="12" max="14" width="9.140625" style="6"/>
    <col min="15" max="15" width="11.7109375" style="6" bestFit="1" customWidth="1"/>
    <col min="16" max="16" width="9.140625" style="6"/>
    <col min="17" max="17" width="11.7109375" style="6" bestFit="1" customWidth="1"/>
    <col min="18" max="16384" width="9.140625" style="6"/>
  </cols>
  <sheetData>
    <row r="1" spans="1:17" ht="16.5" thickBot="1" x14ac:dyDescent="0.3">
      <c r="A1" s="362" t="s">
        <v>103</v>
      </c>
      <c r="B1" s="363"/>
      <c r="C1" s="363"/>
      <c r="D1" s="363"/>
      <c r="E1" s="363"/>
      <c r="F1" s="363"/>
      <c r="G1" s="363"/>
      <c r="H1" s="363"/>
      <c r="I1" s="363"/>
      <c r="J1" s="363"/>
      <c r="K1" s="364"/>
    </row>
    <row r="2" spans="1:17" ht="16.5" thickBot="1" x14ac:dyDescent="0.3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7" ht="16.5" thickBot="1" x14ac:dyDescent="0.3">
      <c r="A3" s="289" t="s">
        <v>6</v>
      </c>
      <c r="B3" s="290"/>
      <c r="C3" s="290"/>
      <c r="D3" s="388" t="str">
        <f>'Ação Orçamentária'!D3:G3</f>
        <v>CONSTRUÇÃO DO EDIFÍCIO SEDE DO CONSELHO DA JUSTIÇA FEDERAL - DF</v>
      </c>
      <c r="E3" s="389"/>
      <c r="F3" s="389"/>
      <c r="G3" s="389"/>
      <c r="H3" s="389"/>
      <c r="I3" s="390"/>
      <c r="J3" s="45" t="s">
        <v>7</v>
      </c>
      <c r="K3" s="46" t="str">
        <f>'Ação Orçamentária'!I3</f>
        <v>XXXX</v>
      </c>
    </row>
    <row r="4" spans="1:17" s="135" customFormat="1" ht="15.75" x14ac:dyDescent="0.25">
      <c r="A4" s="131"/>
      <c r="B4" s="132"/>
      <c r="C4" s="132"/>
      <c r="D4" s="133"/>
      <c r="E4" s="133"/>
      <c r="F4" s="133"/>
      <c r="G4" s="133"/>
      <c r="H4" s="133"/>
      <c r="I4" s="133"/>
      <c r="J4" s="133"/>
      <c r="K4" s="134"/>
    </row>
    <row r="5" spans="1:17" ht="15.75" x14ac:dyDescent="0.25">
      <c r="A5" s="376" t="s">
        <v>111</v>
      </c>
      <c r="B5" s="376"/>
      <c r="C5" s="376"/>
      <c r="D5" s="385" t="s">
        <v>115</v>
      </c>
      <c r="E5" s="386"/>
      <c r="F5" s="386"/>
      <c r="G5" s="386"/>
      <c r="H5" s="386"/>
      <c r="I5" s="387"/>
      <c r="J5" s="136" t="s">
        <v>114</v>
      </c>
      <c r="K5" s="207">
        <v>39438</v>
      </c>
    </row>
    <row r="6" spans="1:17" ht="15.75" thickBot="1" x14ac:dyDescent="0.3">
      <c r="A6" s="79"/>
      <c r="B6" s="80"/>
      <c r="C6" s="80"/>
      <c r="D6" s="80"/>
      <c r="E6" s="80"/>
      <c r="F6" s="80"/>
      <c r="G6" s="80"/>
      <c r="H6" s="80"/>
      <c r="I6" s="122"/>
      <c r="J6" s="12"/>
      <c r="K6" s="81"/>
      <c r="Q6" s="137"/>
    </row>
    <row r="7" spans="1:17" ht="15.75" thickBot="1" x14ac:dyDescent="0.3">
      <c r="A7" s="391" t="s">
        <v>53</v>
      </c>
      <c r="B7" s="392"/>
      <c r="C7" s="392"/>
      <c r="D7" s="129">
        <f>'Ação Orçamentária'!F28</f>
        <v>0</v>
      </c>
      <c r="E7" s="356"/>
      <c r="F7" s="356"/>
      <c r="G7" s="356"/>
      <c r="H7" s="356"/>
      <c r="I7" s="356"/>
      <c r="J7" s="125" t="s">
        <v>54</v>
      </c>
      <c r="K7" s="104">
        <f>SUM(D7+I25+J25)</f>
        <v>0</v>
      </c>
    </row>
    <row r="8" spans="1:17" ht="15.75" thickBot="1" x14ac:dyDescent="0.3">
      <c r="A8" s="98"/>
      <c r="B8" s="12"/>
      <c r="C8" s="12"/>
      <c r="D8" s="12"/>
      <c r="E8" s="12"/>
      <c r="F8" s="12"/>
      <c r="G8" s="12"/>
      <c r="H8" s="12"/>
      <c r="I8" s="127"/>
      <c r="J8" s="12"/>
      <c r="K8" s="94"/>
    </row>
    <row r="9" spans="1:17" ht="15.75" thickBot="1" x14ac:dyDescent="0.3">
      <c r="A9" s="370" t="s">
        <v>101</v>
      </c>
      <c r="B9" s="371"/>
      <c r="C9" s="371"/>
      <c r="D9" s="371"/>
      <c r="E9" s="371"/>
      <c r="F9" s="371"/>
      <c r="G9" s="371"/>
      <c r="H9" s="371"/>
      <c r="I9" s="371"/>
      <c r="J9" s="371"/>
      <c r="K9" s="372"/>
    </row>
    <row r="10" spans="1:17" ht="15.75" thickBot="1" x14ac:dyDescent="0.3">
      <c r="A10" s="352"/>
      <c r="B10" s="349"/>
      <c r="C10" s="349"/>
      <c r="D10" s="349"/>
      <c r="E10" s="349"/>
      <c r="F10" s="349"/>
      <c r="G10" s="349"/>
      <c r="H10" s="349"/>
      <c r="I10" s="349"/>
      <c r="J10" s="349"/>
      <c r="K10" s="369"/>
    </row>
    <row r="11" spans="1:17" ht="15.75" thickBot="1" x14ac:dyDescent="0.3">
      <c r="A11" s="373" t="s">
        <v>86</v>
      </c>
      <c r="B11" s="374"/>
      <c r="C11" s="361" t="s">
        <v>87</v>
      </c>
      <c r="D11" s="361"/>
      <c r="E11" s="90" t="s">
        <v>56</v>
      </c>
      <c r="F11" s="93" t="s">
        <v>88</v>
      </c>
      <c r="G11" s="12"/>
      <c r="H11" s="377" t="s">
        <v>89</v>
      </c>
      <c r="I11" s="379" t="s">
        <v>90</v>
      </c>
      <c r="J11" s="379"/>
      <c r="K11" s="393" t="s">
        <v>88</v>
      </c>
    </row>
    <row r="12" spans="1:17" ht="15.75" thickBot="1" x14ac:dyDescent="0.3">
      <c r="A12" s="79"/>
      <c r="B12" s="80"/>
      <c r="C12" s="349"/>
      <c r="D12" s="349"/>
      <c r="E12" s="12"/>
      <c r="F12" s="12"/>
      <c r="G12" s="12"/>
      <c r="H12" s="378"/>
      <c r="I12" s="158" t="s">
        <v>142</v>
      </c>
      <c r="J12" s="158" t="s">
        <v>143</v>
      </c>
      <c r="K12" s="394"/>
    </row>
    <row r="13" spans="1:17" ht="15.75" thickBot="1" x14ac:dyDescent="0.3">
      <c r="A13" s="359" t="s">
        <v>55</v>
      </c>
      <c r="B13" s="360"/>
      <c r="C13" s="375">
        <v>0</v>
      </c>
      <c r="D13" s="375"/>
      <c r="E13" s="195" t="str">
        <f>IF($K$7=0,"N/A",C13/$K$7)</f>
        <v>N/A</v>
      </c>
      <c r="F13" s="209">
        <v>39684</v>
      </c>
      <c r="G13" s="12"/>
    </row>
    <row r="14" spans="1:17" ht="15.75" thickBot="1" x14ac:dyDescent="0.3">
      <c r="A14" s="276" t="s">
        <v>57</v>
      </c>
      <c r="B14" s="345"/>
      <c r="C14" s="347">
        <v>0</v>
      </c>
      <c r="D14" s="347"/>
      <c r="E14" s="195" t="str">
        <f t="shared" ref="E14:E48" si="0">IF($K$7=0,"N/A",C14/$K$7)</f>
        <v>N/A</v>
      </c>
      <c r="F14" s="214"/>
      <c r="G14" s="99"/>
      <c r="H14" s="95" t="s">
        <v>91</v>
      </c>
      <c r="I14" s="208">
        <v>0</v>
      </c>
      <c r="J14" s="208">
        <v>0</v>
      </c>
      <c r="K14" s="209">
        <v>40049</v>
      </c>
    </row>
    <row r="15" spans="1:17" ht="15.75" thickBot="1" x14ac:dyDescent="0.3">
      <c r="A15" s="276" t="s">
        <v>58</v>
      </c>
      <c r="B15" s="345"/>
      <c r="C15" s="347">
        <v>0</v>
      </c>
      <c r="D15" s="347"/>
      <c r="E15" s="195" t="str">
        <f t="shared" si="0"/>
        <v>N/A</v>
      </c>
      <c r="F15" s="214"/>
      <c r="G15" s="99"/>
      <c r="H15" s="96" t="s">
        <v>92</v>
      </c>
      <c r="I15" s="210">
        <v>0</v>
      </c>
      <c r="J15" s="210">
        <v>0</v>
      </c>
      <c r="K15" s="214"/>
    </row>
    <row r="16" spans="1:17" ht="15.75" thickBot="1" x14ac:dyDescent="0.3">
      <c r="A16" s="276" t="s">
        <v>59</v>
      </c>
      <c r="B16" s="345"/>
      <c r="C16" s="347">
        <v>0</v>
      </c>
      <c r="D16" s="347"/>
      <c r="E16" s="195" t="str">
        <f t="shared" si="0"/>
        <v>N/A</v>
      </c>
      <c r="F16" s="214"/>
      <c r="G16" s="12"/>
      <c r="H16" s="96" t="s">
        <v>93</v>
      </c>
      <c r="I16" s="210">
        <v>0</v>
      </c>
      <c r="J16" s="210">
        <v>0</v>
      </c>
      <c r="K16" s="214"/>
    </row>
    <row r="17" spans="1:16" ht="15.75" thickBot="1" x14ac:dyDescent="0.3">
      <c r="A17" s="276" t="s">
        <v>60</v>
      </c>
      <c r="B17" s="345"/>
      <c r="C17" s="347">
        <v>0</v>
      </c>
      <c r="D17" s="347"/>
      <c r="E17" s="195" t="str">
        <f t="shared" si="0"/>
        <v>N/A</v>
      </c>
      <c r="F17" s="214"/>
      <c r="G17" s="12"/>
      <c r="H17" s="96" t="s">
        <v>94</v>
      </c>
      <c r="I17" s="210">
        <v>0</v>
      </c>
      <c r="J17" s="210">
        <v>0</v>
      </c>
      <c r="K17" s="211"/>
    </row>
    <row r="18" spans="1:16" ht="15.75" thickBot="1" x14ac:dyDescent="0.3">
      <c r="A18" s="276" t="s">
        <v>61</v>
      </c>
      <c r="B18" s="345"/>
      <c r="C18" s="347">
        <v>0</v>
      </c>
      <c r="D18" s="347"/>
      <c r="E18" s="195" t="str">
        <f t="shared" si="0"/>
        <v>N/A</v>
      </c>
      <c r="F18" s="214"/>
      <c r="G18" s="12"/>
      <c r="H18" s="96" t="s">
        <v>95</v>
      </c>
      <c r="I18" s="210">
        <v>0</v>
      </c>
      <c r="J18" s="210">
        <v>0</v>
      </c>
      <c r="K18" s="211"/>
    </row>
    <row r="19" spans="1:16" ht="15.75" thickBot="1" x14ac:dyDescent="0.3">
      <c r="A19" s="276" t="s">
        <v>62</v>
      </c>
      <c r="B19" s="345"/>
      <c r="C19" s="347">
        <v>0</v>
      </c>
      <c r="D19" s="347"/>
      <c r="E19" s="195" t="str">
        <f t="shared" si="0"/>
        <v>N/A</v>
      </c>
      <c r="F19" s="214"/>
      <c r="G19" s="12"/>
      <c r="H19" s="96" t="s">
        <v>96</v>
      </c>
      <c r="I19" s="210">
        <v>0</v>
      </c>
      <c r="J19" s="210">
        <v>0</v>
      </c>
      <c r="K19" s="211"/>
    </row>
    <row r="20" spans="1:16" ht="15.75" thickBot="1" x14ac:dyDescent="0.3">
      <c r="A20" s="276" t="s">
        <v>63</v>
      </c>
      <c r="B20" s="345"/>
      <c r="C20" s="347">
        <v>0</v>
      </c>
      <c r="D20" s="347"/>
      <c r="E20" s="195" t="str">
        <f t="shared" si="0"/>
        <v>N/A</v>
      </c>
      <c r="F20" s="214"/>
      <c r="G20" s="12"/>
      <c r="H20" s="96" t="s">
        <v>97</v>
      </c>
      <c r="I20" s="210">
        <v>0</v>
      </c>
      <c r="J20" s="210">
        <v>0</v>
      </c>
      <c r="K20" s="211"/>
    </row>
    <row r="21" spans="1:16" ht="15.75" thickBot="1" x14ac:dyDescent="0.3">
      <c r="A21" s="276" t="s">
        <v>64</v>
      </c>
      <c r="B21" s="345"/>
      <c r="C21" s="347">
        <v>0</v>
      </c>
      <c r="D21" s="347"/>
      <c r="E21" s="195" t="str">
        <f t="shared" si="0"/>
        <v>N/A</v>
      </c>
      <c r="F21" s="214"/>
      <c r="G21" s="12"/>
      <c r="H21" s="96" t="s">
        <v>98</v>
      </c>
      <c r="I21" s="210">
        <v>0</v>
      </c>
      <c r="J21" s="210">
        <v>0</v>
      </c>
      <c r="K21" s="211"/>
    </row>
    <row r="22" spans="1:16" ht="15.75" thickBot="1" x14ac:dyDescent="0.3">
      <c r="A22" s="276" t="s">
        <v>65</v>
      </c>
      <c r="B22" s="345"/>
      <c r="C22" s="347">
        <v>0</v>
      </c>
      <c r="D22" s="347"/>
      <c r="E22" s="195" t="str">
        <f t="shared" si="0"/>
        <v>N/A</v>
      </c>
      <c r="F22" s="214"/>
      <c r="G22" s="12"/>
      <c r="H22" s="96" t="s">
        <v>99</v>
      </c>
      <c r="I22" s="210">
        <v>0</v>
      </c>
      <c r="J22" s="210">
        <v>0</v>
      </c>
      <c r="K22" s="211"/>
    </row>
    <row r="23" spans="1:16" ht="15.75" thickBot="1" x14ac:dyDescent="0.3">
      <c r="A23" s="276" t="s">
        <v>66</v>
      </c>
      <c r="B23" s="345"/>
      <c r="C23" s="347">
        <v>0</v>
      </c>
      <c r="D23" s="347"/>
      <c r="E23" s="195" t="str">
        <f t="shared" si="0"/>
        <v>N/A</v>
      </c>
      <c r="F23" s="214"/>
      <c r="G23" s="12"/>
      <c r="H23" s="97" t="s">
        <v>100</v>
      </c>
      <c r="I23" s="212">
        <v>0</v>
      </c>
      <c r="J23" s="212">
        <v>0</v>
      </c>
      <c r="K23" s="213"/>
    </row>
    <row r="24" spans="1:16" ht="15.75" thickBot="1" x14ac:dyDescent="0.3">
      <c r="A24" s="276" t="s">
        <v>67</v>
      </c>
      <c r="B24" s="345"/>
      <c r="C24" s="347">
        <v>0</v>
      </c>
      <c r="D24" s="347"/>
      <c r="E24" s="195" t="str">
        <f t="shared" si="0"/>
        <v>N/A</v>
      </c>
      <c r="F24" s="214"/>
      <c r="G24" s="12"/>
      <c r="H24" s="127"/>
      <c r="I24" s="127"/>
      <c r="J24" s="127"/>
      <c r="K24" s="130"/>
    </row>
    <row r="25" spans="1:16" ht="15.75" thickBot="1" x14ac:dyDescent="0.3">
      <c r="A25" s="276" t="s">
        <v>68</v>
      </c>
      <c r="B25" s="345"/>
      <c r="C25" s="347">
        <v>0</v>
      </c>
      <c r="D25" s="347"/>
      <c r="E25" s="195" t="str">
        <f t="shared" si="0"/>
        <v>N/A</v>
      </c>
      <c r="F25" s="214"/>
      <c r="G25" s="12"/>
      <c r="H25" s="128" t="s">
        <v>144</v>
      </c>
      <c r="I25" s="101">
        <f>SUM(I14:I23)</f>
        <v>0</v>
      </c>
      <c r="J25" s="103">
        <f>SUM(J14:J23)</f>
        <v>0</v>
      </c>
      <c r="K25" s="130"/>
    </row>
    <row r="26" spans="1:16" ht="15.75" thickBot="1" x14ac:dyDescent="0.3">
      <c r="A26" s="276" t="s">
        <v>69</v>
      </c>
      <c r="B26" s="345"/>
      <c r="C26" s="347">
        <v>0</v>
      </c>
      <c r="D26" s="347"/>
      <c r="E26" s="195" t="str">
        <f t="shared" si="0"/>
        <v>N/A</v>
      </c>
      <c r="F26" s="211"/>
      <c r="G26" s="12"/>
      <c r="H26" s="127"/>
      <c r="I26" s="127"/>
      <c r="J26" s="127"/>
      <c r="K26" s="130"/>
    </row>
    <row r="27" spans="1:16" ht="15.75" thickBot="1" x14ac:dyDescent="0.3">
      <c r="A27" s="276" t="s">
        <v>70</v>
      </c>
      <c r="B27" s="345"/>
      <c r="C27" s="347">
        <v>0</v>
      </c>
      <c r="D27" s="347"/>
      <c r="E27" s="195" t="str">
        <f t="shared" si="0"/>
        <v>N/A</v>
      </c>
      <c r="F27" s="211"/>
      <c r="G27" s="12"/>
      <c r="H27" s="353" t="s">
        <v>145</v>
      </c>
      <c r="I27" s="354"/>
      <c r="J27" s="103">
        <f>SUM(I25+J25)</f>
        <v>0</v>
      </c>
      <c r="K27" s="130"/>
    </row>
    <row r="28" spans="1:16" ht="15.75" thickBot="1" x14ac:dyDescent="0.3">
      <c r="A28" s="276" t="s">
        <v>71</v>
      </c>
      <c r="B28" s="345"/>
      <c r="C28" s="347">
        <v>0</v>
      </c>
      <c r="D28" s="347"/>
      <c r="E28" s="195" t="str">
        <f t="shared" si="0"/>
        <v>N/A</v>
      </c>
      <c r="F28" s="211"/>
      <c r="G28" s="12"/>
      <c r="H28" s="127"/>
      <c r="I28" s="127"/>
      <c r="J28" s="127"/>
      <c r="K28" s="130"/>
    </row>
    <row r="29" spans="1:16" ht="15.75" thickBot="1" x14ac:dyDescent="0.3">
      <c r="A29" s="276" t="s">
        <v>72</v>
      </c>
      <c r="B29" s="345"/>
      <c r="C29" s="347">
        <v>0</v>
      </c>
      <c r="D29" s="347"/>
      <c r="E29" s="195" t="str">
        <f t="shared" si="0"/>
        <v>N/A</v>
      </c>
      <c r="F29" s="211"/>
      <c r="G29" s="12"/>
      <c r="K29" s="130"/>
    </row>
    <row r="30" spans="1:16" ht="15.75" thickBot="1" x14ac:dyDescent="0.3">
      <c r="A30" s="276" t="s">
        <v>73</v>
      </c>
      <c r="B30" s="345"/>
      <c r="C30" s="347">
        <v>0</v>
      </c>
      <c r="D30" s="347"/>
      <c r="E30" s="195" t="str">
        <f t="shared" si="0"/>
        <v>N/A</v>
      </c>
      <c r="F30" s="211"/>
      <c r="G30" s="12"/>
      <c r="H30" s="147" t="s">
        <v>129</v>
      </c>
      <c r="I30" s="159" t="str">
        <f>'Ação Orçamentária'!F37</f>
        <v>Agosto/2019</v>
      </c>
      <c r="J30" s="380" t="s">
        <v>147</v>
      </c>
      <c r="K30" s="130"/>
    </row>
    <row r="31" spans="1:16" ht="15.75" thickBot="1" x14ac:dyDescent="0.3">
      <c r="A31" s="276" t="s">
        <v>74</v>
      </c>
      <c r="B31" s="345"/>
      <c r="C31" s="347">
        <v>0</v>
      </c>
      <c r="D31" s="347"/>
      <c r="E31" s="195" t="str">
        <f t="shared" si="0"/>
        <v>N/A</v>
      </c>
      <c r="F31" s="211"/>
      <c r="G31" s="12"/>
      <c r="H31" s="148" t="s">
        <v>27</v>
      </c>
      <c r="I31" s="109">
        <f>'Ação Orçamentária'!F36</f>
        <v>0</v>
      </c>
      <c r="J31" s="381"/>
      <c r="K31" s="130"/>
      <c r="N31" s="382" t="s">
        <v>21</v>
      </c>
      <c r="O31" s="383"/>
      <c r="P31" s="384"/>
    </row>
    <row r="32" spans="1:16" ht="15.75" thickBot="1" x14ac:dyDescent="0.3">
      <c r="A32" s="276" t="s">
        <v>75</v>
      </c>
      <c r="B32" s="345"/>
      <c r="C32" s="347">
        <v>0</v>
      </c>
      <c r="D32" s="347"/>
      <c r="E32" s="195" t="str">
        <f t="shared" si="0"/>
        <v>N/A</v>
      </c>
      <c r="F32" s="211"/>
      <c r="G32" s="12"/>
      <c r="H32" s="149" t="s">
        <v>131</v>
      </c>
      <c r="I32" s="150">
        <f>'Ação Orçamentária'!L36</f>
        <v>0</v>
      </c>
      <c r="J32" s="151" t="str">
        <f>IF(AND(I31&gt;0,I32&gt;0),SUM(D7+J25)/(I31*I32),"NÃO CALCULADO")</f>
        <v>NÃO CALCULADO</v>
      </c>
      <c r="K32" s="126"/>
      <c r="N32" s="239" t="s">
        <v>18</v>
      </c>
      <c r="O32" s="240"/>
      <c r="P32" s="241">
        <f>IF(J32="NÃO CALCULADO",0,J32)</f>
        <v>0</v>
      </c>
    </row>
    <row r="33" spans="1:11" ht="15.75" thickBot="1" x14ac:dyDescent="0.3">
      <c r="A33" s="276" t="s">
        <v>76</v>
      </c>
      <c r="B33" s="345"/>
      <c r="C33" s="347">
        <v>0</v>
      </c>
      <c r="D33" s="347"/>
      <c r="E33" s="195" t="str">
        <f t="shared" si="0"/>
        <v>N/A</v>
      </c>
      <c r="F33" s="211"/>
      <c r="G33" s="12"/>
      <c r="H33" s="12"/>
      <c r="I33" s="127"/>
      <c r="J33" s="12"/>
      <c r="K33" s="94"/>
    </row>
    <row r="34" spans="1:11" ht="15.75" thickBot="1" x14ac:dyDescent="0.3">
      <c r="A34" s="276" t="s">
        <v>77</v>
      </c>
      <c r="B34" s="345"/>
      <c r="C34" s="347">
        <v>0</v>
      </c>
      <c r="D34" s="347"/>
      <c r="E34" s="195" t="str">
        <f t="shared" si="0"/>
        <v>N/A</v>
      </c>
      <c r="F34" s="211"/>
      <c r="G34" s="12"/>
      <c r="H34" s="12"/>
      <c r="I34" s="127"/>
      <c r="J34" s="12"/>
      <c r="K34" s="94"/>
    </row>
    <row r="35" spans="1:11" ht="15.75" thickBot="1" x14ac:dyDescent="0.3">
      <c r="A35" s="276" t="s">
        <v>78</v>
      </c>
      <c r="B35" s="345"/>
      <c r="C35" s="347">
        <v>0</v>
      </c>
      <c r="D35" s="347"/>
      <c r="E35" s="195" t="str">
        <f t="shared" si="0"/>
        <v>N/A</v>
      </c>
      <c r="F35" s="211"/>
      <c r="G35" s="12"/>
      <c r="H35" s="124" t="s">
        <v>102</v>
      </c>
      <c r="I35" s="124"/>
      <c r="J35" s="127"/>
      <c r="K35" s="94"/>
    </row>
    <row r="36" spans="1:11" ht="15.75" thickBot="1" x14ac:dyDescent="0.3">
      <c r="A36" s="276" t="s">
        <v>79</v>
      </c>
      <c r="B36" s="345"/>
      <c r="C36" s="347">
        <v>0</v>
      </c>
      <c r="D36" s="347"/>
      <c r="E36" s="195" t="str">
        <f t="shared" si="0"/>
        <v>N/A</v>
      </c>
      <c r="F36" s="211"/>
      <c r="G36" s="12"/>
      <c r="H36" s="124" t="s">
        <v>105</v>
      </c>
      <c r="I36" s="124"/>
      <c r="J36" s="105"/>
      <c r="K36" s="94"/>
    </row>
    <row r="37" spans="1:11" ht="15.75" thickBot="1" x14ac:dyDescent="0.3">
      <c r="A37" s="276" t="s">
        <v>80</v>
      </c>
      <c r="B37" s="345"/>
      <c r="C37" s="347">
        <v>0</v>
      </c>
      <c r="D37" s="347"/>
      <c r="E37" s="195" t="str">
        <f t="shared" si="0"/>
        <v>N/A</v>
      </c>
      <c r="F37" s="211"/>
      <c r="G37" s="12"/>
      <c r="H37" s="127"/>
      <c r="I37" s="127"/>
      <c r="J37" s="127"/>
      <c r="K37" s="94"/>
    </row>
    <row r="38" spans="1:11" ht="15.75" thickBot="1" x14ac:dyDescent="0.3">
      <c r="A38" s="276" t="s">
        <v>81</v>
      </c>
      <c r="B38" s="345"/>
      <c r="C38" s="347">
        <v>0</v>
      </c>
      <c r="D38" s="347"/>
      <c r="E38" s="195" t="str">
        <f t="shared" si="0"/>
        <v>N/A</v>
      </c>
      <c r="F38" s="211"/>
      <c r="G38" s="12"/>
      <c r="H38" s="124" t="s">
        <v>106</v>
      </c>
      <c r="I38" s="124"/>
      <c r="J38" s="124"/>
      <c r="K38" s="94"/>
    </row>
    <row r="39" spans="1:11" ht="15.75" thickBot="1" x14ac:dyDescent="0.3">
      <c r="A39" s="276" t="s">
        <v>113</v>
      </c>
      <c r="B39" s="345"/>
      <c r="C39" s="347">
        <v>0</v>
      </c>
      <c r="D39" s="347"/>
      <c r="E39" s="195" t="str">
        <f t="shared" si="0"/>
        <v>N/A</v>
      </c>
      <c r="F39" s="211"/>
      <c r="G39" s="12"/>
      <c r="H39" s="12"/>
      <c r="I39" s="127"/>
      <c r="J39" s="12"/>
      <c r="K39" s="94"/>
    </row>
    <row r="40" spans="1:11" ht="15.75" thickBot="1" x14ac:dyDescent="0.3">
      <c r="A40" s="276" t="s">
        <v>82</v>
      </c>
      <c r="B40" s="345"/>
      <c r="C40" s="347">
        <v>0</v>
      </c>
      <c r="D40" s="347"/>
      <c r="E40" s="195" t="str">
        <f t="shared" si="0"/>
        <v>N/A</v>
      </c>
      <c r="F40" s="211"/>
      <c r="G40" s="12"/>
      <c r="H40" s="251" t="s">
        <v>148</v>
      </c>
      <c r="I40" s="251"/>
      <c r="J40" s="251"/>
      <c r="K40" s="94"/>
    </row>
    <row r="41" spans="1:11" ht="15.75" thickBot="1" x14ac:dyDescent="0.3">
      <c r="A41" s="276" t="s">
        <v>83</v>
      </c>
      <c r="B41" s="345"/>
      <c r="C41" s="347">
        <v>0</v>
      </c>
      <c r="D41" s="347"/>
      <c r="E41" s="195" t="str">
        <f t="shared" si="0"/>
        <v>N/A</v>
      </c>
      <c r="F41" s="215"/>
      <c r="G41" s="80"/>
      <c r="H41" s="251"/>
      <c r="I41" s="251"/>
      <c r="J41" s="251"/>
      <c r="K41" s="81"/>
    </row>
    <row r="42" spans="1:11" ht="15.75" thickBot="1" x14ac:dyDescent="0.3">
      <c r="A42" s="276" t="s">
        <v>84</v>
      </c>
      <c r="B42" s="345"/>
      <c r="C42" s="347">
        <v>0</v>
      </c>
      <c r="D42" s="347"/>
      <c r="E42" s="195" t="str">
        <f t="shared" si="0"/>
        <v>N/A</v>
      </c>
      <c r="F42" s="215"/>
      <c r="G42" s="80"/>
      <c r="H42" s="80"/>
      <c r="I42" s="122"/>
      <c r="J42" s="12"/>
      <c r="K42" s="81"/>
    </row>
    <row r="43" spans="1:11" ht="15.75" thickBot="1" x14ac:dyDescent="0.3">
      <c r="A43" s="276" t="s">
        <v>136</v>
      </c>
      <c r="B43" s="345"/>
      <c r="C43" s="347">
        <v>0</v>
      </c>
      <c r="D43" s="347"/>
      <c r="E43" s="195" t="str">
        <f t="shared" si="0"/>
        <v>N/A</v>
      </c>
      <c r="F43" s="215"/>
      <c r="G43" s="122"/>
      <c r="H43" s="254" t="s">
        <v>149</v>
      </c>
      <c r="I43" s="254"/>
      <c r="J43" s="254"/>
      <c r="K43" s="123"/>
    </row>
    <row r="44" spans="1:11" ht="15" customHeight="1" thickBot="1" x14ac:dyDescent="0.3">
      <c r="A44" s="276" t="s">
        <v>137</v>
      </c>
      <c r="B44" s="345"/>
      <c r="C44" s="347">
        <v>0</v>
      </c>
      <c r="D44" s="347"/>
      <c r="E44" s="195" t="str">
        <f t="shared" si="0"/>
        <v>N/A</v>
      </c>
      <c r="F44" s="215"/>
      <c r="G44" s="122"/>
      <c r="H44" s="254"/>
      <c r="I44" s="254"/>
      <c r="J44" s="254"/>
      <c r="K44" s="123"/>
    </row>
    <row r="45" spans="1:11" ht="15.75" thickBot="1" x14ac:dyDescent="0.3">
      <c r="A45" s="276" t="s">
        <v>138</v>
      </c>
      <c r="B45" s="345"/>
      <c r="C45" s="347">
        <v>0</v>
      </c>
      <c r="D45" s="347"/>
      <c r="E45" s="195" t="str">
        <f t="shared" si="0"/>
        <v>N/A</v>
      </c>
      <c r="F45" s="215"/>
      <c r="G45" s="122"/>
      <c r="H45" s="343"/>
      <c r="I45" s="343"/>
      <c r="J45" s="343"/>
      <c r="K45" s="123"/>
    </row>
    <row r="46" spans="1:11" ht="15.75" thickBot="1" x14ac:dyDescent="0.3">
      <c r="A46" s="276" t="s">
        <v>139</v>
      </c>
      <c r="B46" s="345"/>
      <c r="C46" s="347">
        <v>0</v>
      </c>
      <c r="D46" s="347"/>
      <c r="E46" s="195" t="str">
        <f t="shared" si="0"/>
        <v>N/A</v>
      </c>
      <c r="F46" s="215"/>
      <c r="G46" s="122"/>
      <c r="H46" s="122"/>
      <c r="I46" s="122"/>
      <c r="J46" s="127"/>
      <c r="K46" s="123"/>
    </row>
    <row r="47" spans="1:11" ht="15.75" thickBot="1" x14ac:dyDescent="0.3">
      <c r="A47" s="276" t="s">
        <v>140</v>
      </c>
      <c r="B47" s="345"/>
      <c r="C47" s="347">
        <v>0</v>
      </c>
      <c r="D47" s="347"/>
      <c r="E47" s="195" t="str">
        <f t="shared" si="0"/>
        <v>N/A</v>
      </c>
      <c r="F47" s="215"/>
      <c r="G47" s="122"/>
      <c r="H47" s="122"/>
      <c r="I47" s="122"/>
      <c r="J47" s="127"/>
      <c r="K47" s="123"/>
    </row>
    <row r="48" spans="1:11" ht="15.75" thickBot="1" x14ac:dyDescent="0.3">
      <c r="A48" s="350" t="s">
        <v>141</v>
      </c>
      <c r="B48" s="351"/>
      <c r="C48" s="348">
        <v>0</v>
      </c>
      <c r="D48" s="348"/>
      <c r="E48" s="242" t="str">
        <f t="shared" si="0"/>
        <v>N/A</v>
      </c>
      <c r="F48" s="216"/>
      <c r="G48" s="122"/>
      <c r="H48" s="122"/>
      <c r="I48" s="122"/>
      <c r="J48" s="127"/>
      <c r="K48" s="123"/>
    </row>
    <row r="49" spans="1:11" ht="15.75" thickBot="1" x14ac:dyDescent="0.3">
      <c r="A49" s="352"/>
      <c r="B49" s="349"/>
      <c r="C49" s="80"/>
      <c r="D49" s="80"/>
      <c r="E49" s="80"/>
      <c r="F49" s="80"/>
      <c r="G49" s="80"/>
      <c r="H49" s="80"/>
      <c r="I49" s="122"/>
      <c r="J49" s="12"/>
      <c r="K49" s="81"/>
    </row>
    <row r="50" spans="1:11" ht="15.75" thickBot="1" x14ac:dyDescent="0.3">
      <c r="A50" s="353" t="s">
        <v>85</v>
      </c>
      <c r="B50" s="354"/>
      <c r="C50" s="101"/>
      <c r="D50" s="101">
        <f>SUM(C13:D48)</f>
        <v>0</v>
      </c>
      <c r="E50" s="102">
        <f>SUM(E13:E48)</f>
        <v>0</v>
      </c>
      <c r="F50" s="80"/>
      <c r="G50" s="80"/>
      <c r="H50" s="80"/>
      <c r="I50" s="122"/>
      <c r="J50" s="12"/>
      <c r="K50" s="81"/>
    </row>
    <row r="51" spans="1:11" x14ac:dyDescent="0.25">
      <c r="A51" s="79"/>
      <c r="B51" s="80"/>
      <c r="C51" s="80"/>
      <c r="D51" s="80"/>
      <c r="E51" s="80"/>
      <c r="F51" s="80"/>
      <c r="G51" s="80"/>
      <c r="H51" s="80"/>
      <c r="I51" s="122"/>
      <c r="J51" s="12"/>
      <c r="K51" s="81"/>
    </row>
    <row r="52" spans="1:11" ht="15.75" thickBot="1" x14ac:dyDescent="0.3">
      <c r="A52" s="2"/>
      <c r="B52" s="3"/>
      <c r="C52" s="3"/>
      <c r="D52" s="3"/>
      <c r="E52" s="3"/>
      <c r="F52" s="3"/>
      <c r="G52" s="3"/>
      <c r="H52" s="3"/>
      <c r="I52" s="3"/>
      <c r="J52" s="13"/>
      <c r="K52" s="4"/>
    </row>
  </sheetData>
  <sheetProtection algorithmName="SHA-512" hashValue="Z3z4vsdaeEFe3HCDN0iyN9OZqYrH4amkJVthXXCop34OGpVs8sZ6KEcalTfSAR+Fdl0aqe7gnuZ/DJlop2wC+Q==" saltValue="LQ3RvtTJA2yVLaxwrQTH2Q==" spinCount="100000" sheet="1" objects="1" scenarios="1" selectLockedCells="1"/>
  <mergeCells count="95">
    <mergeCell ref="N31:P31"/>
    <mergeCell ref="A9:K9"/>
    <mergeCell ref="A10:K10"/>
    <mergeCell ref="A11:B11"/>
    <mergeCell ref="A1:K1"/>
    <mergeCell ref="A3:C3"/>
    <mergeCell ref="C11:D11"/>
    <mergeCell ref="A5:C5"/>
    <mergeCell ref="D5:I5"/>
    <mergeCell ref="D3:I3"/>
    <mergeCell ref="E7:I7"/>
    <mergeCell ref="A7:C7"/>
    <mergeCell ref="K11:K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9:B49"/>
    <mergeCell ref="A50:B50"/>
    <mergeCell ref="A48:B48"/>
    <mergeCell ref="C43:D43"/>
    <mergeCell ref="C44:D44"/>
    <mergeCell ref="C45:D45"/>
    <mergeCell ref="C46:D46"/>
    <mergeCell ref="C47:D47"/>
    <mergeCell ref="C48:D48"/>
    <mergeCell ref="A43:B43"/>
    <mergeCell ref="A44:B44"/>
    <mergeCell ref="A45:B45"/>
    <mergeCell ref="A46:B46"/>
    <mergeCell ref="A47:B47"/>
    <mergeCell ref="H45:J45"/>
    <mergeCell ref="H43:J44"/>
    <mergeCell ref="H11:H12"/>
    <mergeCell ref="I11:J11"/>
    <mergeCell ref="H27:I27"/>
    <mergeCell ref="J30:J31"/>
    <mergeCell ref="H40:J4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0638-2022-49CA-92AA-5AF5668753C2}">
  <sheetPr>
    <pageSetUpPr fitToPage="1"/>
  </sheetPr>
  <dimension ref="A1:J46"/>
  <sheetViews>
    <sheetView workbookViewId="0">
      <selection activeCell="C20" sqref="C20:D20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5.42578125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8.7109375" style="6" customWidth="1"/>
    <col min="9" max="9" width="25.7109375" style="5" customWidth="1"/>
    <col min="10" max="10" width="15.85546875" style="6" customWidth="1"/>
    <col min="11" max="13" width="9.140625" style="6"/>
    <col min="14" max="14" width="11.7109375" style="6" bestFit="1" customWidth="1"/>
    <col min="15" max="15" width="9.140625" style="6"/>
    <col min="16" max="16" width="11.7109375" style="6" bestFit="1" customWidth="1"/>
    <col min="17" max="16384" width="9.140625" style="6"/>
  </cols>
  <sheetData>
    <row r="1" spans="1:10" ht="16.5" thickBot="1" x14ac:dyDescent="0.3">
      <c r="A1" s="362" t="s">
        <v>104</v>
      </c>
      <c r="B1" s="363"/>
      <c r="C1" s="363"/>
      <c r="D1" s="363"/>
      <c r="E1" s="363"/>
      <c r="F1" s="363"/>
      <c r="G1" s="363"/>
      <c r="H1" s="363"/>
      <c r="I1" s="363"/>
      <c r="J1" s="364"/>
    </row>
    <row r="2" spans="1:10" ht="16.5" thickBot="1" x14ac:dyDescent="0.3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6.5" thickBot="1" x14ac:dyDescent="0.3">
      <c r="A3" s="289" t="s">
        <v>6</v>
      </c>
      <c r="B3" s="290"/>
      <c r="C3" s="290"/>
      <c r="D3" s="366" t="str">
        <f>'Ação Orçamentária'!D3:G3</f>
        <v>CONSTRUÇÃO DO EDIFÍCIO SEDE DO CONSELHO DA JUSTIÇA FEDERAL - DF</v>
      </c>
      <c r="E3" s="367"/>
      <c r="F3" s="367"/>
      <c r="G3" s="367"/>
      <c r="H3" s="368"/>
      <c r="I3" s="45" t="s">
        <v>7</v>
      </c>
      <c r="J3" s="46" t="str">
        <f>'Ação Orçamentária'!I3</f>
        <v>XXXX</v>
      </c>
    </row>
    <row r="4" spans="1:10" s="135" customFormat="1" ht="15.75" x14ac:dyDescent="0.25">
      <c r="A4" s="131"/>
      <c r="B4" s="132"/>
      <c r="C4" s="132"/>
      <c r="D4" s="133"/>
      <c r="E4" s="133"/>
      <c r="F4" s="133"/>
      <c r="G4" s="133"/>
      <c r="H4" s="133"/>
      <c r="I4" s="133"/>
      <c r="J4" s="134"/>
    </row>
    <row r="5" spans="1:10" ht="15.75" x14ac:dyDescent="0.25">
      <c r="A5" s="376" t="s">
        <v>111</v>
      </c>
      <c r="B5" s="376"/>
      <c r="C5" s="376"/>
      <c r="D5" s="355" t="s">
        <v>117</v>
      </c>
      <c r="E5" s="355"/>
      <c r="F5" s="355"/>
      <c r="G5" s="355"/>
      <c r="H5" s="355"/>
      <c r="I5" s="136" t="s">
        <v>112</v>
      </c>
      <c r="J5" s="207">
        <v>39441</v>
      </c>
    </row>
    <row r="6" spans="1:10" ht="15.75" thickBot="1" x14ac:dyDescent="0.3">
      <c r="A6" s="79"/>
      <c r="B6" s="80"/>
      <c r="C6" s="80"/>
      <c r="D6" s="80"/>
      <c r="E6" s="80"/>
      <c r="F6" s="80"/>
      <c r="G6" s="80"/>
      <c r="H6" s="80"/>
      <c r="I6" s="12"/>
      <c r="J6" s="81"/>
    </row>
    <row r="7" spans="1:10" ht="15.75" thickBot="1" x14ac:dyDescent="0.3">
      <c r="A7" s="365" t="s">
        <v>53</v>
      </c>
      <c r="B7" s="356"/>
      <c r="C7" s="357">
        <f>'Ação Orçamentária'!F30</f>
        <v>0</v>
      </c>
      <c r="D7" s="358"/>
      <c r="E7" s="356"/>
      <c r="F7" s="356"/>
      <c r="G7" s="356"/>
      <c r="H7" s="356"/>
      <c r="I7" s="91" t="s">
        <v>54</v>
      </c>
      <c r="J7" s="104">
        <f>SUM(C7+I24)</f>
        <v>0</v>
      </c>
    </row>
    <row r="8" spans="1:10" ht="15.75" thickBot="1" x14ac:dyDescent="0.3">
      <c r="A8" s="98"/>
      <c r="B8" s="12"/>
      <c r="C8" s="12"/>
      <c r="D8" s="12"/>
      <c r="E8" s="12"/>
      <c r="F8" s="12"/>
      <c r="G8" s="12"/>
      <c r="H8" s="12"/>
      <c r="I8" s="12"/>
      <c r="J8" s="94"/>
    </row>
    <row r="9" spans="1:10" ht="15.75" thickBot="1" x14ac:dyDescent="0.3">
      <c r="A9" s="370" t="s">
        <v>101</v>
      </c>
      <c r="B9" s="371"/>
      <c r="C9" s="371"/>
      <c r="D9" s="371"/>
      <c r="E9" s="371"/>
      <c r="F9" s="371"/>
      <c r="G9" s="371"/>
      <c r="H9" s="371"/>
      <c r="I9" s="371"/>
      <c r="J9" s="372"/>
    </row>
    <row r="10" spans="1:10" ht="15.75" thickBot="1" x14ac:dyDescent="0.3">
      <c r="A10" s="352"/>
      <c r="B10" s="349"/>
      <c r="C10" s="349"/>
      <c r="D10" s="349"/>
      <c r="E10" s="349"/>
      <c r="F10" s="349"/>
      <c r="G10" s="349"/>
      <c r="H10" s="349"/>
      <c r="I10" s="349"/>
      <c r="J10" s="369"/>
    </row>
    <row r="11" spans="1:10" ht="15.75" thickBot="1" x14ac:dyDescent="0.3">
      <c r="A11" s="373" t="s">
        <v>86</v>
      </c>
      <c r="B11" s="374"/>
      <c r="C11" s="361" t="s">
        <v>87</v>
      </c>
      <c r="D11" s="361"/>
      <c r="E11" s="90" t="s">
        <v>56</v>
      </c>
      <c r="F11" s="93" t="s">
        <v>88</v>
      </c>
      <c r="G11" s="12"/>
      <c r="H11" s="92" t="s">
        <v>89</v>
      </c>
      <c r="I11" s="90" t="s">
        <v>90</v>
      </c>
      <c r="J11" s="93" t="s">
        <v>88</v>
      </c>
    </row>
    <row r="12" spans="1:10" ht="15.75" thickBot="1" x14ac:dyDescent="0.3">
      <c r="A12" s="79"/>
      <c r="B12" s="80"/>
      <c r="C12" s="349"/>
      <c r="D12" s="349"/>
      <c r="E12" s="12"/>
      <c r="F12" s="12"/>
      <c r="G12" s="12"/>
      <c r="H12" s="12"/>
      <c r="I12" s="12"/>
      <c r="J12" s="94"/>
    </row>
    <row r="13" spans="1:10" x14ac:dyDescent="0.25">
      <c r="A13" s="359" t="s">
        <v>55</v>
      </c>
      <c r="B13" s="360"/>
      <c r="C13" s="375">
        <v>0</v>
      </c>
      <c r="D13" s="375"/>
      <c r="E13" s="195" t="str">
        <f>IF($J$7=0,"N/A",C13/$J$7)</f>
        <v>N/A</v>
      </c>
      <c r="F13" s="209">
        <v>39684</v>
      </c>
      <c r="G13" s="12"/>
      <c r="H13" s="95" t="s">
        <v>91</v>
      </c>
      <c r="I13" s="208">
        <v>0</v>
      </c>
      <c r="J13" s="209">
        <v>40049</v>
      </c>
    </row>
    <row r="14" spans="1:10" x14ac:dyDescent="0.25">
      <c r="A14" s="276" t="s">
        <v>57</v>
      </c>
      <c r="B14" s="345"/>
      <c r="C14" s="347">
        <v>0</v>
      </c>
      <c r="D14" s="347"/>
      <c r="E14" s="161" t="str">
        <f t="shared" ref="E14:E42" si="0">IF($J$7=0,"N/A",C14/$J$7)</f>
        <v>N/A</v>
      </c>
      <c r="F14" s="214"/>
      <c r="G14" s="99"/>
      <c r="H14" s="96" t="s">
        <v>92</v>
      </c>
      <c r="I14" s="210">
        <v>0</v>
      </c>
      <c r="J14" s="211"/>
    </row>
    <row r="15" spans="1:10" x14ac:dyDescent="0.25">
      <c r="A15" s="276" t="s">
        <v>58</v>
      </c>
      <c r="B15" s="345"/>
      <c r="C15" s="347">
        <v>0</v>
      </c>
      <c r="D15" s="347"/>
      <c r="E15" s="161" t="str">
        <f t="shared" si="0"/>
        <v>N/A</v>
      </c>
      <c r="F15" s="214"/>
      <c r="G15" s="99"/>
      <c r="H15" s="96" t="s">
        <v>93</v>
      </c>
      <c r="I15" s="210">
        <v>0</v>
      </c>
      <c r="J15" s="211"/>
    </row>
    <row r="16" spans="1:10" x14ac:dyDescent="0.25">
      <c r="A16" s="276" t="s">
        <v>59</v>
      </c>
      <c r="B16" s="345"/>
      <c r="C16" s="347">
        <v>0</v>
      </c>
      <c r="D16" s="347"/>
      <c r="E16" s="161" t="str">
        <f t="shared" si="0"/>
        <v>N/A</v>
      </c>
      <c r="F16" s="214"/>
      <c r="G16" s="12"/>
      <c r="H16" s="96" t="s">
        <v>94</v>
      </c>
      <c r="I16" s="210">
        <v>0</v>
      </c>
      <c r="J16" s="211"/>
    </row>
    <row r="17" spans="1:10" x14ac:dyDescent="0.25">
      <c r="A17" s="276" t="s">
        <v>60</v>
      </c>
      <c r="B17" s="345"/>
      <c r="C17" s="347">
        <v>0</v>
      </c>
      <c r="D17" s="347"/>
      <c r="E17" s="161" t="str">
        <f t="shared" si="0"/>
        <v>N/A</v>
      </c>
      <c r="F17" s="214"/>
      <c r="G17" s="12"/>
      <c r="H17" s="96" t="s">
        <v>95</v>
      </c>
      <c r="I17" s="210">
        <v>0</v>
      </c>
      <c r="J17" s="211"/>
    </row>
    <row r="18" spans="1:10" x14ac:dyDescent="0.25">
      <c r="A18" s="276" t="s">
        <v>61</v>
      </c>
      <c r="B18" s="345"/>
      <c r="C18" s="347">
        <v>0</v>
      </c>
      <c r="D18" s="347"/>
      <c r="E18" s="161" t="str">
        <f t="shared" si="0"/>
        <v>N/A</v>
      </c>
      <c r="F18" s="214"/>
      <c r="G18" s="12"/>
      <c r="H18" s="96" t="s">
        <v>96</v>
      </c>
      <c r="I18" s="210">
        <v>0</v>
      </c>
      <c r="J18" s="211"/>
    </row>
    <row r="19" spans="1:10" x14ac:dyDescent="0.25">
      <c r="A19" s="276" t="s">
        <v>62</v>
      </c>
      <c r="B19" s="345"/>
      <c r="C19" s="347">
        <v>0</v>
      </c>
      <c r="D19" s="347"/>
      <c r="E19" s="161" t="str">
        <f t="shared" si="0"/>
        <v>N/A</v>
      </c>
      <c r="F19" s="214"/>
      <c r="G19" s="12"/>
      <c r="H19" s="96" t="s">
        <v>97</v>
      </c>
      <c r="I19" s="210">
        <v>0</v>
      </c>
      <c r="J19" s="211"/>
    </row>
    <row r="20" spans="1:10" x14ac:dyDescent="0.25">
      <c r="A20" s="276" t="s">
        <v>63</v>
      </c>
      <c r="B20" s="345"/>
      <c r="C20" s="347">
        <v>0</v>
      </c>
      <c r="D20" s="347"/>
      <c r="E20" s="161" t="str">
        <f t="shared" si="0"/>
        <v>N/A</v>
      </c>
      <c r="F20" s="214"/>
      <c r="G20" s="12"/>
      <c r="H20" s="96" t="s">
        <v>98</v>
      </c>
      <c r="I20" s="210">
        <v>0</v>
      </c>
      <c r="J20" s="211"/>
    </row>
    <row r="21" spans="1:10" x14ac:dyDescent="0.25">
      <c r="A21" s="276" t="s">
        <v>64</v>
      </c>
      <c r="B21" s="345"/>
      <c r="C21" s="347">
        <v>0</v>
      </c>
      <c r="D21" s="347"/>
      <c r="E21" s="161" t="str">
        <f t="shared" si="0"/>
        <v>N/A</v>
      </c>
      <c r="F21" s="214"/>
      <c r="G21" s="12"/>
      <c r="H21" s="96" t="s">
        <v>99</v>
      </c>
      <c r="I21" s="210">
        <v>0</v>
      </c>
      <c r="J21" s="211"/>
    </row>
    <row r="22" spans="1:10" ht="15.75" thickBot="1" x14ac:dyDescent="0.3">
      <c r="A22" s="276" t="s">
        <v>65</v>
      </c>
      <c r="B22" s="345"/>
      <c r="C22" s="347">
        <v>0</v>
      </c>
      <c r="D22" s="347"/>
      <c r="E22" s="161" t="str">
        <f t="shared" si="0"/>
        <v>N/A</v>
      </c>
      <c r="F22" s="214"/>
      <c r="G22" s="12"/>
      <c r="H22" s="97" t="s">
        <v>100</v>
      </c>
      <c r="I22" s="212">
        <v>0</v>
      </c>
      <c r="J22" s="213"/>
    </row>
    <row r="23" spans="1:10" ht="15.75" thickBot="1" x14ac:dyDescent="0.3">
      <c r="A23" s="276" t="s">
        <v>66</v>
      </c>
      <c r="B23" s="345"/>
      <c r="C23" s="347">
        <v>0</v>
      </c>
      <c r="D23" s="347"/>
      <c r="E23" s="161" t="str">
        <f t="shared" si="0"/>
        <v>N/A</v>
      </c>
      <c r="F23" s="214"/>
      <c r="G23" s="12"/>
      <c r="H23" s="12"/>
      <c r="I23" s="12"/>
      <c r="J23" s="94"/>
    </row>
    <row r="24" spans="1:10" ht="15.75" thickBot="1" x14ac:dyDescent="0.3">
      <c r="A24" s="276" t="s">
        <v>67</v>
      </c>
      <c r="B24" s="345"/>
      <c r="C24" s="347">
        <v>0</v>
      </c>
      <c r="D24" s="347"/>
      <c r="E24" s="161" t="str">
        <f t="shared" si="0"/>
        <v>N/A</v>
      </c>
      <c r="F24" s="214"/>
      <c r="G24" s="12"/>
      <c r="H24" s="100" t="s">
        <v>85</v>
      </c>
      <c r="I24" s="103">
        <f>SUM(I13:I22)</f>
        <v>0</v>
      </c>
      <c r="J24" s="94"/>
    </row>
    <row r="25" spans="1:10" x14ac:dyDescent="0.25">
      <c r="A25" s="276" t="s">
        <v>68</v>
      </c>
      <c r="B25" s="345"/>
      <c r="C25" s="347">
        <v>0</v>
      </c>
      <c r="D25" s="347"/>
      <c r="E25" s="161" t="str">
        <f t="shared" si="0"/>
        <v>N/A</v>
      </c>
      <c r="F25" s="214"/>
      <c r="G25" s="12"/>
      <c r="H25" s="12"/>
      <c r="I25" s="12"/>
      <c r="J25" s="94"/>
    </row>
    <row r="26" spans="1:10" x14ac:dyDescent="0.25">
      <c r="A26" s="276" t="s">
        <v>69</v>
      </c>
      <c r="B26" s="345"/>
      <c r="C26" s="347">
        <v>0</v>
      </c>
      <c r="D26" s="347"/>
      <c r="E26" s="161" t="str">
        <f t="shared" si="0"/>
        <v>N/A</v>
      </c>
      <c r="F26" s="211"/>
      <c r="G26" s="12"/>
      <c r="H26" s="12"/>
      <c r="I26" s="12"/>
      <c r="J26" s="94"/>
    </row>
    <row r="27" spans="1:10" x14ac:dyDescent="0.25">
      <c r="A27" s="276" t="s">
        <v>70</v>
      </c>
      <c r="B27" s="345"/>
      <c r="C27" s="347">
        <v>0</v>
      </c>
      <c r="D27" s="347"/>
      <c r="E27" s="161" t="str">
        <f t="shared" si="0"/>
        <v>N/A</v>
      </c>
      <c r="F27" s="211"/>
      <c r="G27" s="12"/>
      <c r="H27" s="12"/>
      <c r="I27" s="12"/>
      <c r="J27" s="94"/>
    </row>
    <row r="28" spans="1:10" ht="15.75" thickBot="1" x14ac:dyDescent="0.3">
      <c r="A28" s="276" t="s">
        <v>71</v>
      </c>
      <c r="B28" s="345"/>
      <c r="C28" s="347">
        <v>0</v>
      </c>
      <c r="D28" s="347"/>
      <c r="E28" s="161" t="str">
        <f t="shared" si="0"/>
        <v>N/A</v>
      </c>
      <c r="F28" s="211"/>
      <c r="G28" s="12"/>
      <c r="H28" s="19" t="s">
        <v>102</v>
      </c>
      <c r="I28" s="12"/>
      <c r="J28" s="94"/>
    </row>
    <row r="29" spans="1:10" ht="15.75" thickBot="1" x14ac:dyDescent="0.3">
      <c r="A29" s="276" t="s">
        <v>72</v>
      </c>
      <c r="B29" s="345"/>
      <c r="C29" s="347">
        <v>0</v>
      </c>
      <c r="D29" s="347"/>
      <c r="E29" s="161" t="str">
        <f t="shared" si="0"/>
        <v>N/A</v>
      </c>
      <c r="F29" s="211"/>
      <c r="G29" s="12"/>
      <c r="H29" s="19" t="s">
        <v>105</v>
      </c>
      <c r="I29" s="116"/>
      <c r="J29" s="94"/>
    </row>
    <row r="30" spans="1:10" x14ac:dyDescent="0.25">
      <c r="A30" s="276" t="s">
        <v>73</v>
      </c>
      <c r="B30" s="345"/>
      <c r="C30" s="347">
        <v>0</v>
      </c>
      <c r="D30" s="347"/>
      <c r="E30" s="161" t="str">
        <f t="shared" si="0"/>
        <v>N/A</v>
      </c>
      <c r="F30" s="211"/>
      <c r="G30" s="12"/>
      <c r="H30" s="12"/>
      <c r="I30" s="12"/>
      <c r="J30" s="94"/>
    </row>
    <row r="31" spans="1:10" x14ac:dyDescent="0.25">
      <c r="A31" s="276" t="s">
        <v>74</v>
      </c>
      <c r="B31" s="345"/>
      <c r="C31" s="347">
        <v>0</v>
      </c>
      <c r="D31" s="347"/>
      <c r="E31" s="161" t="str">
        <f t="shared" si="0"/>
        <v>N/A</v>
      </c>
      <c r="F31" s="211"/>
      <c r="G31" s="12"/>
      <c r="H31" s="299" t="s">
        <v>106</v>
      </c>
      <c r="I31" s="299"/>
      <c r="J31" s="346"/>
    </row>
    <row r="32" spans="1:10" x14ac:dyDescent="0.25">
      <c r="A32" s="276" t="s">
        <v>75</v>
      </c>
      <c r="B32" s="345"/>
      <c r="C32" s="347">
        <v>0</v>
      </c>
      <c r="D32" s="347"/>
      <c r="E32" s="161" t="str">
        <f t="shared" si="0"/>
        <v>N/A</v>
      </c>
      <c r="F32" s="211"/>
      <c r="G32" s="12"/>
      <c r="H32" s="14"/>
      <c r="I32" s="12"/>
      <c r="J32" s="94"/>
    </row>
    <row r="33" spans="1:10" x14ac:dyDescent="0.25">
      <c r="A33" s="276" t="s">
        <v>76</v>
      </c>
      <c r="B33" s="345"/>
      <c r="C33" s="347">
        <v>0</v>
      </c>
      <c r="D33" s="347"/>
      <c r="E33" s="161" t="str">
        <f t="shared" si="0"/>
        <v>N/A</v>
      </c>
      <c r="F33" s="211"/>
      <c r="G33" s="12"/>
      <c r="H33" s="12"/>
      <c r="I33" s="12"/>
      <c r="J33" s="94"/>
    </row>
    <row r="34" spans="1:10" x14ac:dyDescent="0.25">
      <c r="A34" s="276" t="s">
        <v>77</v>
      </c>
      <c r="B34" s="345"/>
      <c r="C34" s="347">
        <v>0</v>
      </c>
      <c r="D34" s="347"/>
      <c r="E34" s="161" t="str">
        <f t="shared" si="0"/>
        <v>N/A</v>
      </c>
      <c r="F34" s="211"/>
      <c r="G34" s="12"/>
      <c r="H34" s="12"/>
      <c r="I34" s="12"/>
      <c r="J34" s="94"/>
    </row>
    <row r="35" spans="1:10" x14ac:dyDescent="0.25">
      <c r="A35" s="276" t="s">
        <v>78</v>
      </c>
      <c r="B35" s="345"/>
      <c r="C35" s="347">
        <v>0</v>
      </c>
      <c r="D35" s="347"/>
      <c r="E35" s="161" t="str">
        <f t="shared" si="0"/>
        <v>N/A</v>
      </c>
      <c r="F35" s="211"/>
      <c r="G35" s="12"/>
      <c r="H35" s="12"/>
      <c r="I35" s="12"/>
      <c r="J35" s="94"/>
    </row>
    <row r="36" spans="1:10" x14ac:dyDescent="0.25">
      <c r="A36" s="276" t="s">
        <v>79</v>
      </c>
      <c r="B36" s="345"/>
      <c r="C36" s="347">
        <v>0</v>
      </c>
      <c r="D36" s="347"/>
      <c r="E36" s="161" t="str">
        <f t="shared" si="0"/>
        <v>N/A</v>
      </c>
      <c r="F36" s="211"/>
      <c r="G36" s="12"/>
      <c r="H36" s="12"/>
      <c r="I36" s="12"/>
      <c r="J36" s="94"/>
    </row>
    <row r="37" spans="1:10" x14ac:dyDescent="0.25">
      <c r="A37" s="276" t="s">
        <v>80</v>
      </c>
      <c r="B37" s="345"/>
      <c r="C37" s="347">
        <v>0</v>
      </c>
      <c r="D37" s="347"/>
      <c r="E37" s="161" t="str">
        <f t="shared" si="0"/>
        <v>N/A</v>
      </c>
      <c r="F37" s="211"/>
      <c r="G37" s="12"/>
      <c r="H37" s="12"/>
      <c r="I37" s="12"/>
      <c r="J37" s="94"/>
    </row>
    <row r="38" spans="1:10" x14ac:dyDescent="0.25">
      <c r="A38" s="276" t="s">
        <v>81</v>
      </c>
      <c r="B38" s="345"/>
      <c r="C38" s="347">
        <v>0</v>
      </c>
      <c r="D38" s="347"/>
      <c r="E38" s="161" t="str">
        <f t="shared" si="0"/>
        <v>N/A</v>
      </c>
      <c r="F38" s="211"/>
      <c r="G38" s="12"/>
      <c r="H38" s="12"/>
      <c r="I38" s="12"/>
      <c r="J38" s="94"/>
    </row>
    <row r="39" spans="1:10" x14ac:dyDescent="0.25">
      <c r="A39" s="276" t="s">
        <v>69</v>
      </c>
      <c r="B39" s="345"/>
      <c r="C39" s="347">
        <v>0</v>
      </c>
      <c r="D39" s="347"/>
      <c r="E39" s="161" t="str">
        <f t="shared" si="0"/>
        <v>N/A</v>
      </c>
      <c r="F39" s="211"/>
      <c r="G39" s="12"/>
      <c r="H39" s="12"/>
      <c r="I39" s="12"/>
      <c r="J39" s="94"/>
    </row>
    <row r="40" spans="1:10" x14ac:dyDescent="0.25">
      <c r="A40" s="276" t="s">
        <v>82</v>
      </c>
      <c r="B40" s="345"/>
      <c r="C40" s="347">
        <v>0</v>
      </c>
      <c r="D40" s="347"/>
      <c r="E40" s="161" t="str">
        <f t="shared" si="0"/>
        <v>N/A</v>
      </c>
      <c r="F40" s="211"/>
      <c r="G40" s="12"/>
      <c r="H40" s="12"/>
      <c r="I40" s="12"/>
      <c r="J40" s="94"/>
    </row>
    <row r="41" spans="1:10" x14ac:dyDescent="0.25">
      <c r="A41" s="276" t="s">
        <v>83</v>
      </c>
      <c r="B41" s="345"/>
      <c r="C41" s="347">
        <v>0</v>
      </c>
      <c r="D41" s="347"/>
      <c r="E41" s="161" t="str">
        <f t="shared" si="0"/>
        <v>N/A</v>
      </c>
      <c r="F41" s="215"/>
      <c r="G41" s="80"/>
      <c r="H41" s="80"/>
      <c r="I41" s="12"/>
      <c r="J41" s="81"/>
    </row>
    <row r="42" spans="1:10" ht="15.75" thickBot="1" x14ac:dyDescent="0.3">
      <c r="A42" s="350" t="s">
        <v>84</v>
      </c>
      <c r="B42" s="351"/>
      <c r="C42" s="348">
        <v>0</v>
      </c>
      <c r="D42" s="348"/>
      <c r="E42" s="118" t="str">
        <f t="shared" si="0"/>
        <v>N/A</v>
      </c>
      <c r="F42" s="216"/>
      <c r="G42" s="80"/>
      <c r="H42" s="80"/>
      <c r="I42" s="12"/>
      <c r="J42" s="81"/>
    </row>
    <row r="43" spans="1:10" ht="15.75" thickBot="1" x14ac:dyDescent="0.3">
      <c r="A43" s="352"/>
      <c r="B43" s="349"/>
      <c r="C43" s="80"/>
      <c r="D43" s="80"/>
      <c r="E43" s="80"/>
      <c r="F43" s="80"/>
      <c r="G43" s="80"/>
      <c r="H43" s="80"/>
      <c r="I43" s="12"/>
      <c r="J43" s="81"/>
    </row>
    <row r="44" spans="1:10" ht="15.75" thickBot="1" x14ac:dyDescent="0.3">
      <c r="A44" s="353" t="s">
        <v>85</v>
      </c>
      <c r="B44" s="354"/>
      <c r="C44" s="101"/>
      <c r="D44" s="101">
        <f>SUM(C13:D42)</f>
        <v>0</v>
      </c>
      <c r="E44" s="102">
        <f>SUM(E13:E42)</f>
        <v>0</v>
      </c>
      <c r="F44" s="80"/>
      <c r="G44" s="80"/>
      <c r="H44" s="80"/>
      <c r="I44" s="12"/>
      <c r="J44" s="81"/>
    </row>
    <row r="45" spans="1:10" x14ac:dyDescent="0.25">
      <c r="A45" s="79"/>
      <c r="B45" s="80"/>
      <c r="C45" s="80"/>
      <c r="D45" s="80"/>
      <c r="E45" s="80"/>
      <c r="F45" s="80"/>
      <c r="G45" s="80"/>
      <c r="H45" s="80"/>
      <c r="I45" s="12"/>
      <c r="J45" s="81"/>
    </row>
    <row r="46" spans="1:10" ht="15.75" thickBot="1" x14ac:dyDescent="0.3">
      <c r="A46" s="2"/>
      <c r="B46" s="3"/>
      <c r="C46" s="3"/>
      <c r="D46" s="3"/>
      <c r="E46" s="3"/>
      <c r="F46" s="3"/>
      <c r="G46" s="3"/>
      <c r="H46" s="3"/>
      <c r="I46" s="13"/>
      <c r="J46" s="4"/>
    </row>
  </sheetData>
  <sheetProtection algorithmName="SHA-512" hashValue="aBvW3uBDUPSwkW13O5oFakrooRPbb0n63+k7X5/W1L6T5AGjzo0+LaqO/p0xeVWNQyiZDb1ZS39MpBcn4A8amg==" saltValue="1YegXlorN+SDmUnHBN3yDw==" spinCount="100000" sheet="1" objects="1" scenarios="1" selectLockedCells="1"/>
  <mergeCells count="76">
    <mergeCell ref="A13:B13"/>
    <mergeCell ref="C13:D13"/>
    <mergeCell ref="A1:J1"/>
    <mergeCell ref="A3:C3"/>
    <mergeCell ref="D3:H3"/>
    <mergeCell ref="A7:B7"/>
    <mergeCell ref="C7:D7"/>
    <mergeCell ref="E7:H7"/>
    <mergeCell ref="A9:J9"/>
    <mergeCell ref="A10:J10"/>
    <mergeCell ref="A11:B11"/>
    <mergeCell ref="C11:D11"/>
    <mergeCell ref="C12:D12"/>
    <mergeCell ref="A5:C5"/>
    <mergeCell ref="D5:H5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C34:D34"/>
    <mergeCell ref="A29:B29"/>
    <mergeCell ref="C29:D29"/>
    <mergeCell ref="A30:B30"/>
    <mergeCell ref="C30:D30"/>
    <mergeCell ref="A31:B31"/>
    <mergeCell ref="C31:D31"/>
    <mergeCell ref="A43:B43"/>
    <mergeCell ref="A44:B44"/>
    <mergeCell ref="A38:B38"/>
    <mergeCell ref="C38:D38"/>
    <mergeCell ref="A39:B39"/>
    <mergeCell ref="C39:D39"/>
    <mergeCell ref="A40:B40"/>
    <mergeCell ref="C40:D40"/>
    <mergeCell ref="H31:J31"/>
    <mergeCell ref="A41:B41"/>
    <mergeCell ref="C41:D41"/>
    <mergeCell ref="A42:B42"/>
    <mergeCell ref="C42:D42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0423-5974-4AFB-863E-CE8AFF4768E3}">
  <sheetPr>
    <pageSetUpPr fitToPage="1"/>
  </sheetPr>
  <dimension ref="A1:P62"/>
  <sheetViews>
    <sheetView zoomScale="85" zoomScaleNormal="85" workbookViewId="0">
      <selection activeCell="C9" sqref="C9:H9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7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9.7109375" style="6" customWidth="1"/>
    <col min="9" max="9" width="27.42578125" style="5" customWidth="1"/>
    <col min="10" max="10" width="20.85546875" style="6" customWidth="1"/>
    <col min="11" max="12" width="9.140625" style="6"/>
    <col min="13" max="13" width="16.85546875" style="6" customWidth="1"/>
    <col min="14" max="16" width="20.7109375" style="6" customWidth="1"/>
    <col min="17" max="16384" width="9.140625" style="6"/>
  </cols>
  <sheetData>
    <row r="1" spans="1:16" ht="19.5" thickBot="1" x14ac:dyDescent="0.35">
      <c r="A1" s="420" t="s">
        <v>133</v>
      </c>
      <c r="B1" s="421"/>
      <c r="C1" s="421"/>
      <c r="D1" s="421"/>
      <c r="E1" s="421"/>
      <c r="F1" s="421"/>
      <c r="G1" s="421"/>
      <c r="H1" s="421"/>
      <c r="I1" s="421"/>
      <c r="J1" s="422"/>
    </row>
    <row r="2" spans="1:16" ht="16.5" thickBot="1" x14ac:dyDescent="0.3">
      <c r="A2" s="87"/>
      <c r="B2" s="171"/>
      <c r="C2" s="171"/>
      <c r="D2" s="171"/>
      <c r="E2" s="171"/>
      <c r="F2" s="171"/>
      <c r="G2" s="171"/>
      <c r="H2" s="171"/>
      <c r="I2" s="171"/>
      <c r="J2" s="89"/>
    </row>
    <row r="3" spans="1:16" ht="16.5" thickBot="1" x14ac:dyDescent="0.3">
      <c r="A3" s="289" t="s">
        <v>6</v>
      </c>
      <c r="B3" s="290"/>
      <c r="C3" s="290"/>
      <c r="D3" s="423" t="str">
        <f>'Ação Orçamentária'!D3:G3</f>
        <v>CONSTRUÇÃO DO EDIFÍCIO SEDE DO CONSELHO DA JUSTIÇA FEDERAL - DF</v>
      </c>
      <c r="E3" s="423"/>
      <c r="F3" s="423"/>
      <c r="G3" s="423"/>
      <c r="H3" s="423"/>
      <c r="I3" s="169" t="s">
        <v>7</v>
      </c>
      <c r="J3" s="46" t="str">
        <f>'Ação Orçamentária'!I3</f>
        <v>XXXX</v>
      </c>
    </row>
    <row r="4" spans="1:16" ht="16.5" thickBot="1" x14ac:dyDescent="0.3">
      <c r="A4" s="172"/>
      <c r="B4" s="173"/>
      <c r="C4" s="173"/>
      <c r="D4" s="174"/>
      <c r="E4" s="174"/>
      <c r="F4" s="174"/>
      <c r="G4" s="174"/>
      <c r="H4" s="174"/>
      <c r="I4" s="174"/>
      <c r="J4" s="175"/>
    </row>
    <row r="5" spans="1:16" ht="15.75" thickBot="1" x14ac:dyDescent="0.3">
      <c r="A5" s="391" t="s">
        <v>120</v>
      </c>
      <c r="B5" s="392"/>
      <c r="C5" s="392"/>
      <c r="D5" s="152">
        <f>SUM(D11+D35)</f>
        <v>0</v>
      </c>
      <c r="E5" s="356"/>
      <c r="F5" s="356"/>
      <c r="G5" s="356"/>
      <c r="H5" s="356"/>
      <c r="I5" s="166" t="s">
        <v>121</v>
      </c>
      <c r="J5" s="104">
        <f>SUM(J11+J35)</f>
        <v>0</v>
      </c>
    </row>
    <row r="6" spans="1:16" ht="15.75" thickBot="1" x14ac:dyDescent="0.3">
      <c r="A6" s="164"/>
      <c r="B6" s="5"/>
      <c r="C6" s="5"/>
      <c r="D6" s="5"/>
      <c r="E6" s="5"/>
      <c r="F6" s="5"/>
      <c r="G6" s="5"/>
      <c r="H6" s="5"/>
      <c r="J6" s="168"/>
    </row>
    <row r="7" spans="1:16" ht="16.5" thickBot="1" x14ac:dyDescent="0.3">
      <c r="A7" s="283" t="s">
        <v>118</v>
      </c>
      <c r="B7" s="426"/>
      <c r="C7" s="426"/>
      <c r="D7" s="426"/>
      <c r="E7" s="426"/>
      <c r="F7" s="426"/>
      <c r="G7" s="426"/>
      <c r="H7" s="426"/>
      <c r="I7" s="426"/>
      <c r="J7" s="427"/>
    </row>
    <row r="8" spans="1:16" ht="15.75" thickBot="1" x14ac:dyDescent="0.3">
      <c r="A8" s="176"/>
      <c r="B8" s="5"/>
      <c r="C8" s="5"/>
      <c r="D8" s="5"/>
      <c r="E8" s="5"/>
      <c r="F8" s="5"/>
      <c r="G8" s="5"/>
      <c r="H8" s="5"/>
      <c r="J8" s="168"/>
    </row>
    <row r="9" spans="1:16" ht="15" customHeight="1" thickBot="1" x14ac:dyDescent="0.3">
      <c r="A9" s="289" t="s">
        <v>122</v>
      </c>
      <c r="B9" s="290"/>
      <c r="C9" s="402" t="s">
        <v>119</v>
      </c>
      <c r="D9" s="402"/>
      <c r="E9" s="402"/>
      <c r="F9" s="402"/>
      <c r="G9" s="402"/>
      <c r="H9" s="402"/>
      <c r="I9" s="169" t="s">
        <v>112</v>
      </c>
      <c r="J9" s="217">
        <v>44211</v>
      </c>
      <c r="P9" s="144"/>
    </row>
    <row r="10" spans="1:16" ht="15.75" customHeight="1" thickBot="1" x14ac:dyDescent="0.3">
      <c r="A10" s="172"/>
      <c r="B10" s="173"/>
      <c r="C10" s="173"/>
      <c r="D10" s="173"/>
      <c r="E10" s="173"/>
      <c r="F10" s="173"/>
      <c r="G10" s="173"/>
      <c r="H10" s="173"/>
      <c r="I10" s="174"/>
      <c r="J10" s="177"/>
    </row>
    <row r="11" spans="1:16" ht="15" customHeight="1" thickBot="1" x14ac:dyDescent="0.3">
      <c r="A11" s="391" t="s">
        <v>53</v>
      </c>
      <c r="B11" s="392"/>
      <c r="C11" s="392"/>
      <c r="D11" s="218">
        <v>0</v>
      </c>
      <c r="E11" s="356"/>
      <c r="F11" s="356"/>
      <c r="G11" s="356"/>
      <c r="H11" s="356"/>
      <c r="I11" s="166" t="s">
        <v>54</v>
      </c>
      <c r="J11" s="104">
        <f>SUM(D11+I22)</f>
        <v>0</v>
      </c>
      <c r="L11" s="178"/>
      <c r="M11" s="178"/>
    </row>
    <row r="12" spans="1:16" ht="15.75" thickBot="1" x14ac:dyDescent="0.3">
      <c r="A12" s="433"/>
      <c r="B12" s="434"/>
      <c r="C12" s="434"/>
      <c r="D12" s="434"/>
      <c r="E12" s="434"/>
      <c r="F12" s="434"/>
      <c r="G12" s="435"/>
      <c r="H12" s="434"/>
      <c r="I12" s="434"/>
      <c r="J12" s="436"/>
      <c r="M12" s="144"/>
    </row>
    <row r="13" spans="1:16" ht="15" customHeight="1" thickBot="1" x14ac:dyDescent="0.3">
      <c r="A13" s="373" t="s">
        <v>86</v>
      </c>
      <c r="B13" s="374"/>
      <c r="C13" s="361" t="s">
        <v>87</v>
      </c>
      <c r="D13" s="361"/>
      <c r="E13" s="167" t="s">
        <v>56</v>
      </c>
      <c r="F13" s="93" t="s">
        <v>88</v>
      </c>
      <c r="G13" s="5"/>
      <c r="H13" s="92" t="s">
        <v>89</v>
      </c>
      <c r="I13" s="167" t="s">
        <v>90</v>
      </c>
      <c r="J13" s="93" t="s">
        <v>88</v>
      </c>
      <c r="L13" s="411" t="s">
        <v>151</v>
      </c>
      <c r="M13" s="412"/>
      <c r="N13" s="412"/>
      <c r="O13" s="412"/>
      <c r="P13" s="413"/>
    </row>
    <row r="14" spans="1:16" ht="15.75" thickBot="1" x14ac:dyDescent="0.3">
      <c r="A14" s="162"/>
      <c r="C14" s="399"/>
      <c r="D14" s="399"/>
      <c r="E14" s="5"/>
      <c r="F14" s="5"/>
      <c r="G14" s="5"/>
      <c r="H14" s="5"/>
      <c r="J14" s="168"/>
      <c r="L14" s="414" t="s">
        <v>152</v>
      </c>
      <c r="M14" s="415"/>
      <c r="N14" s="418" t="s">
        <v>153</v>
      </c>
      <c r="O14" s="418" t="s">
        <v>154</v>
      </c>
      <c r="P14" s="409" t="s">
        <v>155</v>
      </c>
    </row>
    <row r="15" spans="1:16" ht="15" customHeight="1" x14ac:dyDescent="0.25">
      <c r="A15" s="359" t="s">
        <v>55</v>
      </c>
      <c r="B15" s="360"/>
      <c r="C15" s="375">
        <v>0</v>
      </c>
      <c r="D15" s="375"/>
      <c r="E15" s="195" t="str">
        <f>IF($J$11=0,"N/A",C15/$J$11)</f>
        <v>N/A</v>
      </c>
      <c r="F15" s="209">
        <v>44229</v>
      </c>
      <c r="G15" s="5"/>
      <c r="H15" s="95" t="s">
        <v>91</v>
      </c>
      <c r="I15" s="208">
        <v>0</v>
      </c>
      <c r="J15" s="209">
        <v>44259</v>
      </c>
      <c r="L15" s="416"/>
      <c r="M15" s="417"/>
      <c r="N15" s="419"/>
      <c r="O15" s="419"/>
      <c r="P15" s="410"/>
    </row>
    <row r="16" spans="1:16" x14ac:dyDescent="0.25">
      <c r="A16" s="276" t="s">
        <v>57</v>
      </c>
      <c r="B16" s="345"/>
      <c r="C16" s="347">
        <v>0</v>
      </c>
      <c r="D16" s="347"/>
      <c r="E16" s="161" t="str">
        <f t="shared" ref="E16:E26" si="0">IF($J$11=0,"N/A",C16/$J$11)</f>
        <v>N/A</v>
      </c>
      <c r="F16" s="214"/>
      <c r="G16" s="180"/>
      <c r="H16" s="96" t="s">
        <v>92</v>
      </c>
      <c r="I16" s="210">
        <v>0</v>
      </c>
      <c r="J16" s="211"/>
      <c r="L16" s="403" t="s">
        <v>156</v>
      </c>
      <c r="M16" s="404"/>
      <c r="N16" s="181">
        <f>IF(I25="1",J11,0)</f>
        <v>0</v>
      </c>
      <c r="O16" s="181">
        <f>IF(I49="1",J35,0)</f>
        <v>0</v>
      </c>
      <c r="P16" s="182">
        <f>SUM(N16+O16)</f>
        <v>0</v>
      </c>
    </row>
    <row r="17" spans="1:16" x14ac:dyDescent="0.25">
      <c r="A17" s="276" t="s">
        <v>58</v>
      </c>
      <c r="B17" s="345"/>
      <c r="C17" s="347">
        <v>0</v>
      </c>
      <c r="D17" s="347"/>
      <c r="E17" s="161" t="str">
        <f t="shared" si="0"/>
        <v>N/A</v>
      </c>
      <c r="F17" s="214"/>
      <c r="G17" s="180"/>
      <c r="H17" s="96" t="s">
        <v>93</v>
      </c>
      <c r="I17" s="210">
        <v>0</v>
      </c>
      <c r="J17" s="211"/>
      <c r="L17" s="405" t="s">
        <v>157</v>
      </c>
      <c r="M17" s="406"/>
      <c r="N17" s="181">
        <f>IF(I25="2",J11,0)</f>
        <v>0</v>
      </c>
      <c r="O17" s="181">
        <f>IF(I49="2",J35,0)</f>
        <v>0</v>
      </c>
      <c r="P17" s="182">
        <f>SUM(N17+O17)</f>
        <v>0</v>
      </c>
    </row>
    <row r="18" spans="1:16" ht="15.75" thickBot="1" x14ac:dyDescent="0.3">
      <c r="A18" s="276" t="s">
        <v>59</v>
      </c>
      <c r="B18" s="345"/>
      <c r="C18" s="347">
        <v>0</v>
      </c>
      <c r="D18" s="347"/>
      <c r="E18" s="161" t="str">
        <f t="shared" si="0"/>
        <v>N/A</v>
      </c>
      <c r="F18" s="214"/>
      <c r="G18" s="5"/>
      <c r="H18" s="96" t="s">
        <v>94</v>
      </c>
      <c r="I18" s="210">
        <v>0</v>
      </c>
      <c r="J18" s="211"/>
      <c r="L18" s="407" t="s">
        <v>158</v>
      </c>
      <c r="M18" s="408"/>
      <c r="N18" s="183">
        <f>IF(I25="3",J11,0)</f>
        <v>0</v>
      </c>
      <c r="O18" s="183">
        <f>IF(I49="3",J35,0)</f>
        <v>0</v>
      </c>
      <c r="P18" s="184">
        <f>SUM(N18+O18)</f>
        <v>0</v>
      </c>
    </row>
    <row r="19" spans="1:16" ht="15.75" thickBot="1" x14ac:dyDescent="0.3">
      <c r="A19" s="276" t="s">
        <v>60</v>
      </c>
      <c r="B19" s="345"/>
      <c r="C19" s="347">
        <v>0</v>
      </c>
      <c r="D19" s="347"/>
      <c r="E19" s="161" t="str">
        <f t="shared" si="0"/>
        <v>N/A</v>
      </c>
      <c r="F19" s="214"/>
      <c r="G19" s="5"/>
      <c r="H19" s="96" t="s">
        <v>95</v>
      </c>
      <c r="I19" s="210">
        <v>0</v>
      </c>
      <c r="J19" s="211"/>
    </row>
    <row r="20" spans="1:16" ht="15" customHeight="1" thickBot="1" x14ac:dyDescent="0.3">
      <c r="A20" s="276" t="s">
        <v>61</v>
      </c>
      <c r="B20" s="345"/>
      <c r="C20" s="347">
        <v>0</v>
      </c>
      <c r="D20" s="347"/>
      <c r="E20" s="161" t="str">
        <f t="shared" si="0"/>
        <v>N/A</v>
      </c>
      <c r="F20" s="214"/>
      <c r="G20" s="5"/>
      <c r="H20" s="97" t="s">
        <v>96</v>
      </c>
      <c r="I20" s="212">
        <v>0</v>
      </c>
      <c r="J20" s="213"/>
      <c r="L20" s="411" t="s">
        <v>159</v>
      </c>
      <c r="M20" s="412"/>
      <c r="N20" s="412"/>
      <c r="O20" s="412"/>
      <c r="P20" s="413"/>
    </row>
    <row r="21" spans="1:16" ht="15.75" thickBot="1" x14ac:dyDescent="0.3">
      <c r="A21" s="276" t="s">
        <v>62</v>
      </c>
      <c r="B21" s="345"/>
      <c r="C21" s="347">
        <v>0</v>
      </c>
      <c r="D21" s="347"/>
      <c r="E21" s="161" t="str">
        <f t="shared" si="0"/>
        <v>N/A</v>
      </c>
      <c r="F21" s="214"/>
      <c r="G21" s="5"/>
      <c r="H21" s="180"/>
      <c r="I21" s="185"/>
      <c r="J21" s="168"/>
      <c r="L21" s="414" t="s">
        <v>152</v>
      </c>
      <c r="M21" s="415"/>
      <c r="N21" s="418" t="s">
        <v>160</v>
      </c>
      <c r="O21" s="418" t="s">
        <v>161</v>
      </c>
      <c r="P21" s="409" t="s">
        <v>162</v>
      </c>
    </row>
    <row r="22" spans="1:16" ht="15" customHeight="1" thickBot="1" x14ac:dyDescent="0.3">
      <c r="A22" s="276" t="s">
        <v>63</v>
      </c>
      <c r="B22" s="345"/>
      <c r="C22" s="347">
        <v>0</v>
      </c>
      <c r="D22" s="347"/>
      <c r="E22" s="161" t="str">
        <f t="shared" si="0"/>
        <v>N/A</v>
      </c>
      <c r="F22" s="214"/>
      <c r="G22" s="5"/>
      <c r="H22" s="165" t="s">
        <v>85</v>
      </c>
      <c r="I22" s="103">
        <f>SUM(I15:I20)</f>
        <v>0</v>
      </c>
      <c r="J22" s="168"/>
      <c r="L22" s="416"/>
      <c r="M22" s="417"/>
      <c r="N22" s="419"/>
      <c r="O22" s="419"/>
      <c r="P22" s="410"/>
    </row>
    <row r="23" spans="1:16" ht="15.75" thickBot="1" x14ac:dyDescent="0.3">
      <c r="A23" s="276" t="s">
        <v>64</v>
      </c>
      <c r="B23" s="345"/>
      <c r="C23" s="347">
        <v>0</v>
      </c>
      <c r="D23" s="347"/>
      <c r="E23" s="161" t="str">
        <f t="shared" si="0"/>
        <v>N/A</v>
      </c>
      <c r="F23" s="214"/>
      <c r="G23" s="5"/>
      <c r="H23" s="180"/>
      <c r="I23" s="185"/>
      <c r="J23" s="168"/>
      <c r="L23" s="403" t="s">
        <v>156</v>
      </c>
      <c r="M23" s="404"/>
      <c r="N23" s="181">
        <f>IF(I25="1",C28,0)</f>
        <v>0</v>
      </c>
      <c r="O23" s="181">
        <f>IF(I49="1",C52,0)</f>
        <v>0</v>
      </c>
      <c r="P23" s="182">
        <f>SUM(N23+O23)</f>
        <v>0</v>
      </c>
    </row>
    <row r="24" spans="1:16" ht="15.75" thickBot="1" x14ac:dyDescent="0.3">
      <c r="A24" s="276" t="s">
        <v>65</v>
      </c>
      <c r="B24" s="345"/>
      <c r="C24" s="347">
        <v>0</v>
      </c>
      <c r="D24" s="347"/>
      <c r="E24" s="161" t="str">
        <f t="shared" si="0"/>
        <v>N/A</v>
      </c>
      <c r="F24" s="214"/>
      <c r="G24" s="5"/>
      <c r="H24" s="186" t="s">
        <v>152</v>
      </c>
      <c r="I24" s="187" t="s">
        <v>163</v>
      </c>
      <c r="J24" s="430" t="s">
        <v>167</v>
      </c>
      <c r="L24" s="405" t="s">
        <v>157</v>
      </c>
      <c r="M24" s="406"/>
      <c r="N24" s="181">
        <f>IF(I25="2",C28,0)</f>
        <v>0</v>
      </c>
      <c r="O24" s="181">
        <f>IF(I49="2",C52,0)</f>
        <v>0</v>
      </c>
      <c r="P24" s="182">
        <f>SUM(N24+O24)</f>
        <v>0</v>
      </c>
    </row>
    <row r="25" spans="1:16" ht="15" customHeight="1" thickBot="1" x14ac:dyDescent="0.3">
      <c r="A25" s="276" t="s">
        <v>66</v>
      </c>
      <c r="B25" s="345"/>
      <c r="C25" s="347">
        <v>0</v>
      </c>
      <c r="D25" s="347"/>
      <c r="E25" s="161" t="str">
        <f t="shared" si="0"/>
        <v>N/A</v>
      </c>
      <c r="F25" s="214"/>
      <c r="G25" s="5"/>
      <c r="H25" s="188" t="s">
        <v>156</v>
      </c>
      <c r="I25" s="396" t="s">
        <v>164</v>
      </c>
      <c r="J25" s="431"/>
      <c r="L25" s="407" t="s">
        <v>158</v>
      </c>
      <c r="M25" s="408"/>
      <c r="N25" s="183">
        <f>IF(I25="3",C28,0)</f>
        <v>0</v>
      </c>
      <c r="O25" s="183">
        <f>IF(I49="3",C52,0)</f>
        <v>0</v>
      </c>
      <c r="P25" s="184">
        <f>SUM(N25+O25)</f>
        <v>0</v>
      </c>
    </row>
    <row r="26" spans="1:16" ht="15.75" thickBot="1" x14ac:dyDescent="0.3">
      <c r="A26" s="350" t="s">
        <v>67</v>
      </c>
      <c r="B26" s="351"/>
      <c r="C26" s="348">
        <v>0</v>
      </c>
      <c r="D26" s="348"/>
      <c r="E26" s="118" t="str">
        <f t="shared" si="0"/>
        <v>N/A</v>
      </c>
      <c r="F26" s="219"/>
      <c r="G26" s="5"/>
      <c r="H26" s="189" t="s">
        <v>157</v>
      </c>
      <c r="I26" s="397"/>
      <c r="J26" s="431"/>
    </row>
    <row r="27" spans="1:16" ht="15.75" thickBot="1" x14ac:dyDescent="0.3">
      <c r="A27" s="352"/>
      <c r="B27" s="399"/>
      <c r="C27" s="400"/>
      <c r="D27" s="400"/>
      <c r="E27" s="139"/>
      <c r="F27" s="180"/>
      <c r="G27" s="5"/>
      <c r="H27" s="190" t="s">
        <v>158</v>
      </c>
      <c r="I27" s="398"/>
      <c r="J27" s="432"/>
    </row>
    <row r="28" spans="1:16" ht="15.75" thickBot="1" x14ac:dyDescent="0.3">
      <c r="A28" s="353" t="s">
        <v>128</v>
      </c>
      <c r="B28" s="354"/>
      <c r="C28" s="401">
        <f>SUM(C15:D26)</f>
        <v>0</v>
      </c>
      <c r="D28" s="401"/>
      <c r="E28" s="140">
        <f>SUM(E15:E26)</f>
        <v>0</v>
      </c>
      <c r="F28" s="5"/>
      <c r="G28" s="5"/>
      <c r="H28" s="5"/>
      <c r="J28" s="168"/>
      <c r="L28" s="411" t="s">
        <v>178</v>
      </c>
      <c r="M28" s="412"/>
      <c r="N28" s="412"/>
      <c r="O28" s="412"/>
      <c r="P28" s="413"/>
    </row>
    <row r="29" spans="1:16" x14ac:dyDescent="0.25">
      <c r="A29" s="192"/>
      <c r="B29" s="138"/>
      <c r="C29" s="170"/>
      <c r="D29" s="170"/>
      <c r="E29" s="139"/>
      <c r="F29" s="179"/>
      <c r="G29" s="179"/>
      <c r="H29" s="147" t="s">
        <v>129</v>
      </c>
      <c r="I29" s="220" t="s">
        <v>166</v>
      </c>
      <c r="J29" s="428" t="s">
        <v>132</v>
      </c>
      <c r="L29" s="414" t="s">
        <v>152</v>
      </c>
      <c r="M29" s="415"/>
      <c r="N29" s="418" t="s">
        <v>179</v>
      </c>
      <c r="O29" s="418" t="s">
        <v>180</v>
      </c>
      <c r="P29" s="409" t="s">
        <v>181</v>
      </c>
    </row>
    <row r="30" spans="1:16" x14ac:dyDescent="0.25">
      <c r="A30" s="192"/>
      <c r="B30" s="138"/>
      <c r="C30" s="170"/>
      <c r="D30" s="170"/>
      <c r="E30" s="139"/>
      <c r="F30" s="179"/>
      <c r="G30" s="179"/>
      <c r="H30" s="148" t="s">
        <v>27</v>
      </c>
      <c r="I30" s="221">
        <v>1700</v>
      </c>
      <c r="J30" s="429"/>
      <c r="L30" s="416"/>
      <c r="M30" s="417"/>
      <c r="N30" s="419"/>
      <c r="O30" s="419"/>
      <c r="P30" s="410"/>
    </row>
    <row r="31" spans="1:16" ht="15.75" thickBot="1" x14ac:dyDescent="0.3">
      <c r="A31" s="192"/>
      <c r="B31" s="138"/>
      <c r="C31" s="170"/>
      <c r="D31" s="170"/>
      <c r="E31" s="139"/>
      <c r="F31" s="179"/>
      <c r="G31" s="179"/>
      <c r="H31" s="149" t="s">
        <v>131</v>
      </c>
      <c r="I31" s="193">
        <f>'Ação Orçamentária'!L36</f>
        <v>0</v>
      </c>
      <c r="J31" s="194" t="str">
        <f>IF(AND(I25="2",I30&gt;0,I31&gt;0),J11/(I30*I31),"NÃO CALCULADO")</f>
        <v>NÃO CALCULADO</v>
      </c>
      <c r="L31" s="424" t="s">
        <v>157</v>
      </c>
      <c r="M31" s="425"/>
      <c r="N31" s="237">
        <f>IF(OR(I25&lt;&gt;"2",J31="NÃO CALCULADO"),0,J31)</f>
        <v>0</v>
      </c>
      <c r="O31" s="237">
        <f>IF(OR(I49&lt;&gt;"2",J55="NÃO CALCULADO"),0,J55)</f>
        <v>0</v>
      </c>
      <c r="P31" s="238">
        <f>SUM(N31+O31)</f>
        <v>0</v>
      </c>
    </row>
    <row r="32" spans="1:16" ht="15.75" thickBot="1" x14ac:dyDescent="0.3">
      <c r="A32" s="352"/>
      <c r="B32" s="399"/>
      <c r="C32" s="400"/>
      <c r="D32" s="400"/>
      <c r="E32" s="139"/>
      <c r="F32" s="5"/>
      <c r="G32" s="5"/>
      <c r="H32" s="5"/>
      <c r="J32" s="168"/>
      <c r="O32" s="179"/>
      <c r="P32" s="199"/>
    </row>
    <row r="33" spans="1:10" ht="16.5" thickBot="1" x14ac:dyDescent="0.3">
      <c r="A33" s="289" t="s">
        <v>123</v>
      </c>
      <c r="B33" s="290"/>
      <c r="C33" s="402" t="s">
        <v>119</v>
      </c>
      <c r="D33" s="402"/>
      <c r="E33" s="402"/>
      <c r="F33" s="402"/>
      <c r="G33" s="402"/>
      <c r="H33" s="402"/>
      <c r="I33" s="169" t="s">
        <v>112</v>
      </c>
      <c r="J33" s="217">
        <v>44198</v>
      </c>
    </row>
    <row r="34" spans="1:10" ht="16.5" thickBot="1" x14ac:dyDescent="0.3">
      <c r="A34" s="172"/>
      <c r="B34" s="173"/>
      <c r="C34" s="173"/>
      <c r="D34" s="173"/>
      <c r="E34" s="173"/>
      <c r="F34" s="173"/>
      <c r="G34" s="173"/>
      <c r="H34" s="173"/>
      <c r="I34" s="174"/>
      <c r="J34" s="177"/>
    </row>
    <row r="35" spans="1:10" ht="15.75" thickBot="1" x14ac:dyDescent="0.3">
      <c r="A35" s="391" t="s">
        <v>53</v>
      </c>
      <c r="B35" s="392"/>
      <c r="C35" s="392"/>
      <c r="D35" s="218">
        <v>0</v>
      </c>
      <c r="E35" s="356"/>
      <c r="F35" s="356"/>
      <c r="G35" s="356"/>
      <c r="H35" s="356"/>
      <c r="I35" s="166" t="s">
        <v>54</v>
      </c>
      <c r="J35" s="104">
        <f>SUM(D35+I46)</f>
        <v>0</v>
      </c>
    </row>
    <row r="36" spans="1:10" ht="15.75" thickBot="1" x14ac:dyDescent="0.3">
      <c r="A36" s="352"/>
      <c r="B36" s="399"/>
      <c r="C36" s="399"/>
      <c r="D36" s="399"/>
      <c r="E36" s="399"/>
      <c r="F36" s="399"/>
      <c r="G36" s="399"/>
      <c r="H36" s="399"/>
      <c r="I36" s="399"/>
      <c r="J36" s="369"/>
    </row>
    <row r="37" spans="1:10" ht="15.75" thickBot="1" x14ac:dyDescent="0.3">
      <c r="A37" s="373" t="s">
        <v>86</v>
      </c>
      <c r="B37" s="374"/>
      <c r="C37" s="361" t="s">
        <v>87</v>
      </c>
      <c r="D37" s="361"/>
      <c r="E37" s="167" t="s">
        <v>56</v>
      </c>
      <c r="F37" s="93" t="s">
        <v>88</v>
      </c>
      <c r="G37" s="5"/>
      <c r="H37" s="92" t="s">
        <v>89</v>
      </c>
      <c r="I37" s="167" t="s">
        <v>90</v>
      </c>
      <c r="J37" s="93" t="s">
        <v>88</v>
      </c>
    </row>
    <row r="38" spans="1:10" ht="15.75" thickBot="1" x14ac:dyDescent="0.3">
      <c r="A38" s="162"/>
      <c r="C38" s="399"/>
      <c r="D38" s="399"/>
      <c r="E38" s="5"/>
      <c r="F38" s="5"/>
      <c r="G38" s="5"/>
      <c r="H38" s="5"/>
      <c r="J38" s="168"/>
    </row>
    <row r="39" spans="1:10" x14ac:dyDescent="0.25">
      <c r="A39" s="359" t="s">
        <v>55</v>
      </c>
      <c r="B39" s="360"/>
      <c r="C39" s="375">
        <v>0</v>
      </c>
      <c r="D39" s="375"/>
      <c r="E39" s="195" t="str">
        <f>IF($J$35=0,"N/A",C39/$J$35)</f>
        <v>N/A</v>
      </c>
      <c r="F39" s="209">
        <v>44229</v>
      </c>
      <c r="G39" s="5"/>
      <c r="H39" s="95" t="s">
        <v>91</v>
      </c>
      <c r="I39" s="208">
        <v>0</v>
      </c>
      <c r="J39" s="209">
        <v>44242</v>
      </c>
    </row>
    <row r="40" spans="1:10" x14ac:dyDescent="0.25">
      <c r="A40" s="276" t="s">
        <v>57</v>
      </c>
      <c r="B40" s="345"/>
      <c r="C40" s="347">
        <v>0</v>
      </c>
      <c r="D40" s="347"/>
      <c r="E40" s="161" t="str">
        <f t="shared" ref="E40:E50" si="1">IF($J$35=0,"N/A",C40/$J$35)</f>
        <v>N/A</v>
      </c>
      <c r="F40" s="214"/>
      <c r="G40" s="180"/>
      <c r="H40" s="96" t="s">
        <v>92</v>
      </c>
      <c r="I40" s="210">
        <v>0</v>
      </c>
      <c r="J40" s="211"/>
    </row>
    <row r="41" spans="1:10" x14ac:dyDescent="0.25">
      <c r="A41" s="276" t="s">
        <v>58</v>
      </c>
      <c r="B41" s="345"/>
      <c r="C41" s="347">
        <v>0</v>
      </c>
      <c r="D41" s="347"/>
      <c r="E41" s="161" t="str">
        <f t="shared" si="1"/>
        <v>N/A</v>
      </c>
      <c r="F41" s="214"/>
      <c r="G41" s="180"/>
      <c r="H41" s="96" t="s">
        <v>93</v>
      </c>
      <c r="I41" s="210">
        <v>0</v>
      </c>
      <c r="J41" s="211"/>
    </row>
    <row r="42" spans="1:10" x14ac:dyDescent="0.25">
      <c r="A42" s="276" t="s">
        <v>59</v>
      </c>
      <c r="B42" s="345"/>
      <c r="C42" s="347">
        <v>0</v>
      </c>
      <c r="D42" s="347"/>
      <c r="E42" s="161" t="str">
        <f t="shared" si="1"/>
        <v>N/A</v>
      </c>
      <c r="F42" s="214"/>
      <c r="G42" s="5"/>
      <c r="H42" s="96" t="s">
        <v>94</v>
      </c>
      <c r="I42" s="210">
        <v>0</v>
      </c>
      <c r="J42" s="211"/>
    </row>
    <row r="43" spans="1:10" x14ac:dyDescent="0.25">
      <c r="A43" s="276" t="s">
        <v>60</v>
      </c>
      <c r="B43" s="345"/>
      <c r="C43" s="347">
        <v>0</v>
      </c>
      <c r="D43" s="347"/>
      <c r="E43" s="161" t="str">
        <f t="shared" si="1"/>
        <v>N/A</v>
      </c>
      <c r="F43" s="214"/>
      <c r="G43" s="5"/>
      <c r="H43" s="96" t="s">
        <v>95</v>
      </c>
      <c r="I43" s="210">
        <v>0</v>
      </c>
      <c r="J43" s="211"/>
    </row>
    <row r="44" spans="1:10" ht="15.75" thickBot="1" x14ac:dyDescent="0.3">
      <c r="A44" s="276" t="s">
        <v>61</v>
      </c>
      <c r="B44" s="345"/>
      <c r="C44" s="347">
        <v>0</v>
      </c>
      <c r="D44" s="347"/>
      <c r="E44" s="161" t="str">
        <f t="shared" si="1"/>
        <v>N/A</v>
      </c>
      <c r="F44" s="214"/>
      <c r="G44" s="5"/>
      <c r="H44" s="97" t="s">
        <v>96</v>
      </c>
      <c r="I44" s="212">
        <v>0</v>
      </c>
      <c r="J44" s="213"/>
    </row>
    <row r="45" spans="1:10" ht="15.75" thickBot="1" x14ac:dyDescent="0.3">
      <c r="A45" s="276" t="s">
        <v>62</v>
      </c>
      <c r="B45" s="345"/>
      <c r="C45" s="347">
        <v>0</v>
      </c>
      <c r="D45" s="347"/>
      <c r="E45" s="161" t="str">
        <f t="shared" si="1"/>
        <v>N/A</v>
      </c>
      <c r="F45" s="214"/>
      <c r="G45" s="5"/>
      <c r="H45" s="180"/>
      <c r="I45" s="185"/>
      <c r="J45" s="168"/>
    </row>
    <row r="46" spans="1:10" ht="15.75" thickBot="1" x14ac:dyDescent="0.3">
      <c r="A46" s="276" t="s">
        <v>63</v>
      </c>
      <c r="B46" s="345"/>
      <c r="C46" s="347">
        <v>0</v>
      </c>
      <c r="D46" s="347"/>
      <c r="E46" s="161" t="str">
        <f t="shared" si="1"/>
        <v>N/A</v>
      </c>
      <c r="F46" s="214"/>
      <c r="G46" s="5"/>
      <c r="H46" s="165" t="s">
        <v>85</v>
      </c>
      <c r="I46" s="103">
        <f>SUM(I39:I44)</f>
        <v>0</v>
      </c>
      <c r="J46" s="168"/>
    </row>
    <row r="47" spans="1:10" ht="15.75" thickBot="1" x14ac:dyDescent="0.3">
      <c r="A47" s="276" t="s">
        <v>64</v>
      </c>
      <c r="B47" s="345"/>
      <c r="C47" s="347">
        <v>0</v>
      </c>
      <c r="D47" s="347"/>
      <c r="E47" s="161" t="str">
        <f t="shared" si="1"/>
        <v>N/A</v>
      </c>
      <c r="F47" s="214"/>
      <c r="G47" s="5"/>
      <c r="H47" s="180"/>
      <c r="I47" s="185"/>
      <c r="J47" s="168"/>
    </row>
    <row r="48" spans="1:10" ht="15.75" thickBot="1" x14ac:dyDescent="0.3">
      <c r="A48" s="276" t="s">
        <v>65</v>
      </c>
      <c r="B48" s="345"/>
      <c r="C48" s="347">
        <v>0</v>
      </c>
      <c r="D48" s="347"/>
      <c r="E48" s="161" t="str">
        <f t="shared" si="1"/>
        <v>N/A</v>
      </c>
      <c r="F48" s="214"/>
      <c r="G48" s="5"/>
      <c r="H48" s="196" t="s">
        <v>152</v>
      </c>
      <c r="I48" s="197" t="s">
        <v>163</v>
      </c>
      <c r="J48" s="430" t="s">
        <v>167</v>
      </c>
    </row>
    <row r="49" spans="1:10" x14ac:dyDescent="0.25">
      <c r="A49" s="276" t="s">
        <v>66</v>
      </c>
      <c r="B49" s="345"/>
      <c r="C49" s="347">
        <v>0</v>
      </c>
      <c r="D49" s="347"/>
      <c r="E49" s="161" t="str">
        <f t="shared" si="1"/>
        <v>N/A</v>
      </c>
      <c r="F49" s="214"/>
      <c r="G49" s="5"/>
      <c r="H49" s="188" t="s">
        <v>156</v>
      </c>
      <c r="I49" s="396" t="s">
        <v>164</v>
      </c>
      <c r="J49" s="431"/>
    </row>
    <row r="50" spans="1:10" ht="15.75" thickBot="1" x14ac:dyDescent="0.3">
      <c r="A50" s="350" t="s">
        <v>67</v>
      </c>
      <c r="B50" s="351"/>
      <c r="C50" s="348">
        <v>0</v>
      </c>
      <c r="D50" s="348"/>
      <c r="E50" s="118" t="str">
        <f t="shared" si="1"/>
        <v>N/A</v>
      </c>
      <c r="F50" s="219"/>
      <c r="G50" s="5"/>
      <c r="H50" s="189" t="s">
        <v>157</v>
      </c>
      <c r="I50" s="397"/>
      <c r="J50" s="431"/>
    </row>
    <row r="51" spans="1:10" ht="15.75" thickBot="1" x14ac:dyDescent="0.3">
      <c r="A51" s="352"/>
      <c r="B51" s="399"/>
      <c r="C51" s="400"/>
      <c r="D51" s="400"/>
      <c r="E51" s="139"/>
      <c r="F51" s="180"/>
      <c r="G51" s="5"/>
      <c r="H51" s="190" t="s">
        <v>158</v>
      </c>
      <c r="I51" s="398"/>
      <c r="J51" s="432"/>
    </row>
    <row r="52" spans="1:10" ht="15.75" thickBot="1" x14ac:dyDescent="0.3">
      <c r="A52" s="353" t="s">
        <v>128</v>
      </c>
      <c r="B52" s="354"/>
      <c r="C52" s="401">
        <f>SUM(C39:D50)</f>
        <v>0</v>
      </c>
      <c r="D52" s="401"/>
      <c r="E52" s="140">
        <f>SUM(E39:E50)</f>
        <v>0</v>
      </c>
      <c r="F52" s="5"/>
      <c r="G52" s="5"/>
      <c r="J52" s="163"/>
    </row>
    <row r="53" spans="1:10" x14ac:dyDescent="0.25">
      <c r="A53" s="192"/>
      <c r="B53" s="138"/>
      <c r="C53" s="170"/>
      <c r="D53" s="170"/>
      <c r="E53" s="139"/>
      <c r="F53" s="179"/>
      <c r="G53" s="179"/>
      <c r="H53" s="147" t="s">
        <v>129</v>
      </c>
      <c r="I53" s="220" t="s">
        <v>166</v>
      </c>
      <c r="J53" s="428" t="s">
        <v>132</v>
      </c>
    </row>
    <row r="54" spans="1:10" x14ac:dyDescent="0.25">
      <c r="A54" s="192"/>
      <c r="B54" s="138"/>
      <c r="C54" s="170"/>
      <c r="D54" s="170"/>
      <c r="E54" s="139"/>
      <c r="F54" s="179"/>
      <c r="G54" s="179"/>
      <c r="H54" s="148" t="s">
        <v>27</v>
      </c>
      <c r="I54" s="221">
        <v>0</v>
      </c>
      <c r="J54" s="429"/>
    </row>
    <row r="55" spans="1:10" ht="15.75" thickBot="1" x14ac:dyDescent="0.3">
      <c r="A55" s="192"/>
      <c r="B55" s="138"/>
      <c r="C55" s="170"/>
      <c r="D55" s="170"/>
      <c r="E55" s="139"/>
      <c r="F55" s="179"/>
      <c r="G55" s="179"/>
      <c r="H55" s="149" t="s">
        <v>131</v>
      </c>
      <c r="I55" s="193">
        <f>'Ação Orçamentária'!L36</f>
        <v>0</v>
      </c>
      <c r="J55" s="194" t="str">
        <f>IF(AND(I49="2",I54&gt;0,I55&gt;0),J35/(I54*I55),"NÃO CALCULADO")</f>
        <v>NÃO CALCULADO</v>
      </c>
    </row>
    <row r="56" spans="1:10" x14ac:dyDescent="0.25">
      <c r="A56" s="162"/>
      <c r="J56" s="163"/>
    </row>
    <row r="57" spans="1:10" x14ac:dyDescent="0.25">
      <c r="A57" s="162"/>
      <c r="J57" s="163"/>
    </row>
    <row r="58" spans="1:10" ht="15.75" thickBot="1" x14ac:dyDescent="0.3">
      <c r="A58" s="162"/>
      <c r="H58" s="191" t="s">
        <v>102</v>
      </c>
      <c r="J58" s="168"/>
    </row>
    <row r="59" spans="1:10" ht="15.75" thickBot="1" x14ac:dyDescent="0.3">
      <c r="A59" s="162"/>
      <c r="H59" s="191" t="s">
        <v>105</v>
      </c>
      <c r="I59" s="116"/>
      <c r="J59" s="168"/>
    </row>
    <row r="60" spans="1:10" x14ac:dyDescent="0.25">
      <c r="A60" s="162"/>
      <c r="H60" s="5"/>
      <c r="J60" s="168"/>
    </row>
    <row r="61" spans="1:10" x14ac:dyDescent="0.25">
      <c r="A61" s="162"/>
      <c r="H61" s="395" t="s">
        <v>106</v>
      </c>
      <c r="I61" s="395"/>
      <c r="J61" s="346"/>
    </row>
    <row r="62" spans="1:10" ht="15.75" thickBot="1" x14ac:dyDescent="0.3">
      <c r="A62" s="2"/>
      <c r="B62" s="3"/>
      <c r="C62" s="3"/>
      <c r="D62" s="3"/>
      <c r="E62" s="3"/>
      <c r="F62" s="3"/>
      <c r="G62" s="3"/>
      <c r="H62" s="3"/>
      <c r="I62" s="13"/>
      <c r="J62" s="4"/>
    </row>
  </sheetData>
  <sheetProtection algorithmName="SHA-512" hashValue="nYbreAfBcYovzBtuVYXAEikHrXTSrhuZxgU0TmbXRcU3P7oSxHYkZ4kn6Ucjjnh7mi1Qnbrm7Ahc3SwEYdhOig==" saltValue="ruNNHYmaK8EQrP0oXcp0qw==" spinCount="100000" sheet="1" selectLockedCells="1"/>
  <mergeCells count="109">
    <mergeCell ref="L31:M31"/>
    <mergeCell ref="L28:P28"/>
    <mergeCell ref="L29:M30"/>
    <mergeCell ref="N29:N30"/>
    <mergeCell ref="O29:O30"/>
    <mergeCell ref="P29:P30"/>
    <mergeCell ref="A7:J7"/>
    <mergeCell ref="J29:J30"/>
    <mergeCell ref="J53:J54"/>
    <mergeCell ref="J48:J51"/>
    <mergeCell ref="J24:J27"/>
    <mergeCell ref="A12:J12"/>
    <mergeCell ref="A17:B17"/>
    <mergeCell ref="C17:D17"/>
    <mergeCell ref="L17:M17"/>
    <mergeCell ref="L13:P13"/>
    <mergeCell ref="C14:D14"/>
    <mergeCell ref="L14:M15"/>
    <mergeCell ref="N14:N15"/>
    <mergeCell ref="O14:O15"/>
    <mergeCell ref="P14:P15"/>
    <mergeCell ref="A13:B13"/>
    <mergeCell ref="C13:D13"/>
    <mergeCell ref="A15:B15"/>
    <mergeCell ref="A1:J1"/>
    <mergeCell ref="A3:C3"/>
    <mergeCell ref="D3:H3"/>
    <mergeCell ref="A5:C5"/>
    <mergeCell ref="E5:H5"/>
    <mergeCell ref="A9:B9"/>
    <mergeCell ref="C9:H9"/>
    <mergeCell ref="A11:C11"/>
    <mergeCell ref="E11:H11"/>
    <mergeCell ref="C15:D15"/>
    <mergeCell ref="A16:B16"/>
    <mergeCell ref="C16:D16"/>
    <mergeCell ref="L16:M16"/>
    <mergeCell ref="P21:P22"/>
    <mergeCell ref="A22:B22"/>
    <mergeCell ref="C22:D22"/>
    <mergeCell ref="A18:B18"/>
    <mergeCell ref="C18:D18"/>
    <mergeCell ref="L18:M18"/>
    <mergeCell ref="A19:B19"/>
    <mergeCell ref="C19:D19"/>
    <mergeCell ref="A20:B20"/>
    <mergeCell ref="C20:D20"/>
    <mergeCell ref="L20:P20"/>
    <mergeCell ref="A21:B21"/>
    <mergeCell ref="C21:D21"/>
    <mergeCell ref="L21:M22"/>
    <mergeCell ref="N21:N22"/>
    <mergeCell ref="O21:O22"/>
    <mergeCell ref="A23:B23"/>
    <mergeCell ref="C23:D23"/>
    <mergeCell ref="L23:M23"/>
    <mergeCell ref="A24:B24"/>
    <mergeCell ref="C24:D24"/>
    <mergeCell ref="L24:M24"/>
    <mergeCell ref="A25:B25"/>
    <mergeCell ref="C25:D25"/>
    <mergeCell ref="I25:I27"/>
    <mergeCell ref="L25:M25"/>
    <mergeCell ref="A26:B26"/>
    <mergeCell ref="C26:D26"/>
    <mergeCell ref="A27:B27"/>
    <mergeCell ref="C27:D27"/>
    <mergeCell ref="C38:D38"/>
    <mergeCell ref="A28:B28"/>
    <mergeCell ref="C28:D28"/>
    <mergeCell ref="A32:B32"/>
    <mergeCell ref="C32:D32"/>
    <mergeCell ref="A33:B33"/>
    <mergeCell ref="C33:H33"/>
    <mergeCell ref="A35:C35"/>
    <mergeCell ref="E35:H35"/>
    <mergeCell ref="A36:J36"/>
    <mergeCell ref="A37:B37"/>
    <mergeCell ref="C37:D37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52:B52"/>
    <mergeCell ref="C52:D52"/>
    <mergeCell ref="H61:J61"/>
    <mergeCell ref="A48:B48"/>
    <mergeCell ref="C48:D48"/>
    <mergeCell ref="A49:B49"/>
    <mergeCell ref="C49:D49"/>
    <mergeCell ref="I49:I51"/>
    <mergeCell ref="A50:B50"/>
    <mergeCell ref="C50:D50"/>
    <mergeCell ref="A51:B51"/>
    <mergeCell ref="C51:D51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5DFC0-F39A-4768-9BBE-5D45E64FB86B}">
  <sheetPr>
    <pageSetUpPr fitToPage="1"/>
  </sheetPr>
  <dimension ref="A1:P65"/>
  <sheetViews>
    <sheetView workbookViewId="0">
      <selection activeCell="C9" sqref="C9:H9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7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9.7109375" style="6" customWidth="1"/>
    <col min="9" max="9" width="27.42578125" style="233" customWidth="1"/>
    <col min="10" max="10" width="20.85546875" style="6" customWidth="1"/>
    <col min="11" max="12" width="9.140625" style="6"/>
    <col min="13" max="13" width="16.85546875" style="6" customWidth="1"/>
    <col min="14" max="16" width="20.7109375" style="6" customWidth="1"/>
    <col min="17" max="16384" width="9.140625" style="6"/>
  </cols>
  <sheetData>
    <row r="1" spans="1:16" ht="19.5" thickBot="1" x14ac:dyDescent="0.35">
      <c r="A1" s="441" t="s">
        <v>134</v>
      </c>
      <c r="B1" s="442"/>
      <c r="C1" s="442"/>
      <c r="D1" s="442"/>
      <c r="E1" s="442"/>
      <c r="F1" s="442"/>
      <c r="G1" s="442"/>
      <c r="H1" s="442"/>
      <c r="I1" s="442"/>
      <c r="J1" s="443"/>
      <c r="K1" s="444"/>
      <c r="L1" s="444"/>
      <c r="M1" s="444"/>
      <c r="N1" s="444"/>
      <c r="O1" s="444"/>
      <c r="P1" s="444"/>
    </row>
    <row r="2" spans="1:16" ht="16.5" thickBot="1" x14ac:dyDescent="0.3">
      <c r="A2" s="445"/>
      <c r="B2" s="446"/>
      <c r="C2" s="446"/>
      <c r="D2" s="446"/>
      <c r="E2" s="446"/>
      <c r="F2" s="446"/>
      <c r="G2" s="446"/>
      <c r="H2" s="446"/>
      <c r="I2" s="446"/>
      <c r="J2" s="447"/>
      <c r="K2" s="444"/>
      <c r="L2" s="444"/>
      <c r="M2" s="444"/>
      <c r="N2" s="444"/>
      <c r="O2" s="444"/>
      <c r="P2" s="444"/>
    </row>
    <row r="3" spans="1:16" ht="16.5" thickBot="1" x14ac:dyDescent="0.3">
      <c r="A3" s="448" t="s">
        <v>6</v>
      </c>
      <c r="B3" s="449"/>
      <c r="C3" s="449"/>
      <c r="D3" s="450" t="str">
        <f>'Ação Orçamentária'!D3:G3</f>
        <v>CONSTRUÇÃO DO EDIFÍCIO SEDE DO CONSELHO DA JUSTIÇA FEDERAL - DF</v>
      </c>
      <c r="E3" s="450"/>
      <c r="F3" s="450"/>
      <c r="G3" s="450"/>
      <c r="H3" s="450"/>
      <c r="I3" s="451" t="s">
        <v>7</v>
      </c>
      <c r="J3" s="452" t="str">
        <f>'Ação Orçamentária'!I3</f>
        <v>XXXX</v>
      </c>
      <c r="K3" s="444"/>
      <c r="L3" s="444"/>
      <c r="M3" s="444"/>
      <c r="N3" s="444"/>
      <c r="O3" s="444"/>
      <c r="P3" s="444"/>
    </row>
    <row r="4" spans="1:16" ht="16.5" thickBot="1" x14ac:dyDescent="0.3">
      <c r="A4" s="453"/>
      <c r="B4" s="454"/>
      <c r="C4" s="454"/>
      <c r="D4" s="455"/>
      <c r="E4" s="455"/>
      <c r="F4" s="455"/>
      <c r="G4" s="455"/>
      <c r="H4" s="455"/>
      <c r="I4" s="455"/>
      <c r="J4" s="456"/>
      <c r="K4" s="444"/>
      <c r="L4" s="444"/>
      <c r="M4" s="444"/>
      <c r="N4" s="444"/>
      <c r="O4" s="444"/>
      <c r="P4" s="444"/>
    </row>
    <row r="5" spans="1:16" ht="15.75" thickBot="1" x14ac:dyDescent="0.3">
      <c r="A5" s="457" t="s">
        <v>120</v>
      </c>
      <c r="B5" s="458"/>
      <c r="C5" s="458"/>
      <c r="D5" s="459">
        <f>SUM(D11+D35)</f>
        <v>0</v>
      </c>
      <c r="E5" s="460"/>
      <c r="F5" s="460"/>
      <c r="G5" s="460"/>
      <c r="H5" s="460"/>
      <c r="I5" s="461" t="s">
        <v>121</v>
      </c>
      <c r="J5" s="462">
        <f>SUM(J11+J35)</f>
        <v>0</v>
      </c>
      <c r="K5" s="444"/>
      <c r="L5" s="444"/>
      <c r="M5" s="444"/>
      <c r="N5" s="444"/>
      <c r="O5" s="444"/>
      <c r="P5" s="444"/>
    </row>
    <row r="6" spans="1:16" ht="15.75" thickBot="1" x14ac:dyDescent="0.3">
      <c r="A6" s="463"/>
      <c r="B6" s="464"/>
      <c r="C6" s="464"/>
      <c r="D6" s="464"/>
      <c r="E6" s="464"/>
      <c r="F6" s="464"/>
      <c r="G6" s="464"/>
      <c r="H6" s="464"/>
      <c r="I6" s="464"/>
      <c r="J6" s="465"/>
      <c r="K6" s="444"/>
      <c r="L6" s="444"/>
      <c r="M6" s="444"/>
      <c r="N6" s="444"/>
      <c r="O6" s="444"/>
      <c r="P6" s="444"/>
    </row>
    <row r="7" spans="1:16" ht="16.5" thickBot="1" x14ac:dyDescent="0.3">
      <c r="A7" s="466" t="s">
        <v>118</v>
      </c>
      <c r="B7" s="467"/>
      <c r="C7" s="467"/>
      <c r="D7" s="467"/>
      <c r="E7" s="467"/>
      <c r="F7" s="467"/>
      <c r="G7" s="467"/>
      <c r="H7" s="467"/>
      <c r="I7" s="467"/>
      <c r="J7" s="468"/>
      <c r="K7" s="444"/>
      <c r="L7" s="444"/>
      <c r="M7" s="444"/>
      <c r="N7" s="444"/>
      <c r="O7" s="444"/>
      <c r="P7" s="444"/>
    </row>
    <row r="8" spans="1:16" ht="15.75" thickBot="1" x14ac:dyDescent="0.3">
      <c r="A8" s="469"/>
      <c r="B8" s="464"/>
      <c r="C8" s="464"/>
      <c r="D8" s="464"/>
      <c r="E8" s="464"/>
      <c r="F8" s="464"/>
      <c r="G8" s="464"/>
      <c r="H8" s="464"/>
      <c r="I8" s="464"/>
      <c r="J8" s="465"/>
      <c r="K8" s="444"/>
      <c r="L8" s="444"/>
      <c r="M8" s="444"/>
      <c r="N8" s="444"/>
      <c r="O8" s="444"/>
      <c r="P8" s="444"/>
    </row>
    <row r="9" spans="1:16" ht="15" customHeight="1" thickBot="1" x14ac:dyDescent="0.3">
      <c r="A9" s="448" t="s">
        <v>124</v>
      </c>
      <c r="B9" s="449"/>
      <c r="C9" s="402" t="s">
        <v>119</v>
      </c>
      <c r="D9" s="402"/>
      <c r="E9" s="402"/>
      <c r="F9" s="402"/>
      <c r="G9" s="402"/>
      <c r="H9" s="402"/>
      <c r="I9" s="451" t="s">
        <v>112</v>
      </c>
      <c r="J9" s="217">
        <v>44211</v>
      </c>
      <c r="K9" s="444"/>
      <c r="L9" s="444"/>
      <c r="M9" s="444"/>
      <c r="N9" s="444"/>
      <c r="O9" s="444"/>
      <c r="P9" s="470"/>
    </row>
    <row r="10" spans="1:16" ht="15.75" customHeight="1" thickBot="1" x14ac:dyDescent="0.3">
      <c r="A10" s="453"/>
      <c r="B10" s="454"/>
      <c r="C10" s="454"/>
      <c r="D10" s="454"/>
      <c r="E10" s="454"/>
      <c r="F10" s="454"/>
      <c r="G10" s="454"/>
      <c r="H10" s="454"/>
      <c r="I10" s="455"/>
      <c r="J10" s="471"/>
      <c r="K10" s="444"/>
      <c r="L10" s="444"/>
      <c r="M10" s="444"/>
      <c r="N10" s="444"/>
      <c r="O10" s="444"/>
      <c r="P10" s="444"/>
    </row>
    <row r="11" spans="1:16" ht="15" customHeight="1" thickBot="1" x14ac:dyDescent="0.3">
      <c r="A11" s="457" t="s">
        <v>53</v>
      </c>
      <c r="B11" s="458"/>
      <c r="C11" s="458"/>
      <c r="D11" s="218">
        <v>0</v>
      </c>
      <c r="E11" s="460"/>
      <c r="F11" s="460"/>
      <c r="G11" s="460"/>
      <c r="H11" s="460"/>
      <c r="I11" s="461" t="s">
        <v>54</v>
      </c>
      <c r="J11" s="462">
        <f>SUM(D11+I22)</f>
        <v>0</v>
      </c>
      <c r="K11" s="444"/>
      <c r="L11" s="472"/>
      <c r="M11" s="472"/>
      <c r="N11" s="444"/>
      <c r="O11" s="444"/>
      <c r="P11" s="444"/>
    </row>
    <row r="12" spans="1:16" ht="15.75" thickBot="1" x14ac:dyDescent="0.3">
      <c r="A12" s="473"/>
      <c r="B12" s="474"/>
      <c r="C12" s="474"/>
      <c r="D12" s="474"/>
      <c r="E12" s="474"/>
      <c r="F12" s="474"/>
      <c r="G12" s="475"/>
      <c r="H12" s="474"/>
      <c r="I12" s="474"/>
      <c r="J12" s="476"/>
      <c r="K12" s="444"/>
      <c r="L12" s="444"/>
      <c r="M12" s="470"/>
      <c r="N12" s="444"/>
      <c r="O12" s="444"/>
      <c r="P12" s="444"/>
    </row>
    <row r="13" spans="1:16" ht="15" customHeight="1" thickBot="1" x14ac:dyDescent="0.3">
      <c r="A13" s="477" t="s">
        <v>86</v>
      </c>
      <c r="B13" s="478"/>
      <c r="C13" s="479" t="s">
        <v>87</v>
      </c>
      <c r="D13" s="479"/>
      <c r="E13" s="480" t="s">
        <v>56</v>
      </c>
      <c r="F13" s="481" t="s">
        <v>88</v>
      </c>
      <c r="G13" s="464"/>
      <c r="H13" s="482" t="s">
        <v>89</v>
      </c>
      <c r="I13" s="480" t="s">
        <v>90</v>
      </c>
      <c r="J13" s="481" t="s">
        <v>88</v>
      </c>
      <c r="K13" s="444"/>
      <c r="L13" s="483" t="s">
        <v>151</v>
      </c>
      <c r="M13" s="484"/>
      <c r="N13" s="484"/>
      <c r="O13" s="484"/>
      <c r="P13" s="485"/>
    </row>
    <row r="14" spans="1:16" ht="15.75" thickBot="1" x14ac:dyDescent="0.3">
      <c r="A14" s="486"/>
      <c r="B14" s="444"/>
      <c r="C14" s="487"/>
      <c r="D14" s="487"/>
      <c r="E14" s="464"/>
      <c r="F14" s="464"/>
      <c r="G14" s="464"/>
      <c r="H14" s="464"/>
      <c r="I14" s="464"/>
      <c r="J14" s="465"/>
      <c r="K14" s="444"/>
      <c r="L14" s="488" t="s">
        <v>152</v>
      </c>
      <c r="M14" s="489"/>
      <c r="N14" s="490" t="s">
        <v>168</v>
      </c>
      <c r="O14" s="490" t="s">
        <v>169</v>
      </c>
      <c r="P14" s="491" t="s">
        <v>155</v>
      </c>
    </row>
    <row r="15" spans="1:16" ht="15" customHeight="1" x14ac:dyDescent="0.25">
      <c r="A15" s="492" t="s">
        <v>55</v>
      </c>
      <c r="B15" s="493"/>
      <c r="C15" s="375">
        <v>0</v>
      </c>
      <c r="D15" s="375"/>
      <c r="E15" s="494" t="str">
        <f>IF($J$11=0,"N/A",C15/$J$11)</f>
        <v>N/A</v>
      </c>
      <c r="F15" s="209">
        <v>44229</v>
      </c>
      <c r="G15" s="464"/>
      <c r="H15" s="495" t="s">
        <v>91</v>
      </c>
      <c r="I15" s="247">
        <v>0</v>
      </c>
      <c r="J15" s="209">
        <v>44259</v>
      </c>
      <c r="K15" s="444"/>
      <c r="L15" s="496"/>
      <c r="M15" s="497"/>
      <c r="N15" s="498"/>
      <c r="O15" s="498"/>
      <c r="P15" s="499"/>
    </row>
    <row r="16" spans="1:16" x14ac:dyDescent="0.25">
      <c r="A16" s="439" t="s">
        <v>57</v>
      </c>
      <c r="B16" s="500"/>
      <c r="C16" s="347">
        <v>0</v>
      </c>
      <c r="D16" s="347"/>
      <c r="E16" s="501" t="str">
        <f t="shared" ref="E16:E26" si="0">IF($J$11=0,"N/A",C16/$J$11)</f>
        <v>N/A</v>
      </c>
      <c r="F16" s="214"/>
      <c r="G16" s="502"/>
      <c r="H16" s="503" t="s">
        <v>92</v>
      </c>
      <c r="I16" s="249">
        <v>0</v>
      </c>
      <c r="J16" s="211"/>
      <c r="K16" s="444"/>
      <c r="L16" s="504" t="s">
        <v>156</v>
      </c>
      <c r="M16" s="505"/>
      <c r="N16" s="506">
        <f>IF(I25="1",J11,0)</f>
        <v>0</v>
      </c>
      <c r="O16" s="506">
        <f>IF(I49="1",J35,0)</f>
        <v>0</v>
      </c>
      <c r="P16" s="507">
        <f>SUM(N16+O16)</f>
        <v>0</v>
      </c>
    </row>
    <row r="17" spans="1:16" x14ac:dyDescent="0.25">
      <c r="A17" s="439" t="s">
        <v>58</v>
      </c>
      <c r="B17" s="500"/>
      <c r="C17" s="347">
        <v>0</v>
      </c>
      <c r="D17" s="347"/>
      <c r="E17" s="501" t="str">
        <f t="shared" si="0"/>
        <v>N/A</v>
      </c>
      <c r="F17" s="214"/>
      <c r="G17" s="502"/>
      <c r="H17" s="503" t="s">
        <v>93</v>
      </c>
      <c r="I17" s="249">
        <v>0</v>
      </c>
      <c r="J17" s="211"/>
      <c r="K17" s="444"/>
      <c r="L17" s="508" t="s">
        <v>157</v>
      </c>
      <c r="M17" s="509"/>
      <c r="N17" s="506">
        <f>IF(I25="2",J11,0)</f>
        <v>0</v>
      </c>
      <c r="O17" s="506">
        <f>IF(I49="2",J35,0)</f>
        <v>0</v>
      </c>
      <c r="P17" s="507">
        <f>SUM(N17+O17)</f>
        <v>0</v>
      </c>
    </row>
    <row r="18" spans="1:16" ht="15.75" thickBot="1" x14ac:dyDescent="0.3">
      <c r="A18" s="439" t="s">
        <v>59</v>
      </c>
      <c r="B18" s="500"/>
      <c r="C18" s="347">
        <v>0</v>
      </c>
      <c r="D18" s="347"/>
      <c r="E18" s="501" t="str">
        <f t="shared" si="0"/>
        <v>N/A</v>
      </c>
      <c r="F18" s="214"/>
      <c r="G18" s="464"/>
      <c r="H18" s="503" t="s">
        <v>94</v>
      </c>
      <c r="I18" s="249">
        <v>0</v>
      </c>
      <c r="J18" s="211"/>
      <c r="K18" s="444"/>
      <c r="L18" s="510" t="s">
        <v>158</v>
      </c>
      <c r="M18" s="511"/>
      <c r="N18" s="512">
        <f>IF(I25="3",J11,0)</f>
        <v>0</v>
      </c>
      <c r="O18" s="512">
        <f>IF(I49="3",J35,0)</f>
        <v>0</v>
      </c>
      <c r="P18" s="513">
        <f>SUM(N18+O18)</f>
        <v>0</v>
      </c>
    </row>
    <row r="19" spans="1:16" ht="15.75" thickBot="1" x14ac:dyDescent="0.3">
      <c r="A19" s="439" t="s">
        <v>60</v>
      </c>
      <c r="B19" s="500"/>
      <c r="C19" s="347">
        <v>0</v>
      </c>
      <c r="D19" s="347"/>
      <c r="E19" s="501" t="str">
        <f t="shared" si="0"/>
        <v>N/A</v>
      </c>
      <c r="F19" s="214"/>
      <c r="G19" s="464"/>
      <c r="H19" s="503" t="s">
        <v>95</v>
      </c>
      <c r="I19" s="249">
        <v>0</v>
      </c>
      <c r="J19" s="211"/>
      <c r="K19" s="444"/>
      <c r="L19" s="444"/>
      <c r="M19" s="444"/>
      <c r="N19" s="444"/>
      <c r="O19" s="444"/>
      <c r="P19" s="444"/>
    </row>
    <row r="20" spans="1:16" ht="15" customHeight="1" thickBot="1" x14ac:dyDescent="0.3">
      <c r="A20" s="439" t="s">
        <v>61</v>
      </c>
      <c r="B20" s="500"/>
      <c r="C20" s="347">
        <v>0</v>
      </c>
      <c r="D20" s="347"/>
      <c r="E20" s="501" t="str">
        <f t="shared" si="0"/>
        <v>N/A</v>
      </c>
      <c r="F20" s="214"/>
      <c r="G20" s="464"/>
      <c r="H20" s="514" t="s">
        <v>96</v>
      </c>
      <c r="I20" s="248">
        <v>0</v>
      </c>
      <c r="J20" s="213"/>
      <c r="K20" s="444"/>
      <c r="L20" s="483" t="s">
        <v>159</v>
      </c>
      <c r="M20" s="484"/>
      <c r="N20" s="484"/>
      <c r="O20" s="484"/>
      <c r="P20" s="485"/>
    </row>
    <row r="21" spans="1:16" ht="15.75" thickBot="1" x14ac:dyDescent="0.3">
      <c r="A21" s="439" t="s">
        <v>62</v>
      </c>
      <c r="B21" s="500"/>
      <c r="C21" s="347">
        <v>0</v>
      </c>
      <c r="D21" s="347"/>
      <c r="E21" s="501" t="str">
        <f t="shared" si="0"/>
        <v>N/A</v>
      </c>
      <c r="F21" s="214"/>
      <c r="G21" s="464"/>
      <c r="H21" s="502"/>
      <c r="I21" s="515"/>
      <c r="J21" s="465"/>
      <c r="K21" s="444"/>
      <c r="L21" s="488" t="s">
        <v>152</v>
      </c>
      <c r="M21" s="489"/>
      <c r="N21" s="490" t="s">
        <v>170</v>
      </c>
      <c r="O21" s="490" t="s">
        <v>171</v>
      </c>
      <c r="P21" s="491" t="s">
        <v>162</v>
      </c>
    </row>
    <row r="22" spans="1:16" ht="15" customHeight="1" thickBot="1" x14ac:dyDescent="0.3">
      <c r="A22" s="439" t="s">
        <v>63</v>
      </c>
      <c r="B22" s="500"/>
      <c r="C22" s="347">
        <v>0</v>
      </c>
      <c r="D22" s="347"/>
      <c r="E22" s="501" t="str">
        <f t="shared" si="0"/>
        <v>N/A</v>
      </c>
      <c r="F22" s="214"/>
      <c r="G22" s="464"/>
      <c r="H22" s="516" t="s">
        <v>85</v>
      </c>
      <c r="I22" s="517">
        <f>SUM(I15:I20)</f>
        <v>0</v>
      </c>
      <c r="J22" s="465"/>
      <c r="K22" s="444"/>
      <c r="L22" s="496"/>
      <c r="M22" s="497"/>
      <c r="N22" s="498"/>
      <c r="O22" s="498"/>
      <c r="P22" s="499"/>
    </row>
    <row r="23" spans="1:16" ht="15.75" thickBot="1" x14ac:dyDescent="0.3">
      <c r="A23" s="439" t="s">
        <v>64</v>
      </c>
      <c r="B23" s="500"/>
      <c r="C23" s="347">
        <v>0</v>
      </c>
      <c r="D23" s="347"/>
      <c r="E23" s="501" t="str">
        <f t="shared" si="0"/>
        <v>N/A</v>
      </c>
      <c r="F23" s="214"/>
      <c r="G23" s="464"/>
      <c r="H23" s="502"/>
      <c r="I23" s="515"/>
      <c r="J23" s="465"/>
      <c r="K23" s="444"/>
      <c r="L23" s="504" t="s">
        <v>156</v>
      </c>
      <c r="M23" s="505"/>
      <c r="N23" s="506">
        <f>IF(I25="1",C28,0)</f>
        <v>0</v>
      </c>
      <c r="O23" s="506">
        <f>IF(I49="1",C52,0)</f>
        <v>0</v>
      </c>
      <c r="P23" s="507">
        <f>SUM(N23+O23)</f>
        <v>0</v>
      </c>
    </row>
    <row r="24" spans="1:16" ht="15.75" thickBot="1" x14ac:dyDescent="0.3">
      <c r="A24" s="439" t="s">
        <v>65</v>
      </c>
      <c r="B24" s="500"/>
      <c r="C24" s="347">
        <v>0</v>
      </c>
      <c r="D24" s="347"/>
      <c r="E24" s="501" t="str">
        <f t="shared" si="0"/>
        <v>N/A</v>
      </c>
      <c r="F24" s="214"/>
      <c r="G24" s="464"/>
      <c r="H24" s="518" t="s">
        <v>152</v>
      </c>
      <c r="I24" s="519" t="s">
        <v>163</v>
      </c>
      <c r="J24" s="520" t="s">
        <v>167</v>
      </c>
      <c r="K24" s="444"/>
      <c r="L24" s="508" t="s">
        <v>157</v>
      </c>
      <c r="M24" s="509"/>
      <c r="N24" s="506">
        <f>IF(I25="2",C28,0)</f>
        <v>0</v>
      </c>
      <c r="O24" s="506">
        <f>IF(I49="2",C52,0)</f>
        <v>0</v>
      </c>
      <c r="P24" s="507">
        <f>SUM(N24+O24)</f>
        <v>0</v>
      </c>
    </row>
    <row r="25" spans="1:16" ht="15" customHeight="1" thickBot="1" x14ac:dyDescent="0.3">
      <c r="A25" s="439" t="s">
        <v>66</v>
      </c>
      <c r="B25" s="500"/>
      <c r="C25" s="347">
        <v>0</v>
      </c>
      <c r="D25" s="347"/>
      <c r="E25" s="501" t="str">
        <f t="shared" si="0"/>
        <v>N/A</v>
      </c>
      <c r="F25" s="214"/>
      <c r="G25" s="464"/>
      <c r="H25" s="521" t="s">
        <v>156</v>
      </c>
      <c r="I25" s="396" t="s">
        <v>164</v>
      </c>
      <c r="J25" s="522"/>
      <c r="K25" s="444"/>
      <c r="L25" s="510" t="s">
        <v>158</v>
      </c>
      <c r="M25" s="511"/>
      <c r="N25" s="512">
        <f>IF(I25="3",C28,0)</f>
        <v>0</v>
      </c>
      <c r="O25" s="512">
        <f>IF(I49="3",C52,0)</f>
        <v>0</v>
      </c>
      <c r="P25" s="513">
        <f>SUM(N25+O25)</f>
        <v>0</v>
      </c>
    </row>
    <row r="26" spans="1:16" ht="15.75" thickBot="1" x14ac:dyDescent="0.3">
      <c r="A26" s="437" t="s">
        <v>67</v>
      </c>
      <c r="B26" s="523"/>
      <c r="C26" s="348">
        <v>0</v>
      </c>
      <c r="D26" s="348"/>
      <c r="E26" s="524" t="str">
        <f t="shared" si="0"/>
        <v>N/A</v>
      </c>
      <c r="F26" s="219"/>
      <c r="G26" s="464"/>
      <c r="H26" s="525" t="s">
        <v>157</v>
      </c>
      <c r="I26" s="397"/>
      <c r="J26" s="522"/>
      <c r="K26" s="444"/>
      <c r="L26" s="444"/>
      <c r="M26" s="444"/>
      <c r="N26" s="444"/>
      <c r="O26" s="444"/>
      <c r="P26" s="444"/>
    </row>
    <row r="27" spans="1:16" ht="15.75" thickBot="1" x14ac:dyDescent="0.3">
      <c r="A27" s="526"/>
      <c r="B27" s="487"/>
      <c r="C27" s="527"/>
      <c r="D27" s="527"/>
      <c r="E27" s="528"/>
      <c r="F27" s="502"/>
      <c r="G27" s="464"/>
      <c r="H27" s="529" t="s">
        <v>158</v>
      </c>
      <c r="I27" s="398"/>
      <c r="J27" s="530"/>
      <c r="K27" s="444"/>
      <c r="L27" s="444"/>
      <c r="M27" s="444"/>
      <c r="N27" s="444"/>
      <c r="O27" s="444"/>
      <c r="P27" s="444"/>
    </row>
    <row r="28" spans="1:16" ht="15.75" thickBot="1" x14ac:dyDescent="0.3">
      <c r="A28" s="531" t="s">
        <v>128</v>
      </c>
      <c r="B28" s="532"/>
      <c r="C28" s="533">
        <f>SUM(C15:D26)</f>
        <v>0</v>
      </c>
      <c r="D28" s="533"/>
      <c r="E28" s="534">
        <f>SUM(E15:E26)</f>
        <v>0</v>
      </c>
      <c r="F28" s="464"/>
      <c r="G28" s="464"/>
      <c r="H28" s="464"/>
      <c r="I28" s="464"/>
      <c r="J28" s="465"/>
      <c r="K28" s="444"/>
      <c r="L28" s="483" t="s">
        <v>178</v>
      </c>
      <c r="M28" s="484"/>
      <c r="N28" s="484"/>
      <c r="O28" s="484"/>
      <c r="P28" s="485"/>
    </row>
    <row r="29" spans="1:16" x14ac:dyDescent="0.25">
      <c r="A29" s="535"/>
      <c r="B29" s="536"/>
      <c r="C29" s="537"/>
      <c r="D29" s="537"/>
      <c r="E29" s="528"/>
      <c r="F29" s="464"/>
      <c r="G29" s="464"/>
      <c r="H29" s="538" t="s">
        <v>129</v>
      </c>
      <c r="I29" s="220" t="s">
        <v>166</v>
      </c>
      <c r="J29" s="539" t="s">
        <v>132</v>
      </c>
      <c r="K29" s="444"/>
      <c r="L29" s="488" t="s">
        <v>152</v>
      </c>
      <c r="M29" s="489"/>
      <c r="N29" s="490" t="s">
        <v>182</v>
      </c>
      <c r="O29" s="490" t="s">
        <v>183</v>
      </c>
      <c r="P29" s="491" t="s">
        <v>184</v>
      </c>
    </row>
    <row r="30" spans="1:16" x14ac:dyDescent="0.25">
      <c r="A30" s="535"/>
      <c r="B30" s="536"/>
      <c r="C30" s="537"/>
      <c r="D30" s="537"/>
      <c r="E30" s="528"/>
      <c r="F30" s="464"/>
      <c r="G30" s="464"/>
      <c r="H30" s="540" t="s">
        <v>27</v>
      </c>
      <c r="I30" s="221">
        <v>0</v>
      </c>
      <c r="J30" s="541"/>
      <c r="K30" s="444"/>
      <c r="L30" s="496"/>
      <c r="M30" s="497"/>
      <c r="N30" s="498"/>
      <c r="O30" s="498"/>
      <c r="P30" s="499"/>
    </row>
    <row r="31" spans="1:16" ht="15.75" thickBot="1" x14ac:dyDescent="0.3">
      <c r="A31" s="535"/>
      <c r="B31" s="536"/>
      <c r="C31" s="537"/>
      <c r="D31" s="537"/>
      <c r="E31" s="528"/>
      <c r="F31" s="464"/>
      <c r="G31" s="464"/>
      <c r="H31" s="542" t="s">
        <v>131</v>
      </c>
      <c r="I31" s="543">
        <f>'Ação Orçamentária'!L36</f>
        <v>0</v>
      </c>
      <c r="J31" s="544" t="str">
        <f>IF(AND(I25="2",I30&gt;0,I31&gt;0),J11/(I30*I31),"NÃO CALCULADO")</f>
        <v>NÃO CALCULADO</v>
      </c>
      <c r="K31" s="444"/>
      <c r="L31" s="545" t="s">
        <v>157</v>
      </c>
      <c r="M31" s="546"/>
      <c r="N31" s="547">
        <f>IF(OR(I25&lt;&gt;"2",J31="NÃO CALCULADO"),0,J31)</f>
        <v>0</v>
      </c>
      <c r="O31" s="547">
        <f>IF(OR(I49&lt;&gt;"2",J55="NÃO CALCULADO"),0,J55)</f>
        <v>0</v>
      </c>
      <c r="P31" s="548">
        <f>SUM(N31+O31)</f>
        <v>0</v>
      </c>
    </row>
    <row r="32" spans="1:16" ht="15.75" thickBot="1" x14ac:dyDescent="0.3">
      <c r="A32" s="526"/>
      <c r="B32" s="487"/>
      <c r="C32" s="527"/>
      <c r="D32" s="527"/>
      <c r="E32" s="528"/>
      <c r="F32" s="464"/>
      <c r="G32" s="464"/>
      <c r="H32" s="464"/>
      <c r="I32" s="464"/>
      <c r="J32" s="465"/>
      <c r="K32" s="444"/>
      <c r="L32" s="444"/>
      <c r="M32" s="444"/>
      <c r="N32" s="444"/>
      <c r="O32" s="464"/>
      <c r="P32" s="549"/>
    </row>
    <row r="33" spans="1:16" ht="16.5" thickBot="1" x14ac:dyDescent="0.3">
      <c r="A33" s="448" t="s">
        <v>125</v>
      </c>
      <c r="B33" s="449"/>
      <c r="C33" s="402" t="s">
        <v>119</v>
      </c>
      <c r="D33" s="402"/>
      <c r="E33" s="402"/>
      <c r="F33" s="402"/>
      <c r="G33" s="402"/>
      <c r="H33" s="402"/>
      <c r="I33" s="451" t="s">
        <v>112</v>
      </c>
      <c r="J33" s="217">
        <v>44198</v>
      </c>
      <c r="K33" s="444"/>
      <c r="L33" s="444"/>
      <c r="M33" s="444"/>
      <c r="N33" s="444"/>
      <c r="O33" s="444"/>
      <c r="P33" s="444"/>
    </row>
    <row r="34" spans="1:16" ht="16.5" thickBot="1" x14ac:dyDescent="0.3">
      <c r="A34" s="453"/>
      <c r="B34" s="454"/>
      <c r="C34" s="454"/>
      <c r="D34" s="454"/>
      <c r="E34" s="454"/>
      <c r="F34" s="454"/>
      <c r="G34" s="454"/>
      <c r="H34" s="454"/>
      <c r="I34" s="455"/>
      <c r="J34" s="471"/>
      <c r="K34" s="444"/>
      <c r="L34" s="444"/>
      <c r="M34" s="444"/>
      <c r="N34" s="444"/>
      <c r="O34" s="444"/>
      <c r="P34" s="444"/>
    </row>
    <row r="35" spans="1:16" ht="15.75" thickBot="1" x14ac:dyDescent="0.3">
      <c r="A35" s="457" t="s">
        <v>53</v>
      </c>
      <c r="B35" s="458"/>
      <c r="C35" s="458"/>
      <c r="D35" s="218">
        <v>0</v>
      </c>
      <c r="E35" s="460"/>
      <c r="F35" s="460"/>
      <c r="G35" s="460"/>
      <c r="H35" s="460"/>
      <c r="I35" s="461" t="s">
        <v>54</v>
      </c>
      <c r="J35" s="462">
        <f>SUM(D35+I46)</f>
        <v>0</v>
      </c>
      <c r="K35" s="444"/>
      <c r="L35" s="444"/>
      <c r="M35" s="444"/>
      <c r="N35" s="444"/>
      <c r="O35" s="444"/>
      <c r="P35" s="444"/>
    </row>
    <row r="36" spans="1:16" ht="15.75" thickBot="1" x14ac:dyDescent="0.3">
      <c r="A36" s="526"/>
      <c r="B36" s="487"/>
      <c r="C36" s="487"/>
      <c r="D36" s="487"/>
      <c r="E36" s="487"/>
      <c r="F36" s="487"/>
      <c r="G36" s="487"/>
      <c r="H36" s="487"/>
      <c r="I36" s="487"/>
      <c r="J36" s="550"/>
      <c r="K36" s="444"/>
      <c r="L36" s="444"/>
      <c r="M36" s="444"/>
      <c r="N36" s="444"/>
      <c r="O36" s="444"/>
      <c r="P36" s="444"/>
    </row>
    <row r="37" spans="1:16" ht="15.75" thickBot="1" x14ac:dyDescent="0.3">
      <c r="A37" s="477" t="s">
        <v>86</v>
      </c>
      <c r="B37" s="478"/>
      <c r="C37" s="479" t="s">
        <v>87</v>
      </c>
      <c r="D37" s="479"/>
      <c r="E37" s="480" t="s">
        <v>56</v>
      </c>
      <c r="F37" s="481" t="s">
        <v>88</v>
      </c>
      <c r="G37" s="464"/>
      <c r="H37" s="482" t="s">
        <v>89</v>
      </c>
      <c r="I37" s="480" t="s">
        <v>90</v>
      </c>
      <c r="J37" s="481" t="s">
        <v>88</v>
      </c>
      <c r="K37" s="444"/>
      <c r="L37" s="444"/>
      <c r="M37" s="444"/>
      <c r="N37" s="444"/>
      <c r="O37" s="444"/>
      <c r="P37" s="444"/>
    </row>
    <row r="38" spans="1:16" ht="15.75" thickBot="1" x14ac:dyDescent="0.3">
      <c r="A38" s="486"/>
      <c r="B38" s="444"/>
      <c r="C38" s="487"/>
      <c r="D38" s="487"/>
      <c r="E38" s="464"/>
      <c r="F38" s="464"/>
      <c r="G38" s="464"/>
      <c r="H38" s="464"/>
      <c r="I38" s="464"/>
      <c r="J38" s="465"/>
      <c r="K38" s="444"/>
      <c r="L38" s="444"/>
      <c r="M38" s="444"/>
      <c r="N38" s="444"/>
      <c r="O38" s="444"/>
      <c r="P38" s="444"/>
    </row>
    <row r="39" spans="1:16" x14ac:dyDescent="0.25">
      <c r="A39" s="492" t="s">
        <v>55</v>
      </c>
      <c r="B39" s="493"/>
      <c r="C39" s="375">
        <v>0</v>
      </c>
      <c r="D39" s="375"/>
      <c r="E39" s="494" t="str">
        <f>IF($J$35=0,"N/A",C39/$J$35)</f>
        <v>N/A</v>
      </c>
      <c r="F39" s="209">
        <v>44229</v>
      </c>
      <c r="G39" s="464"/>
      <c r="H39" s="495" t="s">
        <v>91</v>
      </c>
      <c r="I39" s="247">
        <v>0</v>
      </c>
      <c r="J39" s="209">
        <v>44242</v>
      </c>
      <c r="K39" s="444"/>
      <c r="L39" s="444"/>
      <c r="M39" s="444"/>
      <c r="N39" s="444"/>
      <c r="O39" s="444"/>
      <c r="P39" s="444"/>
    </row>
    <row r="40" spans="1:16" x14ac:dyDescent="0.25">
      <c r="A40" s="439" t="s">
        <v>57</v>
      </c>
      <c r="B40" s="500"/>
      <c r="C40" s="347">
        <v>0</v>
      </c>
      <c r="D40" s="347"/>
      <c r="E40" s="501" t="str">
        <f t="shared" ref="E40:E50" si="1">IF($J$35=0,"N/A",C40/$J$35)</f>
        <v>N/A</v>
      </c>
      <c r="F40" s="214"/>
      <c r="G40" s="502"/>
      <c r="H40" s="503" t="s">
        <v>92</v>
      </c>
      <c r="I40" s="249">
        <v>0</v>
      </c>
      <c r="J40" s="211"/>
      <c r="K40" s="444"/>
      <c r="L40" s="444"/>
      <c r="M40" s="444"/>
      <c r="N40" s="444"/>
      <c r="O40" s="444"/>
      <c r="P40" s="444"/>
    </row>
    <row r="41" spans="1:16" x14ac:dyDescent="0.25">
      <c r="A41" s="439" t="s">
        <v>58</v>
      </c>
      <c r="B41" s="500"/>
      <c r="C41" s="347">
        <v>0</v>
      </c>
      <c r="D41" s="347"/>
      <c r="E41" s="501" t="str">
        <f t="shared" si="1"/>
        <v>N/A</v>
      </c>
      <c r="F41" s="214"/>
      <c r="G41" s="502"/>
      <c r="H41" s="503" t="s">
        <v>93</v>
      </c>
      <c r="I41" s="249">
        <v>0</v>
      </c>
      <c r="J41" s="211"/>
      <c r="K41" s="444"/>
      <c r="L41" s="444"/>
      <c r="M41" s="444"/>
      <c r="N41" s="444"/>
      <c r="O41" s="444"/>
      <c r="P41" s="444"/>
    </row>
    <row r="42" spans="1:16" x14ac:dyDescent="0.25">
      <c r="A42" s="439" t="s">
        <v>59</v>
      </c>
      <c r="B42" s="500"/>
      <c r="C42" s="347">
        <v>0</v>
      </c>
      <c r="D42" s="347"/>
      <c r="E42" s="501" t="str">
        <f t="shared" si="1"/>
        <v>N/A</v>
      </c>
      <c r="F42" s="214"/>
      <c r="G42" s="464"/>
      <c r="H42" s="503" t="s">
        <v>94</v>
      </c>
      <c r="I42" s="249">
        <v>0</v>
      </c>
      <c r="J42" s="211"/>
      <c r="K42" s="444"/>
      <c r="L42" s="444"/>
      <c r="M42" s="444"/>
      <c r="N42" s="444"/>
      <c r="O42" s="444"/>
      <c r="P42" s="444"/>
    </row>
    <row r="43" spans="1:16" x14ac:dyDescent="0.25">
      <c r="A43" s="439" t="s">
        <v>60</v>
      </c>
      <c r="B43" s="500"/>
      <c r="C43" s="347">
        <v>0</v>
      </c>
      <c r="D43" s="347"/>
      <c r="E43" s="501" t="str">
        <f t="shared" si="1"/>
        <v>N/A</v>
      </c>
      <c r="F43" s="214"/>
      <c r="G43" s="464"/>
      <c r="H43" s="503" t="s">
        <v>95</v>
      </c>
      <c r="I43" s="249">
        <v>0</v>
      </c>
      <c r="J43" s="211"/>
      <c r="K43" s="444"/>
      <c r="L43" s="444"/>
      <c r="M43" s="444"/>
      <c r="N43" s="444"/>
      <c r="O43" s="444"/>
      <c r="P43" s="444"/>
    </row>
    <row r="44" spans="1:16" ht="15.75" thickBot="1" x14ac:dyDescent="0.3">
      <c r="A44" s="439" t="s">
        <v>61</v>
      </c>
      <c r="B44" s="500"/>
      <c r="C44" s="347">
        <v>0</v>
      </c>
      <c r="D44" s="347"/>
      <c r="E44" s="501" t="str">
        <f t="shared" si="1"/>
        <v>N/A</v>
      </c>
      <c r="F44" s="214"/>
      <c r="G44" s="464"/>
      <c r="H44" s="514" t="s">
        <v>96</v>
      </c>
      <c r="I44" s="248">
        <v>0</v>
      </c>
      <c r="J44" s="213"/>
      <c r="K44" s="444"/>
      <c r="L44" s="444"/>
      <c r="M44" s="444"/>
      <c r="N44" s="444"/>
      <c r="O44" s="444"/>
      <c r="P44" s="444"/>
    </row>
    <row r="45" spans="1:16" ht="15.75" thickBot="1" x14ac:dyDescent="0.3">
      <c r="A45" s="439" t="s">
        <v>62</v>
      </c>
      <c r="B45" s="500"/>
      <c r="C45" s="347">
        <v>0</v>
      </c>
      <c r="D45" s="347"/>
      <c r="E45" s="501" t="str">
        <f t="shared" si="1"/>
        <v>N/A</v>
      </c>
      <c r="F45" s="214"/>
      <c r="G45" s="464"/>
      <c r="H45" s="502"/>
      <c r="I45" s="515"/>
      <c r="J45" s="465"/>
      <c r="K45" s="444"/>
      <c r="L45" s="444"/>
      <c r="M45" s="444"/>
      <c r="N45" s="444"/>
      <c r="O45" s="444"/>
      <c r="P45" s="444"/>
    </row>
    <row r="46" spans="1:16" ht="15.75" thickBot="1" x14ac:dyDescent="0.3">
      <c r="A46" s="439" t="s">
        <v>63</v>
      </c>
      <c r="B46" s="500"/>
      <c r="C46" s="347">
        <v>0</v>
      </c>
      <c r="D46" s="347"/>
      <c r="E46" s="501" t="str">
        <f t="shared" si="1"/>
        <v>N/A</v>
      </c>
      <c r="F46" s="214"/>
      <c r="G46" s="464"/>
      <c r="H46" s="516" t="s">
        <v>85</v>
      </c>
      <c r="I46" s="517">
        <f>SUM(I39:I44)</f>
        <v>0</v>
      </c>
      <c r="J46" s="465"/>
      <c r="K46" s="444"/>
      <c r="L46" s="444"/>
      <c r="M46" s="444"/>
      <c r="N46" s="444"/>
      <c r="O46" s="444"/>
      <c r="P46" s="444"/>
    </row>
    <row r="47" spans="1:16" ht="15.75" thickBot="1" x14ac:dyDescent="0.3">
      <c r="A47" s="439" t="s">
        <v>64</v>
      </c>
      <c r="B47" s="500"/>
      <c r="C47" s="347">
        <v>0</v>
      </c>
      <c r="D47" s="347"/>
      <c r="E47" s="501" t="str">
        <f t="shared" si="1"/>
        <v>N/A</v>
      </c>
      <c r="F47" s="214"/>
      <c r="G47" s="464"/>
      <c r="H47" s="502"/>
      <c r="I47" s="515"/>
      <c r="J47" s="465"/>
      <c r="K47" s="444"/>
      <c r="L47" s="444"/>
      <c r="M47" s="444"/>
      <c r="N47" s="444"/>
      <c r="O47" s="444"/>
      <c r="P47" s="444"/>
    </row>
    <row r="48" spans="1:16" ht="15.75" thickBot="1" x14ac:dyDescent="0.3">
      <c r="A48" s="439" t="s">
        <v>65</v>
      </c>
      <c r="B48" s="500"/>
      <c r="C48" s="347">
        <v>0</v>
      </c>
      <c r="D48" s="347"/>
      <c r="E48" s="501" t="str">
        <f t="shared" si="1"/>
        <v>N/A</v>
      </c>
      <c r="F48" s="214"/>
      <c r="G48" s="464"/>
      <c r="H48" s="551" t="s">
        <v>152</v>
      </c>
      <c r="I48" s="552" t="s">
        <v>163</v>
      </c>
      <c r="J48" s="520" t="s">
        <v>167</v>
      </c>
      <c r="K48" s="444"/>
      <c r="L48" s="444"/>
      <c r="M48" s="444"/>
      <c r="N48" s="444"/>
      <c r="O48" s="444"/>
      <c r="P48" s="444"/>
    </row>
    <row r="49" spans="1:16" x14ac:dyDescent="0.25">
      <c r="A49" s="439" t="s">
        <v>66</v>
      </c>
      <c r="B49" s="500"/>
      <c r="C49" s="347">
        <v>0</v>
      </c>
      <c r="D49" s="347"/>
      <c r="E49" s="501" t="str">
        <f t="shared" si="1"/>
        <v>N/A</v>
      </c>
      <c r="F49" s="214"/>
      <c r="G49" s="464"/>
      <c r="H49" s="521" t="s">
        <v>156</v>
      </c>
      <c r="I49" s="396" t="s">
        <v>164</v>
      </c>
      <c r="J49" s="522"/>
      <c r="K49" s="444"/>
      <c r="L49" s="444"/>
      <c r="M49" s="444"/>
      <c r="N49" s="444"/>
      <c r="O49" s="444"/>
      <c r="P49" s="444"/>
    </row>
    <row r="50" spans="1:16" ht="15.75" thickBot="1" x14ac:dyDescent="0.3">
      <c r="A50" s="437" t="s">
        <v>67</v>
      </c>
      <c r="B50" s="523"/>
      <c r="C50" s="348">
        <v>0</v>
      </c>
      <c r="D50" s="348"/>
      <c r="E50" s="524" t="str">
        <f t="shared" si="1"/>
        <v>N/A</v>
      </c>
      <c r="F50" s="219"/>
      <c r="G50" s="464"/>
      <c r="H50" s="525" t="s">
        <v>157</v>
      </c>
      <c r="I50" s="397"/>
      <c r="J50" s="522"/>
      <c r="K50" s="444"/>
      <c r="L50" s="444"/>
      <c r="M50" s="444"/>
      <c r="N50" s="444"/>
      <c r="O50" s="444"/>
      <c r="P50" s="444"/>
    </row>
    <row r="51" spans="1:16" ht="15.75" thickBot="1" x14ac:dyDescent="0.3">
      <c r="A51" s="526"/>
      <c r="B51" s="487"/>
      <c r="C51" s="527"/>
      <c r="D51" s="527"/>
      <c r="E51" s="528"/>
      <c r="F51" s="502"/>
      <c r="G51" s="464"/>
      <c r="H51" s="529" t="s">
        <v>158</v>
      </c>
      <c r="I51" s="398"/>
      <c r="J51" s="530"/>
      <c r="K51" s="444"/>
      <c r="L51" s="444"/>
      <c r="M51" s="444"/>
      <c r="N51" s="444"/>
      <c r="O51" s="444"/>
      <c r="P51" s="444"/>
    </row>
    <row r="52" spans="1:16" ht="15.75" thickBot="1" x14ac:dyDescent="0.3">
      <c r="A52" s="531" t="s">
        <v>128</v>
      </c>
      <c r="B52" s="532"/>
      <c r="C52" s="533">
        <f>SUM(C39:D50)</f>
        <v>0</v>
      </c>
      <c r="D52" s="533"/>
      <c r="E52" s="534">
        <f>SUM(E39:E50)</f>
        <v>0</v>
      </c>
      <c r="F52" s="464"/>
      <c r="G52" s="464"/>
      <c r="H52" s="444"/>
      <c r="I52" s="464"/>
      <c r="J52" s="553"/>
      <c r="K52" s="444"/>
      <c r="L52" s="444"/>
      <c r="M52" s="444"/>
      <c r="N52" s="444"/>
      <c r="O52" s="444"/>
      <c r="P52" s="444"/>
    </row>
    <row r="53" spans="1:16" x14ac:dyDescent="0.25">
      <c r="A53" s="535"/>
      <c r="B53" s="536"/>
      <c r="C53" s="537"/>
      <c r="D53" s="537"/>
      <c r="E53" s="528"/>
      <c r="F53" s="464"/>
      <c r="G53" s="464"/>
      <c r="H53" s="538" t="s">
        <v>129</v>
      </c>
      <c r="I53" s="220" t="s">
        <v>166</v>
      </c>
      <c r="J53" s="539" t="s">
        <v>132</v>
      </c>
      <c r="K53" s="444"/>
      <c r="L53" s="444"/>
      <c r="M53" s="444"/>
      <c r="N53" s="444"/>
      <c r="O53" s="444"/>
      <c r="P53" s="444"/>
    </row>
    <row r="54" spans="1:16" x14ac:dyDescent="0.25">
      <c r="A54" s="535"/>
      <c r="B54" s="536"/>
      <c r="C54" s="537"/>
      <c r="D54" s="537"/>
      <c r="E54" s="528"/>
      <c r="F54" s="464"/>
      <c r="G54" s="464"/>
      <c r="H54" s="540" t="s">
        <v>27</v>
      </c>
      <c r="I54" s="221">
        <v>0</v>
      </c>
      <c r="J54" s="541"/>
      <c r="K54" s="444"/>
      <c r="L54" s="444"/>
      <c r="M54" s="444"/>
      <c r="N54" s="444"/>
      <c r="O54" s="444"/>
      <c r="P54" s="444"/>
    </row>
    <row r="55" spans="1:16" ht="15.75" thickBot="1" x14ac:dyDescent="0.3">
      <c r="A55" s="535"/>
      <c r="B55" s="536"/>
      <c r="C55" s="537"/>
      <c r="D55" s="537"/>
      <c r="E55" s="528"/>
      <c r="F55" s="464"/>
      <c r="G55" s="464"/>
      <c r="H55" s="542" t="s">
        <v>131</v>
      </c>
      <c r="I55" s="543">
        <f>'Ação Orçamentária'!L36</f>
        <v>0</v>
      </c>
      <c r="J55" s="544" t="str">
        <f>IF(AND(I49="2",I54&gt;0,I55&gt;0),J35/(I54*I55),"NÃO CALCULADO")</f>
        <v>NÃO CALCULADO</v>
      </c>
      <c r="K55" s="444"/>
      <c r="L55" s="444"/>
      <c r="M55" s="444"/>
      <c r="N55" s="444"/>
      <c r="O55" s="444"/>
      <c r="P55" s="444"/>
    </row>
    <row r="56" spans="1:16" x14ac:dyDescent="0.25">
      <c r="A56" s="486"/>
      <c r="B56" s="444"/>
      <c r="C56" s="444"/>
      <c r="D56" s="444"/>
      <c r="E56" s="444"/>
      <c r="F56" s="444"/>
      <c r="G56" s="444"/>
      <c r="H56" s="444"/>
      <c r="I56" s="464"/>
      <c r="J56" s="553"/>
      <c r="K56" s="444"/>
      <c r="L56" s="444"/>
      <c r="M56" s="444"/>
      <c r="N56" s="444"/>
      <c r="O56" s="444"/>
      <c r="P56" s="444"/>
    </row>
    <row r="57" spans="1:16" x14ac:dyDescent="0.25">
      <c r="A57" s="486"/>
      <c r="B57" s="444"/>
      <c r="C57" s="444"/>
      <c r="D57" s="444"/>
      <c r="E57" s="444"/>
      <c r="F57" s="444"/>
      <c r="G57" s="444"/>
      <c r="H57" s="444"/>
      <c r="I57" s="464"/>
      <c r="J57" s="553"/>
      <c r="K57" s="444"/>
      <c r="L57" s="444"/>
      <c r="M57" s="444"/>
      <c r="N57" s="444"/>
      <c r="O57" s="444"/>
      <c r="P57" s="444"/>
    </row>
    <row r="58" spans="1:16" ht="15.75" thickBot="1" x14ac:dyDescent="0.3">
      <c r="A58" s="486"/>
      <c r="B58" s="444"/>
      <c r="C58" s="444"/>
      <c r="D58" s="444"/>
      <c r="E58" s="444"/>
      <c r="F58" s="444"/>
      <c r="G58" s="444"/>
      <c r="H58" s="554" t="s">
        <v>102</v>
      </c>
      <c r="I58" s="464"/>
      <c r="J58" s="465"/>
      <c r="K58" s="444"/>
      <c r="L58" s="444"/>
      <c r="M58" s="444"/>
      <c r="N58" s="444"/>
      <c r="O58" s="444"/>
      <c r="P58" s="444"/>
    </row>
    <row r="59" spans="1:16" ht="15.75" thickBot="1" x14ac:dyDescent="0.3">
      <c r="A59" s="486"/>
      <c r="B59" s="444"/>
      <c r="C59" s="444"/>
      <c r="D59" s="444"/>
      <c r="E59" s="444"/>
      <c r="F59" s="444"/>
      <c r="G59" s="444"/>
      <c r="H59" s="554" t="s">
        <v>105</v>
      </c>
      <c r="I59" s="555"/>
      <c r="J59" s="465"/>
      <c r="K59" s="444"/>
      <c r="L59" s="444"/>
      <c r="M59" s="444"/>
      <c r="N59" s="444"/>
      <c r="O59" s="444"/>
      <c r="P59" s="444"/>
    </row>
    <row r="60" spans="1:16" x14ac:dyDescent="0.25">
      <c r="A60" s="486"/>
      <c r="B60" s="444"/>
      <c r="C60" s="444"/>
      <c r="D60" s="444"/>
      <c r="E60" s="444"/>
      <c r="F60" s="444"/>
      <c r="G60" s="444"/>
      <c r="H60" s="464"/>
      <c r="I60" s="464"/>
      <c r="J60" s="465"/>
      <c r="K60" s="444"/>
      <c r="L60" s="444"/>
      <c r="M60" s="444"/>
      <c r="N60" s="444"/>
      <c r="O60" s="444"/>
      <c r="P60" s="444"/>
    </row>
    <row r="61" spans="1:16" x14ac:dyDescent="0.25">
      <c r="A61" s="486"/>
      <c r="B61" s="444"/>
      <c r="C61" s="444"/>
      <c r="D61" s="444"/>
      <c r="E61" s="444"/>
      <c r="F61" s="444"/>
      <c r="G61" s="444"/>
      <c r="H61" s="556" t="s">
        <v>106</v>
      </c>
      <c r="I61" s="556"/>
      <c r="J61" s="557"/>
      <c r="K61" s="444"/>
      <c r="L61" s="444"/>
      <c r="M61" s="444"/>
      <c r="N61" s="444"/>
      <c r="O61" s="444"/>
      <c r="P61" s="444"/>
    </row>
    <row r="62" spans="1:16" ht="15.75" thickBot="1" x14ac:dyDescent="0.3">
      <c r="A62" s="558"/>
      <c r="B62" s="559"/>
      <c r="C62" s="559"/>
      <c r="D62" s="559"/>
      <c r="E62" s="559"/>
      <c r="F62" s="559"/>
      <c r="G62" s="559"/>
      <c r="H62" s="559"/>
      <c r="I62" s="560"/>
      <c r="J62" s="561"/>
      <c r="K62" s="444"/>
      <c r="L62" s="444"/>
      <c r="M62" s="444"/>
      <c r="N62" s="444"/>
      <c r="O62" s="444"/>
      <c r="P62" s="444"/>
    </row>
    <row r="63" spans="1:16" x14ac:dyDescent="0.25">
      <c r="A63" s="444"/>
      <c r="B63" s="444"/>
      <c r="C63" s="444"/>
      <c r="D63" s="444"/>
      <c r="E63" s="444"/>
      <c r="F63" s="444"/>
      <c r="G63" s="444"/>
      <c r="H63" s="444"/>
      <c r="I63" s="464"/>
      <c r="J63" s="444"/>
      <c r="K63" s="444"/>
      <c r="L63" s="444"/>
      <c r="M63" s="444"/>
      <c r="N63" s="444"/>
      <c r="O63" s="444"/>
      <c r="P63" s="444"/>
    </row>
    <row r="64" spans="1:16" x14ac:dyDescent="0.25">
      <c r="A64" s="444"/>
      <c r="B64" s="444"/>
      <c r="C64" s="444"/>
      <c r="D64" s="444"/>
      <c r="E64" s="444"/>
      <c r="F64" s="444"/>
      <c r="G64" s="444"/>
      <c r="H64" s="444"/>
      <c r="I64" s="464"/>
      <c r="J64" s="444"/>
      <c r="K64" s="444"/>
      <c r="L64" s="444"/>
      <c r="M64" s="444"/>
      <c r="N64" s="444"/>
      <c r="O64" s="444"/>
      <c r="P64" s="444"/>
    </row>
    <row r="65" spans="1:16" x14ac:dyDescent="0.25">
      <c r="A65" s="444"/>
      <c r="B65" s="444"/>
      <c r="C65" s="444"/>
      <c r="D65" s="444"/>
      <c r="E65" s="444"/>
      <c r="F65" s="444"/>
      <c r="G65" s="444"/>
      <c r="H65" s="444"/>
      <c r="I65" s="464"/>
      <c r="J65" s="444"/>
      <c r="K65" s="444"/>
      <c r="L65" s="444"/>
      <c r="M65" s="444"/>
      <c r="N65" s="444"/>
      <c r="O65" s="444"/>
      <c r="P65" s="444"/>
    </row>
  </sheetData>
  <sheetProtection algorithmName="SHA-512" hashValue="tT3SzA6X6FpXbP8Pngo5jk7HmZvLTthLtGRIYXSsnnslAn1u/2AO6kJ0jtXL+Hm6dHqC2xIi3bkNtJCfUIB5fA==" saltValue="xOp6EoKZ1PMK4SkIlo2EKg==" spinCount="100000" sheet="1" objects="1" scenarios="1" selectLockedCells="1"/>
  <mergeCells count="109">
    <mergeCell ref="A52:B52"/>
    <mergeCell ref="C52:D52"/>
    <mergeCell ref="J53:J54"/>
    <mergeCell ref="H61:J61"/>
    <mergeCell ref="J48:J51"/>
    <mergeCell ref="A49:B49"/>
    <mergeCell ref="C49:D49"/>
    <mergeCell ref="I49:I51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6:J36"/>
    <mergeCell ref="A37:B37"/>
    <mergeCell ref="C37:D37"/>
    <mergeCell ref="C38:D38"/>
    <mergeCell ref="A39:B39"/>
    <mergeCell ref="C39:D39"/>
    <mergeCell ref="A32:B32"/>
    <mergeCell ref="C32:D32"/>
    <mergeCell ref="A33:B33"/>
    <mergeCell ref="C33:H33"/>
    <mergeCell ref="A35:C35"/>
    <mergeCell ref="E35:H35"/>
    <mergeCell ref="J29:J30"/>
    <mergeCell ref="L29:M30"/>
    <mergeCell ref="N29:N30"/>
    <mergeCell ref="O29:O30"/>
    <mergeCell ref="P29:P30"/>
    <mergeCell ref="L31:M31"/>
    <mergeCell ref="L25:M25"/>
    <mergeCell ref="A26:B26"/>
    <mergeCell ref="C26:D26"/>
    <mergeCell ref="A27:B27"/>
    <mergeCell ref="C27:D27"/>
    <mergeCell ref="A28:B28"/>
    <mergeCell ref="C28:D28"/>
    <mergeCell ref="L28:P28"/>
    <mergeCell ref="A23:B23"/>
    <mergeCell ref="C23:D23"/>
    <mergeCell ref="L23:M23"/>
    <mergeCell ref="A24:B24"/>
    <mergeCell ref="C24:D24"/>
    <mergeCell ref="J24:J27"/>
    <mergeCell ref="L24:M24"/>
    <mergeCell ref="A25:B25"/>
    <mergeCell ref="C25:D25"/>
    <mergeCell ref="I25:I27"/>
    <mergeCell ref="A21:B21"/>
    <mergeCell ref="C21:D21"/>
    <mergeCell ref="L21:M22"/>
    <mergeCell ref="N21:N22"/>
    <mergeCell ref="O21:O22"/>
    <mergeCell ref="P21:P22"/>
    <mergeCell ref="A22:B22"/>
    <mergeCell ref="C22:D22"/>
    <mergeCell ref="A18:B18"/>
    <mergeCell ref="C18:D18"/>
    <mergeCell ref="L18:M18"/>
    <mergeCell ref="A19:B19"/>
    <mergeCell ref="C19:D19"/>
    <mergeCell ref="A20:B20"/>
    <mergeCell ref="C20:D20"/>
    <mergeCell ref="L20:P20"/>
    <mergeCell ref="A15:B15"/>
    <mergeCell ref="C15:D15"/>
    <mergeCell ref="A16:B16"/>
    <mergeCell ref="C16:D16"/>
    <mergeCell ref="L16:M16"/>
    <mergeCell ref="A17:B17"/>
    <mergeCell ref="C17:D17"/>
    <mergeCell ref="L17:M17"/>
    <mergeCell ref="L13:P13"/>
    <mergeCell ref="C14:D14"/>
    <mergeCell ref="L14:M15"/>
    <mergeCell ref="N14:N15"/>
    <mergeCell ref="O14:O15"/>
    <mergeCell ref="P14:P15"/>
    <mergeCell ref="A9:B9"/>
    <mergeCell ref="C9:H9"/>
    <mergeCell ref="A11:C11"/>
    <mergeCell ref="E11:H11"/>
    <mergeCell ref="A12:J12"/>
    <mergeCell ref="A13:B13"/>
    <mergeCell ref="C13:D13"/>
    <mergeCell ref="A1:J1"/>
    <mergeCell ref="A3:C3"/>
    <mergeCell ref="D3:H3"/>
    <mergeCell ref="A5:C5"/>
    <mergeCell ref="E5:H5"/>
    <mergeCell ref="A7:J7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9E229-6EEA-47EC-841F-F0B2EA80786B}">
  <sheetPr>
    <pageSetUpPr fitToPage="1"/>
  </sheetPr>
  <dimension ref="A1:P62"/>
  <sheetViews>
    <sheetView workbookViewId="0">
      <selection activeCell="C19" sqref="C19:D19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7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9.7109375" style="6" customWidth="1"/>
    <col min="9" max="9" width="27.42578125" style="233" customWidth="1"/>
    <col min="10" max="10" width="20.85546875" style="6" customWidth="1"/>
    <col min="11" max="12" width="9.140625" style="6"/>
    <col min="13" max="13" width="16.85546875" style="6" customWidth="1"/>
    <col min="14" max="16" width="20.7109375" style="6" customWidth="1"/>
    <col min="17" max="16384" width="9.140625" style="6"/>
  </cols>
  <sheetData>
    <row r="1" spans="1:16" ht="19.5" thickBot="1" x14ac:dyDescent="0.35">
      <c r="A1" s="420" t="s">
        <v>135</v>
      </c>
      <c r="B1" s="421"/>
      <c r="C1" s="421"/>
      <c r="D1" s="421"/>
      <c r="E1" s="421"/>
      <c r="F1" s="421"/>
      <c r="G1" s="421"/>
      <c r="H1" s="421"/>
      <c r="I1" s="421"/>
      <c r="J1" s="422"/>
    </row>
    <row r="2" spans="1:16" ht="16.5" thickBot="1" x14ac:dyDescent="0.3">
      <c r="A2" s="87"/>
      <c r="B2" s="171"/>
      <c r="C2" s="171"/>
      <c r="D2" s="171"/>
      <c r="E2" s="171"/>
      <c r="F2" s="171"/>
      <c r="G2" s="171"/>
      <c r="H2" s="171"/>
      <c r="I2" s="171"/>
      <c r="J2" s="89"/>
    </row>
    <row r="3" spans="1:16" ht="16.5" thickBot="1" x14ac:dyDescent="0.3">
      <c r="A3" s="289" t="s">
        <v>6</v>
      </c>
      <c r="B3" s="290"/>
      <c r="C3" s="290"/>
      <c r="D3" s="423" t="str">
        <f>'Ação Orçamentária'!D3:G3</f>
        <v>CONSTRUÇÃO DO EDIFÍCIO SEDE DO CONSELHO DA JUSTIÇA FEDERAL - DF</v>
      </c>
      <c r="E3" s="423"/>
      <c r="F3" s="423"/>
      <c r="G3" s="423"/>
      <c r="H3" s="423"/>
      <c r="I3" s="234" t="s">
        <v>7</v>
      </c>
      <c r="J3" s="46" t="str">
        <f>'Ação Orçamentária'!I3</f>
        <v>XXXX</v>
      </c>
    </row>
    <row r="4" spans="1:16" ht="16.5" thickBot="1" x14ac:dyDescent="0.3">
      <c r="A4" s="172"/>
      <c r="B4" s="173"/>
      <c r="C4" s="173"/>
      <c r="D4" s="174"/>
      <c r="E4" s="174"/>
      <c r="F4" s="174"/>
      <c r="G4" s="174"/>
      <c r="H4" s="174"/>
      <c r="I4" s="174"/>
      <c r="J4" s="175"/>
    </row>
    <row r="5" spans="1:16" ht="15.75" thickBot="1" x14ac:dyDescent="0.3">
      <c r="A5" s="391" t="s">
        <v>120</v>
      </c>
      <c r="B5" s="392"/>
      <c r="C5" s="392"/>
      <c r="D5" s="152">
        <f>SUM(D11+D35)</f>
        <v>0</v>
      </c>
      <c r="E5" s="356"/>
      <c r="F5" s="356"/>
      <c r="G5" s="356"/>
      <c r="H5" s="356"/>
      <c r="I5" s="225" t="s">
        <v>121</v>
      </c>
      <c r="J5" s="104">
        <f>SUM(J11+J35)</f>
        <v>0</v>
      </c>
    </row>
    <row r="6" spans="1:16" ht="15.75" thickBot="1" x14ac:dyDescent="0.3">
      <c r="A6" s="226"/>
      <c r="B6" s="233"/>
      <c r="C6" s="233"/>
      <c r="D6" s="233"/>
      <c r="E6" s="233"/>
      <c r="F6" s="233"/>
      <c r="G6" s="233"/>
      <c r="H6" s="233"/>
      <c r="J6" s="227"/>
    </row>
    <row r="7" spans="1:16" ht="16.5" thickBot="1" x14ac:dyDescent="0.3">
      <c r="A7" s="283" t="s">
        <v>118</v>
      </c>
      <c r="B7" s="426"/>
      <c r="C7" s="426"/>
      <c r="D7" s="426"/>
      <c r="E7" s="426"/>
      <c r="F7" s="426"/>
      <c r="G7" s="426"/>
      <c r="H7" s="426"/>
      <c r="I7" s="426"/>
      <c r="J7" s="427"/>
    </row>
    <row r="8" spans="1:16" ht="15.75" thickBot="1" x14ac:dyDescent="0.3">
      <c r="A8" s="176"/>
      <c r="B8" s="233"/>
      <c r="C8" s="233"/>
      <c r="D8" s="233"/>
      <c r="E8" s="233"/>
      <c r="F8" s="233"/>
      <c r="G8" s="233"/>
      <c r="H8" s="233"/>
      <c r="J8" s="227"/>
    </row>
    <row r="9" spans="1:16" ht="15" customHeight="1" thickBot="1" x14ac:dyDescent="0.3">
      <c r="A9" s="289" t="s">
        <v>126</v>
      </c>
      <c r="B9" s="290"/>
      <c r="C9" s="402" t="s">
        <v>119</v>
      </c>
      <c r="D9" s="402"/>
      <c r="E9" s="402"/>
      <c r="F9" s="402"/>
      <c r="G9" s="402"/>
      <c r="H9" s="402"/>
      <c r="I9" s="234" t="s">
        <v>112</v>
      </c>
      <c r="J9" s="217">
        <v>44211</v>
      </c>
      <c r="P9" s="144"/>
    </row>
    <row r="10" spans="1:16" ht="15.75" customHeight="1" thickBot="1" x14ac:dyDescent="0.3">
      <c r="A10" s="172"/>
      <c r="B10" s="173"/>
      <c r="C10" s="173"/>
      <c r="D10" s="173"/>
      <c r="E10" s="173"/>
      <c r="F10" s="173"/>
      <c r="G10" s="173"/>
      <c r="H10" s="173"/>
      <c r="I10" s="174"/>
      <c r="J10" s="177"/>
    </row>
    <row r="11" spans="1:16" ht="15" customHeight="1" thickBot="1" x14ac:dyDescent="0.3">
      <c r="A11" s="391" t="s">
        <v>53</v>
      </c>
      <c r="B11" s="392"/>
      <c r="C11" s="392"/>
      <c r="D11" s="218">
        <v>0</v>
      </c>
      <c r="E11" s="356"/>
      <c r="F11" s="356"/>
      <c r="G11" s="356"/>
      <c r="H11" s="356"/>
      <c r="I11" s="225" t="s">
        <v>54</v>
      </c>
      <c r="J11" s="104">
        <f>SUM(D11+I22)</f>
        <v>0</v>
      </c>
      <c r="L11" s="178"/>
      <c r="M11" s="178"/>
    </row>
    <row r="12" spans="1:16" ht="15.75" thickBot="1" x14ac:dyDescent="0.3">
      <c r="A12" s="433"/>
      <c r="B12" s="434"/>
      <c r="C12" s="434"/>
      <c r="D12" s="434"/>
      <c r="E12" s="434"/>
      <c r="F12" s="434"/>
      <c r="G12" s="435"/>
      <c r="H12" s="434"/>
      <c r="I12" s="434"/>
      <c r="J12" s="436"/>
      <c r="M12" s="144"/>
    </row>
    <row r="13" spans="1:16" ht="15" customHeight="1" thickBot="1" x14ac:dyDescent="0.3">
      <c r="A13" s="373" t="s">
        <v>86</v>
      </c>
      <c r="B13" s="374"/>
      <c r="C13" s="361" t="s">
        <v>87</v>
      </c>
      <c r="D13" s="361"/>
      <c r="E13" s="229" t="s">
        <v>56</v>
      </c>
      <c r="F13" s="93" t="s">
        <v>88</v>
      </c>
      <c r="G13" s="233"/>
      <c r="H13" s="92" t="s">
        <v>89</v>
      </c>
      <c r="I13" s="229" t="s">
        <v>90</v>
      </c>
      <c r="J13" s="93" t="s">
        <v>88</v>
      </c>
      <c r="L13" s="411" t="s">
        <v>151</v>
      </c>
      <c r="M13" s="412"/>
      <c r="N13" s="412"/>
      <c r="O13" s="412"/>
      <c r="P13" s="413"/>
    </row>
    <row r="14" spans="1:16" ht="15.75" thickBot="1" x14ac:dyDescent="0.3">
      <c r="A14" s="222"/>
      <c r="C14" s="399"/>
      <c r="D14" s="399"/>
      <c r="E14" s="233"/>
      <c r="F14" s="233"/>
      <c r="G14" s="233"/>
      <c r="H14" s="233"/>
      <c r="J14" s="227"/>
      <c r="L14" s="414" t="s">
        <v>152</v>
      </c>
      <c r="M14" s="415"/>
      <c r="N14" s="418" t="s">
        <v>172</v>
      </c>
      <c r="O14" s="418" t="s">
        <v>173</v>
      </c>
      <c r="P14" s="409" t="s">
        <v>155</v>
      </c>
    </row>
    <row r="15" spans="1:16" ht="15" customHeight="1" x14ac:dyDescent="0.25">
      <c r="A15" s="359" t="s">
        <v>55</v>
      </c>
      <c r="B15" s="360"/>
      <c r="C15" s="375">
        <v>0</v>
      </c>
      <c r="D15" s="375"/>
      <c r="E15" s="195" t="str">
        <f>IF($J$11=0,"N/A",C15/$J$11)</f>
        <v>N/A</v>
      </c>
      <c r="F15" s="209">
        <v>44229</v>
      </c>
      <c r="G15" s="233"/>
      <c r="H15" s="95" t="s">
        <v>91</v>
      </c>
      <c r="I15" s="228">
        <v>0</v>
      </c>
      <c r="J15" s="209">
        <v>44259</v>
      </c>
      <c r="L15" s="416"/>
      <c r="M15" s="417"/>
      <c r="N15" s="419"/>
      <c r="O15" s="419"/>
      <c r="P15" s="410"/>
    </row>
    <row r="16" spans="1:16" x14ac:dyDescent="0.25">
      <c r="A16" s="276" t="s">
        <v>57</v>
      </c>
      <c r="B16" s="345"/>
      <c r="C16" s="347">
        <v>0</v>
      </c>
      <c r="D16" s="347"/>
      <c r="E16" s="161" t="str">
        <f t="shared" ref="E16:E26" si="0">IF($J$11=0,"N/A",C16/$J$11)</f>
        <v>N/A</v>
      </c>
      <c r="F16" s="214"/>
      <c r="G16" s="180"/>
      <c r="H16" s="96" t="s">
        <v>92</v>
      </c>
      <c r="I16" s="232">
        <v>0</v>
      </c>
      <c r="J16" s="211"/>
      <c r="L16" s="403" t="s">
        <v>156</v>
      </c>
      <c r="M16" s="404"/>
      <c r="N16" s="181">
        <f>IF(I25="1",J11,0)</f>
        <v>0</v>
      </c>
      <c r="O16" s="181">
        <f>IF(I49="1",J35,0)</f>
        <v>0</v>
      </c>
      <c r="P16" s="182">
        <f>SUM(N16+O16)</f>
        <v>0</v>
      </c>
    </row>
    <row r="17" spans="1:16" x14ac:dyDescent="0.25">
      <c r="A17" s="276" t="s">
        <v>58</v>
      </c>
      <c r="B17" s="345"/>
      <c r="C17" s="347">
        <v>0</v>
      </c>
      <c r="D17" s="347"/>
      <c r="E17" s="161" t="str">
        <f t="shared" si="0"/>
        <v>N/A</v>
      </c>
      <c r="F17" s="214"/>
      <c r="G17" s="180"/>
      <c r="H17" s="96" t="s">
        <v>93</v>
      </c>
      <c r="I17" s="232">
        <v>0</v>
      </c>
      <c r="J17" s="211"/>
      <c r="L17" s="405" t="s">
        <v>157</v>
      </c>
      <c r="M17" s="406"/>
      <c r="N17" s="181">
        <f>IF(I25="2",J11,0)</f>
        <v>0</v>
      </c>
      <c r="O17" s="181">
        <f>IF(I49="2",J35,0)</f>
        <v>0</v>
      </c>
      <c r="P17" s="182">
        <f>SUM(N17+O17)</f>
        <v>0</v>
      </c>
    </row>
    <row r="18" spans="1:16" ht="15.75" thickBot="1" x14ac:dyDescent="0.3">
      <c r="A18" s="276" t="s">
        <v>59</v>
      </c>
      <c r="B18" s="345"/>
      <c r="C18" s="347">
        <v>0</v>
      </c>
      <c r="D18" s="347"/>
      <c r="E18" s="161" t="str">
        <f t="shared" si="0"/>
        <v>N/A</v>
      </c>
      <c r="F18" s="214"/>
      <c r="G18" s="233"/>
      <c r="H18" s="96" t="s">
        <v>94</v>
      </c>
      <c r="I18" s="232">
        <v>0</v>
      </c>
      <c r="J18" s="211"/>
      <c r="L18" s="407" t="s">
        <v>158</v>
      </c>
      <c r="M18" s="408"/>
      <c r="N18" s="183">
        <f>IF(I25="3",J11,0)</f>
        <v>0</v>
      </c>
      <c r="O18" s="183">
        <f>IF(I49="3",J35,0)</f>
        <v>0</v>
      </c>
      <c r="P18" s="184">
        <f>SUM(N18+O18)</f>
        <v>0</v>
      </c>
    </row>
    <row r="19" spans="1:16" ht="15.75" thickBot="1" x14ac:dyDescent="0.3">
      <c r="A19" s="276" t="s">
        <v>60</v>
      </c>
      <c r="B19" s="345"/>
      <c r="C19" s="347">
        <v>0</v>
      </c>
      <c r="D19" s="347"/>
      <c r="E19" s="161" t="str">
        <f t="shared" si="0"/>
        <v>N/A</v>
      </c>
      <c r="F19" s="214"/>
      <c r="G19" s="233"/>
      <c r="H19" s="96" t="s">
        <v>95</v>
      </c>
      <c r="I19" s="232">
        <v>0</v>
      </c>
      <c r="J19" s="211"/>
    </row>
    <row r="20" spans="1:16" ht="15" customHeight="1" thickBot="1" x14ac:dyDescent="0.3">
      <c r="A20" s="276" t="s">
        <v>61</v>
      </c>
      <c r="B20" s="345"/>
      <c r="C20" s="347">
        <v>0</v>
      </c>
      <c r="D20" s="347"/>
      <c r="E20" s="161" t="str">
        <f t="shared" si="0"/>
        <v>N/A</v>
      </c>
      <c r="F20" s="214"/>
      <c r="G20" s="233"/>
      <c r="H20" s="97" t="s">
        <v>96</v>
      </c>
      <c r="I20" s="231">
        <v>0</v>
      </c>
      <c r="J20" s="213"/>
      <c r="L20" s="411" t="s">
        <v>159</v>
      </c>
      <c r="M20" s="412"/>
      <c r="N20" s="412"/>
      <c r="O20" s="412"/>
      <c r="P20" s="413"/>
    </row>
    <row r="21" spans="1:16" ht="15.75" thickBot="1" x14ac:dyDescent="0.3">
      <c r="A21" s="276" t="s">
        <v>62</v>
      </c>
      <c r="B21" s="345"/>
      <c r="C21" s="347">
        <v>0</v>
      </c>
      <c r="D21" s="347"/>
      <c r="E21" s="161" t="str">
        <f t="shared" si="0"/>
        <v>N/A</v>
      </c>
      <c r="F21" s="214"/>
      <c r="G21" s="233"/>
      <c r="H21" s="180"/>
      <c r="I21" s="235"/>
      <c r="J21" s="227"/>
      <c r="L21" s="414" t="s">
        <v>152</v>
      </c>
      <c r="M21" s="415"/>
      <c r="N21" s="418" t="s">
        <v>174</v>
      </c>
      <c r="O21" s="418" t="s">
        <v>175</v>
      </c>
      <c r="P21" s="409" t="s">
        <v>162</v>
      </c>
    </row>
    <row r="22" spans="1:16" ht="15" customHeight="1" thickBot="1" x14ac:dyDescent="0.3">
      <c r="A22" s="276" t="s">
        <v>63</v>
      </c>
      <c r="B22" s="345"/>
      <c r="C22" s="347">
        <v>0</v>
      </c>
      <c r="D22" s="347"/>
      <c r="E22" s="161" t="str">
        <f t="shared" si="0"/>
        <v>N/A</v>
      </c>
      <c r="F22" s="214"/>
      <c r="G22" s="233"/>
      <c r="H22" s="230" t="s">
        <v>85</v>
      </c>
      <c r="I22" s="103">
        <f>SUM(I15:I20)</f>
        <v>0</v>
      </c>
      <c r="J22" s="227"/>
      <c r="L22" s="416"/>
      <c r="M22" s="417"/>
      <c r="N22" s="419"/>
      <c r="O22" s="419"/>
      <c r="P22" s="410"/>
    </row>
    <row r="23" spans="1:16" ht="15.75" thickBot="1" x14ac:dyDescent="0.3">
      <c r="A23" s="276" t="s">
        <v>64</v>
      </c>
      <c r="B23" s="345"/>
      <c r="C23" s="347">
        <v>0</v>
      </c>
      <c r="D23" s="347"/>
      <c r="E23" s="161" t="str">
        <f t="shared" si="0"/>
        <v>N/A</v>
      </c>
      <c r="F23" s="214"/>
      <c r="G23" s="233"/>
      <c r="H23" s="180"/>
      <c r="I23" s="235"/>
      <c r="J23" s="227"/>
      <c r="L23" s="403" t="s">
        <v>156</v>
      </c>
      <c r="M23" s="404"/>
      <c r="N23" s="181">
        <f>IF(I25="1",C28,0)</f>
        <v>0</v>
      </c>
      <c r="O23" s="181">
        <f>IF(I49="1",C52,0)</f>
        <v>0</v>
      </c>
      <c r="P23" s="182">
        <f>SUM(N23+O23)</f>
        <v>0</v>
      </c>
    </row>
    <row r="24" spans="1:16" ht="15.75" thickBot="1" x14ac:dyDescent="0.3">
      <c r="A24" s="276" t="s">
        <v>65</v>
      </c>
      <c r="B24" s="345"/>
      <c r="C24" s="347">
        <v>0</v>
      </c>
      <c r="D24" s="347"/>
      <c r="E24" s="161" t="str">
        <f t="shared" si="0"/>
        <v>N/A</v>
      </c>
      <c r="F24" s="214"/>
      <c r="G24" s="233"/>
      <c r="H24" s="186" t="s">
        <v>152</v>
      </c>
      <c r="I24" s="187" t="s">
        <v>163</v>
      </c>
      <c r="J24" s="430" t="s">
        <v>167</v>
      </c>
      <c r="L24" s="405" t="s">
        <v>157</v>
      </c>
      <c r="M24" s="406"/>
      <c r="N24" s="181">
        <f>IF(I25="2",C28,0)</f>
        <v>0</v>
      </c>
      <c r="O24" s="181">
        <f>IF(I49="2",C52,0)</f>
        <v>0</v>
      </c>
      <c r="P24" s="182">
        <f>SUM(N24+O24)</f>
        <v>0</v>
      </c>
    </row>
    <row r="25" spans="1:16" ht="15" customHeight="1" thickBot="1" x14ac:dyDescent="0.3">
      <c r="A25" s="276" t="s">
        <v>66</v>
      </c>
      <c r="B25" s="345"/>
      <c r="C25" s="347">
        <v>0</v>
      </c>
      <c r="D25" s="347"/>
      <c r="E25" s="161" t="str">
        <f t="shared" si="0"/>
        <v>N/A</v>
      </c>
      <c r="F25" s="214"/>
      <c r="G25" s="233"/>
      <c r="H25" s="188" t="s">
        <v>156</v>
      </c>
      <c r="I25" s="396" t="s">
        <v>165</v>
      </c>
      <c r="J25" s="431"/>
      <c r="L25" s="407" t="s">
        <v>158</v>
      </c>
      <c r="M25" s="408"/>
      <c r="N25" s="183">
        <f>IF(I25="3",C28,0)</f>
        <v>0</v>
      </c>
      <c r="O25" s="183">
        <f>IF(I49="3",C52,0)</f>
        <v>0</v>
      </c>
      <c r="P25" s="184">
        <f>SUM(N25+O25)</f>
        <v>0</v>
      </c>
    </row>
    <row r="26" spans="1:16" ht="15.75" thickBot="1" x14ac:dyDescent="0.3">
      <c r="A26" s="350" t="s">
        <v>67</v>
      </c>
      <c r="B26" s="351"/>
      <c r="C26" s="348">
        <v>0</v>
      </c>
      <c r="D26" s="348"/>
      <c r="E26" s="118" t="str">
        <f t="shared" si="0"/>
        <v>N/A</v>
      </c>
      <c r="F26" s="219"/>
      <c r="G26" s="233"/>
      <c r="H26" s="189" t="s">
        <v>157</v>
      </c>
      <c r="I26" s="397"/>
      <c r="J26" s="431"/>
    </row>
    <row r="27" spans="1:16" ht="15.75" thickBot="1" x14ac:dyDescent="0.3">
      <c r="A27" s="352"/>
      <c r="B27" s="399"/>
      <c r="C27" s="400"/>
      <c r="D27" s="400"/>
      <c r="E27" s="139"/>
      <c r="F27" s="180"/>
      <c r="G27" s="233"/>
      <c r="H27" s="190" t="s">
        <v>158</v>
      </c>
      <c r="I27" s="398"/>
      <c r="J27" s="432"/>
    </row>
    <row r="28" spans="1:16" ht="15.75" thickBot="1" x14ac:dyDescent="0.3">
      <c r="A28" s="353" t="s">
        <v>128</v>
      </c>
      <c r="B28" s="354"/>
      <c r="C28" s="401">
        <f>SUM(C15:D26)</f>
        <v>0</v>
      </c>
      <c r="D28" s="401"/>
      <c r="E28" s="140">
        <f>SUM(E15:E26)</f>
        <v>0</v>
      </c>
      <c r="F28" s="233"/>
      <c r="G28" s="233"/>
      <c r="H28" s="233"/>
      <c r="J28" s="227"/>
      <c r="L28" s="411" t="s">
        <v>178</v>
      </c>
      <c r="M28" s="412"/>
      <c r="N28" s="412"/>
      <c r="O28" s="412"/>
      <c r="P28" s="413"/>
    </row>
    <row r="29" spans="1:16" x14ac:dyDescent="0.25">
      <c r="A29" s="192"/>
      <c r="B29" s="138"/>
      <c r="C29" s="170"/>
      <c r="D29" s="170"/>
      <c r="E29" s="139"/>
      <c r="F29" s="233"/>
      <c r="G29" s="233"/>
      <c r="H29" s="147" t="s">
        <v>129</v>
      </c>
      <c r="I29" s="220" t="s">
        <v>166</v>
      </c>
      <c r="J29" s="428" t="s">
        <v>132</v>
      </c>
      <c r="L29" s="414" t="s">
        <v>152</v>
      </c>
      <c r="M29" s="415"/>
      <c r="N29" s="418" t="s">
        <v>201</v>
      </c>
      <c r="O29" s="418" t="s">
        <v>185</v>
      </c>
      <c r="P29" s="409" t="s">
        <v>186</v>
      </c>
    </row>
    <row r="30" spans="1:16" x14ac:dyDescent="0.25">
      <c r="A30" s="192"/>
      <c r="B30" s="138"/>
      <c r="C30" s="170"/>
      <c r="D30" s="170"/>
      <c r="E30" s="139"/>
      <c r="F30" s="233"/>
      <c r="G30" s="233"/>
      <c r="H30" s="148" t="s">
        <v>27</v>
      </c>
      <c r="I30" s="221">
        <v>0</v>
      </c>
      <c r="J30" s="429"/>
      <c r="L30" s="416"/>
      <c r="M30" s="417"/>
      <c r="N30" s="419"/>
      <c r="O30" s="419"/>
      <c r="P30" s="410"/>
    </row>
    <row r="31" spans="1:16" ht="15.75" thickBot="1" x14ac:dyDescent="0.3">
      <c r="A31" s="192"/>
      <c r="B31" s="138"/>
      <c r="C31" s="170"/>
      <c r="D31" s="170"/>
      <c r="E31" s="139"/>
      <c r="F31" s="233"/>
      <c r="G31" s="233"/>
      <c r="H31" s="149" t="s">
        <v>131</v>
      </c>
      <c r="I31" s="193">
        <f>'Ação Orçamentária'!L36</f>
        <v>0</v>
      </c>
      <c r="J31" s="194" t="str">
        <f>IF(AND(I25="2",I30&gt;0,I31&gt;0),J11/(I30*I31),"NÃO CALCULADO")</f>
        <v>NÃO CALCULADO</v>
      </c>
      <c r="L31" s="424" t="s">
        <v>157</v>
      </c>
      <c r="M31" s="425"/>
      <c r="N31" s="237">
        <f>IF(OR(I25&lt;&gt;"2",J31="NÃO CALCULADO"),0,J31)</f>
        <v>0</v>
      </c>
      <c r="O31" s="237">
        <f>IF(OR(I49&lt;&gt;"2",J55="NÃO CALCULADO"),0,J55)</f>
        <v>0</v>
      </c>
      <c r="P31" s="238">
        <f>SUM(N31+O31)</f>
        <v>0</v>
      </c>
    </row>
    <row r="32" spans="1:16" ht="15.75" thickBot="1" x14ac:dyDescent="0.3">
      <c r="A32" s="352"/>
      <c r="B32" s="399"/>
      <c r="C32" s="400"/>
      <c r="D32" s="400"/>
      <c r="E32" s="139"/>
      <c r="F32" s="233"/>
      <c r="G32" s="233"/>
      <c r="H32" s="233"/>
      <c r="J32" s="227"/>
      <c r="O32" s="233"/>
      <c r="P32" s="199"/>
    </row>
    <row r="33" spans="1:10" ht="16.5" thickBot="1" x14ac:dyDescent="0.3">
      <c r="A33" s="289" t="s">
        <v>127</v>
      </c>
      <c r="B33" s="290"/>
      <c r="C33" s="402" t="s">
        <v>119</v>
      </c>
      <c r="D33" s="402"/>
      <c r="E33" s="402"/>
      <c r="F33" s="402"/>
      <c r="G33" s="402"/>
      <c r="H33" s="402"/>
      <c r="I33" s="234" t="s">
        <v>112</v>
      </c>
      <c r="J33" s="217">
        <v>44198</v>
      </c>
    </row>
    <row r="34" spans="1:10" ht="16.5" thickBot="1" x14ac:dyDescent="0.3">
      <c r="A34" s="172"/>
      <c r="B34" s="173"/>
      <c r="C34" s="173"/>
      <c r="D34" s="173"/>
      <c r="E34" s="173"/>
      <c r="F34" s="173"/>
      <c r="G34" s="173"/>
      <c r="H34" s="173"/>
      <c r="I34" s="174"/>
      <c r="J34" s="177"/>
    </row>
    <row r="35" spans="1:10" ht="15.75" thickBot="1" x14ac:dyDescent="0.3">
      <c r="A35" s="391" t="s">
        <v>53</v>
      </c>
      <c r="B35" s="392"/>
      <c r="C35" s="392"/>
      <c r="D35" s="218">
        <v>0</v>
      </c>
      <c r="E35" s="356"/>
      <c r="F35" s="356"/>
      <c r="G35" s="356"/>
      <c r="H35" s="356"/>
      <c r="I35" s="225" t="s">
        <v>54</v>
      </c>
      <c r="J35" s="104">
        <f>SUM(D35+I46)</f>
        <v>0</v>
      </c>
    </row>
    <row r="36" spans="1:10" ht="15.75" thickBot="1" x14ac:dyDescent="0.3">
      <c r="A36" s="352"/>
      <c r="B36" s="399"/>
      <c r="C36" s="399"/>
      <c r="D36" s="399"/>
      <c r="E36" s="399"/>
      <c r="F36" s="399"/>
      <c r="G36" s="399"/>
      <c r="H36" s="399"/>
      <c r="I36" s="399"/>
      <c r="J36" s="369"/>
    </row>
    <row r="37" spans="1:10" ht="15.75" thickBot="1" x14ac:dyDescent="0.3">
      <c r="A37" s="373" t="s">
        <v>86</v>
      </c>
      <c r="B37" s="374"/>
      <c r="C37" s="361" t="s">
        <v>87</v>
      </c>
      <c r="D37" s="361"/>
      <c r="E37" s="229" t="s">
        <v>56</v>
      </c>
      <c r="F37" s="93" t="s">
        <v>88</v>
      </c>
      <c r="G37" s="233"/>
      <c r="H37" s="92" t="s">
        <v>89</v>
      </c>
      <c r="I37" s="229" t="s">
        <v>90</v>
      </c>
      <c r="J37" s="93" t="s">
        <v>88</v>
      </c>
    </row>
    <row r="38" spans="1:10" ht="15.75" thickBot="1" x14ac:dyDescent="0.3">
      <c r="A38" s="222"/>
      <c r="C38" s="399"/>
      <c r="D38" s="399"/>
      <c r="E38" s="233"/>
      <c r="F38" s="233"/>
      <c r="G38" s="233"/>
      <c r="H38" s="233"/>
      <c r="J38" s="227"/>
    </row>
    <row r="39" spans="1:10" x14ac:dyDescent="0.25">
      <c r="A39" s="359" t="s">
        <v>55</v>
      </c>
      <c r="B39" s="360"/>
      <c r="C39" s="375">
        <v>0</v>
      </c>
      <c r="D39" s="375"/>
      <c r="E39" s="195" t="str">
        <f>IF($J$35=0,"N/A",C39/$J$35)</f>
        <v>N/A</v>
      </c>
      <c r="F39" s="209">
        <v>44229</v>
      </c>
      <c r="G39" s="233"/>
      <c r="H39" s="95" t="s">
        <v>91</v>
      </c>
      <c r="I39" s="228">
        <v>0</v>
      </c>
      <c r="J39" s="209">
        <v>44242</v>
      </c>
    </row>
    <row r="40" spans="1:10" x14ac:dyDescent="0.25">
      <c r="A40" s="276" t="s">
        <v>57</v>
      </c>
      <c r="B40" s="345"/>
      <c r="C40" s="347">
        <v>0</v>
      </c>
      <c r="D40" s="347"/>
      <c r="E40" s="161" t="str">
        <f t="shared" ref="E40:E50" si="1">IF($J$35=0,"N/A",C40/$J$35)</f>
        <v>N/A</v>
      </c>
      <c r="F40" s="214"/>
      <c r="G40" s="180"/>
      <c r="H40" s="96" t="s">
        <v>92</v>
      </c>
      <c r="I40" s="232">
        <v>0</v>
      </c>
      <c r="J40" s="211"/>
    </row>
    <row r="41" spans="1:10" x14ac:dyDescent="0.25">
      <c r="A41" s="276" t="s">
        <v>58</v>
      </c>
      <c r="B41" s="345"/>
      <c r="C41" s="347">
        <v>0</v>
      </c>
      <c r="D41" s="347"/>
      <c r="E41" s="161" t="str">
        <f t="shared" si="1"/>
        <v>N/A</v>
      </c>
      <c r="F41" s="214"/>
      <c r="G41" s="180"/>
      <c r="H41" s="96" t="s">
        <v>93</v>
      </c>
      <c r="I41" s="232">
        <v>0</v>
      </c>
      <c r="J41" s="211"/>
    </row>
    <row r="42" spans="1:10" x14ac:dyDescent="0.25">
      <c r="A42" s="276" t="s">
        <v>59</v>
      </c>
      <c r="B42" s="345"/>
      <c r="C42" s="347">
        <v>0</v>
      </c>
      <c r="D42" s="347"/>
      <c r="E42" s="161" t="str">
        <f t="shared" si="1"/>
        <v>N/A</v>
      </c>
      <c r="F42" s="214"/>
      <c r="G42" s="233"/>
      <c r="H42" s="96" t="s">
        <v>94</v>
      </c>
      <c r="I42" s="232">
        <v>0</v>
      </c>
      <c r="J42" s="211"/>
    </row>
    <row r="43" spans="1:10" x14ac:dyDescent="0.25">
      <c r="A43" s="276" t="s">
        <v>60</v>
      </c>
      <c r="B43" s="345"/>
      <c r="C43" s="347">
        <v>0</v>
      </c>
      <c r="D43" s="347"/>
      <c r="E43" s="161" t="str">
        <f t="shared" si="1"/>
        <v>N/A</v>
      </c>
      <c r="F43" s="214"/>
      <c r="G43" s="233"/>
      <c r="H43" s="96" t="s">
        <v>95</v>
      </c>
      <c r="I43" s="232">
        <v>0</v>
      </c>
      <c r="J43" s="211"/>
    </row>
    <row r="44" spans="1:10" ht="15.75" thickBot="1" x14ac:dyDescent="0.3">
      <c r="A44" s="276" t="s">
        <v>61</v>
      </c>
      <c r="B44" s="345"/>
      <c r="C44" s="347">
        <v>0</v>
      </c>
      <c r="D44" s="347"/>
      <c r="E44" s="161" t="str">
        <f t="shared" si="1"/>
        <v>N/A</v>
      </c>
      <c r="F44" s="214"/>
      <c r="G44" s="233"/>
      <c r="H44" s="97" t="s">
        <v>96</v>
      </c>
      <c r="I44" s="231">
        <v>0</v>
      </c>
      <c r="J44" s="213"/>
    </row>
    <row r="45" spans="1:10" ht="15.75" thickBot="1" x14ac:dyDescent="0.3">
      <c r="A45" s="276" t="s">
        <v>62</v>
      </c>
      <c r="B45" s="345"/>
      <c r="C45" s="347">
        <v>0</v>
      </c>
      <c r="D45" s="347"/>
      <c r="E45" s="161" t="str">
        <f t="shared" si="1"/>
        <v>N/A</v>
      </c>
      <c r="F45" s="214"/>
      <c r="G45" s="233"/>
      <c r="H45" s="180"/>
      <c r="I45" s="235"/>
      <c r="J45" s="227"/>
    </row>
    <row r="46" spans="1:10" ht="15.75" thickBot="1" x14ac:dyDescent="0.3">
      <c r="A46" s="276" t="s">
        <v>63</v>
      </c>
      <c r="B46" s="345"/>
      <c r="C46" s="347">
        <v>0</v>
      </c>
      <c r="D46" s="347"/>
      <c r="E46" s="161" t="str">
        <f t="shared" si="1"/>
        <v>N/A</v>
      </c>
      <c r="F46" s="214"/>
      <c r="G46" s="233"/>
      <c r="H46" s="230" t="s">
        <v>85</v>
      </c>
      <c r="I46" s="103">
        <f>SUM(I39:I44)</f>
        <v>0</v>
      </c>
      <c r="J46" s="227"/>
    </row>
    <row r="47" spans="1:10" ht="15.75" thickBot="1" x14ac:dyDescent="0.3">
      <c r="A47" s="276" t="s">
        <v>64</v>
      </c>
      <c r="B47" s="345"/>
      <c r="C47" s="347">
        <v>0</v>
      </c>
      <c r="D47" s="347"/>
      <c r="E47" s="161" t="str">
        <f t="shared" si="1"/>
        <v>N/A</v>
      </c>
      <c r="F47" s="214"/>
      <c r="G47" s="233"/>
      <c r="H47" s="180"/>
      <c r="I47" s="235"/>
      <c r="J47" s="227"/>
    </row>
    <row r="48" spans="1:10" ht="15.75" thickBot="1" x14ac:dyDescent="0.3">
      <c r="A48" s="276" t="s">
        <v>65</v>
      </c>
      <c r="B48" s="345"/>
      <c r="C48" s="347">
        <v>0</v>
      </c>
      <c r="D48" s="347"/>
      <c r="E48" s="161" t="str">
        <f t="shared" si="1"/>
        <v>N/A</v>
      </c>
      <c r="F48" s="214"/>
      <c r="G48" s="233"/>
      <c r="H48" s="196" t="s">
        <v>152</v>
      </c>
      <c r="I48" s="197" t="s">
        <v>163</v>
      </c>
      <c r="J48" s="430" t="s">
        <v>167</v>
      </c>
    </row>
    <row r="49" spans="1:10" x14ac:dyDescent="0.25">
      <c r="A49" s="276" t="s">
        <v>66</v>
      </c>
      <c r="B49" s="345"/>
      <c r="C49" s="347">
        <v>0</v>
      </c>
      <c r="D49" s="347"/>
      <c r="E49" s="161" t="str">
        <f t="shared" si="1"/>
        <v>N/A</v>
      </c>
      <c r="F49" s="214"/>
      <c r="G49" s="233"/>
      <c r="H49" s="188" t="s">
        <v>156</v>
      </c>
      <c r="I49" s="396" t="s">
        <v>164</v>
      </c>
      <c r="J49" s="431"/>
    </row>
    <row r="50" spans="1:10" ht="15.75" thickBot="1" x14ac:dyDescent="0.3">
      <c r="A50" s="350" t="s">
        <v>67</v>
      </c>
      <c r="B50" s="351"/>
      <c r="C50" s="348">
        <v>0</v>
      </c>
      <c r="D50" s="348"/>
      <c r="E50" s="118" t="str">
        <f t="shared" si="1"/>
        <v>N/A</v>
      </c>
      <c r="F50" s="219"/>
      <c r="G50" s="233"/>
      <c r="H50" s="189" t="s">
        <v>157</v>
      </c>
      <c r="I50" s="397"/>
      <c r="J50" s="431"/>
    </row>
    <row r="51" spans="1:10" ht="15.75" thickBot="1" x14ac:dyDescent="0.3">
      <c r="A51" s="352"/>
      <c r="B51" s="399"/>
      <c r="C51" s="400"/>
      <c r="D51" s="400"/>
      <c r="E51" s="139"/>
      <c r="F51" s="180"/>
      <c r="G51" s="233"/>
      <c r="H51" s="190" t="s">
        <v>158</v>
      </c>
      <c r="I51" s="398"/>
      <c r="J51" s="432"/>
    </row>
    <row r="52" spans="1:10" ht="15.75" thickBot="1" x14ac:dyDescent="0.3">
      <c r="A52" s="353" t="s">
        <v>128</v>
      </c>
      <c r="B52" s="354"/>
      <c r="C52" s="401">
        <f>SUM(C39:D50)</f>
        <v>0</v>
      </c>
      <c r="D52" s="401"/>
      <c r="E52" s="140">
        <f>SUM(E39:E50)</f>
        <v>0</v>
      </c>
      <c r="F52" s="233"/>
      <c r="G52" s="233"/>
      <c r="J52" s="223"/>
    </row>
    <row r="53" spans="1:10" x14ac:dyDescent="0.25">
      <c r="A53" s="192"/>
      <c r="B53" s="138"/>
      <c r="C53" s="170"/>
      <c r="D53" s="170"/>
      <c r="E53" s="139"/>
      <c r="F53" s="233"/>
      <c r="G53" s="233"/>
      <c r="H53" s="147" t="s">
        <v>129</v>
      </c>
      <c r="I53" s="220" t="s">
        <v>166</v>
      </c>
      <c r="J53" s="428" t="s">
        <v>132</v>
      </c>
    </row>
    <row r="54" spans="1:10" x14ac:dyDescent="0.25">
      <c r="A54" s="192"/>
      <c r="B54" s="138"/>
      <c r="C54" s="170"/>
      <c r="D54" s="170"/>
      <c r="E54" s="139"/>
      <c r="F54" s="233"/>
      <c r="G54" s="233"/>
      <c r="H54" s="148" t="s">
        <v>27</v>
      </c>
      <c r="I54" s="221">
        <v>0</v>
      </c>
      <c r="J54" s="429"/>
    </row>
    <row r="55" spans="1:10" ht="15.75" thickBot="1" x14ac:dyDescent="0.3">
      <c r="A55" s="192"/>
      <c r="B55" s="138"/>
      <c r="C55" s="170"/>
      <c r="D55" s="170"/>
      <c r="E55" s="139"/>
      <c r="F55" s="233"/>
      <c r="G55" s="233"/>
      <c r="H55" s="149" t="s">
        <v>131</v>
      </c>
      <c r="I55" s="193">
        <f>'Ação Orçamentária'!L36</f>
        <v>0</v>
      </c>
      <c r="J55" s="194" t="str">
        <f>IF(AND(I49="2",I54&gt;0,I55&gt;0),J35/(I54*I55),"NÃO CALCULADO")</f>
        <v>NÃO CALCULADO</v>
      </c>
    </row>
    <row r="56" spans="1:10" x14ac:dyDescent="0.25">
      <c r="A56" s="222"/>
      <c r="J56" s="223"/>
    </row>
    <row r="57" spans="1:10" x14ac:dyDescent="0.25">
      <c r="A57" s="222"/>
      <c r="J57" s="223"/>
    </row>
    <row r="58" spans="1:10" ht="15.75" thickBot="1" x14ac:dyDescent="0.3">
      <c r="A58" s="222"/>
      <c r="H58" s="236" t="s">
        <v>102</v>
      </c>
      <c r="J58" s="227"/>
    </row>
    <row r="59" spans="1:10" ht="15.75" thickBot="1" x14ac:dyDescent="0.3">
      <c r="A59" s="222"/>
      <c r="H59" s="236" t="s">
        <v>105</v>
      </c>
      <c r="I59" s="116"/>
      <c r="J59" s="227"/>
    </row>
    <row r="60" spans="1:10" x14ac:dyDescent="0.25">
      <c r="A60" s="222"/>
      <c r="H60" s="233"/>
      <c r="J60" s="227"/>
    </row>
    <row r="61" spans="1:10" x14ac:dyDescent="0.25">
      <c r="A61" s="222"/>
      <c r="H61" s="395" t="s">
        <v>106</v>
      </c>
      <c r="I61" s="395"/>
      <c r="J61" s="346"/>
    </row>
    <row r="62" spans="1:10" ht="15.75" thickBot="1" x14ac:dyDescent="0.3">
      <c r="A62" s="2"/>
      <c r="B62" s="3"/>
      <c r="C62" s="3"/>
      <c r="D62" s="3"/>
      <c r="E62" s="3"/>
      <c r="F62" s="3"/>
      <c r="G62" s="3"/>
      <c r="H62" s="3"/>
      <c r="I62" s="13"/>
      <c r="J62" s="4"/>
    </row>
  </sheetData>
  <sheetProtection sheet="1" objects="1" scenarios="1" selectLockedCells="1"/>
  <mergeCells count="109">
    <mergeCell ref="A52:B52"/>
    <mergeCell ref="C52:D52"/>
    <mergeCell ref="J53:J54"/>
    <mergeCell ref="H61:J61"/>
    <mergeCell ref="J48:J51"/>
    <mergeCell ref="A49:B49"/>
    <mergeCell ref="C49:D49"/>
    <mergeCell ref="I49:I51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6:J36"/>
    <mergeCell ref="A37:B37"/>
    <mergeCell ref="C37:D37"/>
    <mergeCell ref="C38:D38"/>
    <mergeCell ref="A39:B39"/>
    <mergeCell ref="C39:D39"/>
    <mergeCell ref="A32:B32"/>
    <mergeCell ref="C32:D32"/>
    <mergeCell ref="A33:B33"/>
    <mergeCell ref="C33:H33"/>
    <mergeCell ref="A35:C35"/>
    <mergeCell ref="E35:H35"/>
    <mergeCell ref="J29:J30"/>
    <mergeCell ref="L29:M30"/>
    <mergeCell ref="N29:N30"/>
    <mergeCell ref="O29:O30"/>
    <mergeCell ref="P29:P30"/>
    <mergeCell ref="L31:M31"/>
    <mergeCell ref="L25:M25"/>
    <mergeCell ref="A26:B26"/>
    <mergeCell ref="C26:D26"/>
    <mergeCell ref="A27:B27"/>
    <mergeCell ref="C27:D27"/>
    <mergeCell ref="A28:B28"/>
    <mergeCell ref="C28:D28"/>
    <mergeCell ref="L28:P28"/>
    <mergeCell ref="A23:B23"/>
    <mergeCell ref="C23:D23"/>
    <mergeCell ref="L23:M23"/>
    <mergeCell ref="A24:B24"/>
    <mergeCell ref="C24:D24"/>
    <mergeCell ref="J24:J27"/>
    <mergeCell ref="L24:M24"/>
    <mergeCell ref="A25:B25"/>
    <mergeCell ref="C25:D25"/>
    <mergeCell ref="I25:I27"/>
    <mergeCell ref="A21:B21"/>
    <mergeCell ref="C21:D21"/>
    <mergeCell ref="L21:M22"/>
    <mergeCell ref="N21:N22"/>
    <mergeCell ref="O21:O22"/>
    <mergeCell ref="P21:P22"/>
    <mergeCell ref="A22:B22"/>
    <mergeCell ref="C22:D22"/>
    <mergeCell ref="A18:B18"/>
    <mergeCell ref="C18:D18"/>
    <mergeCell ref="L18:M18"/>
    <mergeCell ref="A19:B19"/>
    <mergeCell ref="C19:D19"/>
    <mergeCell ref="A20:B20"/>
    <mergeCell ref="C20:D20"/>
    <mergeCell ref="L20:P20"/>
    <mergeCell ref="A15:B15"/>
    <mergeCell ref="C15:D15"/>
    <mergeCell ref="A16:B16"/>
    <mergeCell ref="C16:D16"/>
    <mergeCell ref="L16:M16"/>
    <mergeCell ref="A17:B17"/>
    <mergeCell ref="C17:D17"/>
    <mergeCell ref="L17:M17"/>
    <mergeCell ref="L13:P13"/>
    <mergeCell ref="C14:D14"/>
    <mergeCell ref="L14:M15"/>
    <mergeCell ref="N14:N15"/>
    <mergeCell ref="O14:O15"/>
    <mergeCell ref="P14:P15"/>
    <mergeCell ref="A9:B9"/>
    <mergeCell ref="C9:H9"/>
    <mergeCell ref="A11:C11"/>
    <mergeCell ref="E11:H11"/>
    <mergeCell ref="A12:J12"/>
    <mergeCell ref="A13:B13"/>
    <mergeCell ref="C13:D13"/>
    <mergeCell ref="A1:J1"/>
    <mergeCell ref="A3:C3"/>
    <mergeCell ref="D3:H3"/>
    <mergeCell ref="A5:C5"/>
    <mergeCell ref="E5:H5"/>
    <mergeCell ref="A7:J7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E6FDB-A203-42C9-A05F-FB178315EB7B}">
  <sheetPr>
    <pageSetUpPr fitToPage="1"/>
  </sheetPr>
  <dimension ref="A1:P62"/>
  <sheetViews>
    <sheetView workbookViewId="0">
      <selection activeCell="C21" sqref="C21:D21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7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9.7109375" style="6" customWidth="1"/>
    <col min="9" max="9" width="27.42578125" style="233" customWidth="1"/>
    <col min="10" max="10" width="20.85546875" style="6" customWidth="1"/>
    <col min="11" max="12" width="9.140625" style="6"/>
    <col min="13" max="13" width="16.85546875" style="6" customWidth="1"/>
    <col min="14" max="16" width="20.7109375" style="6" customWidth="1"/>
    <col min="17" max="16384" width="9.140625" style="6"/>
  </cols>
  <sheetData>
    <row r="1" spans="1:16" ht="19.5" thickBot="1" x14ac:dyDescent="0.35">
      <c r="A1" s="420" t="s">
        <v>187</v>
      </c>
      <c r="B1" s="421"/>
      <c r="C1" s="421"/>
      <c r="D1" s="421"/>
      <c r="E1" s="421"/>
      <c r="F1" s="421"/>
      <c r="G1" s="421"/>
      <c r="H1" s="421"/>
      <c r="I1" s="421"/>
      <c r="J1" s="422"/>
    </row>
    <row r="2" spans="1:16" ht="16.5" thickBot="1" x14ac:dyDescent="0.3">
      <c r="A2" s="87"/>
      <c r="B2" s="171"/>
      <c r="C2" s="171"/>
      <c r="D2" s="171"/>
      <c r="E2" s="171"/>
      <c r="F2" s="171"/>
      <c r="G2" s="171"/>
      <c r="H2" s="171"/>
      <c r="I2" s="171"/>
      <c r="J2" s="89"/>
    </row>
    <row r="3" spans="1:16" ht="16.5" thickBot="1" x14ac:dyDescent="0.3">
      <c r="A3" s="289" t="s">
        <v>6</v>
      </c>
      <c r="B3" s="290"/>
      <c r="C3" s="290"/>
      <c r="D3" s="423" t="str">
        <f>'Ação Orçamentária'!D3:G3</f>
        <v>CONSTRUÇÃO DO EDIFÍCIO SEDE DO CONSELHO DA JUSTIÇA FEDERAL - DF</v>
      </c>
      <c r="E3" s="423"/>
      <c r="F3" s="423"/>
      <c r="G3" s="423"/>
      <c r="H3" s="423"/>
      <c r="I3" s="234" t="s">
        <v>7</v>
      </c>
      <c r="J3" s="46" t="str">
        <f>'Ação Orçamentária'!I3</f>
        <v>XXXX</v>
      </c>
    </row>
    <row r="4" spans="1:16" ht="16.5" thickBot="1" x14ac:dyDescent="0.3">
      <c r="A4" s="172"/>
      <c r="B4" s="173"/>
      <c r="C4" s="173"/>
      <c r="D4" s="174"/>
      <c r="E4" s="174"/>
      <c r="F4" s="174"/>
      <c r="G4" s="174"/>
      <c r="H4" s="174"/>
      <c r="I4" s="174"/>
      <c r="J4" s="175"/>
    </row>
    <row r="5" spans="1:16" ht="15.75" thickBot="1" x14ac:dyDescent="0.3">
      <c r="A5" s="391" t="s">
        <v>120</v>
      </c>
      <c r="B5" s="392"/>
      <c r="C5" s="392"/>
      <c r="D5" s="152">
        <f>SUM(D11+D35)</f>
        <v>0</v>
      </c>
      <c r="E5" s="356"/>
      <c r="F5" s="356"/>
      <c r="G5" s="356"/>
      <c r="H5" s="356"/>
      <c r="I5" s="225" t="s">
        <v>121</v>
      </c>
      <c r="J5" s="104">
        <f>SUM(J11+J35)</f>
        <v>0</v>
      </c>
    </row>
    <row r="6" spans="1:16" ht="15.75" thickBot="1" x14ac:dyDescent="0.3">
      <c r="A6" s="226"/>
      <c r="B6" s="233"/>
      <c r="C6" s="233"/>
      <c r="D6" s="233"/>
      <c r="E6" s="233"/>
      <c r="F6" s="233"/>
      <c r="G6" s="233"/>
      <c r="H6" s="233"/>
      <c r="J6" s="227"/>
    </row>
    <row r="7" spans="1:16" ht="16.5" thickBot="1" x14ac:dyDescent="0.3">
      <c r="A7" s="283" t="s">
        <v>118</v>
      </c>
      <c r="B7" s="426"/>
      <c r="C7" s="426"/>
      <c r="D7" s="426"/>
      <c r="E7" s="426"/>
      <c r="F7" s="426"/>
      <c r="G7" s="426"/>
      <c r="H7" s="426"/>
      <c r="I7" s="426"/>
      <c r="J7" s="427"/>
    </row>
    <row r="8" spans="1:16" ht="15.75" thickBot="1" x14ac:dyDescent="0.3">
      <c r="A8" s="176"/>
      <c r="B8" s="233"/>
      <c r="C8" s="233"/>
      <c r="D8" s="233"/>
      <c r="E8" s="233"/>
      <c r="F8" s="233"/>
      <c r="G8" s="233"/>
      <c r="H8" s="233"/>
      <c r="J8" s="227"/>
    </row>
    <row r="9" spans="1:16" ht="15" customHeight="1" thickBot="1" x14ac:dyDescent="0.3">
      <c r="A9" s="289" t="s">
        <v>188</v>
      </c>
      <c r="B9" s="290"/>
      <c r="C9" s="402" t="s">
        <v>119</v>
      </c>
      <c r="D9" s="402"/>
      <c r="E9" s="402"/>
      <c r="F9" s="402"/>
      <c r="G9" s="402"/>
      <c r="H9" s="402"/>
      <c r="I9" s="234" t="s">
        <v>112</v>
      </c>
      <c r="J9" s="217">
        <v>44211</v>
      </c>
      <c r="P9" s="144"/>
    </row>
    <row r="10" spans="1:16" ht="15.75" customHeight="1" thickBot="1" x14ac:dyDescent="0.3">
      <c r="A10" s="172"/>
      <c r="B10" s="173"/>
      <c r="C10" s="173"/>
      <c r="D10" s="173"/>
      <c r="E10" s="173"/>
      <c r="F10" s="173"/>
      <c r="G10" s="173"/>
      <c r="H10" s="173"/>
      <c r="I10" s="174"/>
      <c r="J10" s="177"/>
    </row>
    <row r="11" spans="1:16" ht="15" customHeight="1" thickBot="1" x14ac:dyDescent="0.3">
      <c r="A11" s="391" t="s">
        <v>53</v>
      </c>
      <c r="B11" s="392"/>
      <c r="C11" s="392"/>
      <c r="D11" s="218">
        <v>0</v>
      </c>
      <c r="E11" s="356"/>
      <c r="F11" s="356"/>
      <c r="G11" s="356"/>
      <c r="H11" s="356"/>
      <c r="I11" s="225" t="s">
        <v>54</v>
      </c>
      <c r="J11" s="104">
        <f>SUM(D11+I22)</f>
        <v>0</v>
      </c>
      <c r="L11" s="178"/>
      <c r="M11" s="178"/>
    </row>
    <row r="12" spans="1:16" ht="15.75" thickBot="1" x14ac:dyDescent="0.3">
      <c r="A12" s="433"/>
      <c r="B12" s="434"/>
      <c r="C12" s="434"/>
      <c r="D12" s="434"/>
      <c r="E12" s="434"/>
      <c r="F12" s="434"/>
      <c r="G12" s="435"/>
      <c r="H12" s="434"/>
      <c r="I12" s="434"/>
      <c r="J12" s="436"/>
      <c r="M12" s="144"/>
    </row>
    <row r="13" spans="1:16" ht="15" customHeight="1" thickBot="1" x14ac:dyDescent="0.3">
      <c r="A13" s="373" t="s">
        <v>86</v>
      </c>
      <c r="B13" s="374"/>
      <c r="C13" s="361" t="s">
        <v>87</v>
      </c>
      <c r="D13" s="361"/>
      <c r="E13" s="229" t="s">
        <v>56</v>
      </c>
      <c r="F13" s="93" t="s">
        <v>88</v>
      </c>
      <c r="G13" s="233"/>
      <c r="H13" s="92" t="s">
        <v>89</v>
      </c>
      <c r="I13" s="229" t="s">
        <v>90</v>
      </c>
      <c r="J13" s="93" t="s">
        <v>88</v>
      </c>
      <c r="L13" s="411" t="s">
        <v>151</v>
      </c>
      <c r="M13" s="412"/>
      <c r="N13" s="412"/>
      <c r="O13" s="412"/>
      <c r="P13" s="413"/>
    </row>
    <row r="14" spans="1:16" ht="15.75" thickBot="1" x14ac:dyDescent="0.3">
      <c r="A14" s="222"/>
      <c r="C14" s="399"/>
      <c r="D14" s="399"/>
      <c r="E14" s="233"/>
      <c r="F14" s="233"/>
      <c r="G14" s="233"/>
      <c r="H14" s="233"/>
      <c r="J14" s="227"/>
      <c r="L14" s="414" t="s">
        <v>152</v>
      </c>
      <c r="M14" s="415"/>
      <c r="N14" s="418" t="s">
        <v>190</v>
      </c>
      <c r="O14" s="418" t="s">
        <v>191</v>
      </c>
      <c r="P14" s="409" t="s">
        <v>155</v>
      </c>
    </row>
    <row r="15" spans="1:16" ht="15" customHeight="1" x14ac:dyDescent="0.25">
      <c r="A15" s="359" t="s">
        <v>55</v>
      </c>
      <c r="B15" s="360"/>
      <c r="C15" s="375">
        <v>0</v>
      </c>
      <c r="D15" s="375"/>
      <c r="E15" s="195" t="str">
        <f>IF($J$11=0,"N/A",C15/$J$11)</f>
        <v>N/A</v>
      </c>
      <c r="F15" s="209">
        <v>44229</v>
      </c>
      <c r="G15" s="233"/>
      <c r="H15" s="95" t="s">
        <v>91</v>
      </c>
      <c r="I15" s="228">
        <v>0</v>
      </c>
      <c r="J15" s="209">
        <v>44259</v>
      </c>
      <c r="L15" s="416"/>
      <c r="M15" s="417"/>
      <c r="N15" s="419"/>
      <c r="O15" s="419"/>
      <c r="P15" s="410"/>
    </row>
    <row r="16" spans="1:16" x14ac:dyDescent="0.25">
      <c r="A16" s="276" t="s">
        <v>57</v>
      </c>
      <c r="B16" s="345"/>
      <c r="C16" s="347">
        <v>0</v>
      </c>
      <c r="D16" s="347"/>
      <c r="E16" s="161" t="str">
        <f t="shared" ref="E16:E26" si="0">IF($J$11=0,"N/A",C16/$J$11)</f>
        <v>N/A</v>
      </c>
      <c r="F16" s="214"/>
      <c r="G16" s="180"/>
      <c r="H16" s="96" t="s">
        <v>92</v>
      </c>
      <c r="I16" s="232">
        <v>0</v>
      </c>
      <c r="J16" s="211"/>
      <c r="L16" s="403" t="s">
        <v>156</v>
      </c>
      <c r="M16" s="404"/>
      <c r="N16" s="181">
        <f>IF(I25="1",J11,0)</f>
        <v>0</v>
      </c>
      <c r="O16" s="181">
        <f>IF(I49="1",J35,0)</f>
        <v>0</v>
      </c>
      <c r="P16" s="182">
        <f>SUM(N16+O16)</f>
        <v>0</v>
      </c>
    </row>
    <row r="17" spans="1:16" x14ac:dyDescent="0.25">
      <c r="A17" s="276" t="s">
        <v>58</v>
      </c>
      <c r="B17" s="345"/>
      <c r="C17" s="347">
        <v>0</v>
      </c>
      <c r="D17" s="347"/>
      <c r="E17" s="161" t="str">
        <f t="shared" si="0"/>
        <v>N/A</v>
      </c>
      <c r="F17" s="214"/>
      <c r="G17" s="180"/>
      <c r="H17" s="96" t="s">
        <v>93</v>
      </c>
      <c r="I17" s="232">
        <v>0</v>
      </c>
      <c r="J17" s="211"/>
      <c r="L17" s="405" t="s">
        <v>157</v>
      </c>
      <c r="M17" s="406"/>
      <c r="N17" s="181">
        <f>IF(I25="2",J11,0)</f>
        <v>0</v>
      </c>
      <c r="O17" s="181">
        <f>IF(I49="2",J35,0)</f>
        <v>0</v>
      </c>
      <c r="P17" s="182">
        <f>SUM(N17+O17)</f>
        <v>0</v>
      </c>
    </row>
    <row r="18" spans="1:16" ht="15.75" thickBot="1" x14ac:dyDescent="0.3">
      <c r="A18" s="276" t="s">
        <v>59</v>
      </c>
      <c r="B18" s="345"/>
      <c r="C18" s="347">
        <v>0</v>
      </c>
      <c r="D18" s="347"/>
      <c r="E18" s="161" t="str">
        <f t="shared" si="0"/>
        <v>N/A</v>
      </c>
      <c r="F18" s="214"/>
      <c r="G18" s="233"/>
      <c r="H18" s="96" t="s">
        <v>94</v>
      </c>
      <c r="I18" s="232">
        <v>0</v>
      </c>
      <c r="J18" s="211"/>
      <c r="L18" s="407" t="s">
        <v>158</v>
      </c>
      <c r="M18" s="408"/>
      <c r="N18" s="183">
        <f>IF(I25="3",J11,0)</f>
        <v>0</v>
      </c>
      <c r="O18" s="183">
        <f>IF(I49="3",J35,0)</f>
        <v>0</v>
      </c>
      <c r="P18" s="184">
        <f>SUM(N18+O18)</f>
        <v>0</v>
      </c>
    </row>
    <row r="19" spans="1:16" ht="15.75" thickBot="1" x14ac:dyDescent="0.3">
      <c r="A19" s="276" t="s">
        <v>60</v>
      </c>
      <c r="B19" s="345"/>
      <c r="C19" s="347">
        <v>0</v>
      </c>
      <c r="D19" s="347"/>
      <c r="E19" s="161" t="str">
        <f t="shared" si="0"/>
        <v>N/A</v>
      </c>
      <c r="F19" s="214"/>
      <c r="G19" s="233"/>
      <c r="H19" s="96" t="s">
        <v>95</v>
      </c>
      <c r="I19" s="232">
        <v>0</v>
      </c>
      <c r="J19" s="211"/>
    </row>
    <row r="20" spans="1:16" ht="15" customHeight="1" thickBot="1" x14ac:dyDescent="0.3">
      <c r="A20" s="276" t="s">
        <v>61</v>
      </c>
      <c r="B20" s="345"/>
      <c r="C20" s="347">
        <v>0</v>
      </c>
      <c r="D20" s="347"/>
      <c r="E20" s="161" t="str">
        <f t="shared" si="0"/>
        <v>N/A</v>
      </c>
      <c r="F20" s="214"/>
      <c r="G20" s="233"/>
      <c r="H20" s="97" t="s">
        <v>96</v>
      </c>
      <c r="I20" s="231">
        <v>0</v>
      </c>
      <c r="J20" s="213"/>
      <c r="L20" s="411" t="s">
        <v>159</v>
      </c>
      <c r="M20" s="412"/>
      <c r="N20" s="412"/>
      <c r="O20" s="412"/>
      <c r="P20" s="413"/>
    </row>
    <row r="21" spans="1:16" ht="15.75" thickBot="1" x14ac:dyDescent="0.3">
      <c r="A21" s="276" t="s">
        <v>62</v>
      </c>
      <c r="B21" s="345"/>
      <c r="C21" s="347">
        <v>0</v>
      </c>
      <c r="D21" s="347"/>
      <c r="E21" s="161" t="str">
        <f t="shared" si="0"/>
        <v>N/A</v>
      </c>
      <c r="F21" s="214"/>
      <c r="G21" s="233"/>
      <c r="H21" s="180"/>
      <c r="I21" s="235"/>
      <c r="J21" s="227"/>
      <c r="L21" s="414" t="s">
        <v>152</v>
      </c>
      <c r="M21" s="415"/>
      <c r="N21" s="418" t="s">
        <v>192</v>
      </c>
      <c r="O21" s="418" t="s">
        <v>193</v>
      </c>
      <c r="P21" s="409" t="s">
        <v>162</v>
      </c>
    </row>
    <row r="22" spans="1:16" ht="15" customHeight="1" thickBot="1" x14ac:dyDescent="0.3">
      <c r="A22" s="276" t="s">
        <v>63</v>
      </c>
      <c r="B22" s="345"/>
      <c r="C22" s="347">
        <v>0</v>
      </c>
      <c r="D22" s="347"/>
      <c r="E22" s="161" t="str">
        <f t="shared" si="0"/>
        <v>N/A</v>
      </c>
      <c r="F22" s="214"/>
      <c r="G22" s="233"/>
      <c r="H22" s="230" t="s">
        <v>85</v>
      </c>
      <c r="I22" s="103">
        <f>SUM(I15:I20)</f>
        <v>0</v>
      </c>
      <c r="J22" s="227"/>
      <c r="L22" s="416"/>
      <c r="M22" s="417"/>
      <c r="N22" s="419"/>
      <c r="O22" s="419"/>
      <c r="P22" s="410"/>
    </row>
    <row r="23" spans="1:16" ht="15.75" thickBot="1" x14ac:dyDescent="0.3">
      <c r="A23" s="276" t="s">
        <v>64</v>
      </c>
      <c r="B23" s="345"/>
      <c r="C23" s="347">
        <v>0</v>
      </c>
      <c r="D23" s="347"/>
      <c r="E23" s="161" t="str">
        <f t="shared" si="0"/>
        <v>N/A</v>
      </c>
      <c r="F23" s="214"/>
      <c r="G23" s="233"/>
      <c r="H23" s="180"/>
      <c r="I23" s="235"/>
      <c r="J23" s="227"/>
      <c r="L23" s="403" t="s">
        <v>156</v>
      </c>
      <c r="M23" s="404"/>
      <c r="N23" s="181">
        <f>IF(I25="1",C28,0)</f>
        <v>0</v>
      </c>
      <c r="O23" s="181">
        <f>IF(I49="1",C52,0)</f>
        <v>0</v>
      </c>
      <c r="P23" s="182">
        <f>SUM(N23+O23)</f>
        <v>0</v>
      </c>
    </row>
    <row r="24" spans="1:16" ht="15.75" thickBot="1" x14ac:dyDescent="0.3">
      <c r="A24" s="276" t="s">
        <v>65</v>
      </c>
      <c r="B24" s="345"/>
      <c r="C24" s="347">
        <v>0</v>
      </c>
      <c r="D24" s="347"/>
      <c r="E24" s="161" t="str">
        <f t="shared" si="0"/>
        <v>N/A</v>
      </c>
      <c r="F24" s="214"/>
      <c r="G24" s="233"/>
      <c r="H24" s="186" t="s">
        <v>152</v>
      </c>
      <c r="I24" s="187" t="s">
        <v>163</v>
      </c>
      <c r="J24" s="430" t="s">
        <v>167</v>
      </c>
      <c r="L24" s="405" t="s">
        <v>157</v>
      </c>
      <c r="M24" s="406"/>
      <c r="N24" s="181">
        <f>IF(I25="2",C28,0)</f>
        <v>0</v>
      </c>
      <c r="O24" s="181">
        <f>IF(I49="2",C52,0)</f>
        <v>0</v>
      </c>
      <c r="P24" s="182">
        <f>SUM(N24+O24)</f>
        <v>0</v>
      </c>
    </row>
    <row r="25" spans="1:16" ht="15" customHeight="1" thickBot="1" x14ac:dyDescent="0.3">
      <c r="A25" s="276" t="s">
        <v>66</v>
      </c>
      <c r="B25" s="345"/>
      <c r="C25" s="347">
        <v>0</v>
      </c>
      <c r="D25" s="347"/>
      <c r="E25" s="161" t="str">
        <f t="shared" si="0"/>
        <v>N/A</v>
      </c>
      <c r="F25" s="214"/>
      <c r="G25" s="233"/>
      <c r="H25" s="188" t="s">
        <v>156</v>
      </c>
      <c r="I25" s="396" t="s">
        <v>165</v>
      </c>
      <c r="J25" s="431"/>
      <c r="L25" s="407" t="s">
        <v>158</v>
      </c>
      <c r="M25" s="408"/>
      <c r="N25" s="183">
        <f>IF(I25="3",C28,0)</f>
        <v>0</v>
      </c>
      <c r="O25" s="183">
        <f>IF(I49="3",C52,0)</f>
        <v>0</v>
      </c>
      <c r="P25" s="184">
        <f>SUM(N25+O25)</f>
        <v>0</v>
      </c>
    </row>
    <row r="26" spans="1:16" ht="15.75" thickBot="1" x14ac:dyDescent="0.3">
      <c r="A26" s="350" t="s">
        <v>67</v>
      </c>
      <c r="B26" s="351"/>
      <c r="C26" s="348">
        <v>0</v>
      </c>
      <c r="D26" s="348"/>
      <c r="E26" s="118" t="str">
        <f t="shared" si="0"/>
        <v>N/A</v>
      </c>
      <c r="F26" s="219"/>
      <c r="G26" s="233"/>
      <c r="H26" s="189" t="s">
        <v>157</v>
      </c>
      <c r="I26" s="397"/>
      <c r="J26" s="431"/>
    </row>
    <row r="27" spans="1:16" ht="15.75" thickBot="1" x14ac:dyDescent="0.3">
      <c r="A27" s="352"/>
      <c r="B27" s="399"/>
      <c r="C27" s="400"/>
      <c r="D27" s="400"/>
      <c r="E27" s="139"/>
      <c r="F27" s="180"/>
      <c r="G27" s="233"/>
      <c r="H27" s="190" t="s">
        <v>158</v>
      </c>
      <c r="I27" s="398"/>
      <c r="J27" s="432"/>
    </row>
    <row r="28" spans="1:16" ht="15.75" thickBot="1" x14ac:dyDescent="0.3">
      <c r="A28" s="353" t="s">
        <v>128</v>
      </c>
      <c r="B28" s="354"/>
      <c r="C28" s="401">
        <f>SUM(C15:D26)</f>
        <v>0</v>
      </c>
      <c r="D28" s="401"/>
      <c r="E28" s="140">
        <f>SUM(E15:E26)</f>
        <v>0</v>
      </c>
      <c r="F28" s="233"/>
      <c r="G28" s="233"/>
      <c r="H28" s="233"/>
      <c r="J28" s="227"/>
      <c r="L28" s="411" t="s">
        <v>178</v>
      </c>
      <c r="M28" s="412"/>
      <c r="N28" s="412"/>
      <c r="O28" s="412"/>
      <c r="P28" s="413"/>
    </row>
    <row r="29" spans="1:16" x14ac:dyDescent="0.25">
      <c r="A29" s="192"/>
      <c r="B29" s="138"/>
      <c r="C29" s="170"/>
      <c r="D29" s="170"/>
      <c r="E29" s="139"/>
      <c r="F29" s="233"/>
      <c r="G29" s="233"/>
      <c r="H29" s="147" t="s">
        <v>129</v>
      </c>
      <c r="I29" s="220" t="s">
        <v>166</v>
      </c>
      <c r="J29" s="428" t="s">
        <v>132</v>
      </c>
      <c r="L29" s="414" t="s">
        <v>152</v>
      </c>
      <c r="M29" s="415"/>
      <c r="N29" s="418" t="s">
        <v>202</v>
      </c>
      <c r="O29" s="418" t="s">
        <v>203</v>
      </c>
      <c r="P29" s="409" t="s">
        <v>204</v>
      </c>
    </row>
    <row r="30" spans="1:16" x14ac:dyDescent="0.25">
      <c r="A30" s="192"/>
      <c r="B30" s="138"/>
      <c r="C30" s="170"/>
      <c r="D30" s="170"/>
      <c r="E30" s="139"/>
      <c r="F30" s="233"/>
      <c r="G30" s="233"/>
      <c r="H30" s="148" t="s">
        <v>27</v>
      </c>
      <c r="I30" s="221">
        <v>0</v>
      </c>
      <c r="J30" s="429"/>
      <c r="L30" s="416"/>
      <c r="M30" s="417"/>
      <c r="N30" s="419"/>
      <c r="O30" s="419"/>
      <c r="P30" s="410"/>
    </row>
    <row r="31" spans="1:16" ht="15.75" thickBot="1" x14ac:dyDescent="0.3">
      <c r="A31" s="192"/>
      <c r="B31" s="138"/>
      <c r="C31" s="170"/>
      <c r="D31" s="170"/>
      <c r="E31" s="139"/>
      <c r="F31" s="233"/>
      <c r="G31" s="233"/>
      <c r="H31" s="149" t="s">
        <v>131</v>
      </c>
      <c r="I31" s="193">
        <f>'Ação Orçamentária'!L36</f>
        <v>0</v>
      </c>
      <c r="J31" s="194" t="str">
        <f>IF(AND(I25="2",I30&gt;0,I31&gt;0),J11/(I30*I31),"NÃO CALCULADO")</f>
        <v>NÃO CALCULADO</v>
      </c>
      <c r="L31" s="424" t="s">
        <v>157</v>
      </c>
      <c r="M31" s="425"/>
      <c r="N31" s="237">
        <f>IF(OR(I25&lt;&gt;"2",J31="NÃO CALCULADO"),0,J31)</f>
        <v>0</v>
      </c>
      <c r="O31" s="237">
        <f>IF(OR(I49&lt;&gt;"2",J55="NÃO CALCULADO"),0,J55)</f>
        <v>0</v>
      </c>
      <c r="P31" s="238">
        <f>SUM(N31+O31)</f>
        <v>0</v>
      </c>
    </row>
    <row r="32" spans="1:16" ht="15.75" thickBot="1" x14ac:dyDescent="0.3">
      <c r="A32" s="352"/>
      <c r="B32" s="399"/>
      <c r="C32" s="400"/>
      <c r="D32" s="400"/>
      <c r="E32" s="139"/>
      <c r="F32" s="233"/>
      <c r="G32" s="233"/>
      <c r="H32" s="233"/>
      <c r="J32" s="227"/>
      <c r="O32" s="233"/>
      <c r="P32" s="199"/>
    </row>
    <row r="33" spans="1:10" ht="16.5" thickBot="1" x14ac:dyDescent="0.3">
      <c r="A33" s="289" t="s">
        <v>189</v>
      </c>
      <c r="B33" s="290"/>
      <c r="C33" s="402" t="s">
        <v>119</v>
      </c>
      <c r="D33" s="402"/>
      <c r="E33" s="402"/>
      <c r="F33" s="402"/>
      <c r="G33" s="402"/>
      <c r="H33" s="402"/>
      <c r="I33" s="234" t="s">
        <v>112</v>
      </c>
      <c r="J33" s="217">
        <v>44198</v>
      </c>
    </row>
    <row r="34" spans="1:10" ht="16.5" thickBot="1" x14ac:dyDescent="0.3">
      <c r="A34" s="172"/>
      <c r="B34" s="173"/>
      <c r="C34" s="173"/>
      <c r="D34" s="173"/>
      <c r="E34" s="173"/>
      <c r="F34" s="173"/>
      <c r="G34" s="173"/>
      <c r="H34" s="173"/>
      <c r="I34" s="174"/>
      <c r="J34" s="177"/>
    </row>
    <row r="35" spans="1:10" ht="15.75" thickBot="1" x14ac:dyDescent="0.3">
      <c r="A35" s="391" t="s">
        <v>53</v>
      </c>
      <c r="B35" s="392"/>
      <c r="C35" s="392"/>
      <c r="D35" s="218">
        <v>0</v>
      </c>
      <c r="E35" s="356"/>
      <c r="F35" s="356"/>
      <c r="G35" s="356"/>
      <c r="H35" s="356"/>
      <c r="I35" s="225" t="s">
        <v>54</v>
      </c>
      <c r="J35" s="104">
        <f>SUM(D35+I46)</f>
        <v>0</v>
      </c>
    </row>
    <row r="36" spans="1:10" ht="15.75" thickBot="1" x14ac:dyDescent="0.3">
      <c r="A36" s="352"/>
      <c r="B36" s="399"/>
      <c r="C36" s="399"/>
      <c r="D36" s="399"/>
      <c r="E36" s="399"/>
      <c r="F36" s="399"/>
      <c r="G36" s="399"/>
      <c r="H36" s="399"/>
      <c r="I36" s="399"/>
      <c r="J36" s="369"/>
    </row>
    <row r="37" spans="1:10" ht="15.75" thickBot="1" x14ac:dyDescent="0.3">
      <c r="A37" s="373" t="s">
        <v>86</v>
      </c>
      <c r="B37" s="374"/>
      <c r="C37" s="361" t="s">
        <v>87</v>
      </c>
      <c r="D37" s="361"/>
      <c r="E37" s="229" t="s">
        <v>56</v>
      </c>
      <c r="F37" s="93" t="s">
        <v>88</v>
      </c>
      <c r="G37" s="233"/>
      <c r="H37" s="92" t="s">
        <v>89</v>
      </c>
      <c r="I37" s="229" t="s">
        <v>90</v>
      </c>
      <c r="J37" s="93" t="s">
        <v>88</v>
      </c>
    </row>
    <row r="38" spans="1:10" ht="15.75" thickBot="1" x14ac:dyDescent="0.3">
      <c r="A38" s="222"/>
      <c r="C38" s="399"/>
      <c r="D38" s="399"/>
      <c r="E38" s="233"/>
      <c r="F38" s="233"/>
      <c r="G38" s="233"/>
      <c r="H38" s="233"/>
      <c r="J38" s="227"/>
    </row>
    <row r="39" spans="1:10" x14ac:dyDescent="0.25">
      <c r="A39" s="359" t="s">
        <v>55</v>
      </c>
      <c r="B39" s="360"/>
      <c r="C39" s="375">
        <v>0</v>
      </c>
      <c r="D39" s="375"/>
      <c r="E39" s="195" t="str">
        <f>IF($J$35=0,"N/A",C39/$J$35)</f>
        <v>N/A</v>
      </c>
      <c r="F39" s="209">
        <v>44229</v>
      </c>
      <c r="G39" s="233"/>
      <c r="H39" s="95" t="s">
        <v>91</v>
      </c>
      <c r="I39" s="228">
        <v>0</v>
      </c>
      <c r="J39" s="209">
        <v>44242</v>
      </c>
    </row>
    <row r="40" spans="1:10" x14ac:dyDescent="0.25">
      <c r="A40" s="276" t="s">
        <v>57</v>
      </c>
      <c r="B40" s="345"/>
      <c r="C40" s="347">
        <v>0</v>
      </c>
      <c r="D40" s="347"/>
      <c r="E40" s="161" t="str">
        <f t="shared" ref="E40:E50" si="1">IF($J$35=0,"N/A",C40/$J$35)</f>
        <v>N/A</v>
      </c>
      <c r="F40" s="214"/>
      <c r="G40" s="180"/>
      <c r="H40" s="96" t="s">
        <v>92</v>
      </c>
      <c r="I40" s="232">
        <v>0</v>
      </c>
      <c r="J40" s="211"/>
    </row>
    <row r="41" spans="1:10" x14ac:dyDescent="0.25">
      <c r="A41" s="276" t="s">
        <v>58</v>
      </c>
      <c r="B41" s="345"/>
      <c r="C41" s="347">
        <v>0</v>
      </c>
      <c r="D41" s="347"/>
      <c r="E41" s="161" t="str">
        <f t="shared" si="1"/>
        <v>N/A</v>
      </c>
      <c r="F41" s="214"/>
      <c r="G41" s="180"/>
      <c r="H41" s="96" t="s">
        <v>93</v>
      </c>
      <c r="I41" s="232">
        <v>0</v>
      </c>
      <c r="J41" s="211"/>
    </row>
    <row r="42" spans="1:10" x14ac:dyDescent="0.25">
      <c r="A42" s="276" t="s">
        <v>59</v>
      </c>
      <c r="B42" s="345"/>
      <c r="C42" s="347">
        <v>0</v>
      </c>
      <c r="D42" s="347"/>
      <c r="E42" s="161" t="str">
        <f t="shared" si="1"/>
        <v>N/A</v>
      </c>
      <c r="F42" s="214"/>
      <c r="G42" s="233"/>
      <c r="H42" s="96" t="s">
        <v>94</v>
      </c>
      <c r="I42" s="232">
        <v>0</v>
      </c>
      <c r="J42" s="211"/>
    </row>
    <row r="43" spans="1:10" x14ac:dyDescent="0.25">
      <c r="A43" s="276" t="s">
        <v>60</v>
      </c>
      <c r="B43" s="345"/>
      <c r="C43" s="347">
        <v>0</v>
      </c>
      <c r="D43" s="347"/>
      <c r="E43" s="161" t="str">
        <f t="shared" si="1"/>
        <v>N/A</v>
      </c>
      <c r="F43" s="214"/>
      <c r="G43" s="233"/>
      <c r="H43" s="96" t="s">
        <v>95</v>
      </c>
      <c r="I43" s="232">
        <v>0</v>
      </c>
      <c r="J43" s="211"/>
    </row>
    <row r="44" spans="1:10" ht="15.75" thickBot="1" x14ac:dyDescent="0.3">
      <c r="A44" s="276" t="s">
        <v>61</v>
      </c>
      <c r="B44" s="345"/>
      <c r="C44" s="347">
        <v>0</v>
      </c>
      <c r="D44" s="347"/>
      <c r="E44" s="161" t="str">
        <f t="shared" si="1"/>
        <v>N/A</v>
      </c>
      <c r="F44" s="214"/>
      <c r="G44" s="233"/>
      <c r="H44" s="97" t="s">
        <v>96</v>
      </c>
      <c r="I44" s="231">
        <v>0</v>
      </c>
      <c r="J44" s="213"/>
    </row>
    <row r="45" spans="1:10" ht="15.75" thickBot="1" x14ac:dyDescent="0.3">
      <c r="A45" s="276" t="s">
        <v>62</v>
      </c>
      <c r="B45" s="345"/>
      <c r="C45" s="347">
        <v>0</v>
      </c>
      <c r="D45" s="347"/>
      <c r="E45" s="161" t="str">
        <f t="shared" si="1"/>
        <v>N/A</v>
      </c>
      <c r="F45" s="214"/>
      <c r="G45" s="233"/>
      <c r="H45" s="180"/>
      <c r="I45" s="235"/>
      <c r="J45" s="227"/>
    </row>
    <row r="46" spans="1:10" ht="15.75" thickBot="1" x14ac:dyDescent="0.3">
      <c r="A46" s="276" t="s">
        <v>63</v>
      </c>
      <c r="B46" s="345"/>
      <c r="C46" s="347">
        <v>0</v>
      </c>
      <c r="D46" s="347"/>
      <c r="E46" s="161" t="str">
        <f t="shared" si="1"/>
        <v>N/A</v>
      </c>
      <c r="F46" s="214"/>
      <c r="G46" s="233"/>
      <c r="H46" s="230" t="s">
        <v>85</v>
      </c>
      <c r="I46" s="103">
        <f>SUM(I39:I44)</f>
        <v>0</v>
      </c>
      <c r="J46" s="227"/>
    </row>
    <row r="47" spans="1:10" ht="15.75" thickBot="1" x14ac:dyDescent="0.3">
      <c r="A47" s="276" t="s">
        <v>64</v>
      </c>
      <c r="B47" s="345"/>
      <c r="C47" s="347">
        <v>0</v>
      </c>
      <c r="D47" s="347"/>
      <c r="E47" s="161" t="str">
        <f t="shared" si="1"/>
        <v>N/A</v>
      </c>
      <c r="F47" s="214"/>
      <c r="G47" s="233"/>
      <c r="H47" s="180"/>
      <c r="I47" s="235"/>
      <c r="J47" s="227"/>
    </row>
    <row r="48" spans="1:10" ht="15.75" thickBot="1" x14ac:dyDescent="0.3">
      <c r="A48" s="276" t="s">
        <v>65</v>
      </c>
      <c r="B48" s="345"/>
      <c r="C48" s="347">
        <v>0</v>
      </c>
      <c r="D48" s="347"/>
      <c r="E48" s="161" t="str">
        <f t="shared" si="1"/>
        <v>N/A</v>
      </c>
      <c r="F48" s="214"/>
      <c r="G48" s="233"/>
      <c r="H48" s="196" t="s">
        <v>152</v>
      </c>
      <c r="I48" s="197" t="s">
        <v>163</v>
      </c>
      <c r="J48" s="430" t="s">
        <v>167</v>
      </c>
    </row>
    <row r="49" spans="1:10" x14ac:dyDescent="0.25">
      <c r="A49" s="276" t="s">
        <v>66</v>
      </c>
      <c r="B49" s="345"/>
      <c r="C49" s="347">
        <v>0</v>
      </c>
      <c r="D49" s="347"/>
      <c r="E49" s="161" t="str">
        <f t="shared" si="1"/>
        <v>N/A</v>
      </c>
      <c r="F49" s="214"/>
      <c r="G49" s="233"/>
      <c r="H49" s="188" t="s">
        <v>156</v>
      </c>
      <c r="I49" s="396" t="s">
        <v>164</v>
      </c>
      <c r="J49" s="431"/>
    </row>
    <row r="50" spans="1:10" ht="15.75" thickBot="1" x14ac:dyDescent="0.3">
      <c r="A50" s="350" t="s">
        <v>67</v>
      </c>
      <c r="B50" s="351"/>
      <c r="C50" s="348">
        <v>0</v>
      </c>
      <c r="D50" s="348"/>
      <c r="E50" s="118" t="str">
        <f t="shared" si="1"/>
        <v>N/A</v>
      </c>
      <c r="F50" s="219"/>
      <c r="G50" s="233"/>
      <c r="H50" s="189" t="s">
        <v>157</v>
      </c>
      <c r="I50" s="397"/>
      <c r="J50" s="431"/>
    </row>
    <row r="51" spans="1:10" ht="15.75" thickBot="1" x14ac:dyDescent="0.3">
      <c r="A51" s="352"/>
      <c r="B51" s="399"/>
      <c r="C51" s="400"/>
      <c r="D51" s="400"/>
      <c r="E51" s="139"/>
      <c r="F51" s="180"/>
      <c r="G51" s="233"/>
      <c r="H51" s="190" t="s">
        <v>158</v>
      </c>
      <c r="I51" s="398"/>
      <c r="J51" s="432"/>
    </row>
    <row r="52" spans="1:10" ht="15.75" thickBot="1" x14ac:dyDescent="0.3">
      <c r="A52" s="353" t="s">
        <v>128</v>
      </c>
      <c r="B52" s="354"/>
      <c r="C52" s="401">
        <f>SUM(C39:D50)</f>
        <v>0</v>
      </c>
      <c r="D52" s="401"/>
      <c r="E52" s="140">
        <f>SUM(E39:E50)</f>
        <v>0</v>
      </c>
      <c r="F52" s="233"/>
      <c r="G52" s="233"/>
      <c r="J52" s="223"/>
    </row>
    <row r="53" spans="1:10" x14ac:dyDescent="0.25">
      <c r="A53" s="192"/>
      <c r="B53" s="138"/>
      <c r="C53" s="170"/>
      <c r="D53" s="170"/>
      <c r="E53" s="139"/>
      <c r="F53" s="233"/>
      <c r="G53" s="233"/>
      <c r="H53" s="147" t="s">
        <v>129</v>
      </c>
      <c r="I53" s="220" t="s">
        <v>166</v>
      </c>
      <c r="J53" s="428" t="s">
        <v>132</v>
      </c>
    </row>
    <row r="54" spans="1:10" x14ac:dyDescent="0.25">
      <c r="A54" s="192"/>
      <c r="B54" s="138"/>
      <c r="C54" s="170"/>
      <c r="D54" s="170"/>
      <c r="E54" s="139"/>
      <c r="F54" s="233"/>
      <c r="G54" s="233"/>
      <c r="H54" s="148" t="s">
        <v>27</v>
      </c>
      <c r="I54" s="221">
        <v>0</v>
      </c>
      <c r="J54" s="429"/>
    </row>
    <row r="55" spans="1:10" ht="15.75" thickBot="1" x14ac:dyDescent="0.3">
      <c r="A55" s="192"/>
      <c r="B55" s="138"/>
      <c r="C55" s="170"/>
      <c r="D55" s="170"/>
      <c r="E55" s="139"/>
      <c r="F55" s="233"/>
      <c r="G55" s="233"/>
      <c r="H55" s="149" t="s">
        <v>131</v>
      </c>
      <c r="I55" s="193">
        <f>'Ação Orçamentária'!L36</f>
        <v>0</v>
      </c>
      <c r="J55" s="194" t="str">
        <f>IF(AND(I49="2",I54&gt;0,I55&gt;0),J35/(I54*I55),"NÃO CALCULADO")</f>
        <v>NÃO CALCULADO</v>
      </c>
    </row>
    <row r="56" spans="1:10" x14ac:dyDescent="0.25">
      <c r="A56" s="222"/>
      <c r="J56" s="223"/>
    </row>
    <row r="57" spans="1:10" x14ac:dyDescent="0.25">
      <c r="A57" s="222"/>
      <c r="J57" s="223"/>
    </row>
    <row r="58" spans="1:10" ht="15.75" thickBot="1" x14ac:dyDescent="0.3">
      <c r="A58" s="222"/>
      <c r="H58" s="236" t="s">
        <v>102</v>
      </c>
      <c r="J58" s="227"/>
    </row>
    <row r="59" spans="1:10" ht="15.75" thickBot="1" x14ac:dyDescent="0.3">
      <c r="A59" s="222"/>
      <c r="H59" s="236" t="s">
        <v>105</v>
      </c>
      <c r="I59" s="116"/>
      <c r="J59" s="227"/>
    </row>
    <row r="60" spans="1:10" x14ac:dyDescent="0.25">
      <c r="A60" s="222"/>
      <c r="H60" s="233"/>
      <c r="J60" s="227"/>
    </row>
    <row r="61" spans="1:10" x14ac:dyDescent="0.25">
      <c r="A61" s="222"/>
      <c r="H61" s="395" t="s">
        <v>106</v>
      </c>
      <c r="I61" s="395"/>
      <c r="J61" s="346"/>
    </row>
    <row r="62" spans="1:10" ht="15.75" thickBot="1" x14ac:dyDescent="0.3">
      <c r="A62" s="2"/>
      <c r="B62" s="3"/>
      <c r="C62" s="3"/>
      <c r="D62" s="3"/>
      <c r="E62" s="3"/>
      <c r="F62" s="3"/>
      <c r="G62" s="3"/>
      <c r="H62" s="3"/>
      <c r="I62" s="13"/>
      <c r="J62" s="4"/>
    </row>
  </sheetData>
  <sheetProtection algorithmName="SHA-512" hashValue="2b7Av3p4THE3iMqLXmVPJe+gGyi4DHQ9c3k+VkP2bFjdW80/gKahHw6+kOnulRWy4lMMagiCg1KNvWRuU3zolw==" saltValue="/ZTlgI94khUzynpu5c+ImA==" spinCount="100000" sheet="1" objects="1" scenarios="1" selectLockedCells="1"/>
  <mergeCells count="109">
    <mergeCell ref="A52:B52"/>
    <mergeCell ref="C52:D52"/>
    <mergeCell ref="J53:J54"/>
    <mergeCell ref="H61:J61"/>
    <mergeCell ref="J48:J51"/>
    <mergeCell ref="A49:B49"/>
    <mergeCell ref="C49:D49"/>
    <mergeCell ref="I49:I51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6:J36"/>
    <mergeCell ref="A37:B37"/>
    <mergeCell ref="C37:D37"/>
    <mergeCell ref="C38:D38"/>
    <mergeCell ref="A39:B39"/>
    <mergeCell ref="C39:D39"/>
    <mergeCell ref="A32:B32"/>
    <mergeCell ref="C32:D32"/>
    <mergeCell ref="A33:B33"/>
    <mergeCell ref="C33:H33"/>
    <mergeCell ref="A35:C35"/>
    <mergeCell ref="E35:H35"/>
    <mergeCell ref="J29:J30"/>
    <mergeCell ref="L29:M30"/>
    <mergeCell ref="N29:N30"/>
    <mergeCell ref="O29:O30"/>
    <mergeCell ref="P29:P30"/>
    <mergeCell ref="L31:M31"/>
    <mergeCell ref="L25:M25"/>
    <mergeCell ref="A26:B26"/>
    <mergeCell ref="C26:D26"/>
    <mergeCell ref="A27:B27"/>
    <mergeCell ref="C27:D27"/>
    <mergeCell ref="A28:B28"/>
    <mergeCell ref="C28:D28"/>
    <mergeCell ref="L28:P28"/>
    <mergeCell ref="A23:B23"/>
    <mergeCell ref="C23:D23"/>
    <mergeCell ref="L23:M23"/>
    <mergeCell ref="A24:B24"/>
    <mergeCell ref="C24:D24"/>
    <mergeCell ref="J24:J27"/>
    <mergeCell ref="L24:M24"/>
    <mergeCell ref="A25:B25"/>
    <mergeCell ref="C25:D25"/>
    <mergeCell ref="I25:I27"/>
    <mergeCell ref="A21:B21"/>
    <mergeCell ref="C21:D21"/>
    <mergeCell ref="L21:M22"/>
    <mergeCell ref="N21:N22"/>
    <mergeCell ref="O21:O22"/>
    <mergeCell ref="P21:P22"/>
    <mergeCell ref="A22:B22"/>
    <mergeCell ref="C22:D22"/>
    <mergeCell ref="A18:B18"/>
    <mergeCell ref="C18:D18"/>
    <mergeCell ref="L18:M18"/>
    <mergeCell ref="A19:B19"/>
    <mergeCell ref="C19:D19"/>
    <mergeCell ref="A20:B20"/>
    <mergeCell ref="C20:D20"/>
    <mergeCell ref="L20:P20"/>
    <mergeCell ref="A15:B15"/>
    <mergeCell ref="C15:D15"/>
    <mergeCell ref="A16:B16"/>
    <mergeCell ref="C16:D16"/>
    <mergeCell ref="L16:M16"/>
    <mergeCell ref="A17:B17"/>
    <mergeCell ref="C17:D17"/>
    <mergeCell ref="L17:M17"/>
    <mergeCell ref="L13:P13"/>
    <mergeCell ref="C14:D14"/>
    <mergeCell ref="L14:M15"/>
    <mergeCell ref="N14:N15"/>
    <mergeCell ref="O14:O15"/>
    <mergeCell ref="P14:P15"/>
    <mergeCell ref="A9:B9"/>
    <mergeCell ref="C9:H9"/>
    <mergeCell ref="A11:C11"/>
    <mergeCell ref="E11:H11"/>
    <mergeCell ref="A12:J12"/>
    <mergeCell ref="A13:B13"/>
    <mergeCell ref="C13:D13"/>
    <mergeCell ref="A1:J1"/>
    <mergeCell ref="A3:C3"/>
    <mergeCell ref="D3:H3"/>
    <mergeCell ref="A5:C5"/>
    <mergeCell ref="E5:H5"/>
    <mergeCell ref="A7:J7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F1744-A336-485B-ABC2-0BE151C71C05}">
  <sheetPr>
    <pageSetUpPr fitToPage="1"/>
  </sheetPr>
  <dimension ref="A1:P62"/>
  <sheetViews>
    <sheetView workbookViewId="0">
      <selection activeCell="D11" sqref="D11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7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9.7109375" style="6" customWidth="1"/>
    <col min="9" max="9" width="27.42578125" style="233" customWidth="1"/>
    <col min="10" max="10" width="20.85546875" style="6" customWidth="1"/>
    <col min="11" max="12" width="9.140625" style="6"/>
    <col min="13" max="13" width="16.85546875" style="6" customWidth="1"/>
    <col min="14" max="16" width="20.7109375" style="6" customWidth="1"/>
    <col min="17" max="16384" width="9.140625" style="6"/>
  </cols>
  <sheetData>
    <row r="1" spans="1:16" ht="19.5" thickBot="1" x14ac:dyDescent="0.35">
      <c r="A1" s="420" t="s">
        <v>194</v>
      </c>
      <c r="B1" s="421"/>
      <c r="C1" s="421"/>
      <c r="D1" s="421"/>
      <c r="E1" s="421"/>
      <c r="F1" s="421"/>
      <c r="G1" s="421"/>
      <c r="H1" s="421"/>
      <c r="I1" s="421"/>
      <c r="J1" s="422"/>
    </row>
    <row r="2" spans="1:16" ht="16.5" thickBot="1" x14ac:dyDescent="0.3">
      <c r="A2" s="87"/>
      <c r="B2" s="171"/>
      <c r="C2" s="171"/>
      <c r="D2" s="171"/>
      <c r="E2" s="171"/>
      <c r="F2" s="171"/>
      <c r="G2" s="171"/>
      <c r="H2" s="171"/>
      <c r="I2" s="171"/>
      <c r="J2" s="89"/>
    </row>
    <row r="3" spans="1:16" ht="16.5" thickBot="1" x14ac:dyDescent="0.3">
      <c r="A3" s="289" t="s">
        <v>6</v>
      </c>
      <c r="B3" s="290"/>
      <c r="C3" s="290"/>
      <c r="D3" s="423" t="str">
        <f>'Ação Orçamentária'!D3:G3</f>
        <v>CONSTRUÇÃO DO EDIFÍCIO SEDE DO CONSELHO DA JUSTIÇA FEDERAL - DF</v>
      </c>
      <c r="E3" s="423"/>
      <c r="F3" s="423"/>
      <c r="G3" s="423"/>
      <c r="H3" s="423"/>
      <c r="I3" s="234" t="s">
        <v>7</v>
      </c>
      <c r="J3" s="46" t="str">
        <f>'Ação Orçamentária'!I3</f>
        <v>XXXX</v>
      </c>
    </row>
    <row r="4" spans="1:16" ht="16.5" thickBot="1" x14ac:dyDescent="0.3">
      <c r="A4" s="172"/>
      <c r="B4" s="173"/>
      <c r="C4" s="173"/>
      <c r="D4" s="174"/>
      <c r="E4" s="174"/>
      <c r="F4" s="174"/>
      <c r="G4" s="174"/>
      <c r="H4" s="174"/>
      <c r="I4" s="174"/>
      <c r="J4" s="175"/>
    </row>
    <row r="5" spans="1:16" ht="15.75" thickBot="1" x14ac:dyDescent="0.3">
      <c r="A5" s="391" t="s">
        <v>120</v>
      </c>
      <c r="B5" s="392"/>
      <c r="C5" s="392"/>
      <c r="D5" s="152">
        <f>SUM(D11+D35)</f>
        <v>0</v>
      </c>
      <c r="E5" s="356"/>
      <c r="F5" s="356"/>
      <c r="G5" s="356"/>
      <c r="H5" s="356"/>
      <c r="I5" s="225" t="s">
        <v>121</v>
      </c>
      <c r="J5" s="104">
        <f>SUM(J11+J35)</f>
        <v>0</v>
      </c>
    </row>
    <row r="6" spans="1:16" ht="15.75" thickBot="1" x14ac:dyDescent="0.3">
      <c r="A6" s="226"/>
      <c r="B6" s="233"/>
      <c r="C6" s="233"/>
      <c r="D6" s="233"/>
      <c r="E6" s="233"/>
      <c r="F6" s="233"/>
      <c r="G6" s="233"/>
      <c r="H6" s="233"/>
      <c r="J6" s="227"/>
    </row>
    <row r="7" spans="1:16" ht="16.5" thickBot="1" x14ac:dyDescent="0.3">
      <c r="A7" s="283" t="s">
        <v>118</v>
      </c>
      <c r="B7" s="426"/>
      <c r="C7" s="426"/>
      <c r="D7" s="426"/>
      <c r="E7" s="426"/>
      <c r="F7" s="426"/>
      <c r="G7" s="426"/>
      <c r="H7" s="426"/>
      <c r="I7" s="426"/>
      <c r="J7" s="427"/>
    </row>
    <row r="8" spans="1:16" ht="15.75" thickBot="1" x14ac:dyDescent="0.3">
      <c r="A8" s="176"/>
      <c r="B8" s="233"/>
      <c r="C8" s="233"/>
      <c r="D8" s="233"/>
      <c r="E8" s="233"/>
      <c r="F8" s="233"/>
      <c r="G8" s="233"/>
      <c r="H8" s="233"/>
      <c r="J8" s="227"/>
    </row>
    <row r="9" spans="1:16" ht="15" customHeight="1" thickBot="1" x14ac:dyDescent="0.3">
      <c r="A9" s="289" t="s">
        <v>195</v>
      </c>
      <c r="B9" s="290"/>
      <c r="C9" s="402" t="s">
        <v>119</v>
      </c>
      <c r="D9" s="402"/>
      <c r="E9" s="402"/>
      <c r="F9" s="402"/>
      <c r="G9" s="402"/>
      <c r="H9" s="402"/>
      <c r="I9" s="234" t="s">
        <v>112</v>
      </c>
      <c r="J9" s="217">
        <v>44211</v>
      </c>
      <c r="P9" s="144"/>
    </row>
    <row r="10" spans="1:16" ht="15.75" customHeight="1" thickBot="1" x14ac:dyDescent="0.3">
      <c r="A10" s="172"/>
      <c r="B10" s="173"/>
      <c r="C10" s="173"/>
      <c r="D10" s="173"/>
      <c r="E10" s="173"/>
      <c r="F10" s="173"/>
      <c r="G10" s="173"/>
      <c r="H10" s="173"/>
      <c r="I10" s="174"/>
      <c r="J10" s="177"/>
    </row>
    <row r="11" spans="1:16" ht="15" customHeight="1" thickBot="1" x14ac:dyDescent="0.3">
      <c r="A11" s="391" t="s">
        <v>53</v>
      </c>
      <c r="B11" s="392"/>
      <c r="C11" s="392"/>
      <c r="D11" s="218">
        <v>0</v>
      </c>
      <c r="E11" s="356"/>
      <c r="F11" s="356"/>
      <c r="G11" s="356"/>
      <c r="H11" s="356"/>
      <c r="I11" s="225" t="s">
        <v>54</v>
      </c>
      <c r="J11" s="104">
        <f>SUM(D11+I22)</f>
        <v>0</v>
      </c>
      <c r="L11" s="178"/>
      <c r="M11" s="178"/>
    </row>
    <row r="12" spans="1:16" ht="15.75" thickBot="1" x14ac:dyDescent="0.3">
      <c r="A12" s="433"/>
      <c r="B12" s="434"/>
      <c r="C12" s="434"/>
      <c r="D12" s="434"/>
      <c r="E12" s="434"/>
      <c r="F12" s="434"/>
      <c r="G12" s="435"/>
      <c r="H12" s="434"/>
      <c r="I12" s="434"/>
      <c r="J12" s="436"/>
      <c r="M12" s="144"/>
    </row>
    <row r="13" spans="1:16" ht="15" customHeight="1" thickBot="1" x14ac:dyDescent="0.3">
      <c r="A13" s="373" t="s">
        <v>86</v>
      </c>
      <c r="B13" s="374"/>
      <c r="C13" s="361" t="s">
        <v>87</v>
      </c>
      <c r="D13" s="361"/>
      <c r="E13" s="229" t="s">
        <v>56</v>
      </c>
      <c r="F13" s="93" t="s">
        <v>88</v>
      </c>
      <c r="G13" s="233"/>
      <c r="H13" s="92" t="s">
        <v>89</v>
      </c>
      <c r="I13" s="229" t="s">
        <v>90</v>
      </c>
      <c r="J13" s="93" t="s">
        <v>88</v>
      </c>
      <c r="L13" s="411" t="s">
        <v>151</v>
      </c>
      <c r="M13" s="412"/>
      <c r="N13" s="412"/>
      <c r="O13" s="412"/>
      <c r="P13" s="413"/>
    </row>
    <row r="14" spans="1:16" ht="15.75" thickBot="1" x14ac:dyDescent="0.3">
      <c r="A14" s="222"/>
      <c r="C14" s="399"/>
      <c r="D14" s="399"/>
      <c r="E14" s="233"/>
      <c r="F14" s="233"/>
      <c r="G14" s="233"/>
      <c r="H14" s="233"/>
      <c r="J14" s="227"/>
      <c r="L14" s="414" t="s">
        <v>152</v>
      </c>
      <c r="M14" s="415"/>
      <c r="N14" s="418" t="s">
        <v>197</v>
      </c>
      <c r="O14" s="418" t="s">
        <v>198</v>
      </c>
      <c r="P14" s="409" t="s">
        <v>155</v>
      </c>
    </row>
    <row r="15" spans="1:16" ht="15" customHeight="1" x14ac:dyDescent="0.25">
      <c r="A15" s="359" t="s">
        <v>55</v>
      </c>
      <c r="B15" s="360"/>
      <c r="C15" s="375">
        <v>0</v>
      </c>
      <c r="D15" s="375"/>
      <c r="E15" s="195" t="str">
        <f>IF($J$11=0,"N/A",C15/$J$11)</f>
        <v>N/A</v>
      </c>
      <c r="F15" s="209">
        <v>44229</v>
      </c>
      <c r="G15" s="233"/>
      <c r="H15" s="95" t="s">
        <v>91</v>
      </c>
      <c r="I15" s="228">
        <v>0</v>
      </c>
      <c r="J15" s="209">
        <v>44259</v>
      </c>
      <c r="L15" s="416"/>
      <c r="M15" s="417"/>
      <c r="N15" s="419"/>
      <c r="O15" s="419"/>
      <c r="P15" s="410"/>
    </row>
    <row r="16" spans="1:16" x14ac:dyDescent="0.25">
      <c r="A16" s="276" t="s">
        <v>57</v>
      </c>
      <c r="B16" s="345"/>
      <c r="C16" s="347">
        <v>0</v>
      </c>
      <c r="D16" s="347"/>
      <c r="E16" s="161" t="str">
        <f t="shared" ref="E16:E26" si="0">IF($J$11=0,"N/A",C16/$J$11)</f>
        <v>N/A</v>
      </c>
      <c r="F16" s="214"/>
      <c r="G16" s="180"/>
      <c r="H16" s="96" t="s">
        <v>92</v>
      </c>
      <c r="I16" s="232">
        <v>0</v>
      </c>
      <c r="J16" s="211"/>
      <c r="L16" s="403" t="s">
        <v>156</v>
      </c>
      <c r="M16" s="404"/>
      <c r="N16" s="181">
        <f>IF(I25="1",J11,0)</f>
        <v>0</v>
      </c>
      <c r="O16" s="181">
        <f>IF(I49="1",J35,0)</f>
        <v>0</v>
      </c>
      <c r="P16" s="182">
        <f>SUM(N16+O16)</f>
        <v>0</v>
      </c>
    </row>
    <row r="17" spans="1:16" x14ac:dyDescent="0.25">
      <c r="A17" s="276" t="s">
        <v>58</v>
      </c>
      <c r="B17" s="345"/>
      <c r="C17" s="347">
        <v>0</v>
      </c>
      <c r="D17" s="347"/>
      <c r="E17" s="161" t="str">
        <f t="shared" si="0"/>
        <v>N/A</v>
      </c>
      <c r="F17" s="214"/>
      <c r="G17" s="180"/>
      <c r="H17" s="96" t="s">
        <v>93</v>
      </c>
      <c r="I17" s="232">
        <v>0</v>
      </c>
      <c r="J17" s="211"/>
      <c r="L17" s="405" t="s">
        <v>157</v>
      </c>
      <c r="M17" s="406"/>
      <c r="N17" s="181">
        <f>IF(I25="2",J11,0)</f>
        <v>0</v>
      </c>
      <c r="O17" s="181">
        <f>IF(I49="2",J35,0)</f>
        <v>0</v>
      </c>
      <c r="P17" s="182">
        <f>SUM(N17+O17)</f>
        <v>0</v>
      </c>
    </row>
    <row r="18" spans="1:16" ht="15.75" thickBot="1" x14ac:dyDescent="0.3">
      <c r="A18" s="276" t="s">
        <v>59</v>
      </c>
      <c r="B18" s="345"/>
      <c r="C18" s="347">
        <v>0</v>
      </c>
      <c r="D18" s="347"/>
      <c r="E18" s="161" t="str">
        <f t="shared" si="0"/>
        <v>N/A</v>
      </c>
      <c r="F18" s="214"/>
      <c r="G18" s="233"/>
      <c r="H18" s="96" t="s">
        <v>94</v>
      </c>
      <c r="I18" s="232">
        <v>0</v>
      </c>
      <c r="J18" s="211"/>
      <c r="L18" s="407" t="s">
        <v>158</v>
      </c>
      <c r="M18" s="408"/>
      <c r="N18" s="183">
        <f>IF(I25="3",J11,0)</f>
        <v>0</v>
      </c>
      <c r="O18" s="183">
        <f>IF(I49="3",J35,0)</f>
        <v>0</v>
      </c>
      <c r="P18" s="184">
        <f>SUM(N18+O18)</f>
        <v>0</v>
      </c>
    </row>
    <row r="19" spans="1:16" ht="15.75" thickBot="1" x14ac:dyDescent="0.3">
      <c r="A19" s="276" t="s">
        <v>60</v>
      </c>
      <c r="B19" s="345"/>
      <c r="C19" s="347">
        <v>0</v>
      </c>
      <c r="D19" s="347"/>
      <c r="E19" s="161" t="str">
        <f t="shared" si="0"/>
        <v>N/A</v>
      </c>
      <c r="F19" s="214"/>
      <c r="G19" s="233"/>
      <c r="H19" s="96" t="s">
        <v>95</v>
      </c>
      <c r="I19" s="232">
        <v>0</v>
      </c>
      <c r="J19" s="211"/>
    </row>
    <row r="20" spans="1:16" ht="15" customHeight="1" thickBot="1" x14ac:dyDescent="0.3">
      <c r="A20" s="276" t="s">
        <v>61</v>
      </c>
      <c r="B20" s="345"/>
      <c r="C20" s="347">
        <v>0</v>
      </c>
      <c r="D20" s="347"/>
      <c r="E20" s="161" t="str">
        <f t="shared" si="0"/>
        <v>N/A</v>
      </c>
      <c r="F20" s="214"/>
      <c r="G20" s="233"/>
      <c r="H20" s="97" t="s">
        <v>96</v>
      </c>
      <c r="I20" s="231">
        <v>0</v>
      </c>
      <c r="J20" s="213"/>
      <c r="L20" s="411" t="s">
        <v>159</v>
      </c>
      <c r="M20" s="412"/>
      <c r="N20" s="412"/>
      <c r="O20" s="412"/>
      <c r="P20" s="413"/>
    </row>
    <row r="21" spans="1:16" ht="15.75" thickBot="1" x14ac:dyDescent="0.3">
      <c r="A21" s="276" t="s">
        <v>62</v>
      </c>
      <c r="B21" s="345"/>
      <c r="C21" s="347">
        <v>0</v>
      </c>
      <c r="D21" s="347"/>
      <c r="E21" s="161" t="str">
        <f t="shared" si="0"/>
        <v>N/A</v>
      </c>
      <c r="F21" s="214"/>
      <c r="G21" s="233"/>
      <c r="H21" s="180"/>
      <c r="I21" s="235"/>
      <c r="J21" s="227"/>
      <c r="L21" s="414" t="s">
        <v>152</v>
      </c>
      <c r="M21" s="415"/>
      <c r="N21" s="418" t="s">
        <v>199</v>
      </c>
      <c r="O21" s="418" t="s">
        <v>200</v>
      </c>
      <c r="P21" s="409" t="s">
        <v>162</v>
      </c>
    </row>
    <row r="22" spans="1:16" ht="15" customHeight="1" thickBot="1" x14ac:dyDescent="0.3">
      <c r="A22" s="276" t="s">
        <v>63</v>
      </c>
      <c r="B22" s="345"/>
      <c r="C22" s="347">
        <v>0</v>
      </c>
      <c r="D22" s="347"/>
      <c r="E22" s="161" t="str">
        <f t="shared" si="0"/>
        <v>N/A</v>
      </c>
      <c r="F22" s="214"/>
      <c r="G22" s="233"/>
      <c r="H22" s="230" t="s">
        <v>85</v>
      </c>
      <c r="I22" s="103">
        <f>SUM(I15:I20)</f>
        <v>0</v>
      </c>
      <c r="J22" s="227"/>
      <c r="L22" s="416"/>
      <c r="M22" s="417"/>
      <c r="N22" s="419"/>
      <c r="O22" s="419"/>
      <c r="P22" s="410"/>
    </row>
    <row r="23" spans="1:16" ht="15.75" thickBot="1" x14ac:dyDescent="0.3">
      <c r="A23" s="276" t="s">
        <v>64</v>
      </c>
      <c r="B23" s="345"/>
      <c r="C23" s="347">
        <v>0</v>
      </c>
      <c r="D23" s="347"/>
      <c r="E23" s="161" t="str">
        <f t="shared" si="0"/>
        <v>N/A</v>
      </c>
      <c r="F23" s="214"/>
      <c r="G23" s="233"/>
      <c r="H23" s="180"/>
      <c r="I23" s="235"/>
      <c r="J23" s="227"/>
      <c r="L23" s="403" t="s">
        <v>156</v>
      </c>
      <c r="M23" s="404"/>
      <c r="N23" s="181">
        <f>IF(I25="1",C28,0)</f>
        <v>0</v>
      </c>
      <c r="O23" s="181">
        <f>IF(I49="1",C52,0)</f>
        <v>0</v>
      </c>
      <c r="P23" s="182">
        <f>SUM(N23+O23)</f>
        <v>0</v>
      </c>
    </row>
    <row r="24" spans="1:16" ht="15.75" thickBot="1" x14ac:dyDescent="0.3">
      <c r="A24" s="276" t="s">
        <v>65</v>
      </c>
      <c r="B24" s="345"/>
      <c r="C24" s="347">
        <v>0</v>
      </c>
      <c r="D24" s="347"/>
      <c r="E24" s="161" t="str">
        <f t="shared" si="0"/>
        <v>N/A</v>
      </c>
      <c r="F24" s="214"/>
      <c r="G24" s="233"/>
      <c r="H24" s="186" t="s">
        <v>152</v>
      </c>
      <c r="I24" s="187" t="s">
        <v>163</v>
      </c>
      <c r="J24" s="430" t="s">
        <v>167</v>
      </c>
      <c r="L24" s="405" t="s">
        <v>157</v>
      </c>
      <c r="M24" s="406"/>
      <c r="N24" s="181">
        <f>IF(I25="2",C28,0)</f>
        <v>0</v>
      </c>
      <c r="O24" s="181">
        <f>IF(I49="2",C52,0)</f>
        <v>0</v>
      </c>
      <c r="P24" s="182">
        <f>SUM(N24+O24)</f>
        <v>0</v>
      </c>
    </row>
    <row r="25" spans="1:16" ht="15" customHeight="1" thickBot="1" x14ac:dyDescent="0.3">
      <c r="A25" s="276" t="s">
        <v>66</v>
      </c>
      <c r="B25" s="345"/>
      <c r="C25" s="347">
        <v>0</v>
      </c>
      <c r="D25" s="347"/>
      <c r="E25" s="161" t="str">
        <f t="shared" si="0"/>
        <v>N/A</v>
      </c>
      <c r="F25" s="214"/>
      <c r="G25" s="233"/>
      <c r="H25" s="188" t="s">
        <v>156</v>
      </c>
      <c r="I25" s="396" t="s">
        <v>165</v>
      </c>
      <c r="J25" s="431"/>
      <c r="L25" s="407" t="s">
        <v>158</v>
      </c>
      <c r="M25" s="408"/>
      <c r="N25" s="183">
        <f>IF(I25="3",C28,0)</f>
        <v>0</v>
      </c>
      <c r="O25" s="183">
        <f>IF(I49="3",C52,0)</f>
        <v>0</v>
      </c>
      <c r="P25" s="184">
        <f>SUM(N25+O25)</f>
        <v>0</v>
      </c>
    </row>
    <row r="26" spans="1:16" ht="15.75" thickBot="1" x14ac:dyDescent="0.3">
      <c r="A26" s="350" t="s">
        <v>67</v>
      </c>
      <c r="B26" s="351"/>
      <c r="C26" s="348">
        <v>0</v>
      </c>
      <c r="D26" s="348"/>
      <c r="E26" s="118" t="str">
        <f t="shared" si="0"/>
        <v>N/A</v>
      </c>
      <c r="F26" s="219"/>
      <c r="G26" s="233"/>
      <c r="H26" s="189" t="s">
        <v>157</v>
      </c>
      <c r="I26" s="397"/>
      <c r="J26" s="431"/>
    </row>
    <row r="27" spans="1:16" ht="15.75" thickBot="1" x14ac:dyDescent="0.3">
      <c r="A27" s="352"/>
      <c r="B27" s="399"/>
      <c r="C27" s="400"/>
      <c r="D27" s="400"/>
      <c r="E27" s="139"/>
      <c r="F27" s="180"/>
      <c r="G27" s="233"/>
      <c r="H27" s="190" t="s">
        <v>158</v>
      </c>
      <c r="I27" s="398"/>
      <c r="J27" s="432"/>
    </row>
    <row r="28" spans="1:16" ht="15.75" thickBot="1" x14ac:dyDescent="0.3">
      <c r="A28" s="353" t="s">
        <v>128</v>
      </c>
      <c r="B28" s="354"/>
      <c r="C28" s="401">
        <f>SUM(C15:D26)</f>
        <v>0</v>
      </c>
      <c r="D28" s="401"/>
      <c r="E28" s="140">
        <f>SUM(E15:E26)</f>
        <v>0</v>
      </c>
      <c r="F28" s="233"/>
      <c r="G28" s="233"/>
      <c r="H28" s="233"/>
      <c r="J28" s="227"/>
      <c r="L28" s="411" t="s">
        <v>178</v>
      </c>
      <c r="M28" s="412"/>
      <c r="N28" s="412"/>
      <c r="O28" s="412"/>
      <c r="P28" s="413"/>
    </row>
    <row r="29" spans="1:16" x14ac:dyDescent="0.25">
      <c r="A29" s="192"/>
      <c r="B29" s="138"/>
      <c r="C29" s="170"/>
      <c r="D29" s="170"/>
      <c r="E29" s="139"/>
      <c r="F29" s="233"/>
      <c r="G29" s="233"/>
      <c r="H29" s="147" t="s">
        <v>129</v>
      </c>
      <c r="I29" s="220" t="s">
        <v>166</v>
      </c>
      <c r="J29" s="428" t="s">
        <v>132</v>
      </c>
      <c r="L29" s="414" t="s">
        <v>152</v>
      </c>
      <c r="M29" s="415"/>
      <c r="N29" s="418" t="s">
        <v>205</v>
      </c>
      <c r="O29" s="418" t="s">
        <v>206</v>
      </c>
      <c r="P29" s="409" t="s">
        <v>207</v>
      </c>
    </row>
    <row r="30" spans="1:16" x14ac:dyDescent="0.25">
      <c r="A30" s="192"/>
      <c r="B30" s="138"/>
      <c r="C30" s="170"/>
      <c r="D30" s="170"/>
      <c r="E30" s="139"/>
      <c r="F30" s="233"/>
      <c r="G30" s="233"/>
      <c r="H30" s="148" t="s">
        <v>27</v>
      </c>
      <c r="I30" s="221">
        <v>0</v>
      </c>
      <c r="J30" s="429"/>
      <c r="L30" s="416"/>
      <c r="M30" s="417"/>
      <c r="N30" s="419"/>
      <c r="O30" s="419"/>
      <c r="P30" s="410"/>
    </row>
    <row r="31" spans="1:16" ht="15.75" thickBot="1" x14ac:dyDescent="0.3">
      <c r="A31" s="192"/>
      <c r="B31" s="138"/>
      <c r="C31" s="170"/>
      <c r="D31" s="170"/>
      <c r="E31" s="139"/>
      <c r="F31" s="233"/>
      <c r="G31" s="233"/>
      <c r="H31" s="149" t="s">
        <v>131</v>
      </c>
      <c r="I31" s="193">
        <f>'Ação Orçamentária'!L36</f>
        <v>0</v>
      </c>
      <c r="J31" s="194" t="str">
        <f>IF(AND(I25="2",I30&gt;0,I31&gt;0),J11/(I30*I31),"NÃO CALCULADO")</f>
        <v>NÃO CALCULADO</v>
      </c>
      <c r="L31" s="424" t="s">
        <v>157</v>
      </c>
      <c r="M31" s="425"/>
      <c r="N31" s="237">
        <f>IF(OR(I25&lt;&gt;"2",J31="NÃO CALCULADO"),0,J31)</f>
        <v>0</v>
      </c>
      <c r="O31" s="237">
        <f>IF(OR(I49&lt;&gt;"2",J55="NÃO CALCULADO"),0,J55)</f>
        <v>0</v>
      </c>
      <c r="P31" s="238">
        <f>SUM(N31+O31)</f>
        <v>0</v>
      </c>
    </row>
    <row r="32" spans="1:16" ht="15.75" thickBot="1" x14ac:dyDescent="0.3">
      <c r="A32" s="352"/>
      <c r="B32" s="399"/>
      <c r="C32" s="400"/>
      <c r="D32" s="400"/>
      <c r="E32" s="139"/>
      <c r="F32" s="233"/>
      <c r="G32" s="233"/>
      <c r="H32" s="233"/>
      <c r="J32" s="227"/>
      <c r="O32" s="233"/>
      <c r="P32" s="199"/>
    </row>
    <row r="33" spans="1:10" ht="16.5" thickBot="1" x14ac:dyDescent="0.3">
      <c r="A33" s="289" t="s">
        <v>196</v>
      </c>
      <c r="B33" s="290"/>
      <c r="C33" s="402" t="s">
        <v>119</v>
      </c>
      <c r="D33" s="402"/>
      <c r="E33" s="402"/>
      <c r="F33" s="402"/>
      <c r="G33" s="402"/>
      <c r="H33" s="402"/>
      <c r="I33" s="234" t="s">
        <v>112</v>
      </c>
      <c r="J33" s="217">
        <v>44198</v>
      </c>
    </row>
    <row r="34" spans="1:10" ht="16.5" thickBot="1" x14ac:dyDescent="0.3">
      <c r="A34" s="172"/>
      <c r="B34" s="173"/>
      <c r="C34" s="173"/>
      <c r="D34" s="173"/>
      <c r="E34" s="173"/>
      <c r="F34" s="173"/>
      <c r="G34" s="173"/>
      <c r="H34" s="173"/>
      <c r="I34" s="174"/>
      <c r="J34" s="177"/>
    </row>
    <row r="35" spans="1:10" ht="15.75" thickBot="1" x14ac:dyDescent="0.3">
      <c r="A35" s="391" t="s">
        <v>53</v>
      </c>
      <c r="B35" s="392"/>
      <c r="C35" s="392"/>
      <c r="D35" s="218">
        <v>0</v>
      </c>
      <c r="E35" s="356"/>
      <c r="F35" s="356"/>
      <c r="G35" s="356"/>
      <c r="H35" s="356"/>
      <c r="I35" s="225" t="s">
        <v>54</v>
      </c>
      <c r="J35" s="104">
        <f>SUM(D35+I46)</f>
        <v>0</v>
      </c>
    </row>
    <row r="36" spans="1:10" ht="15.75" thickBot="1" x14ac:dyDescent="0.3">
      <c r="A36" s="352"/>
      <c r="B36" s="399"/>
      <c r="C36" s="399"/>
      <c r="D36" s="399"/>
      <c r="E36" s="399"/>
      <c r="F36" s="399"/>
      <c r="G36" s="399"/>
      <c r="H36" s="399"/>
      <c r="I36" s="399"/>
      <c r="J36" s="369"/>
    </row>
    <row r="37" spans="1:10" ht="15.75" thickBot="1" x14ac:dyDescent="0.3">
      <c r="A37" s="373" t="s">
        <v>86</v>
      </c>
      <c r="B37" s="374"/>
      <c r="C37" s="361" t="s">
        <v>87</v>
      </c>
      <c r="D37" s="361"/>
      <c r="E37" s="229" t="s">
        <v>56</v>
      </c>
      <c r="F37" s="93" t="s">
        <v>88</v>
      </c>
      <c r="G37" s="233"/>
      <c r="H37" s="92" t="s">
        <v>89</v>
      </c>
      <c r="I37" s="229" t="s">
        <v>90</v>
      </c>
      <c r="J37" s="93" t="s">
        <v>88</v>
      </c>
    </row>
    <row r="38" spans="1:10" ht="15.75" thickBot="1" x14ac:dyDescent="0.3">
      <c r="A38" s="222"/>
      <c r="C38" s="399"/>
      <c r="D38" s="399"/>
      <c r="E38" s="233"/>
      <c r="F38" s="233"/>
      <c r="G38" s="233"/>
      <c r="H38" s="233"/>
      <c r="J38" s="227"/>
    </row>
    <row r="39" spans="1:10" x14ac:dyDescent="0.25">
      <c r="A39" s="359" t="s">
        <v>55</v>
      </c>
      <c r="B39" s="360"/>
      <c r="C39" s="375">
        <v>0</v>
      </c>
      <c r="D39" s="375"/>
      <c r="E39" s="195" t="str">
        <f>IF($J$35=0,"N/A",C39/$J$35)</f>
        <v>N/A</v>
      </c>
      <c r="F39" s="209">
        <v>44229</v>
      </c>
      <c r="G39" s="233"/>
      <c r="H39" s="95" t="s">
        <v>91</v>
      </c>
      <c r="I39" s="228">
        <v>0</v>
      </c>
      <c r="J39" s="209">
        <v>44242</v>
      </c>
    </row>
    <row r="40" spans="1:10" x14ac:dyDescent="0.25">
      <c r="A40" s="276" t="s">
        <v>57</v>
      </c>
      <c r="B40" s="345"/>
      <c r="C40" s="347">
        <v>0</v>
      </c>
      <c r="D40" s="347"/>
      <c r="E40" s="161" t="str">
        <f t="shared" ref="E40:E50" si="1">IF($J$35=0,"N/A",C40/$J$35)</f>
        <v>N/A</v>
      </c>
      <c r="F40" s="214"/>
      <c r="G40" s="180"/>
      <c r="H40" s="96" t="s">
        <v>92</v>
      </c>
      <c r="I40" s="232">
        <v>0</v>
      </c>
      <c r="J40" s="211"/>
    </row>
    <row r="41" spans="1:10" x14ac:dyDescent="0.25">
      <c r="A41" s="276" t="s">
        <v>58</v>
      </c>
      <c r="B41" s="345"/>
      <c r="C41" s="347">
        <v>0</v>
      </c>
      <c r="D41" s="347"/>
      <c r="E41" s="161" t="str">
        <f t="shared" si="1"/>
        <v>N/A</v>
      </c>
      <c r="F41" s="214"/>
      <c r="G41" s="180"/>
      <c r="H41" s="96" t="s">
        <v>93</v>
      </c>
      <c r="I41" s="232">
        <v>0</v>
      </c>
      <c r="J41" s="211"/>
    </row>
    <row r="42" spans="1:10" x14ac:dyDescent="0.25">
      <c r="A42" s="276" t="s">
        <v>59</v>
      </c>
      <c r="B42" s="345"/>
      <c r="C42" s="347">
        <v>0</v>
      </c>
      <c r="D42" s="347"/>
      <c r="E42" s="161" t="str">
        <f t="shared" si="1"/>
        <v>N/A</v>
      </c>
      <c r="F42" s="214"/>
      <c r="G42" s="233"/>
      <c r="H42" s="96" t="s">
        <v>94</v>
      </c>
      <c r="I42" s="232">
        <v>0</v>
      </c>
      <c r="J42" s="211"/>
    </row>
    <row r="43" spans="1:10" x14ac:dyDescent="0.25">
      <c r="A43" s="276" t="s">
        <v>60</v>
      </c>
      <c r="B43" s="345"/>
      <c r="C43" s="347">
        <v>0</v>
      </c>
      <c r="D43" s="347"/>
      <c r="E43" s="161" t="str">
        <f t="shared" si="1"/>
        <v>N/A</v>
      </c>
      <c r="F43" s="214"/>
      <c r="G43" s="233"/>
      <c r="H43" s="96" t="s">
        <v>95</v>
      </c>
      <c r="I43" s="232">
        <v>0</v>
      </c>
      <c r="J43" s="211"/>
    </row>
    <row r="44" spans="1:10" ht="15.75" thickBot="1" x14ac:dyDescent="0.3">
      <c r="A44" s="276" t="s">
        <v>61</v>
      </c>
      <c r="B44" s="345"/>
      <c r="C44" s="347">
        <v>0</v>
      </c>
      <c r="D44" s="347"/>
      <c r="E44" s="161" t="str">
        <f t="shared" si="1"/>
        <v>N/A</v>
      </c>
      <c r="F44" s="214"/>
      <c r="G44" s="233"/>
      <c r="H44" s="97" t="s">
        <v>96</v>
      </c>
      <c r="I44" s="231">
        <v>0</v>
      </c>
      <c r="J44" s="213"/>
    </row>
    <row r="45" spans="1:10" ht="15.75" thickBot="1" x14ac:dyDescent="0.3">
      <c r="A45" s="276" t="s">
        <v>62</v>
      </c>
      <c r="B45" s="345"/>
      <c r="C45" s="347">
        <v>0</v>
      </c>
      <c r="D45" s="347"/>
      <c r="E45" s="161" t="str">
        <f t="shared" si="1"/>
        <v>N/A</v>
      </c>
      <c r="F45" s="214"/>
      <c r="G45" s="233"/>
      <c r="H45" s="180"/>
      <c r="I45" s="235"/>
      <c r="J45" s="227"/>
    </row>
    <row r="46" spans="1:10" ht="15.75" thickBot="1" x14ac:dyDescent="0.3">
      <c r="A46" s="276" t="s">
        <v>63</v>
      </c>
      <c r="B46" s="345"/>
      <c r="C46" s="347">
        <v>0</v>
      </c>
      <c r="D46" s="347"/>
      <c r="E46" s="161" t="str">
        <f t="shared" si="1"/>
        <v>N/A</v>
      </c>
      <c r="F46" s="214"/>
      <c r="G46" s="233"/>
      <c r="H46" s="230" t="s">
        <v>85</v>
      </c>
      <c r="I46" s="103">
        <f>SUM(I39:I44)</f>
        <v>0</v>
      </c>
      <c r="J46" s="227"/>
    </row>
    <row r="47" spans="1:10" ht="15.75" thickBot="1" x14ac:dyDescent="0.3">
      <c r="A47" s="276" t="s">
        <v>64</v>
      </c>
      <c r="B47" s="345"/>
      <c r="C47" s="347">
        <v>0</v>
      </c>
      <c r="D47" s="347"/>
      <c r="E47" s="161" t="str">
        <f t="shared" si="1"/>
        <v>N/A</v>
      </c>
      <c r="F47" s="214"/>
      <c r="G47" s="233"/>
      <c r="H47" s="180"/>
      <c r="I47" s="235"/>
      <c r="J47" s="227"/>
    </row>
    <row r="48" spans="1:10" ht="15.75" thickBot="1" x14ac:dyDescent="0.3">
      <c r="A48" s="276" t="s">
        <v>65</v>
      </c>
      <c r="B48" s="345"/>
      <c r="C48" s="347">
        <v>0</v>
      </c>
      <c r="D48" s="347"/>
      <c r="E48" s="161" t="str">
        <f t="shared" si="1"/>
        <v>N/A</v>
      </c>
      <c r="F48" s="214"/>
      <c r="G48" s="233"/>
      <c r="H48" s="196" t="s">
        <v>152</v>
      </c>
      <c r="I48" s="197" t="s">
        <v>163</v>
      </c>
      <c r="J48" s="430" t="s">
        <v>167</v>
      </c>
    </row>
    <row r="49" spans="1:10" x14ac:dyDescent="0.25">
      <c r="A49" s="276" t="s">
        <v>66</v>
      </c>
      <c r="B49" s="345"/>
      <c r="C49" s="347">
        <v>0</v>
      </c>
      <c r="D49" s="347"/>
      <c r="E49" s="161" t="str">
        <f t="shared" si="1"/>
        <v>N/A</v>
      </c>
      <c r="F49" s="214"/>
      <c r="G49" s="233"/>
      <c r="H49" s="188" t="s">
        <v>156</v>
      </c>
      <c r="I49" s="396" t="s">
        <v>164</v>
      </c>
      <c r="J49" s="431"/>
    </row>
    <row r="50" spans="1:10" ht="15.75" thickBot="1" x14ac:dyDescent="0.3">
      <c r="A50" s="350" t="s">
        <v>67</v>
      </c>
      <c r="B50" s="351"/>
      <c r="C50" s="348">
        <v>0</v>
      </c>
      <c r="D50" s="348"/>
      <c r="E50" s="118" t="str">
        <f t="shared" si="1"/>
        <v>N/A</v>
      </c>
      <c r="F50" s="219"/>
      <c r="G50" s="233"/>
      <c r="H50" s="189" t="s">
        <v>157</v>
      </c>
      <c r="I50" s="397"/>
      <c r="J50" s="431"/>
    </row>
    <row r="51" spans="1:10" ht="15.75" thickBot="1" x14ac:dyDescent="0.3">
      <c r="A51" s="352"/>
      <c r="B51" s="399"/>
      <c r="C51" s="400"/>
      <c r="D51" s="400"/>
      <c r="E51" s="139"/>
      <c r="F51" s="180"/>
      <c r="G51" s="233"/>
      <c r="H51" s="190" t="s">
        <v>158</v>
      </c>
      <c r="I51" s="398"/>
      <c r="J51" s="432"/>
    </row>
    <row r="52" spans="1:10" ht="15.75" thickBot="1" x14ac:dyDescent="0.3">
      <c r="A52" s="353" t="s">
        <v>128</v>
      </c>
      <c r="B52" s="354"/>
      <c r="C52" s="401">
        <f>SUM(C39:D50)</f>
        <v>0</v>
      </c>
      <c r="D52" s="401"/>
      <c r="E52" s="140">
        <f>SUM(E39:E50)</f>
        <v>0</v>
      </c>
      <c r="F52" s="233"/>
      <c r="G52" s="233"/>
      <c r="J52" s="223"/>
    </row>
    <row r="53" spans="1:10" x14ac:dyDescent="0.25">
      <c r="A53" s="192"/>
      <c r="B53" s="138"/>
      <c r="C53" s="170"/>
      <c r="D53" s="170"/>
      <c r="E53" s="139"/>
      <c r="F53" s="233"/>
      <c r="G53" s="233"/>
      <c r="H53" s="147" t="s">
        <v>129</v>
      </c>
      <c r="I53" s="220" t="s">
        <v>166</v>
      </c>
      <c r="J53" s="428" t="s">
        <v>132</v>
      </c>
    </row>
    <row r="54" spans="1:10" x14ac:dyDescent="0.25">
      <c r="A54" s="192"/>
      <c r="B54" s="138"/>
      <c r="C54" s="170"/>
      <c r="D54" s="170"/>
      <c r="E54" s="139"/>
      <c r="F54" s="233"/>
      <c r="G54" s="233"/>
      <c r="H54" s="148" t="s">
        <v>27</v>
      </c>
      <c r="I54" s="221">
        <v>0</v>
      </c>
      <c r="J54" s="429"/>
    </row>
    <row r="55" spans="1:10" ht="15.75" thickBot="1" x14ac:dyDescent="0.3">
      <c r="A55" s="192"/>
      <c r="B55" s="138"/>
      <c r="C55" s="170"/>
      <c r="D55" s="170"/>
      <c r="E55" s="139"/>
      <c r="F55" s="233"/>
      <c r="G55" s="233"/>
      <c r="H55" s="149" t="s">
        <v>131</v>
      </c>
      <c r="I55" s="193">
        <f>'Ação Orçamentária'!L36</f>
        <v>0</v>
      </c>
      <c r="J55" s="194" t="str">
        <f>IF(AND(I49="2",I54&gt;0,I55&gt;0),J35/(I54*I55),"NÃO CALCULADO")</f>
        <v>NÃO CALCULADO</v>
      </c>
    </row>
    <row r="56" spans="1:10" x14ac:dyDescent="0.25">
      <c r="A56" s="222"/>
      <c r="J56" s="223"/>
    </row>
    <row r="57" spans="1:10" x14ac:dyDescent="0.25">
      <c r="A57" s="222"/>
      <c r="J57" s="223"/>
    </row>
    <row r="58" spans="1:10" ht="15.75" thickBot="1" x14ac:dyDescent="0.3">
      <c r="A58" s="222"/>
      <c r="H58" s="236" t="s">
        <v>102</v>
      </c>
      <c r="J58" s="227"/>
    </row>
    <row r="59" spans="1:10" ht="15.75" thickBot="1" x14ac:dyDescent="0.3">
      <c r="A59" s="222"/>
      <c r="H59" s="236" t="s">
        <v>105</v>
      </c>
      <c r="I59" s="116"/>
      <c r="J59" s="227"/>
    </row>
    <row r="60" spans="1:10" x14ac:dyDescent="0.25">
      <c r="A60" s="222"/>
      <c r="H60" s="233"/>
      <c r="J60" s="227"/>
    </row>
    <row r="61" spans="1:10" x14ac:dyDescent="0.25">
      <c r="A61" s="222"/>
      <c r="H61" s="395" t="s">
        <v>106</v>
      </c>
      <c r="I61" s="395"/>
      <c r="J61" s="346"/>
    </row>
    <row r="62" spans="1:10" ht="15.75" thickBot="1" x14ac:dyDescent="0.3">
      <c r="A62" s="2"/>
      <c r="B62" s="3"/>
      <c r="C62" s="3"/>
      <c r="D62" s="3"/>
      <c r="E62" s="3"/>
      <c r="F62" s="3"/>
      <c r="G62" s="3"/>
      <c r="H62" s="3"/>
      <c r="I62" s="13"/>
      <c r="J62" s="4"/>
    </row>
  </sheetData>
  <sheetProtection algorithmName="SHA-512" hashValue="HPnNtoLBg+cwM+AfszXrT7fJPyvcSdu7BVnsPgepXhsSNPzYuIH52TypRtB+Agfep+SSqm+as5nLzh7TcW7CWg==" saltValue="3OWEqHniZF5XTh/Jy9o6fg==" spinCount="100000" sheet="1" objects="1" scenarios="1" selectLockedCells="1"/>
  <mergeCells count="109">
    <mergeCell ref="A52:B52"/>
    <mergeCell ref="C52:D52"/>
    <mergeCell ref="J53:J54"/>
    <mergeCell ref="H61:J61"/>
    <mergeCell ref="J48:J51"/>
    <mergeCell ref="A49:B49"/>
    <mergeCell ref="C49:D49"/>
    <mergeCell ref="I49:I51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6:J36"/>
    <mergeCell ref="A37:B37"/>
    <mergeCell ref="C37:D37"/>
    <mergeCell ref="C38:D38"/>
    <mergeCell ref="A39:B39"/>
    <mergeCell ref="C39:D39"/>
    <mergeCell ref="A32:B32"/>
    <mergeCell ref="C32:D32"/>
    <mergeCell ref="A33:B33"/>
    <mergeCell ref="C33:H33"/>
    <mergeCell ref="A35:C35"/>
    <mergeCell ref="E35:H35"/>
    <mergeCell ref="J29:J30"/>
    <mergeCell ref="L29:M30"/>
    <mergeCell ref="N29:N30"/>
    <mergeCell ref="O29:O30"/>
    <mergeCell ref="P29:P30"/>
    <mergeCell ref="L31:M31"/>
    <mergeCell ref="L25:M25"/>
    <mergeCell ref="A26:B26"/>
    <mergeCell ref="C26:D26"/>
    <mergeCell ref="A27:B27"/>
    <mergeCell ref="C27:D27"/>
    <mergeCell ref="A28:B28"/>
    <mergeCell ref="C28:D28"/>
    <mergeCell ref="L28:P28"/>
    <mergeCell ref="A23:B23"/>
    <mergeCell ref="C23:D23"/>
    <mergeCell ref="L23:M23"/>
    <mergeCell ref="A24:B24"/>
    <mergeCell ref="C24:D24"/>
    <mergeCell ref="J24:J27"/>
    <mergeCell ref="L24:M24"/>
    <mergeCell ref="A25:B25"/>
    <mergeCell ref="C25:D25"/>
    <mergeCell ref="I25:I27"/>
    <mergeCell ref="A21:B21"/>
    <mergeCell ref="C21:D21"/>
    <mergeCell ref="L21:M22"/>
    <mergeCell ref="N21:N22"/>
    <mergeCell ref="O21:O22"/>
    <mergeCell ref="P21:P22"/>
    <mergeCell ref="A22:B22"/>
    <mergeCell ref="C22:D22"/>
    <mergeCell ref="A18:B18"/>
    <mergeCell ref="C18:D18"/>
    <mergeCell ref="L18:M18"/>
    <mergeCell ref="A19:B19"/>
    <mergeCell ref="C19:D19"/>
    <mergeCell ref="A20:B20"/>
    <mergeCell ref="C20:D20"/>
    <mergeCell ref="L20:P20"/>
    <mergeCell ref="A15:B15"/>
    <mergeCell ref="C15:D15"/>
    <mergeCell ref="A16:B16"/>
    <mergeCell ref="C16:D16"/>
    <mergeCell ref="L16:M16"/>
    <mergeCell ref="A17:B17"/>
    <mergeCell ref="C17:D17"/>
    <mergeCell ref="L17:M17"/>
    <mergeCell ref="L13:P13"/>
    <mergeCell ref="C14:D14"/>
    <mergeCell ref="L14:M15"/>
    <mergeCell ref="N14:N15"/>
    <mergeCell ref="O14:O15"/>
    <mergeCell ref="P14:P15"/>
    <mergeCell ref="A9:B9"/>
    <mergeCell ref="C9:H9"/>
    <mergeCell ref="A11:C11"/>
    <mergeCell ref="E11:H11"/>
    <mergeCell ref="A12:J12"/>
    <mergeCell ref="A13:B13"/>
    <mergeCell ref="C13:D13"/>
    <mergeCell ref="A1:J1"/>
    <mergeCell ref="A3:C3"/>
    <mergeCell ref="D3:H3"/>
    <mergeCell ref="A5:C5"/>
    <mergeCell ref="E5:H5"/>
    <mergeCell ref="A7:J7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8</vt:i4>
      </vt:variant>
    </vt:vector>
  </HeadingPairs>
  <TitlesOfParts>
    <vt:vector size="17" baseType="lpstr">
      <vt:lpstr>Ação Orçamentária</vt:lpstr>
      <vt:lpstr>Execução dos Projetos</vt:lpstr>
      <vt:lpstr>Execução da Obra</vt:lpstr>
      <vt:lpstr>Fiscalização da Obra</vt:lpstr>
      <vt:lpstr>Demais Contratos da Obra 1</vt:lpstr>
      <vt:lpstr>Demais Contratos da Obra 2</vt:lpstr>
      <vt:lpstr>Demais Contratos da Obra 3</vt:lpstr>
      <vt:lpstr>Demais Contratos da Obra 4</vt:lpstr>
      <vt:lpstr>Demais Contratos da Obra 5</vt:lpstr>
      <vt:lpstr>'Ação Orçamentária'!Area_de_impressao</vt:lpstr>
      <vt:lpstr>'Demais Contratos da Obra 1'!Area_de_impressao</vt:lpstr>
      <vt:lpstr>'Demais Contratos da Obra 2'!Area_de_impressao</vt:lpstr>
      <vt:lpstr>'Demais Contratos da Obra 3'!Area_de_impressao</vt:lpstr>
      <vt:lpstr>'Demais Contratos da Obra 4'!Area_de_impressao</vt:lpstr>
      <vt:lpstr>'Demais Contratos da Obra 5'!Area_de_impressao</vt:lpstr>
      <vt:lpstr>'Execução da Obra'!Area_de_impressao</vt:lpstr>
      <vt:lpstr>'Execução dos Projetos'!Area_de_impressao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</dc:creator>
  <cp:lastModifiedBy>lucbranco50@gmail.com</cp:lastModifiedBy>
  <cp:lastPrinted>2021-04-08T16:14:23Z</cp:lastPrinted>
  <dcterms:created xsi:type="dcterms:W3CDTF">2013-07-09T12:36:16Z</dcterms:created>
  <dcterms:modified xsi:type="dcterms:W3CDTF">2021-12-11T16:07:20Z</dcterms:modified>
</cp:coreProperties>
</file>