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cio\Desktop\ENCONTRO DE OBRAS - 2022\"/>
    </mc:Choice>
  </mc:AlternateContent>
  <xr:revisionPtr revIDLastSave="0" documentId="13_ncr:1_{D3E3ED78-7A81-4598-892C-F681CFAD6A3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lanilha Orçamentária - Serviço" sheetId="9" r:id="rId1"/>
    <sheet name="BDI Engenharia Consultiva" sheetId="6" r:id="rId2"/>
    <sheet name="CAPA" sheetId="1" r:id="rId3"/>
    <sheet name="Orçamento Sintético" sheetId="2" r:id="rId4"/>
  </sheets>
  <definedNames>
    <definedName name="\0">#REF!</definedName>
    <definedName name="_A100935">#REF!</definedName>
    <definedName name="_A1009350">#REF!</definedName>
    <definedName name="_BD2">#REF!</definedName>
    <definedName name="_MAT1">#REF!</definedName>
    <definedName name="A">#REF!</definedName>
    <definedName name="_xlnm.Print_Area" localSheetId="1">'BDI Engenharia Consultiva'!$A$1:$M$46</definedName>
    <definedName name="_xlnm.Print_Area" localSheetId="2">CAPA!$A$1:$E$29</definedName>
    <definedName name="_xlnm.Print_Area" localSheetId="3">'Orçamento Sintético'!$A$1:$G$24</definedName>
    <definedName name="_xlnm.Print_Area" localSheetId="0">'Planilha Orçamentária - Serviço'!$A$1:$J$40</definedName>
    <definedName name="_xlnm.Print_Area">#REF!</definedName>
    <definedName name="Área_impressão_IM">#REF!</definedName>
    <definedName name="BANCO">#REF!</definedName>
    <definedName name="bdi">#REF!</definedName>
    <definedName name="Bomba_putzmeister">#REF!</definedName>
    <definedName name="Código">#REF!</definedName>
    <definedName name="EQPTO">#REF!</definedName>
    <definedName name="ESCAV.MEC.CLAM.SHEL.DEP.LAT">#REF!</definedName>
    <definedName name="ESCAV.MEC.RETRO.DEP.LAT">#REF!</definedName>
    <definedName name="Excel_BuiltIn_Print_Area_1_1">#REF!</definedName>
    <definedName name="gen">#REF!</definedName>
    <definedName name="insumos">#REF!</definedName>
    <definedName name="ITEM">#REF!</definedName>
    <definedName name="MAT">#REF!</definedName>
    <definedName name="MO">#REF!</definedName>
    <definedName name="PL_ABC">#REF!</definedName>
    <definedName name="planilha">#REF!</definedName>
    <definedName name="RES_CPS">#REF!</definedName>
    <definedName name="serv">#REF!</definedName>
    <definedName name="tab">#REF!</definedName>
    <definedName name="_xlnm.Print_Titles" localSheetId="3">'Orçamento Sintético'!#REF!</definedName>
    <definedName name="total">#REF!</definedName>
    <definedName name="Z_77FD295D_1BCD_41C6_B306_76E0FF93C8E4_.wvu.Cols" localSheetId="3" hidden="1">'Orçamento Sintético'!$C:$E</definedName>
    <definedName name="Z_77FD295D_1BCD_41C6_B306_76E0FF93C8E4_.wvu.PrintArea" localSheetId="2" hidden="1">CAPA!$A$6:$E$29</definedName>
    <definedName name="Z_77FD295D_1BCD_41C6_B306_76E0FF93C8E4_.wvu.PrintArea" localSheetId="3" hidden="1">'Orçamento Sintético'!$A$5:$G$14</definedName>
    <definedName name="Z_77FD295D_1BCD_41C6_B306_76E0FF93C8E4_.wvu.PrintTitles" localSheetId="3" hidden="1">'Orçamento Sintético'!#REF!</definedName>
  </definedNames>
  <calcPr calcId="191029"/>
  <customWorkbookViews>
    <customWorkbookView name="lucio - Modo de exibição pessoal" guid="{77FD295D-1BCD-41C6-B306-76E0FF93C8E4}" mergeInterval="0" personalView="1" maximized="1" xWindow="1" yWindow="1" windowWidth="1920" windowHeight="905" activeSheetId="3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3" i="2" l="1"/>
  <c r="A6" i="2"/>
  <c r="A5" i="2"/>
  <c r="F11" i="2"/>
  <c r="F10" i="2"/>
  <c r="A23" i="2"/>
  <c r="A22" i="2"/>
  <c r="A23" i="1"/>
  <c r="A22" i="1"/>
  <c r="D13" i="1"/>
  <c r="D12" i="1"/>
  <c r="C7" i="1"/>
  <c r="C6" i="1"/>
  <c r="A4" i="1"/>
  <c r="D26" i="9" l="1"/>
  <c r="C13" i="9" l="1"/>
  <c r="S13" i="9" s="1"/>
  <c r="J14" i="9"/>
  <c r="F19" i="9" s="1"/>
  <c r="H32" i="6"/>
  <c r="H31" i="6"/>
  <c r="H30" i="6"/>
  <c r="H29" i="6"/>
  <c r="H28" i="6"/>
  <c r="H19" i="6"/>
  <c r="H33" i="6" s="1"/>
  <c r="F26" i="9" l="1"/>
  <c r="H26" i="9" s="1"/>
  <c r="F22" i="9"/>
  <c r="H22" i="9" s="1"/>
  <c r="F23" i="9"/>
  <c r="P18" i="9"/>
  <c r="O18" i="9"/>
  <c r="V15" i="9"/>
  <c r="R18" i="9" s="1"/>
  <c r="V14" i="9"/>
  <c r="Q18" i="9" s="1"/>
  <c r="V16" i="9"/>
  <c r="S18" i="9" s="1"/>
  <c r="L12" i="9"/>
  <c r="H24" i="6"/>
  <c r="J24" i="6" s="1"/>
  <c r="H14" i="9" l="1"/>
  <c r="K12" i="9"/>
  <c r="O22" i="6"/>
  <c r="H25" i="9" l="1"/>
  <c r="F18" i="2"/>
  <c r="D23" i="9"/>
  <c r="H23" i="9" s="1"/>
  <c r="H21" i="9" l="1"/>
  <c r="F17" i="2" s="1"/>
  <c r="H28" i="9" l="1"/>
  <c r="E16" i="1" l="1"/>
  <c r="F20" i="2"/>
  <c r="G18" i="2" l="1"/>
  <c r="G17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mantunes</author>
    <author>Lucio Castelo Branco</author>
  </authors>
  <commentList>
    <comment ref="A3" authorId="0" shapeId="0" xr:uid="{C09EC336-9828-470F-B583-012B89959515}">
      <text>
        <r>
          <rPr>
            <sz val="11"/>
            <color indexed="81"/>
            <rFont val="Tahoma"/>
            <family val="2"/>
          </rPr>
          <t>Insira o nome do Órgão contratante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5" authorId="0" shapeId="0" xr:uid="{7D6545FA-A982-45F1-AAD0-16264CE30B28}">
      <text>
        <r>
          <rPr>
            <b/>
            <sz val="10"/>
            <color indexed="81"/>
            <rFont val="Tahoma"/>
            <family val="2"/>
          </rPr>
          <t>Insira o título da contração. Ex. "Elaboração de projetos para a construção da Seção Judiciária de Goiás/GO".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6" authorId="0" shapeId="0" xr:uid="{CB794702-0BFD-4632-9DBA-0F48F4E8FE8C}">
      <text>
        <r>
          <rPr>
            <sz val="10"/>
            <color indexed="81"/>
            <rFont val="Tahoma"/>
            <family val="2"/>
          </rPr>
          <t xml:space="preserve">Insira o endereço onde será </t>
        </r>
        <r>
          <rPr>
            <b/>
            <sz val="10"/>
            <color indexed="81"/>
            <rFont val="Tahoma"/>
            <family val="2"/>
          </rPr>
          <t>executada a obra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8" authorId="0" shapeId="0" xr:uid="{244E2D57-62C0-4A51-B55F-17C207A103C9}">
      <text>
        <r>
          <rPr>
            <sz val="10"/>
            <color indexed="81"/>
            <rFont val="Tahoma"/>
            <family val="2"/>
          </rPr>
          <t>Insira o nome da empresa proponente</t>
        </r>
      </text>
    </comment>
    <comment ref="F8" authorId="0" shapeId="0" xr:uid="{01C79AF0-1EB5-432A-B868-37CD8B6F9A3A}">
      <text>
        <r>
          <rPr>
            <b/>
            <sz val="9"/>
            <color indexed="81"/>
            <rFont val="Tahoma"/>
            <family val="2"/>
          </rPr>
          <t>Insira o nome do Responsável Técnico da proposta.</t>
        </r>
      </text>
    </comment>
    <comment ref="J8" authorId="0" shapeId="0" xr:uid="{21559075-EFB4-42C3-9487-3849ED0D9FCB}">
      <text>
        <r>
          <rPr>
            <b/>
            <sz val="9"/>
            <color indexed="81"/>
            <rFont val="Tahoma"/>
            <family val="2"/>
          </rPr>
          <t>Insira o número do CREA/CAU do Responsável Técnico pela proposta.</t>
        </r>
      </text>
    </comment>
    <comment ref="B9" authorId="0" shapeId="0" xr:uid="{685001BF-113A-4574-8323-11BAEEDD2FDC}">
      <text>
        <r>
          <rPr>
            <sz val="10"/>
            <color indexed="81"/>
            <rFont val="Tahoma"/>
            <family val="2"/>
          </rPr>
          <t>Insira o número do CNPJ</t>
        </r>
      </text>
    </comment>
    <comment ref="H9" authorId="0" shapeId="0" xr:uid="{552AE352-8DD4-4DCA-81AD-ABFE04E2B157}">
      <text>
        <r>
          <rPr>
            <sz val="10"/>
            <color indexed="81"/>
            <rFont val="Tahoma"/>
            <family val="2"/>
          </rPr>
          <t>Insira a data de apresentação da proposta.</t>
        </r>
      </text>
    </comment>
    <comment ref="C11" authorId="0" shapeId="0" xr:uid="{47744438-BE00-418C-9216-1F47AA868685}">
      <text>
        <r>
          <rPr>
            <b/>
            <sz val="9"/>
            <color indexed="81"/>
            <rFont val="Tahoma"/>
            <family val="2"/>
          </rPr>
          <t>Área estimada a ser projetada, de acordo com o programa de necessidades detalhado.</t>
        </r>
      </text>
    </comment>
    <comment ref="C12" authorId="0" shapeId="0" xr:uid="{EC0F8B33-DF0C-4200-ADA8-74740F22E017}">
      <text>
        <r>
          <rPr>
            <b/>
            <sz val="9"/>
            <color indexed="81"/>
            <rFont val="Tahoma"/>
            <family val="2"/>
          </rPr>
          <t>Insira o número de pavimentos do edifício. &gt;=1.</t>
        </r>
      </text>
    </comment>
    <comment ref="J12" authorId="1" shapeId="0" xr:uid="{5F8F75B5-C9F2-4452-89D5-F4428CBBD4B3}">
      <text>
        <r>
          <rPr>
            <b/>
            <sz val="9"/>
            <color indexed="81"/>
            <rFont val="Segoe UI"/>
            <family val="2"/>
          </rPr>
          <t>Inserir a área de projeção horizontal da edificação a ser considerada no nº de furos de sondagem SPT.</t>
        </r>
      </text>
    </comment>
    <comment ref="C14" authorId="1" shapeId="0" xr:uid="{F9ABDE34-A135-4E60-9981-A4E6D55406BC}">
      <text>
        <r>
          <rPr>
            <sz val="9"/>
            <color indexed="81"/>
            <rFont val="Segoe UI"/>
            <family val="2"/>
          </rPr>
          <t>INSERIR A ÁREA DO TERRENO ONDE SERÁ CONSTRUÍDA A EDIFICAÇÃO.</t>
        </r>
      </text>
    </comment>
    <comment ref="H14" authorId="0" shapeId="0" xr:uid="{B4AEE0AC-2857-435D-9DD8-7EE06EAAB0E2}">
      <text>
        <r>
          <rPr>
            <b/>
            <sz val="9"/>
            <color indexed="81"/>
            <rFont val="Tahoma"/>
            <family val="2"/>
          </rPr>
          <t>RESULTADO AUTOMÁTICO
EM RAZÃO DA PROJEÇÃO</t>
        </r>
      </text>
    </comment>
    <comment ref="J14" authorId="0" shapeId="0" xr:uid="{F4DA77AD-501D-4A9D-B58D-D1AAF21175D0}">
      <text>
        <r>
          <rPr>
            <b/>
            <sz val="9"/>
            <color indexed="81"/>
            <rFont val="Tahoma"/>
            <family val="2"/>
          </rPr>
          <t>DE ACORDO COM A PLANILHA DE BDI</t>
        </r>
      </text>
    </comment>
    <comment ref="H15" authorId="1" shapeId="0" xr:uid="{C1011242-6406-4362-A8DC-AC8FFCA701B4}">
      <text>
        <r>
          <rPr>
            <sz val="9"/>
            <color indexed="81"/>
            <rFont val="Segoe UI"/>
            <family val="2"/>
          </rPr>
          <t xml:space="preserve">INFORMAR A PROFUNDIDADE MÉDIA ESPERADA PARA O FURO
</t>
        </r>
      </text>
    </comment>
    <comment ref="D22" authorId="0" shapeId="0" xr:uid="{6F31EC2C-FD89-4D6D-A68D-FF59DB298F92}">
      <text>
        <r>
          <rPr>
            <b/>
            <sz val="10"/>
            <color indexed="81"/>
            <rFont val="Tahoma"/>
            <family val="2"/>
          </rPr>
          <t>Preenchimento pela Administração do Órgão contratante. 
Inserir a quantidade de serviço a ser realizado</t>
        </r>
      </text>
    </comment>
  </commentList>
</comments>
</file>

<file path=xl/sharedStrings.xml><?xml version="1.0" encoding="utf-8"?>
<sst xmlns="http://schemas.openxmlformats.org/spreadsheetml/2006/main" count="174" uniqueCount="142">
  <si>
    <t>ORÇAMENTO SINTÉTICO</t>
  </si>
  <si>
    <t>CÓDIGO</t>
  </si>
  <si>
    <t>DESCRIÇÃO</t>
  </si>
  <si>
    <t>UNIDADE</t>
  </si>
  <si>
    <t>QUANT.</t>
  </si>
  <si>
    <t>PREÇO(R$)</t>
  </si>
  <si>
    <t>01.01</t>
  </si>
  <si>
    <t>02.01</t>
  </si>
  <si>
    <t>01.00</t>
  </si>
  <si>
    <t>02.00</t>
  </si>
  <si>
    <t>ITEM</t>
  </si>
  <si>
    <t>un</t>
  </si>
  <si>
    <t>UNID</t>
  </si>
  <si>
    <t>01.02</t>
  </si>
  <si>
    <t>BDI =</t>
  </si>
  <si>
    <t>EMPRESA:</t>
  </si>
  <si>
    <t>CNPJ:</t>
  </si>
  <si>
    <t>PREÇO TOTAL DA ETAPA</t>
  </si>
  <si>
    <t>VALOR GLOBAL DOS SERVIÇOS:</t>
  </si>
  <si>
    <t>SERVIÇO:</t>
  </si>
  <si>
    <t>DATA DE APRESENTAÇÃO DA PROPOSTA:</t>
  </si>
  <si>
    <t>DATA DA APRES. DA PROPOSTA:</t>
  </si>
  <si>
    <t>CREA/CAU:</t>
  </si>
  <si>
    <t>RESP. TÉCN.:</t>
  </si>
  <si>
    <t>PRAZO PARA EXECUÇÃO EM DIAS CORRIDOS:</t>
  </si>
  <si>
    <r>
      <rPr>
        <sz val="7"/>
        <rFont val="Arial"/>
        <family val="2"/>
      </rPr>
      <t xml:space="preserve">PODER JUDICIÁRIO
</t>
    </r>
    <r>
      <rPr>
        <b/>
        <sz val="8"/>
        <rFont val="Arial"/>
        <family val="2"/>
      </rPr>
      <t>JUSTIÇA FEDERAL</t>
    </r>
  </si>
  <si>
    <r>
      <rPr>
        <sz val="7"/>
        <rFont val="Arial"/>
        <family val="2"/>
      </rPr>
      <t xml:space="preserve">        PODER JUDICIÁRIO </t>
    </r>
    <r>
      <rPr>
        <b/>
        <sz val="10"/>
        <rFont val="Arial"/>
        <family val="2"/>
      </rPr>
      <t xml:space="preserve">
     </t>
    </r>
    <r>
      <rPr>
        <b/>
        <sz val="9"/>
        <rFont val="Arial"/>
        <family val="2"/>
      </rPr>
      <t>JUSTIÇA FEDERAL</t>
    </r>
  </si>
  <si>
    <t>ESCALONAMENTO DO VALOR DO PROJETO. EM RELAÇÃO A ÁREA: SE A &lt;= 3.000; 5%. SE A &gt;=10.000;3,5%. SE FALSO;4%.</t>
  </si>
  <si>
    <t>ITEM PARA AJUSTE DO PERCENTUAL MÁXIMO A SER PAGO PELO PROJETO: Pmáximo = (% CO X % DE PROJETOS A CONTRATAR)/100</t>
  </si>
  <si>
    <t>% VALOR GLOBAL LICITADO</t>
  </si>
  <si>
    <t>CÁLCULO DA TAXA DE BENEFÍCIOS E DESPESAS INDIRETA - BDI PARA ENGENHARIA CONSULTIVA</t>
  </si>
  <si>
    <t>Em que:</t>
  </si>
  <si>
    <t>G = taxa representativa de Garantias;</t>
  </si>
  <si>
    <t>PV = Preço de Venda;</t>
  </si>
  <si>
    <t>AC = taxa representativa das despesas de rateio da Administração Central;</t>
  </si>
  <si>
    <t>DF = taxa representativa das Despesas Financeiras;</t>
  </si>
  <si>
    <t>CD = Custo Direto;</t>
  </si>
  <si>
    <t>S = taxa representativa de Seguros;</t>
  </si>
  <si>
    <t>L = taxa representativa do Lucro;</t>
  </si>
  <si>
    <t>BDI = Benefício e Despesas Indiretas (lucro e despesas indiretas);</t>
  </si>
  <si>
    <t>R = taxa representativa de Riscos;</t>
  </si>
  <si>
    <t>I = taxa representativa da incidência de Impostos.</t>
  </si>
  <si>
    <t>NOTA: A fórmula adotada para o cálculo do BDI é a desenvolvido pelo Tribunal de Contas da União - TCU, apresentado no âmbito do acórdão TC 2622/2013.</t>
  </si>
  <si>
    <t>PERCENTUAIS DOS COMPONENTES DO BDI SUGERIDOS PELO TCU</t>
  </si>
  <si>
    <t>1º QUARTIL</t>
  </si>
  <si>
    <t>3º QUARTIL</t>
  </si>
  <si>
    <t>MÉDIO</t>
  </si>
  <si>
    <t>ADOTADO</t>
  </si>
  <si>
    <t>ADMINISTRAÇÃO CENTRAL - LUCRO</t>
  </si>
  <si>
    <t>A. Central</t>
  </si>
  <si>
    <t>Lucro</t>
  </si>
  <si>
    <t xml:space="preserve">CONSTRUÇÃO DE EDIFÍCIOS </t>
  </si>
  <si>
    <t>DESPESAS FINANCEIRAS</t>
  </si>
  <si>
    <t>SEGURO + GARANTIAS</t>
  </si>
  <si>
    <t>RISCOS</t>
  </si>
  <si>
    <t>PERCENTUAL TOTAL DOS TRIBUTOS:</t>
  </si>
  <si>
    <t>Recomendação TCU: Redução de 20% da alíquota do PIS e COFINS</t>
  </si>
  <si>
    <t>ISS</t>
  </si>
  <si>
    <t>PIS</t>
  </si>
  <si>
    <t>N/A</t>
  </si>
  <si>
    <t>CONFINS</t>
  </si>
  <si>
    <t>(80% de 1,65%)</t>
  </si>
  <si>
    <t>(80% de 7,60%)</t>
  </si>
  <si>
    <r>
      <t xml:space="preserve">PERCENTUAL DE BDI CALCULADO </t>
    </r>
    <r>
      <rPr>
        <sz val="20"/>
        <color theme="3"/>
        <rFont val="Calibri"/>
        <family val="2"/>
      </rPr>
      <t>=&gt;</t>
    </r>
  </si>
  <si>
    <t>RESUMO</t>
  </si>
  <si>
    <t>DESCRIÇÃO DOS ITENS</t>
  </si>
  <si>
    <t>SG = taxa representativa de Seguros + Garantias</t>
  </si>
  <si>
    <t xml:space="preserve">FÓRMULA:  BDI = (((1+AC+SG+R) X (1+DF) X (1+L)) / (1-I))-1 </t>
  </si>
  <si>
    <t>Observações:</t>
  </si>
  <si>
    <r>
      <t xml:space="preserve">1 -  Os percentuais de PIS e COFINS adotados referem-se a pessoas jurídcas sujeitas ao </t>
    </r>
    <r>
      <rPr>
        <b/>
        <sz val="10"/>
        <rFont val="Arial"/>
        <family val="2"/>
      </rPr>
      <t xml:space="preserve">regime de incidência não-cumulativa, </t>
    </r>
    <r>
      <rPr>
        <sz val="10"/>
        <rFont val="Arial"/>
        <family val="2"/>
      </rPr>
      <t xml:space="preserve">considerando-se o </t>
    </r>
    <r>
      <rPr>
        <b/>
        <sz val="10"/>
        <rFont val="Arial"/>
        <family val="2"/>
      </rPr>
      <t>desconto de 20%</t>
    </r>
    <r>
      <rPr>
        <sz val="10"/>
        <rFont val="Arial"/>
        <family val="2"/>
      </rPr>
      <t xml:space="preserve"> indicado pelo SINAENCO (Acórdão TCU-Plenário N. 2.622/2013, Lei N. 2.622/2013, Lei 10.637/2002, Lei N. 10.833/2003 e publicação Orientações Para Elaboração de Planilhas Orçamentárias de Obras Públicas do TCU - pag. 92 . Eventuais ajustes nas alíquotas de PIS e COFINS devem ser feitos pelos lictantes de acordo com sua real situação tributária.</t>
    </r>
  </si>
  <si>
    <t>2 - O percentual do ISS a ser adotado para a execução de serviços de engenharia consultiva deverá observar a legislação tributária municipal onde serão prestados os serviços.</t>
  </si>
  <si>
    <t>3 - Para serviços de engenharia consultiva não é permitida a utilização de mão de obra desonerada na cotação dos serviços. Logo, não deverá ser utilizada na planilha de composição do BDI alíquota referente à Contribuição Previdenciária sobre a Receita Bruta - CPRB.</t>
  </si>
  <si>
    <t xml:space="preserve">4 - Para alterar os percentuais adotados para a composição de BDI, utllizar as células de cor </t>
  </si>
  <si>
    <t>5 - Preencher o nome e o CREA/CAU do autor da planilha.</t>
  </si>
  <si>
    <t>ENG. CIVIL XXXX</t>
  </si>
  <si>
    <t>CREA Nº XXX/UF</t>
  </si>
  <si>
    <t>EXECUÇÃO DE SERVIÇO DE SONDAGEM DE SIMPLES RECONHECIMENTO DE SOLO PARA FUNDAÇÕES DE EDIFÍCIOS COM MÉTODO DE ENSAIO SPT (STANDART PENETRATION TEST) E LEVANTAMENTO PLANIALTIMÉTRICO DO TERRENO.</t>
  </si>
  <si>
    <t>ÁREA ESTIMADA DA EDIFICAÇÃO A SER PROJETADA EM M²</t>
  </si>
  <si>
    <t>ALTERAR A ÁREA DE PROJEÇÃO HORIZONTAL DA EDIFICAÇÃO A SER PROJETADA?</t>
  </si>
  <si>
    <t>NÃO</t>
  </si>
  <si>
    <t>NÚMERO DE FUROS DE SONDAGEM - NBR 8036</t>
  </si>
  <si>
    <t>DECOMPOSIÇÃO DA ÁREA DE PROJEÇÃO HORIZONTAL - CONFORME A NBR 8036</t>
  </si>
  <si>
    <t>SONDAGENS            Até 200m²</t>
  </si>
  <si>
    <t>SONDAGENS             Entre 200 e 400 m²</t>
  </si>
  <si>
    <t>SONDAGENS             Entre 1.200 e 2.400 m²</t>
  </si>
  <si>
    <t>SONDAGENS           Até 1.200 m²</t>
  </si>
  <si>
    <t>ÁREA DE PROJEÇÃO HORIZONTAL DA EDIFICAÇÃO M²):</t>
  </si>
  <si>
    <t>ÁREÁ ESTIMADA DE PROJEÇÃO HORIZONTAL DA EDIFICAÇÃO (M²)</t>
  </si>
  <si>
    <t>ÁREA DO TERRENO (M²):</t>
  </si>
  <si>
    <t>ÁREA DE PROJEÇÃO HORIZONTAL DA EDIFICAÇÃO A SER CONSIDERADA (M²)</t>
  </si>
  <si>
    <t>SONDAGENS           Acima de 2.400 m²</t>
  </si>
  <si>
    <t>Até 1.200m²</t>
  </si>
  <si>
    <t>Entre 1.200 e 2.400 m²</t>
  </si>
  <si>
    <t>Acima de 2.400 m²</t>
  </si>
  <si>
    <t>CÁLCULO AUXILIAR</t>
  </si>
  <si>
    <t>NÚMERO ESTIMADO DE PAVIMENTOS DA EDIFICAÇÃO - AO MENOS 1 PAVIMENTO.</t>
  </si>
  <si>
    <t>SONDAGEM DO TERRENO</t>
  </si>
  <si>
    <t>BASE DE DADOS</t>
  </si>
  <si>
    <t xml:space="preserve"> PREÇO UNITÁRIO COM BDI (R$)</t>
  </si>
  <si>
    <t>PREÇO UNIT. (R$)
SEM BDI</t>
  </si>
  <si>
    <t>PREÇO TOTAL COM BDI (R$)</t>
  </si>
  <si>
    <t>PROFUNDIDADE ESTIMADA DO FURO DE SONDAGEM (M)</t>
  </si>
  <si>
    <t>m²</t>
  </si>
  <si>
    <t>Levantamento topográfico planialtimétrico até 1 hectare.</t>
  </si>
  <si>
    <t>DATA BASE:</t>
  </si>
  <si>
    <t>CÓDIGO DO SERVIÇO</t>
  </si>
  <si>
    <t>000025</t>
  </si>
  <si>
    <t>SBC</t>
  </si>
  <si>
    <t>CÁLCULO DO NÚMERO DE FUROS DE SONDAGEM SPT - CONFORME A NBR 8036</t>
  </si>
  <si>
    <t>m</t>
  </si>
  <si>
    <t>LEVANTAMENTO PLANIALTIMÉTRICO</t>
  </si>
  <si>
    <t>LEGENDA DE CORES:</t>
  </si>
  <si>
    <t>PREÇO TOTAL:</t>
  </si>
  <si>
    <t xml:space="preserve"> - DADOS A SEREM INSERIDOS SOMENTE PELA ADMINISTRAÇÃO.</t>
  </si>
  <si>
    <t xml:space="preserve"> - DADOS A SEREM INSERIDOS PELA ADMINISTRAÇÃO OU LICITANTES:</t>
  </si>
  <si>
    <t xml:space="preserve"> - RESULTADO DOS CÁLCULOS DA PLANILHA:</t>
  </si>
  <si>
    <t>Responsável Técnico Pela Planilha Orçamentária:</t>
  </si>
  <si>
    <t>JUSTIÇA FEDERAL 
PLANILHA DE FORMAÇÃO DO BDI</t>
  </si>
  <si>
    <t>PLANILHA ORÇAMENTARIA - SERVIÇOS COMPLEMENTARES</t>
  </si>
  <si>
    <t>1 - Preencher o Nome e o CREA/CAU do autor da planilha orçamentária.</t>
  </si>
  <si>
    <t>PRAZO DE EXECUÇÃO:</t>
  </si>
  <si>
    <t xml:space="preserve">15 DIAS </t>
  </si>
  <si>
    <t>NOME E TÍTULO DO RESP. TÉCN.</t>
  </si>
  <si>
    <t>NOME E TÍTULO DO RESP. TECNICO</t>
  </si>
  <si>
    <t>ÓRGÃO CONTRATANTE: SEÇÃO JUDICIÁRIA DE ....</t>
  </si>
  <si>
    <t>ENDEREÇO DA OBRA:</t>
  </si>
  <si>
    <t>NOME DA EMPRESA</t>
  </si>
  <si>
    <t>Nº CREA/CAU XXX</t>
  </si>
  <si>
    <t>DD/MM/AAAA</t>
  </si>
  <si>
    <t>XX.YYY.ZZZ-AAAA/BB</t>
  </si>
  <si>
    <t>PRAZO DE EXECUÇÃO - DIAS CORRIDOS</t>
  </si>
  <si>
    <t>CONTRATAÇÃO DE SERVIÇOS de SONDAGEM E PLANIMETRIA</t>
  </si>
  <si>
    <t>SONDAGEM E PLANIMETRIA</t>
  </si>
  <si>
    <r>
      <t xml:space="preserve"> 
          </t>
    </r>
    <r>
      <rPr>
        <sz val="8"/>
        <rFont val="Arial"/>
        <family val="2"/>
      </rPr>
      <t xml:space="preserve">PODER JUDICIÁRIO </t>
    </r>
    <r>
      <rPr>
        <b/>
        <sz val="8"/>
        <rFont val="Arial"/>
        <family val="2"/>
      </rPr>
      <t xml:space="preserve">
          </t>
    </r>
    <r>
      <rPr>
        <b/>
        <sz val="10"/>
        <rFont val="Arial"/>
        <family val="2"/>
      </rPr>
      <t>JUSTIÇA FEDERAL</t>
    </r>
  </si>
  <si>
    <t>2 - O prazo de execução dos Serviços (Sondagem e Levantamento Planialtimétrico será contado em dias corridos, a partir da expedição da Ordem de Serviço.</t>
  </si>
  <si>
    <t>Taxa de mobilização e desmobilização de equipamntos para execução de sondagem</t>
  </si>
  <si>
    <t>Sondagem de terreno à percussão (mínimo de 30 metros).</t>
  </si>
  <si>
    <t>CPOS</t>
  </si>
  <si>
    <t>01.21.010</t>
  </si>
  <si>
    <t>01.21.110</t>
  </si>
  <si>
    <t>Dezembro/2022</t>
  </si>
  <si>
    <t>PLANILHA ORÇAMENTÁRIA: VERSÃO 1/2023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</si>
</sst>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0.0000"/>
    <numFmt numFmtId="166" formatCode="_-&quot;R$ &quot;* #,##0.00_-;&quot;-R$ &quot;* #,##0.00_-;_-&quot;R$ &quot;* \-??_-;_-@_-"/>
    <numFmt numFmtId="167" formatCode="dd/mm/yy;@"/>
    <numFmt numFmtId="168" formatCode="_-[$R$-416]\ * #,##0.00_-;\-[$R$-416]\ * #,##0.00_-;_-[$R$-416]\ * &quot;-&quot;??_-;_-@_-"/>
    <numFmt numFmtId="169" formatCode="0.000%"/>
    <numFmt numFmtId="170" formatCode="0.0000%"/>
    <numFmt numFmtId="171" formatCode="#,##0.00_ ;\-#,##0.00\ "/>
    <numFmt numFmtId="172" formatCode="#,##0_ ;\-#,##0\ "/>
  </numFmts>
  <fonts count="52" x14ac:knownFonts="1">
    <font>
      <sz val="10"/>
      <name val="Arial"/>
    </font>
    <font>
      <sz val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name val="MS Sans Serif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7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9.5"/>
      <color indexed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indexed="81"/>
      <name val="Tahoma"/>
      <family val="2"/>
    </font>
    <font>
      <sz val="11"/>
      <color indexed="81"/>
      <name val="Tahoma"/>
      <family val="2"/>
    </font>
    <font>
      <b/>
      <sz val="10"/>
      <color indexed="81"/>
      <name val="Tahoma"/>
      <family val="2"/>
    </font>
    <font>
      <b/>
      <sz val="10"/>
      <color theme="1"/>
      <name val="Arial"/>
      <family val="2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u/>
      <sz val="10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12"/>
      <name val="Calibri"/>
      <family val="2"/>
      <scheme val="minor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theme="3"/>
      <name val="Arial"/>
      <family val="2"/>
    </font>
    <font>
      <sz val="14"/>
      <color theme="3"/>
      <name val="Arial"/>
      <family val="2"/>
    </font>
    <font>
      <sz val="10"/>
      <color theme="3"/>
      <name val="Arial"/>
      <family val="2"/>
    </font>
    <font>
      <b/>
      <sz val="16"/>
      <color theme="3"/>
      <name val="Arial"/>
      <family val="2"/>
    </font>
    <font>
      <sz val="11"/>
      <color theme="3"/>
      <name val="Arial"/>
      <family val="2"/>
    </font>
    <font>
      <b/>
      <sz val="12"/>
      <color theme="3"/>
      <name val="Arial"/>
      <family val="2"/>
    </font>
    <font>
      <b/>
      <sz val="11"/>
      <color theme="3"/>
      <name val="Arial"/>
      <family val="2"/>
    </font>
    <font>
      <sz val="20"/>
      <color theme="3"/>
      <name val="Arial"/>
      <family val="2"/>
    </font>
    <font>
      <sz val="20"/>
      <color theme="3"/>
      <name val="Calibri"/>
      <family val="2"/>
    </font>
    <font>
      <b/>
      <sz val="20"/>
      <color theme="3"/>
      <name val="Arial"/>
      <family val="2"/>
    </font>
    <font>
      <sz val="8"/>
      <color theme="3"/>
      <name val="Arial"/>
      <family val="2"/>
    </font>
    <font>
      <sz val="12"/>
      <color theme="3"/>
      <name val="Arial"/>
      <family val="2"/>
    </font>
    <font>
      <sz val="11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12"/>
      <color indexed="8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2" tint="-0.49998474074526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5">
    <xf numFmtId="0" fontId="0" fillId="0" borderId="0"/>
    <xf numFmtId="0" fontId="12" fillId="0" borderId="0"/>
    <xf numFmtId="165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5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81">
    <xf numFmtId="0" fontId="0" fillId="0" borderId="0" xfId="0"/>
    <xf numFmtId="0" fontId="7" fillId="0" borderId="0" xfId="0" quotePrefix="1" applyFont="1" applyFill="1" applyBorder="1" applyAlignment="1" applyProtection="1">
      <alignment vertical="center" wrapText="1"/>
      <protection hidden="1"/>
    </xf>
    <xf numFmtId="0" fontId="0" fillId="0" borderId="0" xfId="0" applyProtection="1">
      <protection hidden="1"/>
    </xf>
    <xf numFmtId="0" fontId="0" fillId="0" borderId="0" xfId="0" applyAlignment="1" applyProtection="1">
      <alignment vertical="center"/>
      <protection hidden="1"/>
    </xf>
    <xf numFmtId="4" fontId="2" fillId="0" borderId="0" xfId="0" applyNumberFormat="1" applyFont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right"/>
      <protection hidden="1"/>
    </xf>
    <xf numFmtId="167" fontId="14" fillId="0" borderId="0" xfId="0" applyNumberFormat="1" applyFont="1" applyAlignment="1" applyProtection="1">
      <alignment wrapText="1"/>
      <protection hidden="1"/>
    </xf>
    <xf numFmtId="0" fontId="8" fillId="3" borderId="0" xfId="0" applyNumberFormat="1" applyFont="1" applyFill="1" applyBorder="1" applyAlignment="1" applyProtection="1">
      <alignment horizontal="left"/>
      <protection hidden="1"/>
    </xf>
    <xf numFmtId="0" fontId="8" fillId="0" borderId="0" xfId="0" applyNumberFormat="1" applyFont="1" applyBorder="1" applyAlignment="1" applyProtection="1">
      <alignment horizontal="left" vertical="center"/>
      <protection hidden="1"/>
    </xf>
    <xf numFmtId="3" fontId="2" fillId="0" borderId="0" xfId="0" applyNumberFormat="1" applyFont="1" applyFill="1" applyBorder="1" applyAlignment="1" applyProtection="1">
      <alignment horizontal="center" vertical="center" wrapText="1"/>
      <protection hidden="1"/>
    </xf>
    <xf numFmtId="4" fontId="2" fillId="0" borderId="0" xfId="0" applyNumberFormat="1" applyFont="1" applyFill="1" applyBorder="1" applyAlignment="1" applyProtection="1">
      <alignment horizontal="center" vertical="center" wrapText="1"/>
      <protection hidden="1"/>
    </xf>
    <xf numFmtId="10" fontId="2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protection hidden="1"/>
    </xf>
    <xf numFmtId="0" fontId="2" fillId="0" borderId="0" xfId="0" applyFont="1" applyProtection="1">
      <protection hidden="1"/>
    </xf>
    <xf numFmtId="0" fontId="3" fillId="3" borderId="0" xfId="0" applyFont="1" applyFill="1" applyBorder="1" applyAlignment="1" applyProtection="1">
      <alignment horizontal="center" vertical="center" wrapText="1"/>
      <protection hidden="1"/>
    </xf>
    <xf numFmtId="0" fontId="0" fillId="3" borderId="0" xfId="0" applyFill="1" applyBorder="1" applyAlignment="1" applyProtection="1">
      <alignment vertical="center"/>
      <protection hidden="1"/>
    </xf>
    <xf numFmtId="4" fontId="3" fillId="3" borderId="0" xfId="0" applyNumberFormat="1" applyFont="1" applyFill="1" applyBorder="1" applyAlignment="1" applyProtection="1">
      <alignment horizontal="center" vertical="center" wrapText="1"/>
      <protection hidden="1"/>
    </xf>
    <xf numFmtId="43" fontId="2" fillId="0" borderId="0" xfId="11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44" fontId="2" fillId="0" borderId="0" xfId="0" applyNumberFormat="1" applyFont="1" applyProtection="1">
      <protection hidden="1"/>
    </xf>
    <xf numFmtId="4" fontId="2" fillId="0" borderId="0" xfId="0" applyNumberFormat="1" applyFont="1" applyProtection="1">
      <protection hidden="1"/>
    </xf>
    <xf numFmtId="10" fontId="2" fillId="0" borderId="0" xfId="0" applyNumberFormat="1" applyFont="1" applyProtection="1">
      <protection hidden="1"/>
    </xf>
    <xf numFmtId="168" fontId="2" fillId="0" borderId="0" xfId="10" applyNumberFormat="1" applyFont="1" applyProtection="1">
      <protection hidden="1"/>
    </xf>
    <xf numFmtId="0" fontId="7" fillId="0" borderId="0" xfId="0" applyFont="1" applyFill="1" applyBorder="1" applyAlignment="1" applyProtection="1">
      <alignment horizontal="left" vertical="center" wrapText="1"/>
      <protection hidden="1"/>
    </xf>
    <xf numFmtId="0" fontId="1" fillId="0" borderId="0" xfId="5" applyFill="1" applyAlignment="1">
      <alignment vertical="center"/>
    </xf>
    <xf numFmtId="0" fontId="1" fillId="0" borderId="0" xfId="5" applyFont="1" applyFill="1" applyAlignment="1">
      <alignment vertical="center"/>
    </xf>
    <xf numFmtId="0" fontId="8" fillId="0" borderId="0" xfId="5" applyFont="1" applyAlignment="1">
      <alignment horizontal="center" vertical="center"/>
    </xf>
    <xf numFmtId="0" fontId="1" fillId="0" borderId="0" xfId="5" applyFont="1" applyFill="1" applyAlignment="1">
      <alignment horizontal="left" vertical="center"/>
    </xf>
    <xf numFmtId="0" fontId="8" fillId="0" borderId="0" xfId="5" applyFont="1" applyFill="1" applyBorder="1" applyAlignment="1">
      <alignment horizontal="left" vertical="center"/>
    </xf>
    <xf numFmtId="0" fontId="8" fillId="0" borderId="0" xfId="5" applyFont="1" applyFill="1" applyBorder="1" applyAlignment="1">
      <alignment horizontal="center" vertical="center"/>
    </xf>
    <xf numFmtId="0" fontId="1" fillId="0" borderId="0" xfId="5" applyFill="1" applyAlignment="1">
      <alignment horizontal="center" vertical="center"/>
    </xf>
    <xf numFmtId="164" fontId="1" fillId="0" borderId="0" xfId="5" applyNumberFormat="1" applyFill="1" applyAlignment="1">
      <alignment vertical="center"/>
    </xf>
    <xf numFmtId="0" fontId="8" fillId="0" borderId="0" xfId="5" applyFont="1" applyFill="1" applyBorder="1" applyAlignment="1">
      <alignment vertical="center"/>
    </xf>
    <xf numFmtId="0" fontId="18" fillId="0" borderId="0" xfId="5" applyFont="1" applyFill="1" applyAlignment="1">
      <alignment horizontal="center" vertical="center"/>
    </xf>
    <xf numFmtId="0" fontId="7" fillId="0" borderId="0" xfId="0" quotePrefix="1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right" vertical="center"/>
      <protection hidden="1"/>
    </xf>
    <xf numFmtId="0" fontId="8" fillId="0" borderId="0" xfId="0" applyNumberFormat="1" applyFont="1" applyBorder="1" applyAlignment="1" applyProtection="1">
      <alignment horizontal="left"/>
      <protection hidden="1"/>
    </xf>
    <xf numFmtId="0" fontId="20" fillId="0" borderId="0" xfId="0" applyFont="1" applyProtection="1">
      <protection hidden="1"/>
    </xf>
    <xf numFmtId="169" fontId="0" fillId="4" borderId="2" xfId="10" applyNumberFormat="1" applyFont="1" applyFill="1" applyBorder="1" applyAlignment="1" applyProtection="1">
      <alignment horizontal="center" vertical="center"/>
      <protection hidden="1"/>
    </xf>
    <xf numFmtId="0" fontId="0" fillId="0" borderId="0" xfId="0" applyBorder="1" applyProtection="1">
      <protection hidden="1"/>
    </xf>
    <xf numFmtId="0" fontId="2" fillId="0" borderId="0" xfId="0" applyFont="1" applyBorder="1" applyProtection="1">
      <protection hidden="1"/>
    </xf>
    <xf numFmtId="10" fontId="3" fillId="6" borderId="3" xfId="0" applyNumberFormat="1" applyFont="1" applyFill="1" applyBorder="1" applyAlignment="1" applyProtection="1">
      <alignment horizontal="center" vertical="center"/>
      <protection hidden="1"/>
    </xf>
    <xf numFmtId="9" fontId="3" fillId="3" borderId="0" xfId="10" applyFont="1" applyFill="1" applyBorder="1" applyAlignment="1" applyProtection="1">
      <alignment vertical="center" wrapText="1"/>
      <protection hidden="1"/>
    </xf>
    <xf numFmtId="0" fontId="8" fillId="8" borderId="5" xfId="0" applyNumberFormat="1" applyFont="1" applyFill="1" applyBorder="1" applyAlignment="1" applyProtection="1">
      <alignment horizontal="left"/>
      <protection hidden="1"/>
    </xf>
    <xf numFmtId="0" fontId="0" fillId="8" borderId="5" xfId="0" applyFill="1" applyBorder="1" applyProtection="1">
      <protection hidden="1"/>
    </xf>
    <xf numFmtId="0" fontId="0" fillId="3" borderId="0" xfId="0" applyFill="1" applyBorder="1" applyProtection="1">
      <protection hidden="1"/>
    </xf>
    <xf numFmtId="0" fontId="8" fillId="8" borderId="7" xfId="0" applyNumberFormat="1" applyFont="1" applyFill="1" applyBorder="1" applyAlignment="1" applyProtection="1">
      <alignment wrapText="1"/>
      <protection hidden="1"/>
    </xf>
    <xf numFmtId="0" fontId="8" fillId="8" borderId="8" xfId="0" applyNumberFormat="1" applyFont="1" applyFill="1" applyBorder="1" applyAlignment="1" applyProtection="1">
      <alignment wrapText="1"/>
      <protection hidden="1"/>
    </xf>
    <xf numFmtId="0" fontId="8" fillId="8" borderId="6" xfId="0" applyNumberFormat="1" applyFont="1" applyFill="1" applyBorder="1" applyAlignment="1" applyProtection="1">
      <protection hidden="1"/>
    </xf>
    <xf numFmtId="0" fontId="8" fillId="8" borderId="8" xfId="0" applyNumberFormat="1" applyFont="1" applyFill="1" applyBorder="1" applyAlignment="1" applyProtection="1">
      <alignment horizontal="left"/>
      <protection hidden="1"/>
    </xf>
    <xf numFmtId="0" fontId="1" fillId="8" borderId="6" xfId="0" applyFont="1" applyFill="1" applyBorder="1" applyProtection="1">
      <protection hidden="1"/>
    </xf>
    <xf numFmtId="0" fontId="8" fillId="3" borderId="0" xfId="0" applyNumberFormat="1" applyFont="1" applyFill="1" applyBorder="1" applyAlignment="1" applyProtection="1">
      <protection hidden="1"/>
    </xf>
    <xf numFmtId="0" fontId="0" fillId="3" borderId="0" xfId="0" applyFill="1" applyProtection="1">
      <protection hidden="1"/>
    </xf>
    <xf numFmtId="0" fontId="8" fillId="2" borderId="3" xfId="0" applyNumberFormat="1" applyFont="1" applyFill="1" applyBorder="1" applyAlignment="1" applyProtection="1">
      <alignment vertical="center"/>
      <protection hidden="1"/>
    </xf>
    <xf numFmtId="0" fontId="8" fillId="2" borderId="2" xfId="0" applyNumberFormat="1" applyFont="1" applyFill="1" applyBorder="1" applyAlignment="1" applyProtection="1">
      <alignment vertical="center"/>
      <protection hidden="1"/>
    </xf>
    <xf numFmtId="0" fontId="6" fillId="2" borderId="5" xfId="0" applyFont="1" applyFill="1" applyBorder="1" applyAlignment="1" applyProtection="1">
      <alignment vertical="top"/>
      <protection hidden="1"/>
    </xf>
    <xf numFmtId="44" fontId="3" fillId="6" borderId="11" xfId="13" applyFont="1" applyFill="1" applyBorder="1" applyAlignment="1" applyProtection="1">
      <alignment horizontal="right" vertical="center" wrapText="1"/>
      <protection hidden="1"/>
    </xf>
    <xf numFmtId="10" fontId="3" fillId="6" borderId="1" xfId="0" applyNumberFormat="1" applyFont="1" applyFill="1" applyBorder="1" applyAlignment="1" applyProtection="1">
      <alignment horizontal="center" vertical="center"/>
      <protection hidden="1"/>
    </xf>
    <xf numFmtId="0" fontId="2" fillId="6" borderId="0" xfId="0" applyFont="1" applyFill="1" applyProtection="1">
      <protection hidden="1"/>
    </xf>
    <xf numFmtId="3" fontId="2" fillId="3" borderId="0" xfId="0" applyNumberFormat="1" applyFont="1" applyFill="1" applyBorder="1" applyAlignment="1" applyProtection="1">
      <alignment horizontal="center" vertical="center" wrapText="1"/>
      <protection hidden="1"/>
    </xf>
    <xf numFmtId="0" fontId="5" fillId="3" borderId="0" xfId="0" applyNumberFormat="1" applyFont="1" applyFill="1" applyBorder="1" applyAlignment="1" applyProtection="1">
      <protection hidden="1"/>
    </xf>
    <xf numFmtId="0" fontId="6" fillId="3" borderId="1" xfId="0" applyFont="1" applyFill="1" applyBorder="1" applyAlignment="1" applyProtection="1">
      <alignment horizontal="center" vertical="top" shrinkToFit="1"/>
      <protection hidden="1"/>
    </xf>
    <xf numFmtId="0" fontId="6" fillId="3" borderId="1" xfId="0" applyFont="1" applyFill="1" applyBorder="1" applyAlignment="1" applyProtection="1">
      <alignment vertical="top"/>
      <protection hidden="1"/>
    </xf>
    <xf numFmtId="0" fontId="0" fillId="0" borderId="1" xfId="0" applyBorder="1" applyAlignment="1" applyProtection="1">
      <protection hidden="1"/>
    </xf>
    <xf numFmtId="0" fontId="0" fillId="0" borderId="1" xfId="0" applyBorder="1" applyProtection="1">
      <protection hidden="1"/>
    </xf>
    <xf numFmtId="0" fontId="6" fillId="2" borderId="8" xfId="0" applyFont="1" applyFill="1" applyBorder="1" applyAlignment="1" applyProtection="1">
      <alignment vertical="top"/>
      <protection hidden="1"/>
    </xf>
    <xf numFmtId="0" fontId="8" fillId="0" borderId="0" xfId="0" applyNumberFormat="1" applyFont="1" applyBorder="1" applyAlignment="1" applyProtection="1">
      <protection hidden="1"/>
    </xf>
    <xf numFmtId="0" fontId="8" fillId="0" borderId="0" xfId="0" quotePrefix="1" applyNumberFormat="1" applyFont="1" applyBorder="1" applyAlignment="1" applyProtection="1">
      <alignment horizontal="center"/>
      <protection hidden="1"/>
    </xf>
    <xf numFmtId="0" fontId="13" fillId="0" borderId="0" xfId="0" applyFont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protection hidden="1"/>
    </xf>
    <xf numFmtId="4" fontId="2" fillId="0" borderId="0" xfId="0" applyNumberFormat="1" applyFont="1" applyBorder="1" applyAlignment="1" applyProtection="1">
      <protection hidden="1"/>
    </xf>
    <xf numFmtId="0" fontId="28" fillId="0" borderId="0" xfId="0" quotePrefix="1" applyFont="1" applyFill="1" applyBorder="1" applyAlignment="1" applyProtection="1">
      <alignment horizontal="center" vertical="center" wrapText="1"/>
      <protection hidden="1"/>
    </xf>
    <xf numFmtId="0" fontId="28" fillId="0" borderId="0" xfId="0" quotePrefix="1" applyFont="1" applyFill="1" applyBorder="1" applyAlignment="1" applyProtection="1">
      <alignment vertical="center" wrapText="1"/>
      <protection hidden="1"/>
    </xf>
    <xf numFmtId="0" fontId="28" fillId="0" borderId="0" xfId="0" applyFont="1" applyFill="1" applyBorder="1" applyAlignment="1" applyProtection="1">
      <alignment horizontal="left" vertical="center" wrapText="1"/>
      <protection hidden="1"/>
    </xf>
    <xf numFmtId="0" fontId="30" fillId="0" borderId="0" xfId="0" applyFont="1" applyAlignment="1" applyProtection="1">
      <alignment horizontal="center" vertical="center"/>
      <protection hidden="1"/>
    </xf>
    <xf numFmtId="0" fontId="31" fillId="0" borderId="0" xfId="0" applyFont="1" applyAlignment="1" applyProtection="1">
      <alignment vertical="center"/>
      <protection hidden="1"/>
    </xf>
    <xf numFmtId="0" fontId="30" fillId="0" borderId="0" xfId="0" applyFont="1" applyAlignment="1" applyProtection="1">
      <alignment vertical="center"/>
      <protection hidden="1"/>
    </xf>
    <xf numFmtId="0" fontId="30" fillId="0" borderId="0" xfId="0" applyFont="1" applyProtection="1">
      <protection hidden="1"/>
    </xf>
    <xf numFmtId="4" fontId="32" fillId="0" borderId="0" xfId="0" applyNumberFormat="1" applyFont="1" applyAlignment="1" applyProtection="1">
      <alignment horizontal="center" vertical="center"/>
      <protection hidden="1"/>
    </xf>
    <xf numFmtId="0" fontId="29" fillId="0" borderId="0" xfId="0" applyFont="1" applyAlignment="1" applyProtection="1">
      <alignment horizontal="right"/>
      <protection hidden="1"/>
    </xf>
    <xf numFmtId="0" fontId="29" fillId="0" borderId="0" xfId="0" applyNumberFormat="1" applyFont="1" applyFill="1" applyBorder="1" applyAlignment="1" applyProtection="1">
      <alignment horizontal="center"/>
      <protection hidden="1"/>
    </xf>
    <xf numFmtId="0" fontId="29" fillId="0" borderId="0" xfId="0" applyNumberFormat="1" applyFont="1" applyBorder="1" applyAlignment="1" applyProtection="1">
      <alignment horizontal="left"/>
      <protection hidden="1"/>
    </xf>
    <xf numFmtId="0" fontId="29" fillId="0" borderId="0" xfId="0" quotePrefix="1" applyNumberFormat="1" applyFont="1" applyFill="1" applyBorder="1" applyAlignment="1" applyProtection="1">
      <alignment horizontal="center"/>
      <protection hidden="1"/>
    </xf>
    <xf numFmtId="0" fontId="29" fillId="0" borderId="0" xfId="0" applyNumberFormat="1" applyFont="1" applyBorder="1" applyAlignment="1" applyProtection="1">
      <protection hidden="1"/>
    </xf>
    <xf numFmtId="0" fontId="29" fillId="0" borderId="0" xfId="0" quotePrefix="1" applyNumberFormat="1" applyFont="1" applyBorder="1" applyAlignment="1" applyProtection="1">
      <alignment horizontal="left"/>
      <protection hidden="1"/>
    </xf>
    <xf numFmtId="0" fontId="29" fillId="0" borderId="0" xfId="0" quotePrefix="1" applyNumberFormat="1" applyFont="1" applyBorder="1" applyAlignment="1" applyProtection="1">
      <protection hidden="1"/>
    </xf>
    <xf numFmtId="14" fontId="29" fillId="0" borderId="0" xfId="0" applyNumberFormat="1" applyFont="1" applyBorder="1" applyAlignment="1" applyProtection="1">
      <alignment horizontal="left"/>
      <protection hidden="1"/>
    </xf>
    <xf numFmtId="0" fontId="1" fillId="0" borderId="0" xfId="0" applyFont="1"/>
    <xf numFmtId="0" fontId="3" fillId="3" borderId="11" xfId="0" applyFont="1" applyFill="1" applyBorder="1" applyAlignment="1" applyProtection="1">
      <alignment horizontal="left" vertical="center"/>
      <protection hidden="1"/>
    </xf>
    <xf numFmtId="0" fontId="19" fillId="3" borderId="3" xfId="0" applyFont="1" applyFill="1" applyBorder="1" applyAlignment="1" applyProtection="1">
      <alignment horizontal="left" vertical="center" wrapText="1"/>
      <protection hidden="1"/>
    </xf>
    <xf numFmtId="0" fontId="19" fillId="3" borderId="2" xfId="0" applyFont="1" applyFill="1" applyBorder="1" applyAlignment="1" applyProtection="1">
      <alignment horizontal="left" vertical="center" wrapText="1"/>
      <protection hidden="1"/>
    </xf>
    <xf numFmtId="0" fontId="5" fillId="0" borderId="0" xfId="5" applyFont="1" applyFill="1" applyAlignment="1">
      <alignment vertical="center"/>
    </xf>
    <xf numFmtId="0" fontId="7" fillId="0" borderId="0" xfId="0" applyFont="1" applyFill="1" applyBorder="1" applyAlignment="1" applyProtection="1">
      <alignment horizontal="left" vertical="center" wrapText="1"/>
      <protection hidden="1"/>
    </xf>
    <xf numFmtId="0" fontId="2" fillId="0" borderId="0" xfId="0" applyFont="1" applyAlignment="1" applyProtection="1">
      <alignment horizontal="center"/>
      <protection hidden="1"/>
    </xf>
    <xf numFmtId="0" fontId="7" fillId="0" borderId="0" xfId="0" applyFont="1" applyFill="1" applyBorder="1" applyAlignment="1" applyProtection="1">
      <alignment vertical="center" wrapText="1"/>
      <protection hidden="1"/>
    </xf>
    <xf numFmtId="0" fontId="8" fillId="0" borderId="0" xfId="0" applyFont="1" applyAlignment="1" applyProtection="1">
      <alignment vertical="center"/>
      <protection hidden="1"/>
    </xf>
    <xf numFmtId="0" fontId="20" fillId="0" borderId="0" xfId="0" applyFont="1" applyBorder="1" applyProtection="1">
      <protection hidden="1"/>
    </xf>
    <xf numFmtId="0" fontId="2" fillId="6" borderId="0" xfId="0" applyFont="1" applyFill="1" applyBorder="1" applyAlignment="1" applyProtection="1">
      <alignment horizontal="center" wrapText="1"/>
      <protection hidden="1"/>
    </xf>
    <xf numFmtId="0" fontId="2" fillId="6" borderId="0" xfId="0" applyFont="1" applyFill="1" applyBorder="1" applyProtection="1">
      <protection hidden="1"/>
    </xf>
    <xf numFmtId="0" fontId="5" fillId="0" borderId="0" xfId="0" quotePrefix="1" applyNumberFormat="1" applyFont="1" applyBorder="1" applyAlignment="1" applyProtection="1">
      <alignment horizontal="left"/>
      <protection hidden="1"/>
    </xf>
    <xf numFmtId="10" fontId="0" fillId="0" borderId="1" xfId="10" applyNumberFormat="1" applyFont="1" applyBorder="1" applyAlignment="1" applyProtection="1">
      <alignment horizontal="center"/>
      <protection hidden="1"/>
    </xf>
    <xf numFmtId="0" fontId="36" fillId="0" borderId="1" xfId="0" applyFont="1" applyBorder="1" applyAlignment="1" applyProtection="1">
      <alignment horizontal="right"/>
      <protection locked="0"/>
    </xf>
    <xf numFmtId="0" fontId="1" fillId="0" borderId="0" xfId="0" applyFont="1" applyAlignment="1">
      <alignment vertical="center"/>
    </xf>
    <xf numFmtId="0" fontId="1" fillId="0" borderId="0" xfId="0" applyFont="1" applyAlignment="1">
      <alignment wrapText="1"/>
    </xf>
    <xf numFmtId="0" fontId="1" fillId="3" borderId="0" xfId="0" applyFont="1" applyFill="1"/>
    <xf numFmtId="0" fontId="7" fillId="0" borderId="0" xfId="0" applyFont="1"/>
    <xf numFmtId="10" fontId="36" fillId="12" borderId="1" xfId="14" applyNumberFormat="1" applyFont="1" applyFill="1" applyBorder="1" applyAlignment="1" applyProtection="1">
      <alignment horizontal="center" vertical="center"/>
      <protection locked="0"/>
    </xf>
    <xf numFmtId="10" fontId="1" fillId="0" borderId="0" xfId="0" applyNumberFormat="1" applyFont="1"/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0" borderId="0" xfId="0" applyFont="1" applyProtection="1"/>
    <xf numFmtId="49" fontId="36" fillId="0" borderId="1" xfId="0" applyNumberFormat="1" applyFont="1" applyBorder="1" applyAlignment="1" applyProtection="1">
      <alignment horizontal="left" vertical="center" wrapText="1"/>
    </xf>
    <xf numFmtId="0" fontId="1" fillId="0" borderId="12" xfId="0" applyFont="1" applyBorder="1" applyProtection="1"/>
    <xf numFmtId="49" fontId="38" fillId="0" borderId="1" xfId="0" applyNumberFormat="1" applyFont="1" applyBorder="1" applyAlignment="1" applyProtection="1">
      <alignment horizontal="left" vertical="center" wrapText="1"/>
    </xf>
    <xf numFmtId="0" fontId="1" fillId="0" borderId="0" xfId="0" applyFont="1" applyAlignment="1" applyProtection="1">
      <alignment vertical="center"/>
    </xf>
    <xf numFmtId="0" fontId="1" fillId="0" borderId="0" xfId="0" applyFont="1" applyAlignment="1" applyProtection="1">
      <alignment wrapText="1"/>
    </xf>
    <xf numFmtId="0" fontId="1" fillId="0" borderId="12" xfId="0" applyFont="1" applyBorder="1" applyAlignment="1" applyProtection="1">
      <alignment wrapText="1"/>
    </xf>
    <xf numFmtId="0" fontId="41" fillId="0" borderId="1" xfId="0" applyFont="1" applyBorder="1" applyAlignment="1" applyProtection="1">
      <alignment horizontal="center" vertical="center"/>
    </xf>
    <xf numFmtId="0" fontId="7" fillId="0" borderId="0" xfId="0" applyFont="1" applyProtection="1"/>
    <xf numFmtId="0" fontId="40" fillId="11" borderId="1" xfId="0" applyFont="1" applyFill="1" applyBorder="1" applyAlignment="1" applyProtection="1">
      <alignment horizontal="left" vertical="center"/>
    </xf>
    <xf numFmtId="0" fontId="40" fillId="11" borderId="1" xfId="0" applyFont="1" applyFill="1" applyBorder="1" applyAlignment="1" applyProtection="1">
      <alignment horizontal="center" vertical="center"/>
    </xf>
    <xf numFmtId="0" fontId="38" fillId="9" borderId="1" xfId="0" applyFont="1" applyFill="1" applyBorder="1" applyAlignment="1" applyProtection="1">
      <alignment horizontal="left" vertical="center" wrapText="1"/>
    </xf>
    <xf numFmtId="10" fontId="38" fillId="9" borderId="1" xfId="14" applyNumberFormat="1" applyFont="1" applyFill="1" applyBorder="1" applyAlignment="1" applyProtection="1">
      <alignment horizontal="center" vertical="center"/>
    </xf>
    <xf numFmtId="0" fontId="38" fillId="11" borderId="1" xfId="0" applyFont="1" applyFill="1" applyBorder="1" applyAlignment="1" applyProtection="1">
      <alignment horizontal="justify" vertical="center" wrapText="1"/>
    </xf>
    <xf numFmtId="0" fontId="40" fillId="9" borderId="1" xfId="0" applyFont="1" applyFill="1" applyBorder="1" applyAlignment="1" applyProtection="1">
      <alignment horizontal="left" vertical="center"/>
    </xf>
    <xf numFmtId="0" fontId="38" fillId="11" borderId="1" xfId="0" applyFont="1" applyFill="1" applyBorder="1" applyAlignment="1" applyProtection="1">
      <alignment horizontal="left" vertical="center"/>
    </xf>
    <xf numFmtId="0" fontId="42" fillId="3" borderId="0" xfId="0" applyFont="1" applyFill="1" applyAlignment="1" applyProtection="1">
      <alignment horizontal="center" vertical="center"/>
    </xf>
    <xf numFmtId="10" fontId="38" fillId="3" borderId="0" xfId="14" applyNumberFormat="1" applyFont="1" applyFill="1" applyAlignment="1" applyProtection="1">
      <alignment vertical="center"/>
    </xf>
    <xf numFmtId="0" fontId="36" fillId="3" borderId="0" xfId="0" applyFont="1" applyFill="1" applyAlignment="1" applyProtection="1">
      <alignment vertical="center"/>
    </xf>
    <xf numFmtId="10" fontId="1" fillId="0" borderId="0" xfId="0" applyNumberFormat="1" applyFont="1" applyProtection="1"/>
    <xf numFmtId="10" fontId="1" fillId="0" borderId="0" xfId="0" applyNumberFormat="1" applyFont="1" applyAlignment="1" applyProtection="1">
      <alignment horizontal="center" vertical="center"/>
    </xf>
    <xf numFmtId="0" fontId="47" fillId="3" borderId="0" xfId="0" applyFont="1" applyFill="1" applyAlignment="1" applyProtection="1">
      <alignment horizontal="left" vertical="center" wrapText="1"/>
    </xf>
    <xf numFmtId="0" fontId="40" fillId="3" borderId="0" xfId="0" applyFont="1" applyFill="1" applyAlignment="1" applyProtection="1">
      <alignment wrapText="1"/>
    </xf>
    <xf numFmtId="169" fontId="0" fillId="3" borderId="0" xfId="10" applyNumberFormat="1" applyFont="1" applyFill="1" applyBorder="1" applyAlignment="1" applyProtection="1">
      <alignment horizontal="center" vertical="center"/>
      <protection hidden="1"/>
    </xf>
    <xf numFmtId="0" fontId="2" fillId="3" borderId="0" xfId="0" applyFont="1" applyFill="1" applyProtection="1">
      <protection hidden="1"/>
    </xf>
    <xf numFmtId="0" fontId="8" fillId="8" borderId="10" xfId="0" applyNumberFormat="1" applyFont="1" applyFill="1" applyBorder="1" applyAlignment="1" applyProtection="1">
      <alignment vertical="center"/>
      <protection hidden="1"/>
    </xf>
    <xf numFmtId="0" fontId="8" fillId="8" borderId="9" xfId="0" applyNumberFormat="1" applyFont="1" applyFill="1" applyBorder="1" applyAlignment="1" applyProtection="1">
      <alignment vertical="center"/>
      <protection hidden="1"/>
    </xf>
    <xf numFmtId="0" fontId="8" fillId="8" borderId="6" xfId="0" applyNumberFormat="1" applyFont="1" applyFill="1" applyBorder="1" applyAlignment="1" applyProtection="1">
      <alignment vertical="center"/>
      <protection hidden="1"/>
    </xf>
    <xf numFmtId="0" fontId="8" fillId="8" borderId="10" xfId="0" applyNumberFormat="1" applyFont="1" applyFill="1" applyBorder="1" applyAlignment="1" applyProtection="1">
      <alignment horizontal="left" vertical="center"/>
      <protection hidden="1"/>
    </xf>
    <xf numFmtId="0" fontId="6" fillId="2" borderId="5" xfId="0" applyFont="1" applyFill="1" applyBorder="1" applyAlignment="1" applyProtection="1">
      <alignment vertical="center"/>
      <protection hidden="1"/>
    </xf>
    <xf numFmtId="0" fontId="1" fillId="0" borderId="0" xfId="0" applyFont="1" applyAlignment="1" applyProtection="1">
      <alignment horizontal="center"/>
      <protection hidden="1"/>
    </xf>
    <xf numFmtId="2" fontId="0" fillId="0" borderId="0" xfId="0" applyNumberFormat="1" applyProtection="1">
      <protection hidden="1"/>
    </xf>
    <xf numFmtId="4" fontId="1" fillId="14" borderId="26" xfId="0" applyNumberFormat="1" applyFont="1" applyFill="1" applyBorder="1" applyAlignment="1" applyProtection="1">
      <alignment horizontal="center" vertical="center"/>
      <protection hidden="1"/>
    </xf>
    <xf numFmtId="0" fontId="2" fillId="2" borderId="13" xfId="0" applyFont="1" applyFill="1" applyBorder="1" applyAlignment="1" applyProtection="1">
      <alignment horizontal="center" vertical="center" wrapText="1"/>
      <protection hidden="1"/>
    </xf>
    <xf numFmtId="0" fontId="2" fillId="2" borderId="27" xfId="0" applyFont="1" applyFill="1" applyBorder="1" applyAlignment="1" applyProtection="1">
      <alignment horizontal="center" vertical="center" wrapText="1"/>
      <protection hidden="1"/>
    </xf>
    <xf numFmtId="0" fontId="2" fillId="2" borderId="14" xfId="0" applyFont="1" applyFill="1" applyBorder="1" applyAlignment="1" applyProtection="1">
      <alignment horizontal="center" vertical="center" wrapText="1"/>
      <protection hidden="1"/>
    </xf>
    <xf numFmtId="0" fontId="51" fillId="14" borderId="17" xfId="0" applyFont="1" applyFill="1" applyBorder="1" applyAlignment="1" applyProtection="1">
      <alignment horizontal="center" vertical="center"/>
      <protection hidden="1"/>
    </xf>
    <xf numFmtId="0" fontId="51" fillId="14" borderId="28" xfId="0" applyFont="1" applyFill="1" applyBorder="1" applyAlignment="1" applyProtection="1">
      <alignment horizontal="center" vertical="center"/>
      <protection hidden="1"/>
    </xf>
    <xf numFmtId="2" fontId="51" fillId="14" borderId="28" xfId="0" applyNumberFormat="1" applyFont="1" applyFill="1" applyBorder="1" applyAlignment="1" applyProtection="1">
      <alignment horizontal="center" vertical="center"/>
      <protection hidden="1"/>
    </xf>
    <xf numFmtId="0" fontId="51" fillId="14" borderId="18" xfId="0" applyFont="1" applyFill="1" applyBorder="1" applyAlignment="1" applyProtection="1">
      <alignment horizontal="center" vertical="center"/>
      <protection hidden="1"/>
    </xf>
    <xf numFmtId="4" fontId="0" fillId="0" borderId="0" xfId="0" applyNumberFormat="1" applyAlignment="1" applyProtection="1">
      <alignment horizontal="center"/>
      <protection hidden="1"/>
    </xf>
    <xf numFmtId="2" fontId="1" fillId="14" borderId="20" xfId="0" applyNumberFormat="1" applyFont="1" applyFill="1" applyBorder="1" applyAlignment="1" applyProtection="1">
      <alignment horizontal="center" vertical="center"/>
      <protection hidden="1"/>
    </xf>
    <xf numFmtId="2" fontId="1" fillId="14" borderId="16" xfId="0" applyNumberFormat="1" applyFont="1" applyFill="1" applyBorder="1" applyAlignment="1" applyProtection="1">
      <alignment horizontal="center" vertical="center"/>
      <protection hidden="1"/>
    </xf>
    <xf numFmtId="2" fontId="1" fillId="14" borderId="18" xfId="0" applyNumberFormat="1" applyFont="1" applyFill="1" applyBorder="1" applyAlignment="1" applyProtection="1">
      <alignment horizontal="center" vertical="center"/>
      <protection hidden="1"/>
    </xf>
    <xf numFmtId="0" fontId="1" fillId="2" borderId="19" xfId="0" applyFont="1" applyFill="1" applyBorder="1" applyAlignment="1" applyProtection="1">
      <alignment horizontal="center" vertical="center"/>
      <protection hidden="1"/>
    </xf>
    <xf numFmtId="0" fontId="1" fillId="2" borderId="15" xfId="0" applyFont="1" applyFill="1" applyBorder="1" applyAlignment="1" applyProtection="1">
      <alignment horizontal="center" vertical="center"/>
      <protection hidden="1"/>
    </xf>
    <xf numFmtId="0" fontId="1" fillId="2" borderId="17" xfId="0" applyFont="1" applyFill="1" applyBorder="1" applyProtection="1">
      <protection hidden="1"/>
    </xf>
    <xf numFmtId="0" fontId="5" fillId="0" borderId="1" xfId="0" quotePrefix="1" applyNumberFormat="1" applyFont="1" applyBorder="1" applyAlignment="1" applyProtection="1">
      <alignment horizontal="left"/>
      <protection hidden="1"/>
    </xf>
    <xf numFmtId="10" fontId="2" fillId="3" borderId="0" xfId="0" applyNumberFormat="1" applyFont="1" applyFill="1" applyBorder="1" applyAlignment="1" applyProtection="1">
      <alignment horizontal="center" vertical="center"/>
      <protection hidden="1"/>
    </xf>
    <xf numFmtId="0" fontId="8" fillId="0" borderId="1" xfId="0" applyFont="1" applyBorder="1" applyAlignment="1" applyProtection="1">
      <alignment horizontal="center" vertical="center"/>
      <protection hidden="1"/>
    </xf>
    <xf numFmtId="0" fontId="21" fillId="3" borderId="1" xfId="0" applyFont="1" applyFill="1" applyBorder="1" applyAlignment="1" applyProtection="1">
      <alignment horizontal="left" vertical="center"/>
      <protection hidden="1"/>
    </xf>
    <xf numFmtId="0" fontId="6" fillId="3" borderId="1" xfId="0" applyFont="1" applyFill="1" applyBorder="1" applyAlignment="1" applyProtection="1">
      <alignment horizontal="left" vertical="center"/>
      <protection hidden="1"/>
    </xf>
    <xf numFmtId="4" fontId="35" fillId="0" borderId="11" xfId="0" applyNumberFormat="1" applyFont="1" applyFill="1" applyBorder="1" applyAlignment="1" applyProtection="1">
      <alignment horizontal="right" vertical="center" wrapText="1"/>
      <protection hidden="1"/>
    </xf>
    <xf numFmtId="44" fontId="6" fillId="6" borderId="11" xfId="13" applyFont="1" applyFill="1" applyBorder="1" applyAlignment="1" applyProtection="1">
      <alignment horizontal="center" vertical="center"/>
      <protection hidden="1"/>
    </xf>
    <xf numFmtId="0" fontId="19" fillId="6" borderId="1" xfId="0" applyFont="1" applyFill="1" applyBorder="1" applyAlignment="1" applyProtection="1">
      <alignment horizontal="left" vertical="center" wrapText="1"/>
      <protection hidden="1"/>
    </xf>
    <xf numFmtId="0" fontId="19" fillId="6" borderId="1" xfId="0" applyFont="1" applyFill="1" applyBorder="1" applyAlignment="1" applyProtection="1">
      <alignment horizontal="center" vertical="center" wrapText="1"/>
      <protection hidden="1"/>
    </xf>
    <xf numFmtId="0" fontId="34" fillId="0" borderId="1" xfId="0" applyFont="1" applyFill="1" applyBorder="1" applyAlignment="1" applyProtection="1">
      <alignment horizontal="left" vertical="center" wrapText="1"/>
      <protection hidden="1"/>
    </xf>
    <xf numFmtId="0" fontId="34" fillId="0" borderId="1" xfId="0" applyFont="1" applyFill="1" applyBorder="1" applyAlignment="1" applyProtection="1">
      <alignment horizontal="center" vertical="center" wrapText="1"/>
      <protection hidden="1"/>
    </xf>
    <xf numFmtId="0" fontId="34" fillId="3" borderId="0" xfId="0" applyFont="1" applyFill="1" applyBorder="1" applyAlignment="1" applyProtection="1">
      <alignment horizontal="left" vertical="center" wrapText="1"/>
      <protection hidden="1"/>
    </xf>
    <xf numFmtId="0" fontId="20" fillId="3" borderId="0" xfId="0" applyFont="1" applyFill="1" applyBorder="1" applyAlignment="1" applyProtection="1">
      <alignment vertical="center"/>
      <protection hidden="1"/>
    </xf>
    <xf numFmtId="0" fontId="34" fillId="3" borderId="0" xfId="0" applyFont="1" applyFill="1" applyBorder="1" applyAlignment="1" applyProtection="1">
      <alignment horizontal="center" vertical="center" wrapText="1"/>
      <protection hidden="1"/>
    </xf>
    <xf numFmtId="172" fontId="6" fillId="16" borderId="1" xfId="13" applyNumberFormat="1" applyFont="1" applyFill="1" applyBorder="1" applyAlignment="1" applyProtection="1">
      <alignment horizontal="center" vertical="center" wrapText="1"/>
      <protection locked="0"/>
    </xf>
    <xf numFmtId="4" fontId="6" fillId="16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16" borderId="1" xfId="0" applyFont="1" applyFill="1" applyBorder="1" applyAlignment="1" applyProtection="1">
      <alignment horizontal="center"/>
      <protection locked="0"/>
    </xf>
    <xf numFmtId="44" fontId="6" fillId="16" borderId="1" xfId="13" applyFont="1" applyFill="1" applyBorder="1" applyAlignment="1" applyProtection="1">
      <alignment horizontal="center" vertical="center"/>
      <protection locked="0"/>
    </xf>
    <xf numFmtId="171" fontId="6" fillId="16" borderId="1" xfId="13" applyNumberFormat="1" applyFont="1" applyFill="1" applyBorder="1" applyAlignment="1" applyProtection="1">
      <alignment horizontal="center" vertical="center"/>
      <protection locked="0"/>
    </xf>
    <xf numFmtId="4" fontId="35" fillId="16" borderId="1" xfId="0" applyNumberFormat="1" applyFont="1" applyFill="1" applyBorder="1" applyAlignment="1" applyProtection="1">
      <alignment horizontal="center" vertical="center" wrapText="1"/>
      <protection locked="0"/>
    </xf>
    <xf numFmtId="49" fontId="8" fillId="16" borderId="1" xfId="10" applyNumberFormat="1" applyFont="1" applyFill="1" applyBorder="1" applyAlignment="1" applyProtection="1">
      <alignment horizontal="center" vertical="center"/>
      <protection locked="0"/>
    </xf>
    <xf numFmtId="44" fontId="2" fillId="0" borderId="0" xfId="0" applyNumberFormat="1" applyFont="1" applyAlignment="1" applyProtection="1">
      <alignment horizontal="center" vertical="center"/>
      <protection hidden="1"/>
    </xf>
    <xf numFmtId="168" fontId="2" fillId="0" borderId="0" xfId="0" applyNumberFormat="1" applyFont="1" applyProtection="1">
      <protection hidden="1"/>
    </xf>
    <xf numFmtId="4" fontId="35" fillId="0" borderId="1" xfId="0" applyNumberFormat="1" applyFont="1" applyFill="1" applyBorder="1" applyAlignment="1" applyProtection="1">
      <alignment horizontal="right" vertical="center" wrapText="1"/>
      <protection hidden="1"/>
    </xf>
    <xf numFmtId="2" fontId="2" fillId="0" borderId="0" xfId="0" applyNumberFormat="1" applyFont="1" applyProtection="1">
      <protection hidden="1"/>
    </xf>
    <xf numFmtId="2" fontId="2" fillId="0" borderId="0" xfId="0" applyNumberFormat="1" applyFont="1" applyAlignment="1" applyProtection="1">
      <alignment horizontal="center" vertical="center"/>
      <protection hidden="1"/>
    </xf>
    <xf numFmtId="0" fontId="3" fillId="0" borderId="3" xfId="0" applyFont="1" applyFill="1" applyBorder="1" applyAlignment="1" applyProtection="1">
      <alignment horizontal="left" vertical="center" wrapText="1"/>
      <protection hidden="1"/>
    </xf>
    <xf numFmtId="44" fontId="3" fillId="0" borderId="3" xfId="13" applyFont="1" applyFill="1" applyBorder="1" applyAlignment="1" applyProtection="1">
      <alignment horizontal="right" vertical="center" wrapText="1"/>
      <protection hidden="1"/>
    </xf>
    <xf numFmtId="0" fontId="3" fillId="3" borderId="0" xfId="0" applyFont="1" applyFill="1" applyBorder="1" applyAlignment="1" applyProtection="1">
      <alignment horizontal="center" vertical="center"/>
      <protection hidden="1"/>
    </xf>
    <xf numFmtId="44" fontId="3" fillId="3" borderId="0" xfId="13" applyFont="1" applyFill="1" applyBorder="1" applyAlignment="1" applyProtection="1">
      <alignment horizontal="right" vertical="center" wrapText="1"/>
      <protection hidden="1"/>
    </xf>
    <xf numFmtId="9" fontId="3" fillId="3" borderId="0" xfId="10" applyFont="1" applyFill="1" applyBorder="1" applyAlignment="1" applyProtection="1">
      <alignment horizontal="center" vertical="center"/>
      <protection hidden="1"/>
    </xf>
    <xf numFmtId="4" fontId="3" fillId="6" borderId="1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0" applyFont="1"/>
    <xf numFmtId="4" fontId="2" fillId="3" borderId="0" xfId="0" applyNumberFormat="1" applyFont="1" applyFill="1" applyBorder="1" applyAlignment="1" applyProtection="1">
      <alignment horizontal="right" vertical="center" wrapText="1"/>
      <protection hidden="1"/>
    </xf>
    <xf numFmtId="0" fontId="1" fillId="12" borderId="1" xfId="0" applyFont="1" applyFill="1" applyBorder="1" applyAlignment="1" applyProtection="1">
      <alignment horizontal="left" vertical="center" wrapText="1"/>
    </xf>
    <xf numFmtId="0" fontId="11" fillId="2" borderId="11" xfId="0" applyNumberFormat="1" applyFont="1" applyFill="1" applyBorder="1" applyAlignment="1" applyProtection="1">
      <alignment vertical="center"/>
      <protection hidden="1"/>
    </xf>
    <xf numFmtId="0" fontId="6" fillId="2" borderId="10" xfId="0" applyFont="1" applyFill="1" applyBorder="1" applyAlignment="1" applyProtection="1">
      <alignment vertical="center"/>
      <protection hidden="1"/>
    </xf>
    <xf numFmtId="0" fontId="27" fillId="8" borderId="7" xfId="0" applyNumberFormat="1" applyFont="1" applyFill="1" applyBorder="1" applyAlignment="1" applyProtection="1">
      <alignment vertical="center"/>
      <protection hidden="1"/>
    </xf>
    <xf numFmtId="0" fontId="8" fillId="8" borderId="5" xfId="0" applyFont="1" applyFill="1" applyBorder="1" applyAlignment="1" applyProtection="1">
      <alignment vertical="center"/>
      <protection hidden="1"/>
    </xf>
    <xf numFmtId="14" fontId="8" fillId="8" borderId="5" xfId="0" applyNumberFormat="1" applyFont="1" applyFill="1" applyBorder="1" applyAlignment="1" applyProtection="1">
      <alignment horizontal="left" vertical="center"/>
      <protection hidden="1"/>
    </xf>
    <xf numFmtId="4" fontId="6" fillId="10" borderId="1" xfId="0" applyNumberFormat="1" applyFont="1" applyFill="1" applyBorder="1" applyAlignment="1" applyProtection="1">
      <alignment horizontal="center" vertical="center" wrapText="1"/>
      <protection hidden="1"/>
    </xf>
    <xf numFmtId="0" fontId="6" fillId="10" borderId="3" xfId="0" applyFont="1" applyFill="1" applyBorder="1" applyAlignment="1" applyProtection="1">
      <alignment horizontal="center" vertical="center"/>
      <protection hidden="1"/>
    </xf>
    <xf numFmtId="170" fontId="6" fillId="8" borderId="1" xfId="10" applyNumberFormat="1" applyFont="1" applyFill="1" applyBorder="1" applyAlignment="1" applyProtection="1">
      <alignment horizontal="center" vertical="center" shrinkToFit="1"/>
      <protection hidden="1"/>
    </xf>
    <xf numFmtId="4" fontId="35" fillId="10" borderId="1" xfId="0" applyNumberFormat="1" applyFont="1" applyFill="1" applyBorder="1" applyAlignment="1" applyProtection="1">
      <alignment horizontal="center" vertical="center" wrapText="1"/>
      <protection hidden="1"/>
    </xf>
    <xf numFmtId="10" fontId="2" fillId="3" borderId="0" xfId="10" applyNumberFormat="1" applyFont="1" applyFill="1" applyBorder="1" applyAlignment="1" applyProtection="1">
      <alignment horizontal="center" vertical="center"/>
      <protection hidden="1"/>
    </xf>
    <xf numFmtId="4" fontId="35" fillId="2" borderId="1" xfId="0" applyNumberFormat="1" applyFont="1" applyFill="1" applyBorder="1" applyAlignment="1" applyProtection="1">
      <alignment horizontal="center" vertical="center" wrapText="1"/>
      <protection hidden="1"/>
    </xf>
    <xf numFmtId="44" fontId="7" fillId="10" borderId="26" xfId="0" applyNumberFormat="1" applyFont="1" applyFill="1" applyBorder="1" applyAlignment="1" applyProtection="1">
      <alignment horizontal="center" vertical="center"/>
      <protection hidden="1"/>
    </xf>
    <xf numFmtId="0" fontId="0" fillId="16" borderId="30" xfId="0" applyFill="1" applyBorder="1" applyProtection="1">
      <protection hidden="1"/>
    </xf>
    <xf numFmtId="49" fontId="48" fillId="0" borderId="0" xfId="0" applyNumberFormat="1" applyFont="1" applyAlignment="1" applyProtection="1">
      <alignment horizontal="left" vertical="center" wrapText="1"/>
      <protection hidden="1"/>
    </xf>
    <xf numFmtId="0" fontId="0" fillId="15" borderId="30" xfId="0" applyFill="1" applyBorder="1" applyProtection="1">
      <protection hidden="1"/>
    </xf>
    <xf numFmtId="49" fontId="48" fillId="0" borderId="0" xfId="0" applyNumberFormat="1" applyFont="1" applyAlignment="1" applyProtection="1">
      <alignment horizontal="left" vertical="center"/>
      <protection hidden="1"/>
    </xf>
    <xf numFmtId="0" fontId="0" fillId="10" borderId="30" xfId="0" applyFill="1" applyBorder="1" applyProtection="1">
      <protection hidden="1"/>
    </xf>
    <xf numFmtId="4" fontId="35" fillId="15" borderId="10" xfId="0" applyNumberFormat="1" applyFont="1" applyFill="1" applyBorder="1" applyAlignment="1" applyProtection="1">
      <alignment horizontal="right" vertical="center" wrapText="1"/>
      <protection locked="0"/>
    </xf>
    <xf numFmtId="4" fontId="35" fillId="15" borderId="11" xfId="0" applyNumberFormat="1" applyFont="1" applyFill="1" applyBorder="1" applyAlignment="1" applyProtection="1">
      <alignment horizontal="right" vertical="center" wrapText="1"/>
      <protection locked="0"/>
    </xf>
    <xf numFmtId="10" fontId="2" fillId="16" borderId="1" xfId="0" applyNumberFormat="1" applyFont="1" applyFill="1" applyBorder="1" applyAlignment="1" applyProtection="1">
      <alignment horizontal="center" vertical="center" wrapText="1"/>
      <protection locked="0"/>
    </xf>
    <xf numFmtId="10" fontId="2" fillId="16" borderId="1" xfId="10" applyNumberFormat="1" applyFont="1" applyFill="1" applyBorder="1" applyAlignment="1" applyProtection="1">
      <alignment horizontal="center" vertical="center"/>
      <protection locked="0"/>
    </xf>
    <xf numFmtId="10" fontId="2" fillId="16" borderId="1" xfId="0" applyNumberFormat="1" applyFont="1" applyFill="1" applyBorder="1" applyAlignment="1" applyProtection="1">
      <alignment horizontal="center" vertical="center"/>
      <protection locked="0"/>
    </xf>
    <xf numFmtId="49" fontId="2" fillId="16" borderId="1" xfId="11" applyNumberFormat="1" applyFont="1" applyFill="1" applyBorder="1" applyAlignment="1" applyProtection="1">
      <alignment horizontal="center" vertical="center"/>
      <protection locked="0"/>
    </xf>
    <xf numFmtId="44" fontId="7" fillId="16" borderId="26" xfId="13" applyFont="1" applyFill="1" applyBorder="1" applyAlignment="1" applyProtection="1">
      <alignment horizontal="center" vertical="center"/>
      <protection locked="0"/>
    </xf>
    <xf numFmtId="44" fontId="3" fillId="2" borderId="22" xfId="13" applyFont="1" applyFill="1" applyBorder="1" applyAlignment="1" applyProtection="1">
      <alignment horizontal="right" vertical="center" wrapText="1"/>
      <protection hidden="1"/>
    </xf>
    <xf numFmtId="9" fontId="3" fillId="2" borderId="23" xfId="10" applyFont="1" applyFill="1" applyBorder="1" applyAlignment="1" applyProtection="1">
      <alignment horizontal="center" vertical="center"/>
      <protection hidden="1"/>
    </xf>
    <xf numFmtId="0" fontId="3" fillId="0" borderId="5" xfId="0" applyFont="1" applyFill="1" applyBorder="1" applyAlignment="1" applyProtection="1">
      <alignment horizontal="center" vertical="center" wrapText="1"/>
      <protection hidden="1"/>
    </xf>
    <xf numFmtId="0" fontId="3" fillId="0" borderId="5" xfId="0" applyFont="1" applyFill="1" applyBorder="1" applyAlignment="1" applyProtection="1">
      <alignment horizontal="left" vertical="center" wrapText="1"/>
      <protection hidden="1"/>
    </xf>
    <xf numFmtId="44" fontId="3" fillId="0" borderId="5" xfId="13" applyFont="1" applyFill="1" applyBorder="1" applyAlignment="1" applyProtection="1">
      <alignment horizontal="right" vertical="center" wrapText="1"/>
      <protection hidden="1"/>
    </xf>
    <xf numFmtId="10" fontId="3" fillId="0" borderId="5" xfId="10" applyNumberFormat="1" applyFont="1" applyBorder="1" applyAlignment="1" applyProtection="1">
      <alignment horizontal="center" vertical="center"/>
      <protection hidden="1"/>
    </xf>
    <xf numFmtId="0" fontId="3" fillId="7" borderId="21" xfId="0" applyFont="1" applyFill="1" applyBorder="1" applyAlignment="1" applyProtection="1">
      <alignment horizontal="center" vertical="center" wrapText="1"/>
      <protection hidden="1"/>
    </xf>
    <xf numFmtId="0" fontId="3" fillId="7" borderId="22" xfId="0" applyFont="1" applyFill="1" applyBorder="1" applyAlignment="1" applyProtection="1">
      <alignment horizontal="left" vertical="center" wrapText="1"/>
      <protection hidden="1"/>
    </xf>
    <xf numFmtId="0" fontId="3" fillId="7" borderId="22" xfId="0" applyFont="1" applyFill="1" applyBorder="1" applyAlignment="1" applyProtection="1">
      <alignment horizontal="center" vertical="center" wrapText="1"/>
      <protection hidden="1"/>
    </xf>
    <xf numFmtId="4" fontId="3" fillId="7" borderId="22" xfId="0" applyNumberFormat="1" applyFont="1" applyFill="1" applyBorder="1" applyAlignment="1" applyProtection="1">
      <alignment horizontal="right" vertical="center" wrapText="1"/>
      <protection hidden="1"/>
    </xf>
    <xf numFmtId="4" fontId="3" fillId="7" borderId="22" xfId="0" applyNumberFormat="1" applyFont="1" applyFill="1" applyBorder="1" applyAlignment="1" applyProtection="1">
      <alignment horizontal="center" vertical="center"/>
      <protection hidden="1"/>
    </xf>
    <xf numFmtId="0" fontId="3" fillId="7" borderId="23" xfId="0" applyFont="1" applyFill="1" applyBorder="1" applyAlignment="1" applyProtection="1">
      <alignment horizontal="center" vertical="center"/>
      <protection hidden="1"/>
    </xf>
    <xf numFmtId="4" fontId="3" fillId="0" borderId="5" xfId="0" applyNumberFormat="1" applyFont="1" applyFill="1" applyBorder="1" applyAlignment="1" applyProtection="1">
      <alignment horizontal="right" vertical="center" wrapText="1"/>
      <protection hidden="1"/>
    </xf>
    <xf numFmtId="14" fontId="8" fillId="0" borderId="0" xfId="5" applyNumberFormat="1" applyFont="1" applyFill="1" applyBorder="1" applyAlignment="1">
      <alignment horizontal="center" vertical="center"/>
    </xf>
    <xf numFmtId="44" fontId="7" fillId="0" borderId="0" xfId="5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 applyProtection="1">
      <alignment horizontal="center" vertical="center" wrapText="1"/>
      <protection hidden="1"/>
    </xf>
    <xf numFmtId="10" fontId="3" fillId="0" borderId="2" xfId="10" applyNumberFormat="1" applyFont="1" applyBorder="1" applyAlignment="1" applyProtection="1">
      <alignment horizontal="center" vertical="center"/>
      <protection hidden="1"/>
    </xf>
    <xf numFmtId="44" fontId="29" fillId="0" borderId="0" xfId="0" applyNumberFormat="1" applyFont="1" applyBorder="1" applyAlignment="1" applyProtection="1">
      <alignment horizontal="left"/>
      <protection hidden="1"/>
    </xf>
    <xf numFmtId="0" fontId="1" fillId="2" borderId="22" xfId="5" applyFont="1" applyFill="1" applyBorder="1" applyAlignment="1">
      <alignment vertical="center"/>
    </xf>
    <xf numFmtId="44" fontId="7" fillId="2" borderId="23" xfId="13" applyFont="1" applyFill="1" applyBorder="1" applyAlignment="1">
      <alignment vertical="center"/>
    </xf>
    <xf numFmtId="0" fontId="8" fillId="2" borderId="21" xfId="0" applyFont="1" applyFill="1" applyBorder="1" applyAlignment="1" applyProtection="1">
      <alignment vertical="center"/>
      <protection hidden="1"/>
    </xf>
    <xf numFmtId="0" fontId="8" fillId="2" borderId="22" xfId="0" applyFont="1" applyFill="1" applyBorder="1" applyAlignment="1" applyProtection="1">
      <alignment vertical="center"/>
      <protection hidden="1"/>
    </xf>
    <xf numFmtId="0" fontId="8" fillId="2" borderId="22" xfId="0" applyFont="1" applyFill="1" applyBorder="1" applyAlignment="1" applyProtection="1">
      <alignment horizontal="center" vertical="center"/>
      <protection hidden="1"/>
    </xf>
    <xf numFmtId="4" fontId="3" fillId="2" borderId="23" xfId="0" applyNumberFormat="1" applyFont="1" applyFill="1" applyBorder="1" applyAlignment="1" applyProtection="1">
      <alignment horizontal="center" vertical="center"/>
      <protection hidden="1"/>
    </xf>
    <xf numFmtId="0" fontId="8" fillId="2" borderId="31" xfId="5" applyFont="1" applyFill="1" applyBorder="1" applyAlignment="1">
      <alignment vertical="center"/>
    </xf>
    <xf numFmtId="0" fontId="0" fillId="2" borderId="32" xfId="0" applyFill="1" applyBorder="1" applyAlignment="1">
      <alignment vertical="center"/>
    </xf>
    <xf numFmtId="0" fontId="7" fillId="2" borderId="32" xfId="0" applyFont="1" applyFill="1" applyBorder="1" applyAlignment="1">
      <alignment vertical="center"/>
    </xf>
    <xf numFmtId="0" fontId="0" fillId="2" borderId="33" xfId="0" applyFill="1" applyBorder="1" applyAlignment="1">
      <alignment vertical="center"/>
    </xf>
    <xf numFmtId="0" fontId="8" fillId="2" borderId="34" xfId="5" applyFont="1" applyFill="1" applyBorder="1" applyAlignment="1">
      <alignment vertical="center"/>
    </xf>
    <xf numFmtId="0" fontId="8" fillId="2" borderId="35" xfId="5" applyFont="1" applyFill="1" applyBorder="1" applyAlignment="1">
      <alignment vertical="center"/>
    </xf>
    <xf numFmtId="0" fontId="7" fillId="2" borderId="35" xfId="5" applyFont="1" applyFill="1" applyBorder="1" applyAlignment="1">
      <alignment vertical="center"/>
    </xf>
    <xf numFmtId="0" fontId="8" fillId="2" borderId="36" xfId="5" applyFont="1" applyFill="1" applyBorder="1" applyAlignment="1">
      <alignment vertical="center"/>
    </xf>
    <xf numFmtId="0" fontId="7" fillId="0" borderId="24" xfId="0" applyFont="1" applyBorder="1" applyAlignment="1" applyProtection="1">
      <alignment horizontal="center" vertical="center"/>
      <protection hidden="1"/>
    </xf>
    <xf numFmtId="0" fontId="18" fillId="0" borderId="25" xfId="0" applyFont="1" applyBorder="1" applyAlignment="1" applyProtection="1">
      <alignment horizontal="center" vertical="center"/>
      <protection hidden="1"/>
    </xf>
    <xf numFmtId="0" fontId="8" fillId="0" borderId="0" xfId="0" applyFont="1" applyProtection="1">
      <protection hidden="1"/>
    </xf>
    <xf numFmtId="0" fontId="7" fillId="0" borderId="25" xfId="0" applyFont="1" applyBorder="1" applyAlignment="1" applyProtection="1">
      <alignment horizontal="center" vertical="center"/>
      <protection hidden="1"/>
    </xf>
    <xf numFmtId="4" fontId="3" fillId="6" borderId="4" xfId="0" applyNumberFormat="1" applyFont="1" applyFill="1" applyBorder="1" applyAlignment="1" applyProtection="1">
      <alignment horizontal="center" vertical="center" wrapText="1"/>
      <protection hidden="1"/>
    </xf>
    <xf numFmtId="4" fontId="3" fillId="6" borderId="29" xfId="0" applyNumberFormat="1" applyFont="1" applyFill="1" applyBorder="1" applyAlignment="1" applyProtection="1">
      <alignment horizontal="center" vertical="center" wrapText="1"/>
      <protection hidden="1"/>
    </xf>
    <xf numFmtId="44" fontId="3" fillId="6" borderId="11" xfId="13" applyFont="1" applyFill="1" applyBorder="1" applyAlignment="1" applyProtection="1">
      <alignment horizontal="center" vertical="center" wrapText="1"/>
      <protection hidden="1"/>
    </xf>
    <xf numFmtId="44" fontId="3" fillId="6" borderId="2" xfId="13" applyFont="1" applyFill="1" applyBorder="1" applyAlignment="1" applyProtection="1">
      <alignment horizontal="center" vertical="center" wrapText="1"/>
      <protection hidden="1"/>
    </xf>
    <xf numFmtId="4" fontId="35" fillId="3" borderId="11" xfId="0" applyNumberFormat="1" applyFont="1" applyFill="1" applyBorder="1" applyAlignment="1" applyProtection="1">
      <alignment horizontal="right" vertical="center" wrapText="1"/>
      <protection hidden="1"/>
    </xf>
    <xf numFmtId="4" fontId="35" fillId="3" borderId="2" xfId="0" applyNumberFormat="1" applyFont="1" applyFill="1" applyBorder="1" applyAlignment="1" applyProtection="1">
      <alignment horizontal="right" vertical="center" wrapText="1"/>
      <protection hidden="1"/>
    </xf>
    <xf numFmtId="4" fontId="2" fillId="3" borderId="0" xfId="0" applyNumberFormat="1" applyFont="1" applyFill="1" applyBorder="1" applyAlignment="1" applyProtection="1">
      <alignment horizontal="right" vertical="center" wrapText="1"/>
      <protection hidden="1"/>
    </xf>
    <xf numFmtId="4" fontId="3" fillId="6" borderId="1" xfId="0" applyNumberFormat="1" applyFont="1" applyFill="1" applyBorder="1" applyAlignment="1" applyProtection="1">
      <alignment horizontal="center" vertical="center" wrapText="1"/>
      <protection hidden="1"/>
    </xf>
    <xf numFmtId="4" fontId="3" fillId="6" borderId="9" xfId="0" applyNumberFormat="1" applyFont="1" applyFill="1" applyBorder="1" applyAlignment="1" applyProtection="1">
      <alignment horizontal="center" vertical="center" wrapText="1"/>
      <protection hidden="1"/>
    </xf>
    <xf numFmtId="4" fontId="3" fillId="6" borderId="10" xfId="0" applyNumberFormat="1" applyFont="1" applyFill="1" applyBorder="1" applyAlignment="1" applyProtection="1">
      <alignment horizontal="center" vertical="center" wrapText="1"/>
      <protection hidden="1"/>
    </xf>
    <xf numFmtId="0" fontId="1" fillId="2" borderId="21" xfId="0" applyFont="1" applyFill="1" applyBorder="1" applyAlignment="1" applyProtection="1">
      <alignment horizontal="center"/>
      <protection hidden="1"/>
    </xf>
    <xf numFmtId="0" fontId="1" fillId="2" borderId="22" xfId="0" applyFont="1" applyFill="1" applyBorder="1" applyAlignment="1" applyProtection="1">
      <alignment horizontal="center"/>
      <protection hidden="1"/>
    </xf>
    <xf numFmtId="0" fontId="1" fillId="2" borderId="23" xfId="0" applyFont="1" applyFill="1" applyBorder="1" applyAlignment="1" applyProtection="1">
      <alignment horizontal="center"/>
      <protection hidden="1"/>
    </xf>
    <xf numFmtId="0" fontId="1" fillId="2" borderId="24" xfId="0" applyFont="1" applyFill="1" applyBorder="1" applyAlignment="1" applyProtection="1">
      <alignment horizontal="center" vertical="center"/>
      <protection hidden="1"/>
    </xf>
    <xf numFmtId="0" fontId="1" fillId="2" borderId="25" xfId="0" applyFont="1" applyFill="1" applyBorder="1" applyAlignment="1" applyProtection="1">
      <alignment horizontal="center" vertical="center"/>
      <protection hidden="1"/>
    </xf>
    <xf numFmtId="0" fontId="1" fillId="2" borderId="21" xfId="0" applyFont="1" applyFill="1" applyBorder="1" applyAlignment="1" applyProtection="1">
      <alignment horizontal="center" vertical="center"/>
      <protection hidden="1"/>
    </xf>
    <xf numFmtId="0" fontId="1" fillId="2" borderId="22" xfId="0" applyFont="1" applyFill="1" applyBorder="1" applyAlignment="1" applyProtection="1">
      <alignment horizontal="center" vertical="center"/>
      <protection hidden="1"/>
    </xf>
    <xf numFmtId="0" fontId="1" fillId="2" borderId="23" xfId="0" applyFont="1" applyFill="1" applyBorder="1" applyAlignment="1" applyProtection="1">
      <alignment horizontal="center" vertical="center"/>
      <protection hidden="1"/>
    </xf>
    <xf numFmtId="4" fontId="1" fillId="2" borderId="24" xfId="0" applyNumberFormat="1" applyFont="1" applyFill="1" applyBorder="1" applyAlignment="1" applyProtection="1">
      <alignment horizontal="center"/>
      <protection hidden="1"/>
    </xf>
    <xf numFmtId="4" fontId="0" fillId="2" borderId="26" xfId="0" applyNumberFormat="1" applyFill="1" applyBorder="1" applyAlignment="1" applyProtection="1">
      <alignment horizontal="center"/>
      <protection hidden="1"/>
    </xf>
    <xf numFmtId="0" fontId="14" fillId="5" borderId="11" xfId="0" applyFont="1" applyFill="1" applyBorder="1" applyAlignment="1" applyProtection="1">
      <alignment horizontal="center" vertical="center"/>
      <protection hidden="1"/>
    </xf>
    <xf numFmtId="0" fontId="20" fillId="5" borderId="3" xfId="0" applyFont="1" applyFill="1" applyBorder="1" applyProtection="1">
      <protection hidden="1"/>
    </xf>
    <xf numFmtId="0" fontId="20" fillId="5" borderId="2" xfId="0" applyFont="1" applyFill="1" applyBorder="1" applyProtection="1">
      <protection hidden="1"/>
    </xf>
    <xf numFmtId="170" fontId="3" fillId="6" borderId="1" xfId="10" applyNumberFormat="1" applyFont="1" applyFill="1" applyBorder="1" applyAlignment="1" applyProtection="1">
      <alignment horizontal="center" vertical="center" wrapText="1"/>
      <protection hidden="1"/>
    </xf>
    <xf numFmtId="0" fontId="1" fillId="4" borderId="2" xfId="0" applyFont="1" applyFill="1" applyBorder="1" applyAlignment="1" applyProtection="1">
      <alignment horizontal="center" vertical="center" wrapText="1"/>
      <protection hidden="1"/>
    </xf>
    <xf numFmtId="0" fontId="0" fillId="4" borderId="2" xfId="0" applyFill="1" applyBorder="1" applyAlignment="1" applyProtection="1">
      <alignment horizontal="center" vertical="center" wrapText="1"/>
      <protection hidden="1"/>
    </xf>
    <xf numFmtId="0" fontId="0" fillId="0" borderId="1" xfId="0" applyBorder="1" applyAlignment="1" applyProtection="1">
      <alignment horizontal="center" vertical="center" wrapText="1"/>
      <protection hidden="1"/>
    </xf>
    <xf numFmtId="0" fontId="6" fillId="3" borderId="4" xfId="0" applyFont="1" applyFill="1" applyBorder="1" applyAlignment="1" applyProtection="1">
      <alignment horizontal="left" vertical="center" shrinkToFit="1"/>
      <protection hidden="1"/>
    </xf>
    <xf numFmtId="0" fontId="6" fillId="3" borderId="1" xfId="0" applyFont="1" applyFill="1" applyBorder="1" applyAlignment="1" applyProtection="1">
      <alignment horizontal="left" vertical="center" shrinkToFit="1"/>
      <protection hidden="1"/>
    </xf>
    <xf numFmtId="0" fontId="11" fillId="0" borderId="0" xfId="0" applyNumberFormat="1" applyFont="1" applyBorder="1" applyAlignment="1" applyProtection="1">
      <alignment horizontal="center"/>
      <protection hidden="1"/>
    </xf>
    <xf numFmtId="0" fontId="11" fillId="0" borderId="0" xfId="0" quotePrefix="1" applyNumberFormat="1" applyFont="1" applyBorder="1" applyAlignment="1" applyProtection="1">
      <alignment horizontal="center"/>
      <protection hidden="1"/>
    </xf>
    <xf numFmtId="0" fontId="8" fillId="2" borderId="9" xfId="0" quotePrefix="1" applyNumberFormat="1" applyFont="1" applyFill="1" applyBorder="1" applyAlignment="1" applyProtection="1">
      <alignment horizontal="justify" vertical="center" wrapText="1"/>
      <protection hidden="1"/>
    </xf>
    <xf numFmtId="0" fontId="8" fillId="2" borderId="6" xfId="0" quotePrefix="1" applyNumberFormat="1" applyFont="1" applyFill="1" applyBorder="1" applyAlignment="1" applyProtection="1">
      <alignment horizontal="justify" vertical="center" wrapText="1"/>
      <protection hidden="1"/>
    </xf>
    <xf numFmtId="0" fontId="8" fillId="2" borderId="7" xfId="0" quotePrefix="1" applyNumberFormat="1" applyFont="1" applyFill="1" applyBorder="1" applyAlignment="1" applyProtection="1">
      <alignment horizontal="justify" vertical="center" wrapText="1"/>
      <protection hidden="1"/>
    </xf>
    <xf numFmtId="0" fontId="6" fillId="3" borderId="11" xfId="0" applyFont="1" applyFill="1" applyBorder="1" applyAlignment="1" applyProtection="1">
      <alignment horizontal="left" vertical="center" shrinkToFit="1"/>
      <protection hidden="1"/>
    </xf>
    <xf numFmtId="0" fontId="6" fillId="3" borderId="3" xfId="0" applyFont="1" applyFill="1" applyBorder="1" applyAlignment="1" applyProtection="1">
      <alignment horizontal="left" vertical="center" shrinkToFit="1"/>
      <protection hidden="1"/>
    </xf>
    <xf numFmtId="0" fontId="6" fillId="3" borderId="2" xfId="0" applyFont="1" applyFill="1" applyBorder="1" applyAlignment="1" applyProtection="1">
      <alignment horizontal="left" vertical="center" shrinkToFit="1"/>
      <protection hidden="1"/>
    </xf>
    <xf numFmtId="0" fontId="3" fillId="6" borderId="1" xfId="0" applyFont="1" applyFill="1" applyBorder="1" applyAlignment="1" applyProtection="1">
      <alignment horizontal="center" vertical="center" wrapText="1"/>
      <protection hidden="1"/>
    </xf>
    <xf numFmtId="0" fontId="4" fillId="6" borderId="1" xfId="0" applyFont="1" applyFill="1" applyBorder="1" applyAlignment="1" applyProtection="1">
      <alignment vertical="center"/>
      <protection hidden="1"/>
    </xf>
    <xf numFmtId="0" fontId="8" fillId="0" borderId="0" xfId="0" applyFont="1" applyAlignment="1" applyProtection="1">
      <alignment horizontal="left" vertical="center"/>
      <protection hidden="1"/>
    </xf>
    <xf numFmtId="49" fontId="48" fillId="0" borderId="0" xfId="0" applyNumberFormat="1" applyFont="1" applyAlignment="1" applyProtection="1">
      <alignment horizontal="center" vertical="center" wrapText="1"/>
      <protection hidden="1"/>
    </xf>
    <xf numFmtId="0" fontId="1" fillId="0" borderId="0" xfId="0" applyFont="1" applyProtection="1">
      <protection hidden="1"/>
    </xf>
    <xf numFmtId="0" fontId="0" fillId="0" borderId="0" xfId="0" applyProtection="1">
      <protection hidden="1"/>
    </xf>
    <xf numFmtId="0" fontId="1" fillId="0" borderId="0" xfId="0" applyFont="1" applyAlignment="1" applyProtection="1">
      <alignment horizontal="justify" wrapText="1"/>
      <protection hidden="1"/>
    </xf>
    <xf numFmtId="0" fontId="0" fillId="0" borderId="0" xfId="0" applyAlignment="1" applyProtection="1">
      <alignment horizontal="justify" wrapText="1"/>
      <protection hidden="1"/>
    </xf>
    <xf numFmtId="49" fontId="48" fillId="0" borderId="0" xfId="0" applyNumberFormat="1" applyFont="1" applyAlignment="1" applyProtection="1">
      <alignment horizontal="center" vertical="center"/>
      <protection locked="0"/>
    </xf>
    <xf numFmtId="49" fontId="4" fillId="0" borderId="0" xfId="0" applyNumberFormat="1" applyFont="1" applyAlignment="1">
      <alignment horizontal="center" vertical="center"/>
    </xf>
    <xf numFmtId="0" fontId="1" fillId="0" borderId="0" xfId="0" applyFont="1" applyAlignment="1" applyProtection="1">
      <alignment horizontal="left" vertical="center"/>
    </xf>
    <xf numFmtId="0" fontId="38" fillId="0" borderId="1" xfId="0" applyFont="1" applyBorder="1" applyAlignment="1" applyProtection="1">
      <alignment horizontal="right" vertical="center" wrapText="1"/>
    </xf>
    <xf numFmtId="10" fontId="38" fillId="0" borderId="1" xfId="14" applyNumberFormat="1" applyFont="1" applyBorder="1" applyAlignment="1" applyProtection="1">
      <alignment horizontal="center" vertical="center"/>
    </xf>
    <xf numFmtId="0" fontId="38" fillId="0" borderId="1" xfId="0" applyFont="1" applyBorder="1" applyAlignment="1" applyProtection="1">
      <alignment horizontal="right" vertical="center"/>
    </xf>
    <xf numFmtId="0" fontId="38" fillId="0" borderId="0" xfId="0" applyFont="1" applyAlignment="1" applyProtection="1">
      <alignment horizontal="right" vertical="center" wrapText="1"/>
    </xf>
    <xf numFmtId="0" fontId="47" fillId="10" borderId="1" xfId="0" applyFont="1" applyFill="1" applyBorder="1" applyAlignment="1" applyProtection="1">
      <alignment horizontal="left" vertical="center" wrapText="1"/>
    </xf>
    <xf numFmtId="0" fontId="1" fillId="0" borderId="0" xfId="0" applyFont="1" applyAlignment="1" applyProtection="1">
      <alignment horizontal="justify" vertical="center" wrapText="1"/>
    </xf>
    <xf numFmtId="0" fontId="43" fillId="13" borderId="11" xfId="0" applyFont="1" applyFill="1" applyBorder="1" applyAlignment="1" applyProtection="1">
      <alignment horizontal="center" vertical="center" wrapText="1"/>
    </xf>
    <xf numFmtId="0" fontId="43" fillId="13" borderId="3" xfId="0" applyFont="1" applyFill="1" applyBorder="1" applyAlignment="1" applyProtection="1">
      <alignment horizontal="center" vertical="center" wrapText="1"/>
    </xf>
    <xf numFmtId="0" fontId="43" fillId="13" borderId="2" xfId="0" applyFont="1" applyFill="1" applyBorder="1" applyAlignment="1" applyProtection="1">
      <alignment horizontal="center" vertical="center" wrapText="1"/>
    </xf>
    <xf numFmtId="10" fontId="45" fillId="13" borderId="1" xfId="14" applyNumberFormat="1" applyFont="1" applyFill="1" applyBorder="1" applyAlignment="1" applyProtection="1">
      <alignment horizontal="center" vertical="center"/>
    </xf>
    <xf numFmtId="0" fontId="46" fillId="3" borderId="0" xfId="0" applyFont="1" applyFill="1" applyAlignment="1" applyProtection="1">
      <alignment horizontal="right"/>
    </xf>
    <xf numFmtId="0" fontId="41" fillId="10" borderId="1" xfId="0" applyFont="1" applyFill="1" applyBorder="1" applyAlignment="1" applyProtection="1">
      <alignment horizontal="center" vertical="center"/>
    </xf>
    <xf numFmtId="0" fontId="36" fillId="0" borderId="1" xfId="0" applyFont="1" applyBorder="1" applyAlignment="1" applyProtection="1">
      <alignment horizontal="right" vertical="center"/>
    </xf>
    <xf numFmtId="0" fontId="36" fillId="0" borderId="1" xfId="0" applyFont="1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0" fillId="0" borderId="18" xfId="0" applyBorder="1" applyAlignment="1" applyProtection="1">
      <alignment horizontal="center" vertical="center"/>
    </xf>
    <xf numFmtId="0" fontId="0" fillId="2" borderId="13" xfId="0" applyFill="1" applyBorder="1" applyAlignment="1" applyProtection="1">
      <alignment horizontal="center" vertical="center" wrapText="1"/>
    </xf>
    <xf numFmtId="0" fontId="0" fillId="2" borderId="14" xfId="0" applyFill="1" applyBorder="1" applyAlignment="1" applyProtection="1">
      <alignment horizontal="center" vertical="center" wrapText="1"/>
    </xf>
    <xf numFmtId="0" fontId="0" fillId="2" borderId="15" xfId="0" applyFill="1" applyBorder="1" applyAlignment="1" applyProtection="1">
      <alignment horizontal="center" vertical="center" wrapText="1"/>
    </xf>
    <xf numFmtId="0" fontId="0" fillId="2" borderId="16" xfId="0" applyFill="1" applyBorder="1" applyAlignment="1" applyProtection="1">
      <alignment horizontal="center" vertical="center" wrapText="1"/>
    </xf>
    <xf numFmtId="0" fontId="0" fillId="2" borderId="17" xfId="0" applyFill="1" applyBorder="1" applyAlignment="1" applyProtection="1">
      <alignment horizontal="center" vertical="center" wrapText="1"/>
    </xf>
    <xf numFmtId="0" fontId="0" fillId="2" borderId="18" xfId="0" applyFill="1" applyBorder="1" applyAlignment="1" applyProtection="1">
      <alignment horizontal="center" vertical="center" wrapText="1"/>
    </xf>
    <xf numFmtId="10" fontId="38" fillId="11" borderId="1" xfId="14" applyNumberFormat="1" applyFont="1" applyFill="1" applyBorder="1" applyAlignment="1" applyProtection="1">
      <alignment horizontal="center" vertical="center"/>
    </xf>
    <xf numFmtId="10" fontId="36" fillId="1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</xf>
    <xf numFmtId="0" fontId="0" fillId="0" borderId="20" xfId="0" applyBorder="1" applyAlignment="1" applyProtection="1">
      <alignment horizontal="center" vertical="center"/>
    </xf>
    <xf numFmtId="10" fontId="38" fillId="9" borderId="1" xfId="14" applyNumberFormat="1" applyFont="1" applyFill="1" applyBorder="1" applyAlignment="1" applyProtection="1">
      <alignment horizontal="center" vertical="center"/>
    </xf>
    <xf numFmtId="10" fontId="36" fillId="9" borderId="1" xfId="0" applyNumberFormat="1" applyFont="1" applyFill="1" applyBorder="1" applyAlignment="1" applyProtection="1">
      <alignment horizontal="center" vertical="center"/>
    </xf>
    <xf numFmtId="0" fontId="36" fillId="9" borderId="1" xfId="0" applyFont="1" applyFill="1" applyBorder="1" applyAlignment="1" applyProtection="1">
      <alignment horizontal="center" vertical="center"/>
    </xf>
    <xf numFmtId="0" fontId="36" fillId="12" borderId="1" xfId="0" applyFont="1" applyFill="1" applyBorder="1" applyAlignment="1" applyProtection="1">
      <alignment horizontal="center" vertical="center"/>
      <protection locked="0"/>
    </xf>
    <xf numFmtId="0" fontId="41" fillId="0" borderId="0" xfId="0" applyFont="1" applyAlignment="1" applyProtection="1">
      <alignment horizontal="center" vertical="center"/>
    </xf>
    <xf numFmtId="0" fontId="41" fillId="0" borderId="1" xfId="0" applyFont="1" applyBorder="1" applyAlignment="1" applyProtection="1">
      <alignment horizontal="center" vertical="center"/>
    </xf>
    <xf numFmtId="0" fontId="38" fillId="0" borderId="0" xfId="0" applyFont="1" applyProtection="1"/>
    <xf numFmtId="0" fontId="37" fillId="0" borderId="1" xfId="0" applyFont="1" applyBorder="1" applyAlignment="1" applyProtection="1">
      <alignment horizontal="center" vertical="center" wrapText="1"/>
      <protection locked="0"/>
    </xf>
    <xf numFmtId="0" fontId="38" fillId="0" borderId="1" xfId="0" applyFont="1" applyBorder="1" applyAlignment="1" applyProtection="1">
      <alignment horizontal="center" vertical="center" wrapText="1"/>
      <protection locked="0"/>
    </xf>
    <xf numFmtId="0" fontId="39" fillId="10" borderId="1" xfId="0" applyFont="1" applyFill="1" applyBorder="1" applyAlignment="1" applyProtection="1">
      <alignment horizontal="center" vertical="center"/>
    </xf>
    <xf numFmtId="0" fontId="38" fillId="0" borderId="3" xfId="0" applyFont="1" applyBorder="1" applyAlignment="1" applyProtection="1">
      <alignment horizontal="left" vertical="center"/>
    </xf>
    <xf numFmtId="49" fontId="36" fillId="0" borderId="11" xfId="0" applyNumberFormat="1" applyFont="1" applyBorder="1" applyAlignment="1" applyProtection="1">
      <alignment horizontal="left" vertical="center" wrapText="1"/>
    </xf>
    <xf numFmtId="49" fontId="36" fillId="0" borderId="3" xfId="0" applyNumberFormat="1" applyFont="1" applyBorder="1" applyAlignment="1" applyProtection="1">
      <alignment horizontal="left" vertical="center" wrapText="1"/>
    </xf>
    <xf numFmtId="49" fontId="38" fillId="0" borderId="11" xfId="0" applyNumberFormat="1" applyFont="1" applyBorder="1" applyAlignment="1" applyProtection="1">
      <alignment horizontal="left" vertical="center" wrapText="1"/>
    </xf>
    <xf numFmtId="49" fontId="38" fillId="0" borderId="3" xfId="0" applyNumberFormat="1" applyFont="1" applyBorder="1" applyAlignment="1" applyProtection="1">
      <alignment horizontal="left" vertical="center" wrapText="1"/>
    </xf>
    <xf numFmtId="49" fontId="38" fillId="0" borderId="2" xfId="0" applyNumberFormat="1" applyFont="1" applyBorder="1" applyAlignment="1" applyProtection="1">
      <alignment horizontal="left" vertical="center" wrapText="1"/>
    </xf>
    <xf numFmtId="0" fontId="40" fillId="0" borderId="11" xfId="0" applyFont="1" applyBorder="1" applyAlignment="1" applyProtection="1">
      <alignment horizontal="left" vertical="center" wrapText="1"/>
    </xf>
    <xf numFmtId="0" fontId="40" fillId="0" borderId="3" xfId="0" applyFont="1" applyBorder="1" applyAlignment="1" applyProtection="1">
      <alignment horizontal="left" vertical="center" wrapText="1"/>
    </xf>
    <xf numFmtId="0" fontId="40" fillId="0" borderId="2" xfId="0" applyFont="1" applyBorder="1" applyAlignment="1" applyProtection="1">
      <alignment horizontal="left" vertical="center" wrapText="1"/>
    </xf>
    <xf numFmtId="0" fontId="5" fillId="0" borderId="0" xfId="5" applyFont="1" applyFill="1" applyBorder="1" applyAlignment="1">
      <alignment horizontal="left" vertical="center"/>
    </xf>
    <xf numFmtId="0" fontId="7" fillId="2" borderId="21" xfId="5" applyFont="1" applyFill="1" applyBorder="1" applyAlignment="1">
      <alignment horizontal="left" vertical="center" wrapText="1"/>
    </xf>
    <xf numFmtId="0" fontId="7" fillId="2" borderId="22" xfId="5" applyFont="1" applyFill="1" applyBorder="1" applyAlignment="1">
      <alignment horizontal="left" vertical="center" wrapText="1"/>
    </xf>
    <xf numFmtId="0" fontId="5" fillId="0" borderId="0" xfId="5" applyFont="1" applyFill="1" applyAlignment="1">
      <alignment horizontal="center" vertical="center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/>
    </xf>
    <xf numFmtId="0" fontId="4" fillId="0" borderId="0" xfId="5" applyFont="1" applyFill="1" applyAlignment="1">
      <alignment horizontal="center" vertical="center"/>
    </xf>
    <xf numFmtId="0" fontId="9" fillId="0" borderId="0" xfId="5" applyFont="1" applyFill="1" applyBorder="1" applyAlignment="1">
      <alignment horizontal="center" vertical="center"/>
    </xf>
    <xf numFmtId="0" fontId="5" fillId="0" borderId="0" xfId="5" quotePrefix="1" applyFont="1" applyFill="1" applyAlignment="1">
      <alignment horizontal="center" vertical="center"/>
    </xf>
    <xf numFmtId="0" fontId="14" fillId="0" borderId="0" xfId="5" quotePrefix="1" applyFont="1" applyFill="1" applyAlignment="1">
      <alignment horizontal="center" vertical="center"/>
    </xf>
    <xf numFmtId="0" fontId="14" fillId="0" borderId="0" xfId="0" applyFont="1" applyAlignment="1">
      <alignment vertical="center"/>
    </xf>
    <xf numFmtId="0" fontId="1" fillId="0" borderId="0" xfId="5" applyFill="1" applyAlignment="1">
      <alignment horizontal="center" vertical="center"/>
    </xf>
    <xf numFmtId="0" fontId="8" fillId="0" borderId="0" xfId="5" applyFont="1" applyFill="1" applyAlignment="1">
      <alignment horizontal="center" vertical="center"/>
    </xf>
    <xf numFmtId="0" fontId="8" fillId="0" borderId="0" xfId="5" applyFont="1" applyBorder="1" applyAlignment="1">
      <alignment horizontal="center" vertical="center"/>
    </xf>
    <xf numFmtId="0" fontId="8" fillId="2" borderId="21" xfId="0" quotePrefix="1" applyNumberFormat="1" applyFont="1" applyFill="1" applyBorder="1" applyAlignment="1" applyProtection="1">
      <alignment horizontal="justify" vertical="center" wrapText="1"/>
      <protection hidden="1"/>
    </xf>
    <xf numFmtId="0" fontId="7" fillId="2" borderId="22" xfId="0" quotePrefix="1" applyNumberFormat="1" applyFont="1" applyFill="1" applyBorder="1" applyAlignment="1" applyProtection="1">
      <alignment horizontal="justify" vertical="center" wrapText="1"/>
      <protection hidden="1"/>
    </xf>
    <xf numFmtId="0" fontId="7" fillId="2" borderId="23" xfId="0" quotePrefix="1" applyNumberFormat="1" applyFont="1" applyFill="1" applyBorder="1" applyAlignment="1" applyProtection="1">
      <alignment horizontal="justify" vertical="center" wrapText="1"/>
      <protection hidden="1"/>
    </xf>
    <xf numFmtId="0" fontId="33" fillId="2" borderId="21" xfId="0" applyFont="1" applyFill="1" applyBorder="1" applyAlignment="1" applyProtection="1">
      <alignment horizontal="justify" vertical="center" wrapText="1"/>
      <protection hidden="1"/>
    </xf>
    <xf numFmtId="0" fontId="33" fillId="2" borderId="22" xfId="0" applyFont="1" applyFill="1" applyBorder="1" applyAlignment="1" applyProtection="1">
      <alignment horizontal="justify" vertical="center" wrapText="1"/>
      <protection hidden="1"/>
    </xf>
    <xf numFmtId="0" fontId="33" fillId="2" borderId="23" xfId="0" applyFont="1" applyFill="1" applyBorder="1" applyAlignment="1" applyProtection="1">
      <alignment horizontal="justify"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28" fillId="2" borderId="13" xfId="0" applyFont="1" applyFill="1" applyBorder="1" applyAlignment="1" applyProtection="1">
      <alignment horizontal="center" vertical="center" wrapText="1"/>
      <protection hidden="1"/>
    </xf>
    <xf numFmtId="0" fontId="28" fillId="2" borderId="27" xfId="0" quotePrefix="1" applyFont="1" applyFill="1" applyBorder="1" applyAlignment="1" applyProtection="1">
      <alignment horizontal="center" vertical="center" wrapText="1"/>
      <protection hidden="1"/>
    </xf>
    <xf numFmtId="0" fontId="28" fillId="2" borderId="14" xfId="0" quotePrefix="1" applyFont="1" applyFill="1" applyBorder="1" applyAlignment="1" applyProtection="1">
      <alignment horizontal="center" vertical="center" wrapText="1"/>
      <protection hidden="1"/>
    </xf>
    <xf numFmtId="0" fontId="13" fillId="2" borderId="21" xfId="0" applyFont="1" applyFill="1" applyBorder="1" applyAlignment="1" applyProtection="1">
      <alignment horizontal="center" vertical="center"/>
      <protection hidden="1"/>
    </xf>
    <xf numFmtId="0" fontId="13" fillId="2" borderId="22" xfId="0" applyFont="1" applyFill="1" applyBorder="1" applyAlignment="1" applyProtection="1">
      <alignment horizontal="center" vertical="center"/>
      <protection hidden="1"/>
    </xf>
    <xf numFmtId="0" fontId="13" fillId="2" borderId="23" xfId="0" applyFont="1" applyFill="1" applyBorder="1" applyAlignment="1" applyProtection="1">
      <alignment horizontal="center" vertical="center"/>
      <protection hidden="1"/>
    </xf>
    <xf numFmtId="0" fontId="29" fillId="2" borderId="17" xfId="0" applyNumberFormat="1" applyFont="1" applyFill="1" applyBorder="1" applyAlignment="1" applyProtection="1">
      <alignment horizontal="center"/>
      <protection hidden="1"/>
    </xf>
    <xf numFmtId="0" fontId="29" fillId="2" borderId="28" xfId="0" applyNumberFormat="1" applyFont="1" applyFill="1" applyBorder="1" applyAlignment="1" applyProtection="1">
      <alignment horizontal="center"/>
      <protection hidden="1"/>
    </xf>
    <xf numFmtId="0" fontId="29" fillId="2" borderId="18" xfId="0" applyNumberFormat="1" applyFont="1" applyFill="1" applyBorder="1" applyAlignment="1" applyProtection="1">
      <alignment horizontal="center"/>
      <protection hidden="1"/>
    </xf>
    <xf numFmtId="0" fontId="6" fillId="6" borderId="21" xfId="0" applyFont="1" applyFill="1" applyBorder="1" applyAlignment="1" applyProtection="1">
      <alignment horizontal="left" vertical="center"/>
      <protection hidden="1"/>
    </xf>
    <xf numFmtId="0" fontId="6" fillId="6" borderId="22" xfId="0" applyFont="1" applyFill="1" applyBorder="1" applyAlignment="1" applyProtection="1">
      <alignment horizontal="left" vertical="center"/>
      <protection hidden="1"/>
    </xf>
    <xf numFmtId="0" fontId="6" fillId="6" borderId="23" xfId="0" applyFont="1" applyFill="1" applyBorder="1" applyAlignment="1" applyProtection="1">
      <alignment horizontal="left" vertical="center"/>
      <protection hidden="1"/>
    </xf>
    <xf numFmtId="0" fontId="3" fillId="2" borderId="21" xfId="0" applyFont="1" applyFill="1" applyBorder="1" applyAlignment="1" applyProtection="1">
      <alignment horizontal="left" vertical="center"/>
      <protection hidden="1"/>
    </xf>
    <xf numFmtId="0" fontId="3" fillId="2" borderId="22" xfId="0" applyFont="1" applyFill="1" applyBorder="1" applyAlignment="1" applyProtection="1">
      <alignment horizontal="left" vertical="center"/>
      <protection hidden="1"/>
    </xf>
    <xf numFmtId="0" fontId="20" fillId="16" borderId="1" xfId="0" applyFont="1" applyFill="1" applyBorder="1" applyAlignment="1" applyProtection="1">
      <alignment vertical="center"/>
      <protection locked="0"/>
    </xf>
  </cellXfs>
  <cellStyles count="15">
    <cellStyle name="Excel Built-in Normal" xfId="1" xr:uid="{00000000-0005-0000-0000-000000000000}"/>
    <cellStyle name="Moeda" xfId="13" builtinId="4"/>
    <cellStyle name="Moeda 2" xfId="2" xr:uid="{00000000-0005-0000-0000-000002000000}"/>
    <cellStyle name="Moeda 2 2" xfId="3" xr:uid="{00000000-0005-0000-0000-000003000000}"/>
    <cellStyle name="Moeda 4" xfId="4" xr:uid="{00000000-0005-0000-0000-000004000000}"/>
    <cellStyle name="Normal" xfId="0" builtinId="0"/>
    <cellStyle name="Normal 2" xfId="5" xr:uid="{00000000-0005-0000-0000-000006000000}"/>
    <cellStyle name="Normal 3" xfId="6" xr:uid="{00000000-0005-0000-0000-000007000000}"/>
    <cellStyle name="Normal 5" xfId="7" xr:uid="{00000000-0005-0000-0000-000008000000}"/>
    <cellStyle name="Normal 6" xfId="8" xr:uid="{00000000-0005-0000-0000-000009000000}"/>
    <cellStyle name="Normal 7" xfId="9" xr:uid="{00000000-0005-0000-0000-00000A000000}"/>
    <cellStyle name="Porcentagem" xfId="10" builtinId="5"/>
    <cellStyle name="Porcentagem 2" xfId="14" xr:uid="{00000000-0005-0000-0000-00000C000000}"/>
    <cellStyle name="Separador de milhares 2" xfId="12" xr:uid="{00000000-0005-0000-0000-00000D000000}"/>
    <cellStyle name="Vírgula" xfId="11" builtinId="3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5.jpeg"/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6.jpe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9526</xdr:colOff>
      <xdr:row>0</xdr:row>
      <xdr:rowOff>19050</xdr:rowOff>
    </xdr:from>
    <xdr:to>
      <xdr:col>1</xdr:col>
      <xdr:colOff>273140</xdr:colOff>
      <xdr:row>1</xdr:row>
      <xdr:rowOff>171450</xdr:rowOff>
    </xdr:to>
    <xdr:pic>
      <xdr:nvPicPr>
        <xdr:cNvPr id="14" name="Picture 2">
          <a:extLst>
            <a:ext uri="{FF2B5EF4-FFF2-40B4-BE49-F238E27FC236}">
              <a16:creationId xmlns:a16="http://schemas.microsoft.com/office/drawing/2014/main" id="{6BD22583-8B97-457F-AACE-909369A98D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9526" y="19050"/>
          <a:ext cx="805978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45720</xdr:rowOff>
    </xdr:from>
    <xdr:to>
      <xdr:col>1</xdr:col>
      <xdr:colOff>0</xdr:colOff>
      <xdr:row>3</xdr:row>
      <xdr:rowOff>131445</xdr:rowOff>
    </xdr:to>
    <xdr:pic>
      <xdr:nvPicPr>
        <xdr:cNvPr id="15" name="Picture 1" descr="logo mmf email">
          <a:extLst>
            <a:ext uri="{FF2B5EF4-FFF2-40B4-BE49-F238E27FC236}">
              <a16:creationId xmlns:a16="http://schemas.microsoft.com/office/drawing/2014/main" id="{AEE620F7-A68E-4D7B-A9A0-1A4867E2EF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9100" y="4572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108858</xdr:colOff>
      <xdr:row>0</xdr:row>
      <xdr:rowOff>558</xdr:rowOff>
    </xdr:from>
    <xdr:to>
      <xdr:col>9</xdr:col>
      <xdr:colOff>1621973</xdr:colOff>
      <xdr:row>1</xdr:row>
      <xdr:rowOff>205866</xdr:rowOff>
    </xdr:to>
    <xdr:pic>
      <xdr:nvPicPr>
        <xdr:cNvPr id="16" name="Imagem 2" descr="LOGO CTO.jpg">
          <a:extLst>
            <a:ext uri="{FF2B5EF4-FFF2-40B4-BE49-F238E27FC236}">
              <a16:creationId xmlns:a16="http://schemas.microsoft.com/office/drawing/2014/main" id="{A54A3F29-41E2-4D3F-9874-E17457A5E3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1805558" y="558"/>
          <a:ext cx="1513115" cy="9006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474570</xdr:colOff>
      <xdr:row>0</xdr:row>
      <xdr:rowOff>163045</xdr:rowOff>
    </xdr:from>
    <xdr:to>
      <xdr:col>0</xdr:col>
      <xdr:colOff>2592481</xdr:colOff>
      <xdr:row>0</xdr:row>
      <xdr:rowOff>990600</xdr:rowOff>
    </xdr:to>
    <xdr:pic>
      <xdr:nvPicPr>
        <xdr:cNvPr id="2" name="Imagem 1" descr="LOGOJF_Horizontal">
          <a:extLst>
            <a:ext uri="{FF2B5EF4-FFF2-40B4-BE49-F238E27FC236}">
              <a16:creationId xmlns:a16="http://schemas.microsoft.com/office/drawing/2014/main" id="{01ACCE73-F74A-4FF2-86E2-DA6B1A573B0D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4570" y="163045"/>
          <a:ext cx="2117911" cy="827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45720</xdr:rowOff>
    </xdr:from>
    <xdr:to>
      <xdr:col>1</xdr:col>
      <xdr:colOff>0</xdr:colOff>
      <xdr:row>1</xdr:row>
      <xdr:rowOff>90351</xdr:rowOff>
    </xdr:to>
    <xdr:pic>
      <xdr:nvPicPr>
        <xdr:cNvPr id="2" name="Picture 1" descr="logo mmf email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4380" y="4572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4356</xdr:colOff>
      <xdr:row>0</xdr:row>
      <xdr:rowOff>38185</xdr:rowOff>
    </xdr:from>
    <xdr:to>
      <xdr:col>0</xdr:col>
      <xdr:colOff>483326</xdr:colOff>
      <xdr:row>0</xdr:row>
      <xdr:rowOff>463936</xdr:rowOff>
    </xdr:to>
    <xdr:pic>
      <xdr:nvPicPr>
        <xdr:cNvPr id="5" name="Picture 2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4356" y="38185"/>
          <a:ext cx="478970" cy="42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457200</xdr:colOff>
      <xdr:row>0</xdr:row>
      <xdr:rowOff>0</xdr:rowOff>
    </xdr:from>
    <xdr:to>
      <xdr:col>4</xdr:col>
      <xdr:colOff>1244616</xdr:colOff>
      <xdr:row>0</xdr:row>
      <xdr:rowOff>529689</xdr:rowOff>
    </xdr:to>
    <xdr:pic>
      <xdr:nvPicPr>
        <xdr:cNvPr id="6" name="Imagem 2" descr="LOGO CTO.jpg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889863" y="0"/>
          <a:ext cx="787416" cy="5296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45720</xdr:rowOff>
    </xdr:from>
    <xdr:to>
      <xdr:col>1</xdr:col>
      <xdr:colOff>0</xdr:colOff>
      <xdr:row>0</xdr:row>
      <xdr:rowOff>617220</xdr:rowOff>
    </xdr:to>
    <xdr:pic>
      <xdr:nvPicPr>
        <xdr:cNvPr id="2" name="Picture 1" descr="logo mmf email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8620" y="4572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59239</xdr:colOff>
      <xdr:row>0</xdr:row>
      <xdr:rowOff>54773</xdr:rowOff>
    </xdr:from>
    <xdr:to>
      <xdr:col>1</xdr:col>
      <xdr:colOff>123093</xdr:colOff>
      <xdr:row>0</xdr:row>
      <xdr:rowOff>652096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59239" y="54773"/>
          <a:ext cx="671989" cy="5973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1547446</xdr:colOff>
      <xdr:row>0</xdr:row>
      <xdr:rowOff>11723</xdr:rowOff>
    </xdr:from>
    <xdr:to>
      <xdr:col>6</xdr:col>
      <xdr:colOff>2534129</xdr:colOff>
      <xdr:row>0</xdr:row>
      <xdr:rowOff>674254</xdr:rowOff>
    </xdr:to>
    <xdr:pic>
      <xdr:nvPicPr>
        <xdr:cNvPr id="4" name="Imagem 2" descr="LOGO CTO.jpg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160477" y="11723"/>
          <a:ext cx="986683" cy="662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D139CA-2233-4B65-B933-B0AAD46C058E}">
  <sheetPr>
    <pageSetUpPr fitToPage="1"/>
  </sheetPr>
  <dimension ref="A1:AY41"/>
  <sheetViews>
    <sheetView tabSelected="1" topLeftCell="A4" zoomScale="85" zoomScaleNormal="85" workbookViewId="0">
      <selection activeCell="B23" sqref="B23"/>
    </sheetView>
  </sheetViews>
  <sheetFormatPr defaultColWidth="9.140625" defaultRowHeight="12.75" x14ac:dyDescent="0.2"/>
  <cols>
    <col min="1" max="1" width="8" customWidth="1"/>
    <col min="2" max="2" width="70.7109375" customWidth="1"/>
    <col min="3" max="3" width="13.140625" customWidth="1"/>
    <col min="4" max="4" width="9.5703125" customWidth="1"/>
    <col min="5" max="5" width="14.28515625" customWidth="1"/>
    <col min="6" max="6" width="15.140625" customWidth="1"/>
    <col min="7" max="7" width="23.7109375" customWidth="1"/>
    <col min="8" max="8" width="21.7109375" customWidth="1"/>
    <col min="9" max="9" width="18.7109375" customWidth="1"/>
    <col min="10" max="10" width="24.42578125" customWidth="1"/>
    <col min="11" max="13" width="0" hidden="1" customWidth="1"/>
    <col min="14" max="14" width="6.85546875" customWidth="1"/>
    <col min="15" max="15" width="16.5703125" customWidth="1"/>
    <col min="16" max="19" width="16.7109375" customWidth="1"/>
    <col min="20" max="20" width="2.42578125" customWidth="1"/>
    <col min="21" max="21" width="21.28515625" customWidth="1"/>
    <col min="22" max="22" width="13" customWidth="1"/>
  </cols>
  <sheetData>
    <row r="1" spans="1:23" s="2" customFormat="1" ht="54.75" customHeight="1" x14ac:dyDescent="0.2">
      <c r="A1" s="1"/>
      <c r="B1" s="94" t="s">
        <v>133</v>
      </c>
      <c r="C1" s="1"/>
      <c r="D1" s="1"/>
      <c r="E1" s="1"/>
      <c r="F1" s="1"/>
      <c r="G1" s="1"/>
      <c r="H1" s="1"/>
      <c r="I1" s="1"/>
    </row>
    <row r="2" spans="1:23" s="2" customFormat="1" ht="28.9" customHeight="1" x14ac:dyDescent="0.2">
      <c r="A2" s="3"/>
      <c r="B2" s="3"/>
      <c r="C2" s="3"/>
      <c r="E2" s="4"/>
      <c r="F2" s="4"/>
      <c r="G2" s="4"/>
      <c r="H2" s="5"/>
      <c r="I2" s="6"/>
    </row>
    <row r="3" spans="1:23" s="2" customFormat="1" ht="40.15" customHeight="1" x14ac:dyDescent="0.2">
      <c r="A3" s="192" t="s">
        <v>124</v>
      </c>
      <c r="B3" s="53"/>
      <c r="C3" s="53"/>
      <c r="D3" s="53"/>
      <c r="E3" s="53"/>
      <c r="F3" s="53"/>
      <c r="G3" s="53"/>
      <c r="H3" s="53"/>
      <c r="I3" s="53"/>
      <c r="J3" s="54"/>
    </row>
    <row r="4" spans="1:23" s="2" customFormat="1" x14ac:dyDescent="0.2">
      <c r="A4" s="51"/>
      <c r="B4" s="51"/>
      <c r="C4" s="51"/>
      <c r="D4" s="51"/>
      <c r="E4" s="51"/>
      <c r="F4" s="51"/>
      <c r="G4" s="51"/>
      <c r="H4" s="51"/>
      <c r="I4" s="51"/>
      <c r="J4" s="52"/>
    </row>
    <row r="5" spans="1:23" s="2" customFormat="1" ht="42" customHeight="1" x14ac:dyDescent="0.2">
      <c r="A5" s="283" t="s">
        <v>76</v>
      </c>
      <c r="B5" s="284"/>
      <c r="C5" s="284"/>
      <c r="D5" s="284"/>
      <c r="E5" s="284"/>
      <c r="F5" s="284"/>
      <c r="G5" s="284"/>
      <c r="H5" s="284"/>
      <c r="I5" s="284"/>
      <c r="J5" s="285"/>
      <c r="K5" s="276" t="s">
        <v>28</v>
      </c>
      <c r="L5" s="278" t="s">
        <v>27</v>
      </c>
    </row>
    <row r="6" spans="1:23" s="2" customFormat="1" ht="21.6" customHeight="1" x14ac:dyDescent="0.2">
      <c r="A6" s="193" t="s">
        <v>125</v>
      </c>
      <c r="B6" s="139"/>
      <c r="C6" s="55"/>
      <c r="D6" s="55"/>
      <c r="E6" s="55"/>
      <c r="F6" s="55"/>
      <c r="G6" s="55"/>
      <c r="H6" s="55"/>
      <c r="I6" s="55"/>
      <c r="J6" s="65"/>
      <c r="K6" s="277"/>
      <c r="L6" s="278"/>
    </row>
    <row r="7" spans="1:23" s="2" customFormat="1" x14ac:dyDescent="0.2">
      <c r="A7" s="7"/>
      <c r="B7" s="7"/>
      <c r="C7" s="7"/>
      <c r="D7" s="7"/>
      <c r="E7" s="7"/>
      <c r="F7" s="7"/>
      <c r="G7" s="7"/>
      <c r="H7" s="7"/>
      <c r="I7" s="7"/>
      <c r="J7" s="39"/>
      <c r="K7" s="277"/>
      <c r="L7" s="278"/>
    </row>
    <row r="8" spans="1:23" s="2" customFormat="1" ht="21.6" customHeight="1" x14ac:dyDescent="0.2">
      <c r="A8" s="136" t="s">
        <v>126</v>
      </c>
      <c r="B8" s="50"/>
      <c r="C8" s="46"/>
      <c r="D8" s="7"/>
      <c r="E8" s="136" t="s">
        <v>23</v>
      </c>
      <c r="F8" s="137" t="s">
        <v>122</v>
      </c>
      <c r="G8" s="48"/>
      <c r="H8" s="48"/>
      <c r="I8" s="137" t="s">
        <v>22</v>
      </c>
      <c r="J8" s="194" t="s">
        <v>127</v>
      </c>
      <c r="K8" s="277"/>
      <c r="L8" s="278"/>
    </row>
    <row r="9" spans="1:23" s="2" customFormat="1" ht="19.899999999999999" customHeight="1" x14ac:dyDescent="0.2">
      <c r="A9" s="135" t="s">
        <v>16</v>
      </c>
      <c r="B9" s="195" t="s">
        <v>129</v>
      </c>
      <c r="C9" s="47"/>
      <c r="D9" s="7"/>
      <c r="E9" s="138" t="s">
        <v>21</v>
      </c>
      <c r="F9" s="43"/>
      <c r="G9" s="43"/>
      <c r="H9" s="196" t="s">
        <v>128</v>
      </c>
      <c r="I9" s="44"/>
      <c r="J9" s="49"/>
      <c r="K9" s="277"/>
      <c r="L9" s="278"/>
      <c r="Q9" s="52"/>
    </row>
    <row r="10" spans="1:23" s="2" customFormat="1" ht="13.5" thickBot="1" x14ac:dyDescent="0.25">
      <c r="A10" s="8"/>
      <c r="B10" s="8"/>
      <c r="C10" s="8"/>
      <c r="D10" s="36"/>
      <c r="E10" s="36"/>
      <c r="F10" s="36"/>
      <c r="G10" s="36"/>
      <c r="H10" s="36"/>
      <c r="I10" s="36"/>
      <c r="J10" s="45"/>
      <c r="K10" s="277"/>
      <c r="L10" s="278"/>
      <c r="Q10" s="52"/>
    </row>
    <row r="11" spans="1:23" s="2" customFormat="1" ht="15" customHeight="1" thickBot="1" x14ac:dyDescent="0.25">
      <c r="A11" s="160" t="s">
        <v>77</v>
      </c>
      <c r="B11" s="64"/>
      <c r="C11" s="172">
        <v>5000</v>
      </c>
      <c r="D11" s="59"/>
      <c r="E11" s="279" t="s">
        <v>78</v>
      </c>
      <c r="F11" s="279"/>
      <c r="G11" s="279"/>
      <c r="H11" s="279"/>
      <c r="I11" s="280"/>
      <c r="J11" s="174" t="s">
        <v>79</v>
      </c>
      <c r="K11" s="277"/>
      <c r="L11" s="278"/>
      <c r="O11" s="262" t="s">
        <v>108</v>
      </c>
      <c r="P11" s="263"/>
      <c r="Q11" s="263"/>
      <c r="R11" s="263"/>
      <c r="S11" s="264"/>
      <c r="T11" s="140"/>
      <c r="U11" s="140"/>
    </row>
    <row r="12" spans="1:23" s="2" customFormat="1" ht="15" customHeight="1" thickBot="1" x14ac:dyDescent="0.25">
      <c r="A12" s="161" t="s">
        <v>95</v>
      </c>
      <c r="B12" s="64"/>
      <c r="C12" s="171">
        <v>2</v>
      </c>
      <c r="D12" s="59"/>
      <c r="E12" s="286" t="s">
        <v>89</v>
      </c>
      <c r="F12" s="287"/>
      <c r="G12" s="287"/>
      <c r="H12" s="287"/>
      <c r="I12" s="288"/>
      <c r="J12" s="175">
        <v>0</v>
      </c>
      <c r="K12" s="38">
        <f>((L12*(I21+I30+I59+I91+I125)))</f>
        <v>0</v>
      </c>
      <c r="L12" s="100" t="str">
        <f>IF(C11&gt;=10000,"3,5%",IF(C11&lt;=3000,"5%","4%"))</f>
        <v>4%</v>
      </c>
      <c r="N12" s="133"/>
    </row>
    <row r="13" spans="1:23" s="2" customFormat="1" ht="15" customHeight="1" thickBot="1" x14ac:dyDescent="0.25">
      <c r="A13" s="161" t="s">
        <v>87</v>
      </c>
      <c r="B13" s="63"/>
      <c r="C13" s="197">
        <f>IF(J11="NÃO",C11/C12,"N/A")</f>
        <v>2500</v>
      </c>
      <c r="D13" s="9"/>
      <c r="E13" s="10"/>
      <c r="F13" s="10"/>
      <c r="G13" s="10"/>
      <c r="H13" s="10"/>
      <c r="I13" s="11"/>
      <c r="J13" s="39"/>
      <c r="O13" s="265" t="s">
        <v>86</v>
      </c>
      <c r="P13" s="266"/>
      <c r="Q13" s="266"/>
      <c r="R13" s="266"/>
      <c r="S13" s="142">
        <f>IF(J11="NÃO",C13,J12)</f>
        <v>2500</v>
      </c>
      <c r="T13" s="150"/>
      <c r="U13" s="270" t="s">
        <v>94</v>
      </c>
      <c r="V13" s="271"/>
      <c r="W13" s="141"/>
    </row>
    <row r="14" spans="1:23" s="12" customFormat="1" ht="15" customHeight="1" thickBot="1" x14ac:dyDescent="0.25">
      <c r="A14" s="161" t="s">
        <v>88</v>
      </c>
      <c r="B14" s="62"/>
      <c r="C14" s="172">
        <v>3900</v>
      </c>
      <c r="D14" s="60"/>
      <c r="E14" s="88" t="s">
        <v>80</v>
      </c>
      <c r="F14" s="89"/>
      <c r="G14" s="90"/>
      <c r="H14" s="198">
        <f>IF(S13=0,"INFORMAR ÁREA",SUM(O18:S18))</f>
        <v>11</v>
      </c>
      <c r="I14" s="61" t="s">
        <v>14</v>
      </c>
      <c r="J14" s="199">
        <f>'BDI Engenharia Consultiva'!O22</f>
        <v>0.2942804255218856</v>
      </c>
      <c r="U14" s="154" t="s">
        <v>91</v>
      </c>
      <c r="V14" s="151" t="str">
        <f>IF(S13&gt;1200,"N/A",IF(S13&lt;=400,"N/A",3+((S13-400)/200)))</f>
        <v>N/A</v>
      </c>
    </row>
    <row r="15" spans="1:23" s="2" customFormat="1" ht="15" customHeight="1" thickBot="1" x14ac:dyDescent="0.25">
      <c r="D15" s="99"/>
      <c r="E15" s="157" t="s">
        <v>101</v>
      </c>
      <c r="F15" s="157"/>
      <c r="G15" s="157"/>
      <c r="H15" s="173">
        <v>6</v>
      </c>
      <c r="I15" s="159" t="s">
        <v>104</v>
      </c>
      <c r="J15" s="177" t="s">
        <v>140</v>
      </c>
      <c r="O15" s="267" t="s">
        <v>81</v>
      </c>
      <c r="P15" s="268"/>
      <c r="Q15" s="268"/>
      <c r="R15" s="268"/>
      <c r="S15" s="269"/>
      <c r="U15" s="155" t="s">
        <v>92</v>
      </c>
      <c r="V15" s="152" t="str">
        <f>IF(S13&lt;=1200,"N/A",IF(S13&gt;2400,"N/A",7+((S13-1200)/400)))</f>
        <v>N/A</v>
      </c>
    </row>
    <row r="16" spans="1:23" s="2" customFormat="1" ht="16.5" thickBot="1" x14ac:dyDescent="0.3">
      <c r="A16" s="281"/>
      <c r="B16" s="282"/>
      <c r="C16" s="282"/>
      <c r="D16" s="282"/>
      <c r="E16" s="282"/>
      <c r="F16" s="282"/>
      <c r="G16" s="282"/>
      <c r="H16" s="282"/>
      <c r="I16" s="282"/>
      <c r="U16" s="156" t="s">
        <v>93</v>
      </c>
      <c r="V16" s="153">
        <f>IF(S13&lt;=2400,"N/A",10+((S13-2400)/600))</f>
        <v>10.166666666666666</v>
      </c>
    </row>
    <row r="17" spans="1:51" s="37" customFormat="1" ht="26.25" customHeight="1" x14ac:dyDescent="0.2">
      <c r="A17" s="272" t="s">
        <v>118</v>
      </c>
      <c r="B17" s="273"/>
      <c r="C17" s="273"/>
      <c r="D17" s="273"/>
      <c r="E17" s="273"/>
      <c r="F17" s="273"/>
      <c r="G17" s="273"/>
      <c r="H17" s="273"/>
      <c r="I17" s="273"/>
      <c r="J17" s="274"/>
      <c r="K17" s="96"/>
      <c r="N17" s="13"/>
      <c r="O17" s="143" t="s">
        <v>82</v>
      </c>
      <c r="P17" s="144" t="s">
        <v>83</v>
      </c>
      <c r="Q17" s="144" t="s">
        <v>85</v>
      </c>
      <c r="R17" s="144" t="s">
        <v>84</v>
      </c>
      <c r="S17" s="145" t="s">
        <v>90</v>
      </c>
      <c r="T17" s="18"/>
      <c r="U17" s="18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</row>
    <row r="18" spans="1:51" s="58" customFormat="1" ht="26.25" customHeight="1" thickBot="1" x14ac:dyDescent="0.25">
      <c r="A18" s="289" t="s">
        <v>10</v>
      </c>
      <c r="B18" s="289" t="s">
        <v>2</v>
      </c>
      <c r="C18" s="289" t="s">
        <v>12</v>
      </c>
      <c r="D18" s="259" t="s">
        <v>4</v>
      </c>
      <c r="E18" s="260" t="s">
        <v>99</v>
      </c>
      <c r="F18" s="259" t="s">
        <v>98</v>
      </c>
      <c r="G18" s="259"/>
      <c r="H18" s="260" t="s">
        <v>100</v>
      </c>
      <c r="I18" s="252" t="s">
        <v>97</v>
      </c>
      <c r="J18" s="259" t="s">
        <v>105</v>
      </c>
      <c r="K18" s="97"/>
      <c r="N18" s="13"/>
      <c r="O18" s="146" t="str">
        <f>IF(S13=0,"N/A",IF(S13&lt;=200,2,"N/A"))</f>
        <v>N/A</v>
      </c>
      <c r="P18" s="147" t="str">
        <f>IF(S13&gt;400,"N/A",IF(S13&lt;=200,"N/A",3))</f>
        <v>N/A</v>
      </c>
      <c r="Q18" s="148" t="str">
        <f>IF(V14="N/A","N/A",ROUNDUP(V14,0))</f>
        <v>N/A</v>
      </c>
      <c r="R18" s="148" t="str">
        <f>IF(V15="N/A","N/A",ROUNDUP(V15,0))</f>
        <v>N/A</v>
      </c>
      <c r="S18" s="149">
        <f>IF(V16="N/A","N/A",ROUNDUP(V16,0))</f>
        <v>11</v>
      </c>
      <c r="T18" s="13"/>
      <c r="U18" s="18"/>
      <c r="V18" s="178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4"/>
      <c r="AK18" s="134"/>
      <c r="AL18" s="134"/>
      <c r="AM18" s="134"/>
      <c r="AN18" s="134"/>
      <c r="AO18" s="134"/>
      <c r="AP18" s="134"/>
      <c r="AQ18" s="134"/>
      <c r="AR18" s="134"/>
      <c r="AS18" s="134"/>
      <c r="AT18" s="134"/>
      <c r="AU18" s="134"/>
      <c r="AV18" s="134"/>
      <c r="AW18" s="134"/>
      <c r="AX18" s="134"/>
      <c r="AY18" s="134"/>
    </row>
    <row r="19" spans="1:51" s="58" customFormat="1" ht="15" customHeight="1" x14ac:dyDescent="0.2">
      <c r="A19" s="289"/>
      <c r="B19" s="290"/>
      <c r="C19" s="289"/>
      <c r="D19" s="259"/>
      <c r="E19" s="261"/>
      <c r="F19" s="275">
        <f>J14</f>
        <v>0.2942804255218856</v>
      </c>
      <c r="G19" s="275"/>
      <c r="H19" s="261"/>
      <c r="I19" s="253"/>
      <c r="J19" s="259"/>
      <c r="K19" s="98"/>
      <c r="N19" s="13"/>
      <c r="O19" s="13"/>
      <c r="P19" s="13"/>
      <c r="Q19" s="13"/>
      <c r="R19" s="13"/>
      <c r="S19" s="13"/>
      <c r="T19" s="13"/>
      <c r="U19" s="18"/>
      <c r="V19" s="179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4"/>
      <c r="AK19" s="134"/>
      <c r="AL19" s="134"/>
      <c r="AM19" s="134"/>
      <c r="AN19" s="134"/>
      <c r="AO19" s="134"/>
      <c r="AP19" s="134"/>
      <c r="AQ19" s="134"/>
      <c r="AR19" s="134"/>
      <c r="AS19" s="134"/>
      <c r="AT19" s="134"/>
      <c r="AU19" s="134"/>
      <c r="AV19" s="134"/>
      <c r="AW19" s="134"/>
      <c r="AX19" s="134"/>
      <c r="AY19" s="134"/>
    </row>
    <row r="20" spans="1:51" s="13" customFormat="1" ht="18" customHeight="1" x14ac:dyDescent="0.2">
      <c r="A20" s="14"/>
      <c r="B20" s="15"/>
      <c r="C20" s="14"/>
      <c r="D20" s="16"/>
      <c r="E20" s="16"/>
      <c r="F20" s="42"/>
      <c r="G20" s="42"/>
      <c r="H20" s="16"/>
      <c r="I20" s="16"/>
      <c r="J20" s="40"/>
      <c r="K20" s="17"/>
      <c r="L20" s="18"/>
      <c r="M20" s="19"/>
    </row>
    <row r="21" spans="1:51" s="13" customFormat="1" ht="18" customHeight="1" x14ac:dyDescent="0.2">
      <c r="A21" s="164" t="s">
        <v>8</v>
      </c>
      <c r="B21" s="164" t="s">
        <v>96</v>
      </c>
      <c r="C21" s="165"/>
      <c r="D21" s="188"/>
      <c r="E21" s="56"/>
      <c r="F21" s="254"/>
      <c r="G21" s="255"/>
      <c r="H21" s="163">
        <f>SUM(H22:H23)</f>
        <v>9595.69</v>
      </c>
      <c r="I21" s="41"/>
      <c r="J21" s="57"/>
      <c r="K21" s="21"/>
      <c r="L21" s="21"/>
    </row>
    <row r="22" spans="1:51" s="13" customFormat="1" ht="22.5" customHeight="1" x14ac:dyDescent="0.2">
      <c r="A22" s="166" t="s">
        <v>6</v>
      </c>
      <c r="B22" s="380" t="s">
        <v>135</v>
      </c>
      <c r="C22" s="167" t="s">
        <v>11</v>
      </c>
      <c r="D22" s="176">
        <v>1</v>
      </c>
      <c r="E22" s="209">
        <v>1205.96</v>
      </c>
      <c r="F22" s="256">
        <f>E22*(1+$F$19)</f>
        <v>1560.8504219623733</v>
      </c>
      <c r="G22" s="257"/>
      <c r="H22" s="180">
        <f>TRUNC(D22*F22,2)</f>
        <v>1560.85</v>
      </c>
      <c r="I22" s="211" t="s">
        <v>137</v>
      </c>
      <c r="J22" s="212" t="s">
        <v>138</v>
      </c>
      <c r="K22" s="22"/>
    </row>
    <row r="23" spans="1:51" s="13" customFormat="1" ht="22.5" customHeight="1" x14ac:dyDescent="0.2">
      <c r="A23" s="166" t="s">
        <v>13</v>
      </c>
      <c r="B23" s="380" t="s">
        <v>136</v>
      </c>
      <c r="C23" s="167" t="s">
        <v>109</v>
      </c>
      <c r="D23" s="200">
        <f>H14*H15</f>
        <v>66</v>
      </c>
      <c r="E23" s="210">
        <v>94.06</v>
      </c>
      <c r="F23" s="256">
        <f>E23*(1+$F$19)</f>
        <v>121.74001682458857</v>
      </c>
      <c r="G23" s="257"/>
      <c r="H23" s="180">
        <f>TRUNC(D23*F23,2)</f>
        <v>8034.84</v>
      </c>
      <c r="I23" s="211" t="s">
        <v>137</v>
      </c>
      <c r="J23" s="212" t="s">
        <v>139</v>
      </c>
      <c r="K23" s="20"/>
    </row>
    <row r="24" spans="1:51" s="13" customFormat="1" ht="18" customHeight="1" x14ac:dyDescent="0.2">
      <c r="A24" s="168"/>
      <c r="B24" s="169"/>
      <c r="C24" s="170"/>
      <c r="D24" s="59"/>
      <c r="E24" s="190"/>
      <c r="F24" s="258"/>
      <c r="G24" s="258"/>
      <c r="H24" s="190"/>
      <c r="I24" s="158"/>
      <c r="J24" s="201"/>
      <c r="P24" s="182"/>
    </row>
    <row r="25" spans="1:51" s="13" customFormat="1" ht="18" customHeight="1" x14ac:dyDescent="0.2">
      <c r="A25" s="164" t="s">
        <v>9</v>
      </c>
      <c r="B25" s="164" t="s">
        <v>110</v>
      </c>
      <c r="C25" s="165"/>
      <c r="D25" s="188"/>
      <c r="E25" s="56"/>
      <c r="F25" s="254"/>
      <c r="G25" s="255"/>
      <c r="H25" s="163">
        <f>H26</f>
        <v>1514.3</v>
      </c>
      <c r="I25" s="41"/>
      <c r="J25" s="57"/>
    </row>
    <row r="26" spans="1:51" s="13" customFormat="1" ht="23.25" customHeight="1" x14ac:dyDescent="0.2">
      <c r="A26" s="166" t="s">
        <v>7</v>
      </c>
      <c r="B26" s="380" t="s">
        <v>103</v>
      </c>
      <c r="C26" s="167" t="s">
        <v>102</v>
      </c>
      <c r="D26" s="202">
        <f>C14</f>
        <v>3900</v>
      </c>
      <c r="E26" s="210">
        <v>0.3</v>
      </c>
      <c r="F26" s="256">
        <f>E26*(1+$F$19)</f>
        <v>0.38828412765656567</v>
      </c>
      <c r="G26" s="257"/>
      <c r="H26" s="162">
        <f>TRUNC(D26*F26,2)</f>
        <v>1514.3</v>
      </c>
      <c r="I26" s="213" t="s">
        <v>107</v>
      </c>
      <c r="J26" s="214" t="s">
        <v>106</v>
      </c>
    </row>
    <row r="27" spans="1:51" s="13" customFormat="1" ht="18" customHeight="1" thickBot="1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51" s="13" customFormat="1" ht="18" customHeight="1" thickBot="1" x14ac:dyDescent="0.25">
      <c r="A28" s="2"/>
      <c r="B28" s="2"/>
      <c r="C28" s="2"/>
      <c r="D28" s="2"/>
      <c r="E28" s="2"/>
      <c r="F28" s="248" t="s">
        <v>112</v>
      </c>
      <c r="G28" s="251"/>
      <c r="H28" s="203">
        <f>SUM(H21+H25)</f>
        <v>11109.99</v>
      </c>
      <c r="I28" s="2"/>
      <c r="J28" s="2"/>
      <c r="K28" s="2"/>
      <c r="L28" s="2"/>
      <c r="M28" s="2"/>
      <c r="N28" s="2"/>
    </row>
    <row r="29" spans="1:51" ht="13.5" thickBot="1" x14ac:dyDescent="0.25">
      <c r="A29" s="250" t="s">
        <v>111</v>
      </c>
      <c r="B29" s="250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13"/>
      <c r="P29" s="13"/>
      <c r="Q29" s="13"/>
      <c r="R29" s="13"/>
      <c r="S29" s="13"/>
      <c r="T29" s="2"/>
      <c r="U29" s="2"/>
      <c r="V29" s="2"/>
      <c r="W29" s="2"/>
      <c r="X29" s="2"/>
    </row>
    <row r="30" spans="1:51" ht="18" customHeight="1" thickBot="1" x14ac:dyDescent="0.25">
      <c r="A30" s="2"/>
      <c r="B30" s="2"/>
      <c r="C30" s="2"/>
      <c r="D30" s="2"/>
      <c r="E30" s="2"/>
      <c r="F30" s="248" t="s">
        <v>120</v>
      </c>
      <c r="G30" s="249"/>
      <c r="H30" s="215" t="s">
        <v>121</v>
      </c>
      <c r="I30" s="2"/>
      <c r="J30" s="2"/>
      <c r="K30" s="2"/>
      <c r="L30" s="2"/>
      <c r="M30" s="2"/>
      <c r="N30" s="2"/>
      <c r="O30" s="13"/>
      <c r="P30" s="13"/>
      <c r="Q30" s="13"/>
      <c r="R30" s="13"/>
      <c r="S30" s="13"/>
      <c r="T30" s="2"/>
      <c r="U30" s="2"/>
      <c r="V30" s="2"/>
      <c r="W30" s="2"/>
      <c r="X30" s="2"/>
    </row>
    <row r="31" spans="1:51" ht="13.5" thickBot="1" x14ac:dyDescent="0.25">
      <c r="A31" s="204"/>
      <c r="B31" s="2" t="s">
        <v>113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13"/>
      <c r="P31" s="13"/>
      <c r="Q31" s="13"/>
      <c r="R31" s="13"/>
      <c r="S31" s="13"/>
      <c r="T31" s="2"/>
      <c r="U31" s="2"/>
      <c r="V31" s="2"/>
      <c r="W31" s="2"/>
      <c r="X31" s="2"/>
    </row>
    <row r="32" spans="1:51" ht="13.5" customHeight="1" thickBot="1" x14ac:dyDescent="0.25">
      <c r="A32" s="2"/>
      <c r="B32" s="2"/>
      <c r="C32" s="2"/>
      <c r="D32" s="2"/>
      <c r="E32" s="2"/>
      <c r="F32" s="292" t="s">
        <v>116</v>
      </c>
      <c r="G32" s="292"/>
      <c r="H32" s="292"/>
      <c r="I32" s="205"/>
      <c r="J32" s="205"/>
      <c r="K32" s="205"/>
      <c r="L32" s="205"/>
      <c r="M32" s="205"/>
      <c r="N32" s="2"/>
      <c r="O32" s="13"/>
      <c r="P32" s="13"/>
      <c r="Q32" s="13"/>
      <c r="R32" s="13"/>
      <c r="S32" s="2"/>
      <c r="T32" s="2"/>
      <c r="U32" s="2"/>
      <c r="V32" s="2"/>
      <c r="W32" s="2"/>
      <c r="X32" s="2"/>
    </row>
    <row r="33" spans="1:24" ht="15.75" thickBot="1" x14ac:dyDescent="0.25">
      <c r="A33" s="206"/>
      <c r="B33" s="2" t="s">
        <v>114</v>
      </c>
      <c r="C33" s="2"/>
      <c r="D33" s="2"/>
      <c r="E33" s="2"/>
      <c r="F33" s="297" t="s">
        <v>74</v>
      </c>
      <c r="G33" s="297"/>
      <c r="H33" s="297"/>
      <c r="I33" s="207"/>
      <c r="J33" s="207"/>
      <c r="K33" s="207"/>
      <c r="L33" s="207"/>
      <c r="M33" s="207"/>
      <c r="N33" s="2"/>
      <c r="O33" s="13"/>
      <c r="P33" s="13"/>
      <c r="Q33" s="13"/>
      <c r="R33" s="13"/>
      <c r="S33" s="2"/>
      <c r="T33" s="2"/>
      <c r="U33" s="2"/>
      <c r="V33" s="2"/>
      <c r="W33" s="2"/>
      <c r="X33" s="2"/>
    </row>
    <row r="34" spans="1:24" ht="15.75" thickBot="1" x14ac:dyDescent="0.25">
      <c r="A34" s="2"/>
      <c r="B34" s="2"/>
      <c r="C34" s="2"/>
      <c r="D34" s="2"/>
      <c r="E34" s="2"/>
      <c r="F34" s="297" t="s">
        <v>75</v>
      </c>
      <c r="G34" s="297"/>
      <c r="H34" s="297"/>
      <c r="I34" s="207"/>
      <c r="J34" s="207"/>
      <c r="K34" s="207"/>
      <c r="L34" s="207"/>
      <c r="M34" s="207"/>
      <c r="N34" s="2"/>
      <c r="O34" s="13"/>
      <c r="P34" s="13"/>
      <c r="Q34" s="13"/>
      <c r="R34" s="13"/>
      <c r="S34" s="2"/>
      <c r="T34" s="2"/>
      <c r="U34" s="2"/>
      <c r="V34" s="2"/>
      <c r="W34" s="2"/>
      <c r="X34" s="2"/>
    </row>
    <row r="35" spans="1:24" ht="13.5" thickBot="1" x14ac:dyDescent="0.25">
      <c r="A35" s="208"/>
      <c r="B35" s="2" t="s">
        <v>115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13"/>
      <c r="P35" s="13"/>
      <c r="Q35" s="13"/>
      <c r="R35" s="13"/>
      <c r="S35" s="2"/>
      <c r="T35" s="2"/>
      <c r="U35" s="2"/>
      <c r="V35" s="2"/>
      <c r="W35" s="2"/>
      <c r="X35" s="2"/>
    </row>
    <row r="36" spans="1:24" x14ac:dyDescent="0.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13"/>
      <c r="P36" s="13"/>
      <c r="Q36" s="13"/>
      <c r="R36" s="13"/>
      <c r="S36" s="2"/>
      <c r="T36" s="2"/>
      <c r="U36" s="2"/>
      <c r="V36" s="2"/>
      <c r="W36" s="2"/>
      <c r="X36" s="2"/>
    </row>
    <row r="37" spans="1:24" x14ac:dyDescent="0.2">
      <c r="A37" s="291" t="s">
        <v>68</v>
      </c>
      <c r="B37" s="291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 x14ac:dyDescent="0.2">
      <c r="A38" s="293" t="s">
        <v>119</v>
      </c>
      <c r="B38" s="29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</row>
    <row r="39" spans="1:24" ht="25.5" customHeight="1" x14ac:dyDescent="0.2">
      <c r="A39" s="295" t="s">
        <v>134</v>
      </c>
      <c r="B39" s="296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</row>
    <row r="40" spans="1:24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4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</row>
  </sheetData>
  <sheetProtection algorithmName="SHA-512" hashValue="0wJu/RRdYXjI+DncPTN5BrPitpc4++cakNFdB23kHxoVuxJQIqBCRVEVhcDS7Fc7IJo0hO0Rcb0fYm6QWjLr2w==" saltValue="Ex/aZF8uM5zM3HjF+FsDcg==" spinCount="100000" sheet="1" selectLockedCells="1"/>
  <mergeCells count="36">
    <mergeCell ref="A37:B37"/>
    <mergeCell ref="F32:H32"/>
    <mergeCell ref="A38:B38"/>
    <mergeCell ref="A39:B39"/>
    <mergeCell ref="F33:H33"/>
    <mergeCell ref="F34:H34"/>
    <mergeCell ref="J18:J19"/>
    <mergeCell ref="F19:G19"/>
    <mergeCell ref="K5:K11"/>
    <mergeCell ref="L5:L11"/>
    <mergeCell ref="E11:I11"/>
    <mergeCell ref="A16:I16"/>
    <mergeCell ref="A5:J5"/>
    <mergeCell ref="E12:I12"/>
    <mergeCell ref="A18:A19"/>
    <mergeCell ref="B18:B19"/>
    <mergeCell ref="C18:C19"/>
    <mergeCell ref="D18:D19"/>
    <mergeCell ref="E18:E19"/>
    <mergeCell ref="O11:S11"/>
    <mergeCell ref="O13:R13"/>
    <mergeCell ref="O15:S15"/>
    <mergeCell ref="U13:V13"/>
    <mergeCell ref="A17:J17"/>
    <mergeCell ref="F30:G30"/>
    <mergeCell ref="A29:B29"/>
    <mergeCell ref="F28:G28"/>
    <mergeCell ref="I18:I19"/>
    <mergeCell ref="F21:G21"/>
    <mergeCell ref="F22:G22"/>
    <mergeCell ref="F23:G23"/>
    <mergeCell ref="F24:G24"/>
    <mergeCell ref="F25:G25"/>
    <mergeCell ref="F26:G26"/>
    <mergeCell ref="F18:G18"/>
    <mergeCell ref="H18:H19"/>
  </mergeCells>
  <dataValidations disablePrompts="1" count="1">
    <dataValidation type="list" allowBlank="1" showInputMessage="1" showErrorMessage="1" sqref="J11" xr:uid="{E2C8C5DF-5C5E-4A99-91E4-9B79C87D77F1}">
      <formula1>"SIM,NÃO"</formula1>
    </dataValidation>
  </dataValidations>
  <pageMargins left="0.511811024" right="0.511811024" top="0.78740157499999996" bottom="0.78740157499999996" header="0.31496062000000002" footer="0.31496062000000002"/>
  <pageSetup paperSize="8" scale="92" fitToHeight="0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47"/>
  <sheetViews>
    <sheetView topLeftCell="A4" workbookViewId="0">
      <selection activeCell="H22" sqref="H22:I22"/>
    </sheetView>
  </sheetViews>
  <sheetFormatPr defaultRowHeight="12.75" x14ac:dyDescent="0.2"/>
  <cols>
    <col min="1" max="1" width="47.7109375" style="87" customWidth="1"/>
    <col min="2" max="3" width="9.7109375" style="87" customWidth="1"/>
    <col min="4" max="4" width="10.85546875" style="87" customWidth="1"/>
    <col min="5" max="5" width="9.7109375" style="87" customWidth="1"/>
    <col min="6" max="6" width="33" style="87" customWidth="1"/>
    <col min="7" max="9" width="9.7109375" style="87" customWidth="1"/>
    <col min="10" max="10" width="12.28515625" style="87" hidden="1" customWidth="1"/>
    <col min="11" max="11" width="22" style="87" customWidth="1"/>
    <col min="12" max="12" width="17.42578125" style="87" customWidth="1"/>
    <col min="13" max="13" width="9.140625" style="87"/>
    <col min="14" max="14" width="7.28515625" style="87" customWidth="1"/>
    <col min="15" max="15" width="0.140625" style="87" customWidth="1"/>
    <col min="16" max="256" width="9.140625" style="87"/>
    <col min="257" max="257" width="37.42578125" style="87" customWidth="1"/>
    <col min="258" max="261" width="9.7109375" style="87" customWidth="1"/>
    <col min="262" max="262" width="27.140625" style="87" customWidth="1"/>
    <col min="263" max="265" width="9.7109375" style="87" customWidth="1"/>
    <col min="266" max="512" width="9.140625" style="87"/>
    <col min="513" max="513" width="37.42578125" style="87" customWidth="1"/>
    <col min="514" max="517" width="9.7109375" style="87" customWidth="1"/>
    <col min="518" max="518" width="27.140625" style="87" customWidth="1"/>
    <col min="519" max="521" width="9.7109375" style="87" customWidth="1"/>
    <col min="522" max="768" width="9.140625" style="87"/>
    <col min="769" max="769" width="37.42578125" style="87" customWidth="1"/>
    <col min="770" max="773" width="9.7109375" style="87" customWidth="1"/>
    <col min="774" max="774" width="27.140625" style="87" customWidth="1"/>
    <col min="775" max="777" width="9.7109375" style="87" customWidth="1"/>
    <col min="778" max="1024" width="9.140625" style="87"/>
    <col min="1025" max="1025" width="37.42578125" style="87" customWidth="1"/>
    <col min="1026" max="1029" width="9.7109375" style="87" customWidth="1"/>
    <col min="1030" max="1030" width="27.140625" style="87" customWidth="1"/>
    <col min="1031" max="1033" width="9.7109375" style="87" customWidth="1"/>
    <col min="1034" max="1280" width="9.140625" style="87"/>
    <col min="1281" max="1281" width="37.42578125" style="87" customWidth="1"/>
    <col min="1282" max="1285" width="9.7109375" style="87" customWidth="1"/>
    <col min="1286" max="1286" width="27.140625" style="87" customWidth="1"/>
    <col min="1287" max="1289" width="9.7109375" style="87" customWidth="1"/>
    <col min="1290" max="1536" width="9.140625" style="87"/>
    <col min="1537" max="1537" width="37.42578125" style="87" customWidth="1"/>
    <col min="1538" max="1541" width="9.7109375" style="87" customWidth="1"/>
    <col min="1542" max="1542" width="27.140625" style="87" customWidth="1"/>
    <col min="1543" max="1545" width="9.7109375" style="87" customWidth="1"/>
    <col min="1546" max="1792" width="9.140625" style="87"/>
    <col min="1793" max="1793" width="37.42578125" style="87" customWidth="1"/>
    <col min="1794" max="1797" width="9.7109375" style="87" customWidth="1"/>
    <col min="1798" max="1798" width="27.140625" style="87" customWidth="1"/>
    <col min="1799" max="1801" width="9.7109375" style="87" customWidth="1"/>
    <col min="1802" max="2048" width="9.140625" style="87"/>
    <col min="2049" max="2049" width="37.42578125" style="87" customWidth="1"/>
    <col min="2050" max="2053" width="9.7109375" style="87" customWidth="1"/>
    <col min="2054" max="2054" width="27.140625" style="87" customWidth="1"/>
    <col min="2055" max="2057" width="9.7109375" style="87" customWidth="1"/>
    <col min="2058" max="2304" width="9.140625" style="87"/>
    <col min="2305" max="2305" width="37.42578125" style="87" customWidth="1"/>
    <col min="2306" max="2309" width="9.7109375" style="87" customWidth="1"/>
    <col min="2310" max="2310" width="27.140625" style="87" customWidth="1"/>
    <col min="2311" max="2313" width="9.7109375" style="87" customWidth="1"/>
    <col min="2314" max="2560" width="9.140625" style="87"/>
    <col min="2561" max="2561" width="37.42578125" style="87" customWidth="1"/>
    <col min="2562" max="2565" width="9.7109375" style="87" customWidth="1"/>
    <col min="2566" max="2566" width="27.140625" style="87" customWidth="1"/>
    <col min="2567" max="2569" width="9.7109375" style="87" customWidth="1"/>
    <col min="2570" max="2816" width="9.140625" style="87"/>
    <col min="2817" max="2817" width="37.42578125" style="87" customWidth="1"/>
    <col min="2818" max="2821" width="9.7109375" style="87" customWidth="1"/>
    <col min="2822" max="2822" width="27.140625" style="87" customWidth="1"/>
    <col min="2823" max="2825" width="9.7109375" style="87" customWidth="1"/>
    <col min="2826" max="3072" width="9.140625" style="87"/>
    <col min="3073" max="3073" width="37.42578125" style="87" customWidth="1"/>
    <col min="3074" max="3077" width="9.7109375" style="87" customWidth="1"/>
    <col min="3078" max="3078" width="27.140625" style="87" customWidth="1"/>
    <col min="3079" max="3081" width="9.7109375" style="87" customWidth="1"/>
    <col min="3082" max="3328" width="9.140625" style="87"/>
    <col min="3329" max="3329" width="37.42578125" style="87" customWidth="1"/>
    <col min="3330" max="3333" width="9.7109375" style="87" customWidth="1"/>
    <col min="3334" max="3334" width="27.140625" style="87" customWidth="1"/>
    <col min="3335" max="3337" width="9.7109375" style="87" customWidth="1"/>
    <col min="3338" max="3584" width="9.140625" style="87"/>
    <col min="3585" max="3585" width="37.42578125" style="87" customWidth="1"/>
    <col min="3586" max="3589" width="9.7109375" style="87" customWidth="1"/>
    <col min="3590" max="3590" width="27.140625" style="87" customWidth="1"/>
    <col min="3591" max="3593" width="9.7109375" style="87" customWidth="1"/>
    <col min="3594" max="3840" width="9.140625" style="87"/>
    <col min="3841" max="3841" width="37.42578125" style="87" customWidth="1"/>
    <col min="3842" max="3845" width="9.7109375" style="87" customWidth="1"/>
    <col min="3846" max="3846" width="27.140625" style="87" customWidth="1"/>
    <col min="3847" max="3849" width="9.7109375" style="87" customWidth="1"/>
    <col min="3850" max="4096" width="9.140625" style="87"/>
    <col min="4097" max="4097" width="37.42578125" style="87" customWidth="1"/>
    <col min="4098" max="4101" width="9.7109375" style="87" customWidth="1"/>
    <col min="4102" max="4102" width="27.140625" style="87" customWidth="1"/>
    <col min="4103" max="4105" width="9.7109375" style="87" customWidth="1"/>
    <col min="4106" max="4352" width="9.140625" style="87"/>
    <col min="4353" max="4353" width="37.42578125" style="87" customWidth="1"/>
    <col min="4354" max="4357" width="9.7109375" style="87" customWidth="1"/>
    <col min="4358" max="4358" width="27.140625" style="87" customWidth="1"/>
    <col min="4359" max="4361" width="9.7109375" style="87" customWidth="1"/>
    <col min="4362" max="4608" width="9.140625" style="87"/>
    <col min="4609" max="4609" width="37.42578125" style="87" customWidth="1"/>
    <col min="4610" max="4613" width="9.7109375" style="87" customWidth="1"/>
    <col min="4614" max="4614" width="27.140625" style="87" customWidth="1"/>
    <col min="4615" max="4617" width="9.7109375" style="87" customWidth="1"/>
    <col min="4618" max="4864" width="9.140625" style="87"/>
    <col min="4865" max="4865" width="37.42578125" style="87" customWidth="1"/>
    <col min="4866" max="4869" width="9.7109375" style="87" customWidth="1"/>
    <col min="4870" max="4870" width="27.140625" style="87" customWidth="1"/>
    <col min="4871" max="4873" width="9.7109375" style="87" customWidth="1"/>
    <col min="4874" max="5120" width="9.140625" style="87"/>
    <col min="5121" max="5121" width="37.42578125" style="87" customWidth="1"/>
    <col min="5122" max="5125" width="9.7109375" style="87" customWidth="1"/>
    <col min="5126" max="5126" width="27.140625" style="87" customWidth="1"/>
    <col min="5127" max="5129" width="9.7109375" style="87" customWidth="1"/>
    <col min="5130" max="5376" width="9.140625" style="87"/>
    <col min="5377" max="5377" width="37.42578125" style="87" customWidth="1"/>
    <col min="5378" max="5381" width="9.7109375" style="87" customWidth="1"/>
    <col min="5382" max="5382" width="27.140625" style="87" customWidth="1"/>
    <col min="5383" max="5385" width="9.7109375" style="87" customWidth="1"/>
    <col min="5386" max="5632" width="9.140625" style="87"/>
    <col min="5633" max="5633" width="37.42578125" style="87" customWidth="1"/>
    <col min="5634" max="5637" width="9.7109375" style="87" customWidth="1"/>
    <col min="5638" max="5638" width="27.140625" style="87" customWidth="1"/>
    <col min="5639" max="5641" width="9.7109375" style="87" customWidth="1"/>
    <col min="5642" max="5888" width="9.140625" style="87"/>
    <col min="5889" max="5889" width="37.42578125" style="87" customWidth="1"/>
    <col min="5890" max="5893" width="9.7109375" style="87" customWidth="1"/>
    <col min="5894" max="5894" width="27.140625" style="87" customWidth="1"/>
    <col min="5895" max="5897" width="9.7109375" style="87" customWidth="1"/>
    <col min="5898" max="6144" width="9.140625" style="87"/>
    <col min="6145" max="6145" width="37.42578125" style="87" customWidth="1"/>
    <col min="6146" max="6149" width="9.7109375" style="87" customWidth="1"/>
    <col min="6150" max="6150" width="27.140625" style="87" customWidth="1"/>
    <col min="6151" max="6153" width="9.7109375" style="87" customWidth="1"/>
    <col min="6154" max="6400" width="9.140625" style="87"/>
    <col min="6401" max="6401" width="37.42578125" style="87" customWidth="1"/>
    <col min="6402" max="6405" width="9.7109375" style="87" customWidth="1"/>
    <col min="6406" max="6406" width="27.140625" style="87" customWidth="1"/>
    <col min="6407" max="6409" width="9.7109375" style="87" customWidth="1"/>
    <col min="6410" max="6656" width="9.140625" style="87"/>
    <col min="6657" max="6657" width="37.42578125" style="87" customWidth="1"/>
    <col min="6658" max="6661" width="9.7109375" style="87" customWidth="1"/>
    <col min="6662" max="6662" width="27.140625" style="87" customWidth="1"/>
    <col min="6663" max="6665" width="9.7109375" style="87" customWidth="1"/>
    <col min="6666" max="6912" width="9.140625" style="87"/>
    <col min="6913" max="6913" width="37.42578125" style="87" customWidth="1"/>
    <col min="6914" max="6917" width="9.7109375" style="87" customWidth="1"/>
    <col min="6918" max="6918" width="27.140625" style="87" customWidth="1"/>
    <col min="6919" max="6921" width="9.7109375" style="87" customWidth="1"/>
    <col min="6922" max="7168" width="9.140625" style="87"/>
    <col min="7169" max="7169" width="37.42578125" style="87" customWidth="1"/>
    <col min="7170" max="7173" width="9.7109375" style="87" customWidth="1"/>
    <col min="7174" max="7174" width="27.140625" style="87" customWidth="1"/>
    <col min="7175" max="7177" width="9.7109375" style="87" customWidth="1"/>
    <col min="7178" max="7424" width="9.140625" style="87"/>
    <col min="7425" max="7425" width="37.42578125" style="87" customWidth="1"/>
    <col min="7426" max="7429" width="9.7109375" style="87" customWidth="1"/>
    <col min="7430" max="7430" width="27.140625" style="87" customWidth="1"/>
    <col min="7431" max="7433" width="9.7109375" style="87" customWidth="1"/>
    <col min="7434" max="7680" width="9.140625" style="87"/>
    <col min="7681" max="7681" width="37.42578125" style="87" customWidth="1"/>
    <col min="7682" max="7685" width="9.7109375" style="87" customWidth="1"/>
    <col min="7686" max="7686" width="27.140625" style="87" customWidth="1"/>
    <col min="7687" max="7689" width="9.7109375" style="87" customWidth="1"/>
    <col min="7690" max="7936" width="9.140625" style="87"/>
    <col min="7937" max="7937" width="37.42578125" style="87" customWidth="1"/>
    <col min="7938" max="7941" width="9.7109375" style="87" customWidth="1"/>
    <col min="7942" max="7942" width="27.140625" style="87" customWidth="1"/>
    <col min="7943" max="7945" width="9.7109375" style="87" customWidth="1"/>
    <col min="7946" max="8192" width="9.140625" style="87"/>
    <col min="8193" max="8193" width="37.42578125" style="87" customWidth="1"/>
    <col min="8194" max="8197" width="9.7109375" style="87" customWidth="1"/>
    <col min="8198" max="8198" width="27.140625" style="87" customWidth="1"/>
    <col min="8199" max="8201" width="9.7109375" style="87" customWidth="1"/>
    <col min="8202" max="8448" width="9.140625" style="87"/>
    <col min="8449" max="8449" width="37.42578125" style="87" customWidth="1"/>
    <col min="8450" max="8453" width="9.7109375" style="87" customWidth="1"/>
    <col min="8454" max="8454" width="27.140625" style="87" customWidth="1"/>
    <col min="8455" max="8457" width="9.7109375" style="87" customWidth="1"/>
    <col min="8458" max="8704" width="9.140625" style="87"/>
    <col min="8705" max="8705" width="37.42578125" style="87" customWidth="1"/>
    <col min="8706" max="8709" width="9.7109375" style="87" customWidth="1"/>
    <col min="8710" max="8710" width="27.140625" style="87" customWidth="1"/>
    <col min="8711" max="8713" width="9.7109375" style="87" customWidth="1"/>
    <col min="8714" max="8960" width="9.140625" style="87"/>
    <col min="8961" max="8961" width="37.42578125" style="87" customWidth="1"/>
    <col min="8962" max="8965" width="9.7109375" style="87" customWidth="1"/>
    <col min="8966" max="8966" width="27.140625" style="87" customWidth="1"/>
    <col min="8967" max="8969" width="9.7109375" style="87" customWidth="1"/>
    <col min="8970" max="9216" width="9.140625" style="87"/>
    <col min="9217" max="9217" width="37.42578125" style="87" customWidth="1"/>
    <col min="9218" max="9221" width="9.7109375" style="87" customWidth="1"/>
    <col min="9222" max="9222" width="27.140625" style="87" customWidth="1"/>
    <col min="9223" max="9225" width="9.7109375" style="87" customWidth="1"/>
    <col min="9226" max="9472" width="9.140625" style="87"/>
    <col min="9473" max="9473" width="37.42578125" style="87" customWidth="1"/>
    <col min="9474" max="9477" width="9.7109375" style="87" customWidth="1"/>
    <col min="9478" max="9478" width="27.140625" style="87" customWidth="1"/>
    <col min="9479" max="9481" width="9.7109375" style="87" customWidth="1"/>
    <col min="9482" max="9728" width="9.140625" style="87"/>
    <col min="9729" max="9729" width="37.42578125" style="87" customWidth="1"/>
    <col min="9730" max="9733" width="9.7109375" style="87" customWidth="1"/>
    <col min="9734" max="9734" width="27.140625" style="87" customWidth="1"/>
    <col min="9735" max="9737" width="9.7109375" style="87" customWidth="1"/>
    <col min="9738" max="9984" width="9.140625" style="87"/>
    <col min="9985" max="9985" width="37.42578125" style="87" customWidth="1"/>
    <col min="9986" max="9989" width="9.7109375" style="87" customWidth="1"/>
    <col min="9990" max="9990" width="27.140625" style="87" customWidth="1"/>
    <col min="9991" max="9993" width="9.7109375" style="87" customWidth="1"/>
    <col min="9994" max="10240" width="9.140625" style="87"/>
    <col min="10241" max="10241" width="37.42578125" style="87" customWidth="1"/>
    <col min="10242" max="10245" width="9.7109375" style="87" customWidth="1"/>
    <col min="10246" max="10246" width="27.140625" style="87" customWidth="1"/>
    <col min="10247" max="10249" width="9.7109375" style="87" customWidth="1"/>
    <col min="10250" max="10496" width="9.140625" style="87"/>
    <col min="10497" max="10497" width="37.42578125" style="87" customWidth="1"/>
    <col min="10498" max="10501" width="9.7109375" style="87" customWidth="1"/>
    <col min="10502" max="10502" width="27.140625" style="87" customWidth="1"/>
    <col min="10503" max="10505" width="9.7109375" style="87" customWidth="1"/>
    <col min="10506" max="10752" width="9.140625" style="87"/>
    <col min="10753" max="10753" width="37.42578125" style="87" customWidth="1"/>
    <col min="10754" max="10757" width="9.7109375" style="87" customWidth="1"/>
    <col min="10758" max="10758" width="27.140625" style="87" customWidth="1"/>
    <col min="10759" max="10761" width="9.7109375" style="87" customWidth="1"/>
    <col min="10762" max="11008" width="9.140625" style="87"/>
    <col min="11009" max="11009" width="37.42578125" style="87" customWidth="1"/>
    <col min="11010" max="11013" width="9.7109375" style="87" customWidth="1"/>
    <col min="11014" max="11014" width="27.140625" style="87" customWidth="1"/>
    <col min="11015" max="11017" width="9.7109375" style="87" customWidth="1"/>
    <col min="11018" max="11264" width="9.140625" style="87"/>
    <col min="11265" max="11265" width="37.42578125" style="87" customWidth="1"/>
    <col min="11266" max="11269" width="9.7109375" style="87" customWidth="1"/>
    <col min="11270" max="11270" width="27.140625" style="87" customWidth="1"/>
    <col min="11271" max="11273" width="9.7109375" style="87" customWidth="1"/>
    <col min="11274" max="11520" width="9.140625" style="87"/>
    <col min="11521" max="11521" width="37.42578125" style="87" customWidth="1"/>
    <col min="11522" max="11525" width="9.7109375" style="87" customWidth="1"/>
    <col min="11526" max="11526" width="27.140625" style="87" customWidth="1"/>
    <col min="11527" max="11529" width="9.7109375" style="87" customWidth="1"/>
    <col min="11530" max="11776" width="9.140625" style="87"/>
    <col min="11777" max="11777" width="37.42578125" style="87" customWidth="1"/>
    <col min="11778" max="11781" width="9.7109375" style="87" customWidth="1"/>
    <col min="11782" max="11782" width="27.140625" style="87" customWidth="1"/>
    <col min="11783" max="11785" width="9.7109375" style="87" customWidth="1"/>
    <col min="11786" max="12032" width="9.140625" style="87"/>
    <col min="12033" max="12033" width="37.42578125" style="87" customWidth="1"/>
    <col min="12034" max="12037" width="9.7109375" style="87" customWidth="1"/>
    <col min="12038" max="12038" width="27.140625" style="87" customWidth="1"/>
    <col min="12039" max="12041" width="9.7109375" style="87" customWidth="1"/>
    <col min="12042" max="12288" width="9.140625" style="87"/>
    <col min="12289" max="12289" width="37.42578125" style="87" customWidth="1"/>
    <col min="12290" max="12293" width="9.7109375" style="87" customWidth="1"/>
    <col min="12294" max="12294" width="27.140625" style="87" customWidth="1"/>
    <col min="12295" max="12297" width="9.7109375" style="87" customWidth="1"/>
    <col min="12298" max="12544" width="9.140625" style="87"/>
    <col min="12545" max="12545" width="37.42578125" style="87" customWidth="1"/>
    <col min="12546" max="12549" width="9.7109375" style="87" customWidth="1"/>
    <col min="12550" max="12550" width="27.140625" style="87" customWidth="1"/>
    <col min="12551" max="12553" width="9.7109375" style="87" customWidth="1"/>
    <col min="12554" max="12800" width="9.140625" style="87"/>
    <col min="12801" max="12801" width="37.42578125" style="87" customWidth="1"/>
    <col min="12802" max="12805" width="9.7109375" style="87" customWidth="1"/>
    <col min="12806" max="12806" width="27.140625" style="87" customWidth="1"/>
    <col min="12807" max="12809" width="9.7109375" style="87" customWidth="1"/>
    <col min="12810" max="13056" width="9.140625" style="87"/>
    <col min="13057" max="13057" width="37.42578125" style="87" customWidth="1"/>
    <col min="13058" max="13061" width="9.7109375" style="87" customWidth="1"/>
    <col min="13062" max="13062" width="27.140625" style="87" customWidth="1"/>
    <col min="13063" max="13065" width="9.7109375" style="87" customWidth="1"/>
    <col min="13066" max="13312" width="9.140625" style="87"/>
    <col min="13313" max="13313" width="37.42578125" style="87" customWidth="1"/>
    <col min="13314" max="13317" width="9.7109375" style="87" customWidth="1"/>
    <col min="13318" max="13318" width="27.140625" style="87" customWidth="1"/>
    <col min="13319" max="13321" width="9.7109375" style="87" customWidth="1"/>
    <col min="13322" max="13568" width="9.140625" style="87"/>
    <col min="13569" max="13569" width="37.42578125" style="87" customWidth="1"/>
    <col min="13570" max="13573" width="9.7109375" style="87" customWidth="1"/>
    <col min="13574" max="13574" width="27.140625" style="87" customWidth="1"/>
    <col min="13575" max="13577" width="9.7109375" style="87" customWidth="1"/>
    <col min="13578" max="13824" width="9.140625" style="87"/>
    <col min="13825" max="13825" width="37.42578125" style="87" customWidth="1"/>
    <col min="13826" max="13829" width="9.7109375" style="87" customWidth="1"/>
    <col min="13830" max="13830" width="27.140625" style="87" customWidth="1"/>
    <col min="13831" max="13833" width="9.7109375" style="87" customWidth="1"/>
    <col min="13834" max="14080" width="9.140625" style="87"/>
    <col min="14081" max="14081" width="37.42578125" style="87" customWidth="1"/>
    <col min="14082" max="14085" width="9.7109375" style="87" customWidth="1"/>
    <col min="14086" max="14086" width="27.140625" style="87" customWidth="1"/>
    <col min="14087" max="14089" width="9.7109375" style="87" customWidth="1"/>
    <col min="14090" max="14336" width="9.140625" style="87"/>
    <col min="14337" max="14337" width="37.42578125" style="87" customWidth="1"/>
    <col min="14338" max="14341" width="9.7109375" style="87" customWidth="1"/>
    <col min="14342" max="14342" width="27.140625" style="87" customWidth="1"/>
    <col min="14343" max="14345" width="9.7109375" style="87" customWidth="1"/>
    <col min="14346" max="14592" width="9.140625" style="87"/>
    <col min="14593" max="14593" width="37.42578125" style="87" customWidth="1"/>
    <col min="14594" max="14597" width="9.7109375" style="87" customWidth="1"/>
    <col min="14598" max="14598" width="27.140625" style="87" customWidth="1"/>
    <col min="14599" max="14601" width="9.7109375" style="87" customWidth="1"/>
    <col min="14602" max="14848" width="9.140625" style="87"/>
    <col min="14849" max="14849" width="37.42578125" style="87" customWidth="1"/>
    <col min="14850" max="14853" width="9.7109375" style="87" customWidth="1"/>
    <col min="14854" max="14854" width="27.140625" style="87" customWidth="1"/>
    <col min="14855" max="14857" width="9.7109375" style="87" customWidth="1"/>
    <col min="14858" max="15104" width="9.140625" style="87"/>
    <col min="15105" max="15105" width="37.42578125" style="87" customWidth="1"/>
    <col min="15106" max="15109" width="9.7109375" style="87" customWidth="1"/>
    <col min="15110" max="15110" width="27.140625" style="87" customWidth="1"/>
    <col min="15111" max="15113" width="9.7109375" style="87" customWidth="1"/>
    <col min="15114" max="15360" width="9.140625" style="87"/>
    <col min="15361" max="15361" width="37.42578125" style="87" customWidth="1"/>
    <col min="15362" max="15365" width="9.7109375" style="87" customWidth="1"/>
    <col min="15366" max="15366" width="27.140625" style="87" customWidth="1"/>
    <col min="15367" max="15369" width="9.7109375" style="87" customWidth="1"/>
    <col min="15370" max="15616" width="9.140625" style="87"/>
    <col min="15617" max="15617" width="37.42578125" style="87" customWidth="1"/>
    <col min="15618" max="15621" width="9.7109375" style="87" customWidth="1"/>
    <col min="15622" max="15622" width="27.140625" style="87" customWidth="1"/>
    <col min="15623" max="15625" width="9.7109375" style="87" customWidth="1"/>
    <col min="15626" max="15872" width="9.140625" style="87"/>
    <col min="15873" max="15873" width="37.42578125" style="87" customWidth="1"/>
    <col min="15874" max="15877" width="9.7109375" style="87" customWidth="1"/>
    <col min="15878" max="15878" width="27.140625" style="87" customWidth="1"/>
    <col min="15879" max="15881" width="9.7109375" style="87" customWidth="1"/>
    <col min="15882" max="16128" width="9.140625" style="87"/>
    <col min="16129" max="16129" width="37.42578125" style="87" customWidth="1"/>
    <col min="16130" max="16133" width="9.7109375" style="87" customWidth="1"/>
    <col min="16134" max="16134" width="27.140625" style="87" customWidth="1"/>
    <col min="16135" max="16137" width="9.7109375" style="87" customWidth="1"/>
    <col min="16138" max="16384" width="9.140625" style="87"/>
  </cols>
  <sheetData>
    <row r="1" spans="1:20" ht="84" customHeight="1" x14ac:dyDescent="0.2">
      <c r="A1" s="101"/>
      <c r="B1" s="333" t="s">
        <v>117</v>
      </c>
      <c r="C1" s="334"/>
      <c r="D1" s="334"/>
      <c r="E1" s="334"/>
      <c r="F1" s="334"/>
      <c r="G1" s="334"/>
      <c r="H1" s="334"/>
      <c r="I1" s="334"/>
      <c r="J1" s="110"/>
      <c r="K1" s="110"/>
      <c r="L1" s="110"/>
      <c r="M1" s="110"/>
    </row>
    <row r="2" spans="1:20" ht="20.25" x14ac:dyDescent="0.2">
      <c r="A2" s="335" t="s">
        <v>30</v>
      </c>
      <c r="B2" s="335"/>
      <c r="C2" s="335"/>
      <c r="D2" s="335"/>
      <c r="E2" s="335"/>
      <c r="F2" s="335"/>
      <c r="G2" s="335"/>
      <c r="H2" s="335"/>
      <c r="I2" s="335"/>
      <c r="J2" s="110"/>
      <c r="K2" s="110"/>
      <c r="L2" s="110"/>
      <c r="M2" s="110"/>
    </row>
    <row r="3" spans="1:20" ht="21" customHeight="1" x14ac:dyDescent="0.2">
      <c r="A3" s="336"/>
      <c r="B3" s="336"/>
      <c r="C3" s="336"/>
      <c r="D3" s="336"/>
      <c r="E3" s="336"/>
      <c r="F3" s="336"/>
      <c r="G3" s="336"/>
      <c r="H3" s="336"/>
      <c r="I3" s="336"/>
      <c r="J3" s="110"/>
      <c r="K3" s="110"/>
      <c r="L3" s="110"/>
      <c r="M3" s="110"/>
    </row>
    <row r="4" spans="1:20" ht="15.75" customHeight="1" x14ac:dyDescent="0.2">
      <c r="A4" s="111" t="s">
        <v>31</v>
      </c>
      <c r="B4" s="337" t="s">
        <v>31</v>
      </c>
      <c r="C4" s="338"/>
      <c r="D4" s="338"/>
      <c r="E4" s="338"/>
      <c r="F4" s="339" t="s">
        <v>32</v>
      </c>
      <c r="G4" s="340"/>
      <c r="H4" s="340"/>
      <c r="I4" s="341"/>
      <c r="J4" s="110"/>
      <c r="K4" s="112"/>
      <c r="L4" s="110"/>
      <c r="M4" s="110"/>
    </row>
    <row r="5" spans="1:20" s="102" customFormat="1" x14ac:dyDescent="0.2">
      <c r="A5" s="113" t="s">
        <v>33</v>
      </c>
      <c r="B5" s="339" t="s">
        <v>34</v>
      </c>
      <c r="C5" s="340"/>
      <c r="D5" s="340"/>
      <c r="E5" s="340"/>
      <c r="F5" s="339" t="s">
        <v>35</v>
      </c>
      <c r="G5" s="340"/>
      <c r="H5" s="340"/>
      <c r="I5" s="341"/>
      <c r="J5" s="114"/>
      <c r="K5" s="114"/>
      <c r="L5" s="114"/>
      <c r="M5" s="114"/>
    </row>
    <row r="6" spans="1:20" x14ac:dyDescent="0.2">
      <c r="A6" s="113" t="s">
        <v>36</v>
      </c>
      <c r="B6" s="339" t="s">
        <v>37</v>
      </c>
      <c r="C6" s="340"/>
      <c r="D6" s="340"/>
      <c r="E6" s="340"/>
      <c r="F6" s="339" t="s">
        <v>38</v>
      </c>
      <c r="G6" s="340"/>
      <c r="H6" s="340"/>
      <c r="I6" s="341"/>
      <c r="J6" s="110"/>
      <c r="K6" s="110"/>
      <c r="L6" s="110"/>
      <c r="M6" s="110"/>
    </row>
    <row r="7" spans="1:20" ht="25.5" x14ac:dyDescent="0.2">
      <c r="A7" s="113" t="s">
        <v>39</v>
      </c>
      <c r="B7" s="339" t="s">
        <v>40</v>
      </c>
      <c r="C7" s="340"/>
      <c r="D7" s="340"/>
      <c r="E7" s="340"/>
      <c r="F7" s="339" t="s">
        <v>41</v>
      </c>
      <c r="G7" s="340"/>
      <c r="H7" s="340"/>
      <c r="I7" s="341"/>
      <c r="J7" s="110"/>
      <c r="K7" s="110"/>
      <c r="L7" s="110"/>
      <c r="M7" s="110"/>
    </row>
    <row r="8" spans="1:20" s="103" customFormat="1" ht="14.25" x14ac:dyDescent="0.2">
      <c r="A8" s="342" t="s">
        <v>42</v>
      </c>
      <c r="B8" s="343"/>
      <c r="C8" s="343"/>
      <c r="D8" s="343"/>
      <c r="E8" s="343"/>
      <c r="F8" s="343"/>
      <c r="G8" s="343"/>
      <c r="H8" s="343"/>
      <c r="I8" s="344"/>
      <c r="J8" s="115"/>
      <c r="K8" s="116"/>
      <c r="L8" s="115"/>
      <c r="M8" s="115"/>
    </row>
    <row r="9" spans="1:20" s="104" customFormat="1" ht="21" customHeight="1" x14ac:dyDescent="0.2">
      <c r="A9" s="332"/>
      <c r="B9" s="332"/>
      <c r="C9" s="332"/>
      <c r="D9" s="332"/>
      <c r="E9" s="332"/>
      <c r="F9" s="332"/>
      <c r="G9" s="332"/>
      <c r="H9" s="332"/>
      <c r="I9" s="332"/>
      <c r="J9" s="110"/>
      <c r="K9" s="110"/>
      <c r="L9" s="110"/>
      <c r="M9" s="110"/>
      <c r="N9" s="87"/>
      <c r="O9" s="87"/>
      <c r="P9" s="87"/>
      <c r="Q9" s="87"/>
      <c r="R9" s="87"/>
      <c r="S9" s="87"/>
      <c r="T9" s="87"/>
    </row>
    <row r="10" spans="1:20" ht="12.75" customHeight="1" x14ac:dyDescent="0.2">
      <c r="A10" s="311" t="s">
        <v>43</v>
      </c>
      <c r="B10" s="311"/>
      <c r="C10" s="311"/>
      <c r="D10" s="311"/>
      <c r="E10" s="311"/>
      <c r="F10" s="311"/>
      <c r="G10" s="311"/>
      <c r="H10" s="311"/>
      <c r="I10" s="311"/>
      <c r="J10" s="110"/>
      <c r="K10" s="110"/>
      <c r="L10" s="110"/>
      <c r="M10" s="110"/>
    </row>
    <row r="11" spans="1:20" ht="12.75" customHeight="1" x14ac:dyDescent="0.2">
      <c r="A11" s="311"/>
      <c r="B11" s="311"/>
      <c r="C11" s="311"/>
      <c r="D11" s="311"/>
      <c r="E11" s="311"/>
      <c r="F11" s="311"/>
      <c r="G11" s="311"/>
      <c r="H11" s="311"/>
      <c r="I11" s="311"/>
      <c r="J11" s="110"/>
      <c r="K11" s="110"/>
      <c r="L11" s="110"/>
      <c r="M11" s="110"/>
    </row>
    <row r="12" spans="1:20" s="104" customFormat="1" ht="15.75" x14ac:dyDescent="0.2">
      <c r="A12" s="330"/>
      <c r="B12" s="330"/>
      <c r="C12" s="330"/>
      <c r="D12" s="330"/>
      <c r="E12" s="330"/>
      <c r="F12" s="330"/>
      <c r="G12" s="330"/>
      <c r="H12" s="330"/>
      <c r="I12" s="330"/>
      <c r="J12" s="110"/>
      <c r="K12" s="110"/>
      <c r="L12" s="110"/>
      <c r="M12" s="110"/>
      <c r="N12" s="87"/>
      <c r="O12" s="87"/>
      <c r="P12" s="87"/>
      <c r="Q12" s="87"/>
      <c r="R12" s="87"/>
      <c r="S12" s="87"/>
      <c r="T12" s="87"/>
    </row>
    <row r="13" spans="1:20" s="105" customFormat="1" ht="15.75" x14ac:dyDescent="0.25">
      <c r="A13" s="117" t="s">
        <v>2</v>
      </c>
      <c r="B13" s="331" t="s">
        <v>44</v>
      </c>
      <c r="C13" s="331"/>
      <c r="D13" s="331" t="s">
        <v>45</v>
      </c>
      <c r="E13" s="331"/>
      <c r="F13" s="331" t="s">
        <v>46</v>
      </c>
      <c r="G13" s="331"/>
      <c r="H13" s="331" t="s">
        <v>47</v>
      </c>
      <c r="I13" s="331"/>
      <c r="J13" s="118"/>
      <c r="K13" s="118"/>
      <c r="L13" s="118"/>
      <c r="M13" s="118"/>
    </row>
    <row r="14" spans="1:20" ht="14.25" x14ac:dyDescent="0.2">
      <c r="A14" s="119" t="s">
        <v>48</v>
      </c>
      <c r="B14" s="120" t="s">
        <v>49</v>
      </c>
      <c r="C14" s="120" t="s">
        <v>50</v>
      </c>
      <c r="D14" s="120" t="s">
        <v>49</v>
      </c>
      <c r="E14" s="120" t="s">
        <v>50</v>
      </c>
      <c r="F14" s="120" t="s">
        <v>49</v>
      </c>
      <c r="G14" s="120" t="s">
        <v>50</v>
      </c>
      <c r="H14" s="120" t="s">
        <v>49</v>
      </c>
      <c r="I14" s="120" t="s">
        <v>50</v>
      </c>
      <c r="J14" s="110"/>
      <c r="K14" s="110"/>
      <c r="L14" s="110"/>
      <c r="M14" s="110"/>
    </row>
    <row r="15" spans="1:20" x14ac:dyDescent="0.2">
      <c r="A15" s="121" t="s">
        <v>51</v>
      </c>
      <c r="B15" s="122">
        <v>0.03</v>
      </c>
      <c r="C15" s="122">
        <v>6.1600000000000002E-2</v>
      </c>
      <c r="D15" s="122">
        <v>5.5E-2</v>
      </c>
      <c r="E15" s="122">
        <v>8.9599999999999999E-2</v>
      </c>
      <c r="F15" s="122">
        <v>0.04</v>
      </c>
      <c r="G15" s="122">
        <v>7.3999999999999996E-2</v>
      </c>
      <c r="H15" s="106">
        <v>0.04</v>
      </c>
      <c r="I15" s="106">
        <v>7.3999999999999996E-2</v>
      </c>
      <c r="J15" s="110"/>
      <c r="K15" s="110"/>
      <c r="L15" s="110"/>
      <c r="M15" s="110"/>
    </row>
    <row r="16" spans="1:20" ht="14.25" x14ac:dyDescent="0.2">
      <c r="A16" s="119" t="s">
        <v>52</v>
      </c>
      <c r="B16" s="322">
        <v>5.8999999999999999E-3</v>
      </c>
      <c r="C16" s="322"/>
      <c r="D16" s="322">
        <v>1.3899999999999999E-2</v>
      </c>
      <c r="E16" s="322"/>
      <c r="F16" s="322">
        <v>1.23E-2</v>
      </c>
      <c r="G16" s="322"/>
      <c r="H16" s="323">
        <v>1.23E-2</v>
      </c>
      <c r="I16" s="329"/>
      <c r="J16" s="110"/>
      <c r="K16" s="110"/>
      <c r="L16" s="110"/>
      <c r="M16" s="110"/>
    </row>
    <row r="17" spans="1:17" ht="14.25" x14ac:dyDescent="0.2">
      <c r="A17" s="119" t="s">
        <v>53</v>
      </c>
      <c r="B17" s="322">
        <v>8.0000000000000002E-3</v>
      </c>
      <c r="C17" s="322"/>
      <c r="D17" s="322">
        <v>0.01</v>
      </c>
      <c r="E17" s="322"/>
      <c r="F17" s="322">
        <v>8.0000000000000002E-3</v>
      </c>
      <c r="G17" s="322"/>
      <c r="H17" s="323">
        <v>8.0000000000000002E-3</v>
      </c>
      <c r="I17" s="329"/>
      <c r="J17" s="110"/>
      <c r="K17" s="110"/>
      <c r="L17" s="110"/>
      <c r="M17" s="110"/>
    </row>
    <row r="18" spans="1:17" ht="13.5" thickBot="1" x14ac:dyDescent="0.25">
      <c r="A18" s="123" t="s">
        <v>54</v>
      </c>
      <c r="B18" s="322">
        <v>9.7000000000000003E-3</v>
      </c>
      <c r="C18" s="322"/>
      <c r="D18" s="322">
        <v>1.2699999999999999E-2</v>
      </c>
      <c r="E18" s="322"/>
      <c r="F18" s="322">
        <v>1.2699999999999999E-2</v>
      </c>
      <c r="G18" s="322"/>
      <c r="H18" s="323">
        <v>1.2699999999999999E-2</v>
      </c>
      <c r="I18" s="323"/>
      <c r="J18" s="110"/>
      <c r="K18" s="110"/>
      <c r="L18" s="110"/>
      <c r="M18" s="110"/>
    </row>
    <row r="19" spans="1:17" ht="14.25" x14ac:dyDescent="0.2">
      <c r="A19" s="124" t="s">
        <v>55</v>
      </c>
      <c r="B19" s="326">
        <v>4.65E-2</v>
      </c>
      <c r="C19" s="326"/>
      <c r="D19" s="326">
        <v>8.6499999999999994E-2</v>
      </c>
      <c r="E19" s="326"/>
      <c r="F19" s="326">
        <v>5.3999999999999999E-2</v>
      </c>
      <c r="G19" s="326"/>
      <c r="H19" s="327">
        <f>SUM(H20:I22)</f>
        <v>0.10900000000000001</v>
      </c>
      <c r="I19" s="328"/>
      <c r="J19" s="110"/>
      <c r="K19" s="110"/>
      <c r="L19" s="316" t="s">
        <v>56</v>
      </c>
      <c r="M19" s="317"/>
    </row>
    <row r="20" spans="1:17" ht="15.75" customHeight="1" x14ac:dyDescent="0.2">
      <c r="A20" s="125" t="s">
        <v>57</v>
      </c>
      <c r="B20" s="322">
        <v>0.02</v>
      </c>
      <c r="C20" s="322"/>
      <c r="D20" s="322">
        <v>0.05</v>
      </c>
      <c r="E20" s="322"/>
      <c r="F20" s="322">
        <v>3.5000000000000003E-2</v>
      </c>
      <c r="G20" s="322"/>
      <c r="H20" s="323">
        <v>3.5000000000000003E-2</v>
      </c>
      <c r="I20" s="323"/>
      <c r="J20" s="110"/>
      <c r="K20" s="110"/>
      <c r="L20" s="318"/>
      <c r="M20" s="319"/>
    </row>
    <row r="21" spans="1:17" ht="13.5" thickBot="1" x14ac:dyDescent="0.25">
      <c r="A21" s="125" t="s">
        <v>58</v>
      </c>
      <c r="B21" s="322" t="s">
        <v>59</v>
      </c>
      <c r="C21" s="322"/>
      <c r="D21" s="322" t="s">
        <v>59</v>
      </c>
      <c r="E21" s="322"/>
      <c r="F21" s="322" t="s">
        <v>59</v>
      </c>
      <c r="G21" s="322"/>
      <c r="H21" s="323">
        <v>1.32E-2</v>
      </c>
      <c r="I21" s="323"/>
      <c r="J21" s="110"/>
      <c r="K21" s="110"/>
      <c r="L21" s="320"/>
      <c r="M21" s="321"/>
    </row>
    <row r="22" spans="1:17" ht="15.75" customHeight="1" x14ac:dyDescent="0.2">
      <c r="A22" s="125" t="s">
        <v>60</v>
      </c>
      <c r="B22" s="322" t="s">
        <v>59</v>
      </c>
      <c r="C22" s="322"/>
      <c r="D22" s="322" t="s">
        <v>59</v>
      </c>
      <c r="E22" s="322"/>
      <c r="F22" s="322" t="s">
        <v>59</v>
      </c>
      <c r="G22" s="322"/>
      <c r="H22" s="323">
        <v>6.08E-2</v>
      </c>
      <c r="I22" s="323"/>
      <c r="J22" s="110"/>
      <c r="K22" s="110"/>
      <c r="L22" s="324" t="s">
        <v>61</v>
      </c>
      <c r="M22" s="325"/>
      <c r="O22" s="107">
        <f>H24</f>
        <v>0.2942804255218856</v>
      </c>
    </row>
    <row r="23" spans="1:17" ht="15.75" thickBot="1" x14ac:dyDescent="0.25">
      <c r="A23" s="126"/>
      <c r="B23" s="127"/>
      <c r="C23" s="127"/>
      <c r="D23" s="127"/>
      <c r="E23" s="127"/>
      <c r="F23" s="127"/>
      <c r="G23" s="127"/>
      <c r="H23" s="128"/>
      <c r="I23" s="128"/>
      <c r="J23" s="110"/>
      <c r="K23" s="110"/>
      <c r="L23" s="314" t="s">
        <v>62</v>
      </c>
      <c r="M23" s="315"/>
    </row>
    <row r="24" spans="1:17" ht="26.25" x14ac:dyDescent="0.2">
      <c r="A24" s="306" t="s">
        <v>63</v>
      </c>
      <c r="B24" s="307"/>
      <c r="C24" s="307"/>
      <c r="D24" s="307"/>
      <c r="E24" s="307"/>
      <c r="F24" s="307"/>
      <c r="G24" s="308"/>
      <c r="H24" s="309">
        <f>(((1+H28+H29+H30)*(1+H31)*(1+H32))/(1-H33))-1</f>
        <v>0.2942804255218856</v>
      </c>
      <c r="I24" s="309"/>
      <c r="J24" s="129">
        <f>H24</f>
        <v>0.2942804255218856</v>
      </c>
      <c r="K24" s="130"/>
      <c r="L24" s="110"/>
      <c r="M24" s="110"/>
    </row>
    <row r="25" spans="1:17" ht="21.75" customHeight="1" x14ac:dyDescent="0.2">
      <c r="A25" s="310"/>
      <c r="B25" s="310"/>
      <c r="C25" s="310"/>
      <c r="D25" s="310"/>
      <c r="E25" s="310"/>
      <c r="F25" s="310"/>
      <c r="G25" s="310"/>
      <c r="H25" s="310"/>
      <c r="I25" s="310"/>
      <c r="J25" s="110"/>
      <c r="K25" s="110"/>
      <c r="L25" s="110"/>
      <c r="M25" s="110"/>
    </row>
    <row r="26" spans="1:17" ht="15.75" x14ac:dyDescent="0.2">
      <c r="A26" s="311" t="s">
        <v>64</v>
      </c>
      <c r="B26" s="311"/>
      <c r="C26" s="311"/>
      <c r="D26" s="311"/>
      <c r="E26" s="311"/>
      <c r="F26" s="311"/>
      <c r="G26" s="311"/>
      <c r="H26" s="311"/>
      <c r="I26" s="311"/>
      <c r="J26" s="110"/>
      <c r="K26" s="110"/>
      <c r="L26" s="110"/>
      <c r="M26" s="110"/>
    </row>
    <row r="27" spans="1:17" ht="18" customHeight="1" x14ac:dyDescent="0.2">
      <c r="A27" s="312" t="s">
        <v>65</v>
      </c>
      <c r="B27" s="312"/>
      <c r="C27" s="312"/>
      <c r="D27" s="312"/>
      <c r="E27" s="312"/>
      <c r="F27" s="312"/>
      <c r="G27" s="312"/>
      <c r="H27" s="313" t="s">
        <v>47</v>
      </c>
      <c r="I27" s="313"/>
      <c r="J27" s="110"/>
      <c r="K27" s="110"/>
      <c r="L27" s="110"/>
      <c r="M27" s="110"/>
    </row>
    <row r="28" spans="1:17" ht="18" customHeight="1" x14ac:dyDescent="0.2">
      <c r="A28" s="300" t="s">
        <v>34</v>
      </c>
      <c r="B28" s="300"/>
      <c r="C28" s="300"/>
      <c r="D28" s="300"/>
      <c r="E28" s="300"/>
      <c r="F28" s="300"/>
      <c r="G28" s="300"/>
      <c r="H28" s="301">
        <f>H15</f>
        <v>0.04</v>
      </c>
      <c r="I28" s="301"/>
      <c r="J28" s="110"/>
      <c r="K28" s="110"/>
      <c r="L28" s="110"/>
      <c r="M28" s="110"/>
    </row>
    <row r="29" spans="1:17" ht="18" customHeight="1" x14ac:dyDescent="0.2">
      <c r="A29" s="302" t="s">
        <v>66</v>
      </c>
      <c r="B29" s="302"/>
      <c r="C29" s="302"/>
      <c r="D29" s="302"/>
      <c r="E29" s="302"/>
      <c r="F29" s="302"/>
      <c r="G29" s="302"/>
      <c r="H29" s="301">
        <f>H17</f>
        <v>8.0000000000000002E-3</v>
      </c>
      <c r="I29" s="301"/>
      <c r="J29" s="110"/>
      <c r="K29" s="110"/>
      <c r="L29" s="110"/>
      <c r="M29" s="110"/>
    </row>
    <row r="30" spans="1:17" ht="17.25" customHeight="1" x14ac:dyDescent="0.2">
      <c r="A30" s="302" t="s">
        <v>40</v>
      </c>
      <c r="B30" s="302"/>
      <c r="C30" s="302"/>
      <c r="D30" s="302"/>
      <c r="E30" s="302"/>
      <c r="F30" s="302"/>
      <c r="G30" s="302"/>
      <c r="H30" s="301">
        <f>H18</f>
        <v>1.2699999999999999E-2</v>
      </c>
      <c r="I30" s="301"/>
      <c r="J30" s="110"/>
      <c r="K30" s="110"/>
      <c r="L30" s="110"/>
      <c r="M30" s="110"/>
      <c r="Q30" s="189"/>
    </row>
    <row r="31" spans="1:17" ht="18" customHeight="1" x14ac:dyDescent="0.2">
      <c r="A31" s="300" t="s">
        <v>35</v>
      </c>
      <c r="B31" s="300"/>
      <c r="C31" s="300"/>
      <c r="D31" s="300"/>
      <c r="E31" s="300"/>
      <c r="F31" s="300"/>
      <c r="G31" s="300"/>
      <c r="H31" s="301">
        <f>H16</f>
        <v>1.23E-2</v>
      </c>
      <c r="I31" s="301"/>
      <c r="J31" s="110"/>
      <c r="K31" s="110"/>
      <c r="L31" s="110"/>
      <c r="M31" s="110"/>
    </row>
    <row r="32" spans="1:17" ht="18" customHeight="1" x14ac:dyDescent="0.2">
      <c r="A32" s="302" t="s">
        <v>38</v>
      </c>
      <c r="B32" s="302"/>
      <c r="C32" s="302"/>
      <c r="D32" s="302"/>
      <c r="E32" s="302"/>
      <c r="F32" s="302"/>
      <c r="G32" s="302"/>
      <c r="H32" s="301">
        <f>I15</f>
        <v>7.3999999999999996E-2</v>
      </c>
      <c r="I32" s="301"/>
      <c r="J32" s="110"/>
      <c r="K32" s="110"/>
      <c r="L32" s="110"/>
      <c r="M32" s="110"/>
    </row>
    <row r="33" spans="1:13" ht="16.5" customHeight="1" x14ac:dyDescent="0.2">
      <c r="A33" s="300" t="s">
        <v>41</v>
      </c>
      <c r="B33" s="300"/>
      <c r="C33" s="300"/>
      <c r="D33" s="300"/>
      <c r="E33" s="300"/>
      <c r="F33" s="300"/>
      <c r="G33" s="300"/>
      <c r="H33" s="301">
        <f>H19</f>
        <v>0.10900000000000001</v>
      </c>
      <c r="I33" s="301"/>
      <c r="J33" s="110"/>
      <c r="K33" s="110"/>
      <c r="L33" s="110"/>
      <c r="M33" s="110"/>
    </row>
    <row r="34" spans="1:13" ht="16.5" customHeight="1" x14ac:dyDescent="0.2">
      <c r="A34" s="303"/>
      <c r="B34" s="303"/>
      <c r="C34" s="303"/>
      <c r="D34" s="303"/>
      <c r="E34" s="303"/>
      <c r="F34" s="303"/>
      <c r="G34" s="303"/>
      <c r="H34" s="303"/>
      <c r="I34" s="303"/>
      <c r="J34" s="110"/>
      <c r="K34" s="110"/>
      <c r="L34" s="110"/>
      <c r="M34" s="110"/>
    </row>
    <row r="35" spans="1:13" ht="15" x14ac:dyDescent="0.2">
      <c r="A35" s="304" t="s">
        <v>67</v>
      </c>
      <c r="B35" s="304"/>
      <c r="C35" s="304"/>
      <c r="D35" s="304"/>
      <c r="E35" s="304"/>
      <c r="F35" s="304"/>
      <c r="G35" s="304"/>
      <c r="H35" s="304"/>
      <c r="I35" s="304"/>
      <c r="J35" s="110"/>
      <c r="K35" s="110"/>
      <c r="L35" s="110"/>
      <c r="M35" s="110"/>
    </row>
    <row r="36" spans="1:13" ht="15" x14ac:dyDescent="0.2">
      <c r="A36" s="131"/>
      <c r="B36" s="131"/>
      <c r="C36" s="131"/>
      <c r="D36" s="131"/>
      <c r="E36" s="131"/>
      <c r="F36" s="131"/>
      <c r="G36" s="131"/>
      <c r="H36" s="131"/>
      <c r="I36" s="131"/>
      <c r="J36" s="110"/>
      <c r="K36" s="110"/>
      <c r="L36" s="110"/>
      <c r="M36" s="110"/>
    </row>
    <row r="37" spans="1:13" ht="15" x14ac:dyDescent="0.2">
      <c r="A37" s="132" t="s">
        <v>68</v>
      </c>
      <c r="B37" s="131"/>
      <c r="C37" s="131"/>
      <c r="D37" s="131"/>
      <c r="E37" s="131"/>
      <c r="F37" s="131"/>
      <c r="G37" s="131"/>
      <c r="H37" s="131"/>
      <c r="I37" s="131"/>
      <c r="J37" s="110"/>
      <c r="K37" s="110"/>
      <c r="L37" s="110"/>
      <c r="M37" s="110"/>
    </row>
    <row r="38" spans="1:13" ht="54.75" customHeight="1" x14ac:dyDescent="0.2">
      <c r="A38" s="305" t="s">
        <v>69</v>
      </c>
      <c r="B38" s="305"/>
      <c r="C38" s="305"/>
      <c r="D38" s="305"/>
      <c r="E38" s="305"/>
      <c r="F38" s="305"/>
      <c r="G38" s="305"/>
      <c r="H38" s="305"/>
      <c r="I38" s="305"/>
      <c r="J38" s="305"/>
      <c r="K38" s="110"/>
      <c r="L38" s="110"/>
      <c r="M38" s="110"/>
    </row>
    <row r="39" spans="1:13" ht="21" customHeight="1" x14ac:dyDescent="0.2">
      <c r="A39" s="305" t="s">
        <v>70</v>
      </c>
      <c r="B39" s="305"/>
      <c r="C39" s="305"/>
      <c r="D39" s="305"/>
      <c r="E39" s="305"/>
      <c r="F39" s="305"/>
      <c r="G39" s="305"/>
      <c r="H39" s="305"/>
      <c r="I39" s="305"/>
      <c r="J39" s="108"/>
      <c r="K39" s="110"/>
      <c r="L39" s="110"/>
      <c r="M39" s="110"/>
    </row>
    <row r="40" spans="1:13" ht="42" customHeight="1" x14ac:dyDescent="0.2">
      <c r="A40" s="305" t="s">
        <v>71</v>
      </c>
      <c r="B40" s="305"/>
      <c r="C40" s="305"/>
      <c r="D40" s="305"/>
      <c r="E40" s="305"/>
      <c r="F40" s="305"/>
      <c r="G40" s="305"/>
      <c r="H40" s="305"/>
      <c r="I40" s="305"/>
      <c r="J40" s="305"/>
      <c r="K40" s="110"/>
      <c r="L40" s="110"/>
      <c r="M40" s="110"/>
    </row>
    <row r="41" spans="1:13" s="102" customFormat="1" ht="21" customHeight="1" x14ac:dyDescent="0.2">
      <c r="A41" s="299" t="s">
        <v>72</v>
      </c>
      <c r="B41" s="299"/>
      <c r="C41" s="299"/>
      <c r="D41" s="299"/>
      <c r="E41" s="191"/>
      <c r="F41" s="109"/>
      <c r="G41" s="109"/>
      <c r="H41" s="109"/>
      <c r="I41" s="109"/>
      <c r="J41" s="109"/>
      <c r="K41" s="114"/>
      <c r="L41" s="114"/>
      <c r="M41" s="114"/>
    </row>
    <row r="42" spans="1:13" ht="21" customHeight="1" x14ac:dyDescent="0.2">
      <c r="A42" s="114" t="s">
        <v>73</v>
      </c>
      <c r="B42" s="110"/>
      <c r="C42" s="110"/>
      <c r="D42" s="110"/>
      <c r="E42" s="110"/>
      <c r="F42" s="110"/>
      <c r="G42" s="110"/>
      <c r="H42" s="110"/>
      <c r="I42" s="110"/>
      <c r="J42" s="108"/>
      <c r="K42" s="110"/>
      <c r="L42" s="110"/>
      <c r="M42" s="110"/>
    </row>
    <row r="43" spans="1:13" x14ac:dyDescent="0.2">
      <c r="A43" s="189"/>
      <c r="B43" s="189"/>
      <c r="C43" s="189"/>
      <c r="D43" s="189"/>
      <c r="E43" s="189"/>
      <c r="F43" s="189"/>
      <c r="G43" s="189"/>
      <c r="H43" s="189"/>
      <c r="I43" s="189"/>
      <c r="J43" s="108"/>
      <c r="K43" s="110"/>
      <c r="L43" s="110"/>
      <c r="M43" s="110"/>
    </row>
    <row r="44" spans="1:13" x14ac:dyDescent="0.2">
      <c r="A44" s="189"/>
      <c r="B44" s="189"/>
      <c r="C44" s="189"/>
      <c r="D44" s="189"/>
      <c r="E44" s="189"/>
      <c r="F44" s="189"/>
      <c r="G44" s="189"/>
      <c r="H44" s="189"/>
      <c r="I44" s="189"/>
      <c r="J44" s="108"/>
      <c r="K44" s="110"/>
      <c r="L44" s="110"/>
      <c r="M44" s="110"/>
    </row>
    <row r="45" spans="1:13" ht="15" x14ac:dyDescent="0.2">
      <c r="A45" s="297" t="s">
        <v>123</v>
      </c>
      <c r="B45" s="297"/>
      <c r="C45" s="297"/>
      <c r="D45" s="297"/>
      <c r="E45" s="297"/>
      <c r="F45" s="297"/>
      <c r="G45" s="297"/>
      <c r="H45" s="297"/>
      <c r="I45" s="297"/>
      <c r="J45" s="108"/>
      <c r="K45" s="110"/>
      <c r="L45" s="110"/>
      <c r="M45" s="110"/>
    </row>
    <row r="46" spans="1:13" ht="15" x14ac:dyDescent="0.2">
      <c r="A46" s="297" t="s">
        <v>75</v>
      </c>
      <c r="B46" s="297"/>
      <c r="C46" s="297"/>
      <c r="D46" s="297"/>
      <c r="E46" s="297"/>
      <c r="F46" s="297"/>
      <c r="G46" s="297"/>
      <c r="H46" s="297"/>
      <c r="I46" s="297"/>
      <c r="J46" s="108"/>
      <c r="K46" s="110"/>
      <c r="L46" s="110"/>
      <c r="M46" s="110"/>
    </row>
    <row r="47" spans="1:13" x14ac:dyDescent="0.2">
      <c r="A47" s="298"/>
      <c r="B47" s="298"/>
      <c r="C47" s="298"/>
      <c r="D47" s="298"/>
      <c r="E47" s="298"/>
      <c r="F47" s="298"/>
      <c r="G47" s="298"/>
      <c r="H47" s="298"/>
      <c r="I47" s="298"/>
    </row>
  </sheetData>
  <sheetProtection algorithmName="SHA-512" hashValue="t+53TAgC1itdR3TOBFzGOPLXqsZFbp36kkuHuJFtwW4PUe7/U2ydE2q97yz5NfI2zjIHmyPtvsjZDjqDb4JqeA==" saltValue="XgchU4NKaAqnOM/KlNOcxg==" spinCount="100000" sheet="1" objects="1" scenarios="1" selectLockedCells="1"/>
  <mergeCells count="77">
    <mergeCell ref="A9:I9"/>
    <mergeCell ref="B1:I1"/>
    <mergeCell ref="A2:I2"/>
    <mergeCell ref="A3:I3"/>
    <mergeCell ref="B4:E4"/>
    <mergeCell ref="F4:I4"/>
    <mergeCell ref="B5:E5"/>
    <mergeCell ref="F5:I5"/>
    <mergeCell ref="B6:E6"/>
    <mergeCell ref="F6:I6"/>
    <mergeCell ref="B7:E7"/>
    <mergeCell ref="F7:I7"/>
    <mergeCell ref="A8:I8"/>
    <mergeCell ref="A10:I11"/>
    <mergeCell ref="A12:I12"/>
    <mergeCell ref="B13:C13"/>
    <mergeCell ref="D13:E13"/>
    <mergeCell ref="F13:G13"/>
    <mergeCell ref="H13:I13"/>
    <mergeCell ref="B16:C16"/>
    <mergeCell ref="D16:E16"/>
    <mergeCell ref="F16:G16"/>
    <mergeCell ref="H16:I16"/>
    <mergeCell ref="B17:C17"/>
    <mergeCell ref="D17:E17"/>
    <mergeCell ref="F17:G17"/>
    <mergeCell ref="H17:I17"/>
    <mergeCell ref="B18:C18"/>
    <mergeCell ref="D18:E18"/>
    <mergeCell ref="F18:G18"/>
    <mergeCell ref="H18:I18"/>
    <mergeCell ref="B19:C19"/>
    <mergeCell ref="D19:E19"/>
    <mergeCell ref="F19:G19"/>
    <mergeCell ref="H19:I19"/>
    <mergeCell ref="L23:M23"/>
    <mergeCell ref="L19:M21"/>
    <mergeCell ref="B20:C20"/>
    <mergeCell ref="D20:E20"/>
    <mergeCell ref="F20:G20"/>
    <mergeCell ref="H20:I20"/>
    <mergeCell ref="B21:C21"/>
    <mergeCell ref="D21:E21"/>
    <mergeCell ref="F21:G21"/>
    <mergeCell ref="H21:I21"/>
    <mergeCell ref="B22:C22"/>
    <mergeCell ref="D22:E22"/>
    <mergeCell ref="F22:G22"/>
    <mergeCell ref="H22:I22"/>
    <mergeCell ref="L22:M22"/>
    <mergeCell ref="A24:G24"/>
    <mergeCell ref="H24:I24"/>
    <mergeCell ref="A25:I25"/>
    <mergeCell ref="A26:I26"/>
    <mergeCell ref="A27:G27"/>
    <mergeCell ref="H27:I27"/>
    <mergeCell ref="A28:G28"/>
    <mergeCell ref="H28:I28"/>
    <mergeCell ref="A29:G29"/>
    <mergeCell ref="H29:I29"/>
    <mergeCell ref="A30:G30"/>
    <mergeCell ref="H30:I30"/>
    <mergeCell ref="A45:I45"/>
    <mergeCell ref="A46:I46"/>
    <mergeCell ref="A47:I47"/>
    <mergeCell ref="A41:D41"/>
    <mergeCell ref="A31:G31"/>
    <mergeCell ref="H31:I31"/>
    <mergeCell ref="A32:G32"/>
    <mergeCell ref="H32:I32"/>
    <mergeCell ref="A33:G33"/>
    <mergeCell ref="H33:I33"/>
    <mergeCell ref="A34:I34"/>
    <mergeCell ref="A35:I35"/>
    <mergeCell ref="A38:J38"/>
    <mergeCell ref="A40:J40"/>
    <mergeCell ref="A39:I39"/>
  </mergeCells>
  <printOptions horizontalCentered="1" verticalCentered="1"/>
  <pageMargins left="0.51181102362204722" right="0.51181102362204722" top="0.78740157480314965" bottom="0.78740157480314965" header="0.31496062992125984" footer="0.31496062992125984"/>
  <pageSetup paperSize="8" scale="8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Plan5"/>
  <dimension ref="A1:E29"/>
  <sheetViews>
    <sheetView view="pageLayout" zoomScale="145" zoomScaleNormal="100" zoomScaleSheetLayoutView="115" zoomScalePageLayoutView="145" workbookViewId="0">
      <selection activeCell="A30" sqref="A30"/>
    </sheetView>
  </sheetViews>
  <sheetFormatPr defaultColWidth="9.140625" defaultRowHeight="12.75" x14ac:dyDescent="0.2"/>
  <cols>
    <col min="1" max="1" width="7.28515625" style="24" customWidth="1"/>
    <col min="2" max="2" width="3.5703125" style="24" customWidth="1"/>
    <col min="3" max="3" width="35" style="30" customWidth="1"/>
    <col min="4" max="4" width="18.5703125" style="24" customWidth="1"/>
    <col min="5" max="5" width="20" style="24" customWidth="1"/>
    <col min="6" max="16384" width="9.140625" style="24"/>
  </cols>
  <sheetData>
    <row r="1" spans="1:5" s="3" customFormat="1" ht="41.45" customHeight="1" x14ac:dyDescent="0.2">
      <c r="A1" s="1"/>
      <c r="B1" s="349" t="s">
        <v>25</v>
      </c>
      <c r="C1" s="350"/>
      <c r="D1" s="1"/>
      <c r="E1" s="1"/>
    </row>
    <row r="2" spans="1:5" s="3" customFormat="1" ht="15" x14ac:dyDescent="0.2">
      <c r="A2" s="1"/>
      <c r="C2" s="23"/>
      <c r="D2" s="1"/>
      <c r="E2" s="1"/>
    </row>
    <row r="3" spans="1:5" s="3" customFormat="1" ht="15.75" thickBot="1" x14ac:dyDescent="0.25">
      <c r="A3" s="1"/>
      <c r="C3" s="23"/>
      <c r="D3" s="1"/>
      <c r="E3" s="1"/>
    </row>
    <row r="4" spans="1:5" s="95" customFormat="1" ht="13.5" thickBot="1" x14ac:dyDescent="0.25">
      <c r="A4" s="236" t="str">
        <f>'Planilha Orçamentária - Serviço'!A3</f>
        <v>ÓRGÃO CONTRATANTE: SEÇÃO JUDICIÁRIA DE ....</v>
      </c>
      <c r="B4" s="237"/>
      <c r="C4" s="238"/>
      <c r="D4" s="237"/>
      <c r="E4" s="239"/>
    </row>
    <row r="5" spans="1:5" ht="13.5" thickBot="1" x14ac:dyDescent="0.25"/>
    <row r="6" spans="1:5" s="25" customFormat="1" ht="16.899999999999999" customHeight="1" x14ac:dyDescent="0.2">
      <c r="A6" s="240" t="s">
        <v>15</v>
      </c>
      <c r="B6" s="241"/>
      <c r="C6" s="242" t="str">
        <f>'Planilha Orçamentária - Serviço'!A8</f>
        <v>NOME DA EMPRESA</v>
      </c>
      <c r="D6" s="241"/>
      <c r="E6" s="243"/>
    </row>
    <row r="7" spans="1:5" s="25" customFormat="1" ht="16.5" customHeight="1" thickBot="1" x14ac:dyDescent="0.25">
      <c r="A7" s="244" t="s">
        <v>16</v>
      </c>
      <c r="B7" s="245"/>
      <c r="C7" s="246" t="str">
        <f>'Planilha Orçamentária - Serviço'!B9</f>
        <v>XX.YYY.ZZZ-AAAA/BB</v>
      </c>
      <c r="D7" s="245"/>
      <c r="E7" s="247"/>
    </row>
    <row r="8" spans="1:5" s="25" customFormat="1" x14ac:dyDescent="0.2">
      <c r="A8" s="358"/>
      <c r="B8" s="358"/>
      <c r="C8" s="358"/>
      <c r="D8" s="358"/>
      <c r="E8" s="358"/>
    </row>
    <row r="9" spans="1:5" s="25" customFormat="1" ht="13.5" thickBot="1" x14ac:dyDescent="0.25">
      <c r="A9" s="26"/>
      <c r="B9" s="26"/>
      <c r="C9" s="26"/>
      <c r="D9" s="26"/>
      <c r="E9" s="26"/>
    </row>
    <row r="10" spans="1:5" s="27" customFormat="1" ht="42" customHeight="1" thickBot="1" x14ac:dyDescent="0.25">
      <c r="A10" s="359" t="s">
        <v>76</v>
      </c>
      <c r="B10" s="360"/>
      <c r="C10" s="360"/>
      <c r="D10" s="360"/>
      <c r="E10" s="361"/>
    </row>
    <row r="11" spans="1:5" s="27" customFormat="1" x14ac:dyDescent="0.2">
      <c r="A11" s="32"/>
      <c r="B11" s="32"/>
      <c r="C11" s="32"/>
      <c r="D11" s="32"/>
      <c r="E11" s="32"/>
    </row>
    <row r="12" spans="1:5" s="27" customFormat="1" ht="15" x14ac:dyDescent="0.2">
      <c r="B12" s="32" t="s">
        <v>130</v>
      </c>
      <c r="C12" s="32"/>
      <c r="D12" s="230" t="str">
        <f>'Planilha Orçamentária - Serviço'!H30</f>
        <v xml:space="preserve">15 DIAS </v>
      </c>
      <c r="E12" s="32"/>
    </row>
    <row r="13" spans="1:5" s="27" customFormat="1" x14ac:dyDescent="0.2">
      <c r="B13" s="32" t="s">
        <v>20</v>
      </c>
      <c r="C13" s="32"/>
      <c r="D13" s="229" t="str">
        <f>'Planilha Orçamentária - Serviço'!H9</f>
        <v>DD/MM/AAAA</v>
      </c>
      <c r="E13" s="32"/>
    </row>
    <row r="14" spans="1:5" s="27" customFormat="1" x14ac:dyDescent="0.2">
      <c r="A14" s="28"/>
      <c r="B14" s="28"/>
      <c r="C14" s="29"/>
      <c r="D14" s="28"/>
      <c r="E14" s="28"/>
    </row>
    <row r="15" spans="1:5" s="25" customFormat="1" ht="13.5" thickBot="1" x14ac:dyDescent="0.25">
      <c r="A15" s="352"/>
      <c r="B15" s="352"/>
      <c r="C15" s="352"/>
      <c r="D15" s="352"/>
      <c r="E15" s="352"/>
    </row>
    <row r="16" spans="1:5" s="25" customFormat="1" ht="15.75" customHeight="1" thickBot="1" x14ac:dyDescent="0.25">
      <c r="A16" s="346" t="s">
        <v>18</v>
      </c>
      <c r="B16" s="347"/>
      <c r="C16" s="347"/>
      <c r="D16" s="234"/>
      <c r="E16" s="235">
        <f>'Planilha Orçamentária - Serviço'!H28</f>
        <v>11109.99</v>
      </c>
    </row>
    <row r="17" spans="1:5" ht="15.75" customHeight="1" x14ac:dyDescent="0.2">
      <c r="D17" s="31"/>
    </row>
    <row r="18" spans="1:5" ht="15.75" customHeight="1" x14ac:dyDescent="0.2">
      <c r="D18" s="31"/>
    </row>
    <row r="19" spans="1:5" ht="15.75" customHeight="1" x14ac:dyDescent="0.2">
      <c r="C19" s="33"/>
    </row>
    <row r="20" spans="1:5" ht="15.75" customHeight="1" x14ac:dyDescent="0.2"/>
    <row r="21" spans="1:5" ht="15.75" customHeight="1" x14ac:dyDescent="0.2">
      <c r="A21" s="348"/>
      <c r="B21" s="353"/>
      <c r="C21" s="353"/>
      <c r="D21" s="353"/>
      <c r="E21" s="353"/>
    </row>
    <row r="22" spans="1:5" ht="15.75" customHeight="1" x14ac:dyDescent="0.2">
      <c r="A22" s="354" t="str">
        <f>'Planilha Orçamentária - Serviço'!F8</f>
        <v>NOME E TÍTULO DO RESP. TÉCN.</v>
      </c>
      <c r="B22" s="355"/>
      <c r="C22" s="355"/>
      <c r="D22" s="355"/>
      <c r="E22" s="355"/>
    </row>
    <row r="23" spans="1:5" ht="15.75" customHeight="1" x14ac:dyDescent="0.2">
      <c r="A23" s="348" t="str">
        <f>'Planilha Orçamentária - Serviço'!J8</f>
        <v>Nº CREA/CAU XXX</v>
      </c>
      <c r="B23" s="348"/>
      <c r="C23" s="348"/>
      <c r="D23" s="348"/>
      <c r="E23" s="348"/>
    </row>
    <row r="24" spans="1:5" x14ac:dyDescent="0.2">
      <c r="A24" s="356"/>
      <c r="B24" s="356"/>
      <c r="C24" s="356"/>
      <c r="D24" s="356"/>
      <c r="E24" s="356"/>
    </row>
    <row r="25" spans="1:5" x14ac:dyDescent="0.2">
      <c r="A25" s="356"/>
      <c r="B25" s="356"/>
      <c r="C25" s="356"/>
      <c r="D25" s="356"/>
      <c r="E25" s="356"/>
    </row>
    <row r="27" spans="1:5" x14ac:dyDescent="0.2">
      <c r="A27" s="357"/>
      <c r="B27" s="357"/>
      <c r="C27" s="357"/>
      <c r="D27" s="357"/>
      <c r="E27" s="357"/>
    </row>
    <row r="28" spans="1:5" x14ac:dyDescent="0.2">
      <c r="A28" s="351"/>
      <c r="B28" s="351"/>
      <c r="C28" s="351"/>
      <c r="D28" s="351"/>
      <c r="E28" s="351"/>
    </row>
    <row r="29" spans="1:5" s="91" customFormat="1" ht="11.25" x14ac:dyDescent="0.2">
      <c r="A29" s="345" t="s">
        <v>141</v>
      </c>
      <c r="B29" s="345"/>
      <c r="C29" s="345"/>
      <c r="D29" s="345"/>
      <c r="E29" s="345"/>
    </row>
  </sheetData>
  <sheetProtection algorithmName="SHA-512" hashValue="9UBy2aW6gMxV2MAZaJ8O87/fszF7PupgSCx7T1rdUkoldKORVOTwcbezuUv2qUvr2EMtkLoaGNuIv82lD3QahQ==" saltValue="2qtFGImdd/z72NRVZtUstQ==" spinCount="100000" sheet="1" selectLockedCells="1"/>
  <customSheetViews>
    <customSheetView guid="{77FD295D-1BCD-41C6-B306-76E0FF93C8E4}" scale="85" showPageBreaks="1" showGridLines="0" printArea="1" view="pageBreakPreview">
      <selection activeCell="A5" sqref="A5:E5"/>
      <rowBreaks count="1" manualBreakCount="1">
        <brk id="37" max="16383" man="1"/>
      </rowBreaks>
      <pageMargins left="0.39370078740157483" right="0.39370078740157483" top="0.78740157480314965" bottom="0.39370078740157483" header="0.51181102362204722" footer="0.51181102362204722"/>
      <printOptions horizontalCentered="1"/>
      <pageSetup paperSize="9" scale="111" orientation="landscape" r:id="rId1"/>
      <headerFooter alignWithMargins="0"/>
    </customSheetView>
  </customSheetViews>
  <mergeCells count="13">
    <mergeCell ref="A29:E29"/>
    <mergeCell ref="A16:C16"/>
    <mergeCell ref="A23:E23"/>
    <mergeCell ref="B1:C1"/>
    <mergeCell ref="A28:E28"/>
    <mergeCell ref="A15:E15"/>
    <mergeCell ref="A21:E21"/>
    <mergeCell ref="A22:E22"/>
    <mergeCell ref="A24:E24"/>
    <mergeCell ref="A25:E25"/>
    <mergeCell ref="A27:E27"/>
    <mergeCell ref="A8:E8"/>
    <mergeCell ref="A10:E10"/>
  </mergeCells>
  <phoneticPr fontId="0" type="noConversion"/>
  <printOptions horizontalCentered="1"/>
  <pageMargins left="0.39370078740157483" right="0.39370078740157483" top="0.78740157480314965" bottom="0.39370078740157483" header="0.51181102362204722" footer="0.51181102362204722"/>
  <pageSetup paperSize="9" scale="111" orientation="landscape" verticalDpi="598" r:id="rId2"/>
  <headerFooter alignWithMargins="0"/>
  <rowBreaks count="1" manualBreakCount="1">
    <brk id="38" max="16383" man="1"/>
  </rowBreak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4">
    <pageSetUpPr fitToPage="1"/>
  </sheetPr>
  <dimension ref="A1:J24"/>
  <sheetViews>
    <sheetView showGridLines="0" view="pageLayout" topLeftCell="A7" zoomScale="130" zoomScaleNormal="100" zoomScaleSheetLayoutView="130" zoomScalePageLayoutView="130" workbookViewId="0">
      <selection activeCell="B1" sqref="B1"/>
    </sheetView>
  </sheetViews>
  <sheetFormatPr defaultColWidth="9.140625" defaultRowHeight="11.25" x14ac:dyDescent="0.2"/>
  <cols>
    <col min="1" max="1" width="8.7109375" style="93" customWidth="1"/>
    <col min="2" max="2" width="38" style="13" customWidth="1"/>
    <col min="3" max="3" width="9.140625" style="13" hidden="1" customWidth="1"/>
    <col min="4" max="4" width="8.140625" style="20" hidden="1" customWidth="1"/>
    <col min="5" max="5" width="10.85546875" style="20" hidden="1" customWidth="1"/>
    <col min="6" max="6" width="20.140625" style="20" customWidth="1"/>
    <col min="7" max="7" width="38" style="13" customWidth="1"/>
    <col min="8" max="8" width="9.140625" style="13"/>
    <col min="9" max="9" width="11.140625" style="13" bestFit="1" customWidth="1"/>
    <col min="10" max="10" width="9.140625" style="13"/>
    <col min="11" max="11" width="9.85546875" style="13" bestFit="1" customWidth="1"/>
    <col min="12" max="16384" width="9.140625" style="13"/>
  </cols>
  <sheetData>
    <row r="1" spans="1:10" s="3" customFormat="1" ht="54.75" customHeight="1" x14ac:dyDescent="0.2">
      <c r="A1" s="34"/>
      <c r="B1" s="92" t="s">
        <v>26</v>
      </c>
      <c r="C1" s="35"/>
      <c r="D1" s="34"/>
      <c r="E1" s="1"/>
      <c r="F1" s="1"/>
    </row>
    <row r="2" spans="1:10" s="2" customFormat="1" ht="13.15" customHeight="1" thickBot="1" x14ac:dyDescent="0.25">
      <c r="A2" s="71"/>
      <c r="B2" s="73"/>
      <c r="C2" s="72"/>
      <c r="D2" s="72"/>
      <c r="E2" s="72"/>
      <c r="F2" s="72"/>
      <c r="G2" s="72"/>
    </row>
    <row r="3" spans="1:10" s="2" customFormat="1" ht="30" customHeight="1" thickBot="1" x14ac:dyDescent="0.25">
      <c r="A3" s="362" t="str">
        <f>'Planilha Orçamentária - Serviço'!A3</f>
        <v>ÓRGÃO CONTRATANTE: SEÇÃO JUDICIÁRIA DE ....</v>
      </c>
      <c r="B3" s="363"/>
      <c r="C3" s="363"/>
      <c r="D3" s="363"/>
      <c r="E3" s="363"/>
      <c r="F3" s="363"/>
      <c r="G3" s="364"/>
    </row>
    <row r="4" spans="1:10" s="2" customFormat="1" ht="13.5" thickBot="1" x14ac:dyDescent="0.25">
      <c r="A4" s="74"/>
      <c r="B4" s="75"/>
      <c r="C4" s="76"/>
      <c r="D4" s="77"/>
      <c r="E4" s="78"/>
      <c r="F4" s="78"/>
      <c r="G4" s="79"/>
    </row>
    <row r="5" spans="1:10" s="2" customFormat="1" ht="15" customHeight="1" x14ac:dyDescent="0.2">
      <c r="A5" s="366" t="str">
        <f>'Planilha Orçamentária - Serviço'!A8</f>
        <v>NOME DA EMPRESA</v>
      </c>
      <c r="B5" s="367"/>
      <c r="C5" s="367"/>
      <c r="D5" s="367"/>
      <c r="E5" s="367"/>
      <c r="F5" s="367"/>
      <c r="G5" s="368"/>
      <c r="H5" s="1"/>
      <c r="I5" s="1"/>
      <c r="J5" s="1"/>
    </row>
    <row r="6" spans="1:10" s="2" customFormat="1" ht="15" customHeight="1" thickBot="1" x14ac:dyDescent="0.25">
      <c r="A6" s="372" t="str">
        <f>'Planilha Orçamentária - Serviço'!B9</f>
        <v>XX.YYY.ZZZ-AAAA/BB</v>
      </c>
      <c r="B6" s="373"/>
      <c r="C6" s="373"/>
      <c r="D6" s="373"/>
      <c r="E6" s="373"/>
      <c r="F6" s="373"/>
      <c r="G6" s="374"/>
      <c r="H6" s="66"/>
      <c r="I6" s="66"/>
      <c r="J6" s="66"/>
    </row>
    <row r="7" spans="1:10" s="2" customFormat="1" ht="12.75" x14ac:dyDescent="0.2">
      <c r="A7" s="80"/>
      <c r="B7" s="81"/>
      <c r="C7" s="81"/>
      <c r="D7" s="81"/>
      <c r="E7" s="81"/>
      <c r="F7" s="81"/>
      <c r="G7" s="81"/>
      <c r="H7" s="36"/>
      <c r="I7" s="36"/>
      <c r="J7" s="36"/>
    </row>
    <row r="8" spans="1:10" s="2" customFormat="1" ht="12.75" x14ac:dyDescent="0.2">
      <c r="A8" s="82"/>
      <c r="B8" s="83"/>
      <c r="C8" s="83"/>
      <c r="D8" s="83"/>
      <c r="E8" s="83"/>
      <c r="F8" s="83"/>
      <c r="G8" s="83"/>
    </row>
    <row r="9" spans="1:10" s="2" customFormat="1" ht="12.75" x14ac:dyDescent="0.2">
      <c r="A9" s="84" t="s">
        <v>19</v>
      </c>
      <c r="B9" s="85" t="s">
        <v>132</v>
      </c>
      <c r="C9" s="85"/>
      <c r="D9" s="85"/>
      <c r="E9" s="85"/>
      <c r="F9" s="85"/>
      <c r="G9" s="85"/>
    </row>
    <row r="10" spans="1:10" s="2" customFormat="1" ht="12.75" x14ac:dyDescent="0.2">
      <c r="A10" s="84" t="s">
        <v>24</v>
      </c>
      <c r="B10" s="81"/>
      <c r="C10" s="83"/>
      <c r="D10" s="83"/>
      <c r="E10" s="83"/>
      <c r="F10" s="233" t="str">
        <f>'Planilha Orçamentária - Serviço'!H30</f>
        <v xml:space="preserve">15 DIAS </v>
      </c>
      <c r="G10" s="83"/>
    </row>
    <row r="11" spans="1:10" s="2" customFormat="1" ht="12.75" x14ac:dyDescent="0.2">
      <c r="A11" s="81" t="s">
        <v>20</v>
      </c>
      <c r="B11" s="83"/>
      <c r="C11" s="83"/>
      <c r="D11" s="83"/>
      <c r="E11" s="83"/>
      <c r="F11" s="86" t="str">
        <f>'Planilha Orçamentária - Serviço'!H9</f>
        <v>DD/MM/AAAA</v>
      </c>
      <c r="G11" s="83"/>
    </row>
    <row r="12" spans="1:10" s="2" customFormat="1" ht="13.5" thickBot="1" x14ac:dyDescent="0.25">
      <c r="A12" s="67"/>
      <c r="B12" s="66"/>
      <c r="C12" s="66"/>
      <c r="D12" s="66"/>
      <c r="E12" s="66"/>
      <c r="F12" s="66"/>
      <c r="G12" s="66"/>
    </row>
    <row r="13" spans="1:10" ht="24.75" customHeight="1" thickBot="1" x14ac:dyDescent="0.25">
      <c r="A13" s="369" t="s">
        <v>0</v>
      </c>
      <c r="B13" s="370"/>
      <c r="C13" s="370"/>
      <c r="D13" s="370"/>
      <c r="E13" s="370"/>
      <c r="F13" s="370"/>
      <c r="G13" s="371"/>
    </row>
    <row r="14" spans="1:10" ht="15.75" customHeight="1" thickBot="1" x14ac:dyDescent="0.3">
      <c r="A14" s="68"/>
      <c r="B14" s="68"/>
      <c r="C14" s="68"/>
      <c r="D14" s="68"/>
      <c r="E14" s="68"/>
      <c r="F14" s="68"/>
      <c r="G14" s="68"/>
    </row>
    <row r="15" spans="1:10" ht="17.25" customHeight="1" thickBot="1" x14ac:dyDescent="0.25">
      <c r="A15" s="375" t="s">
        <v>131</v>
      </c>
      <c r="B15" s="376"/>
      <c r="C15" s="376"/>
      <c r="D15" s="376"/>
      <c r="E15" s="376"/>
      <c r="F15" s="376"/>
      <c r="G15" s="377"/>
    </row>
    <row r="16" spans="1:10" ht="17.25" customHeight="1" thickBot="1" x14ac:dyDescent="0.25">
      <c r="A16" s="222" t="s">
        <v>1</v>
      </c>
      <c r="B16" s="223" t="s">
        <v>2</v>
      </c>
      <c r="C16" s="224" t="s">
        <v>3</v>
      </c>
      <c r="D16" s="225" t="s">
        <v>4</v>
      </c>
      <c r="E16" s="225" t="s">
        <v>5</v>
      </c>
      <c r="F16" s="226" t="s">
        <v>17</v>
      </c>
      <c r="G16" s="227" t="s">
        <v>29</v>
      </c>
    </row>
    <row r="17" spans="1:10" ht="15" customHeight="1" x14ac:dyDescent="0.2">
      <c r="A17" s="218" t="s">
        <v>8</v>
      </c>
      <c r="B17" s="219" t="s">
        <v>96</v>
      </c>
      <c r="C17" s="218"/>
      <c r="D17" s="228"/>
      <c r="E17" s="228"/>
      <c r="F17" s="220">
        <f>IF('Planilha Orçamentária - Serviço'!H23&gt;0,'Planilha Orçamentária - Serviço'!H21,"NÃO CONTRATADO")</f>
        <v>9595.69</v>
      </c>
      <c r="G17" s="221">
        <f>F17/F20</f>
        <v>0.86369924725404801</v>
      </c>
      <c r="J17" s="134"/>
    </row>
    <row r="18" spans="1:10" ht="15.75" customHeight="1" x14ac:dyDescent="0.2">
      <c r="A18" s="231" t="s">
        <v>9</v>
      </c>
      <c r="B18" s="183" t="s">
        <v>110</v>
      </c>
      <c r="C18" s="183"/>
      <c r="D18" s="183"/>
      <c r="E18" s="183"/>
      <c r="F18" s="184">
        <f>IF('Planilha Orçamentária - Serviço'!H26&gt;0,'Planilha Orçamentária - Serviço'!H25,"NÃO CONTRATADO")</f>
        <v>1514.3</v>
      </c>
      <c r="G18" s="232">
        <f>F18/F20</f>
        <v>0.13630075274595208</v>
      </c>
      <c r="J18" s="181"/>
    </row>
    <row r="19" spans="1:10" ht="15.75" customHeight="1" thickBot="1" x14ac:dyDescent="0.25">
      <c r="A19" s="185"/>
      <c r="B19" s="185"/>
      <c r="C19" s="185"/>
      <c r="D19" s="185"/>
      <c r="E19" s="185"/>
      <c r="F19" s="186"/>
      <c r="G19" s="187"/>
    </row>
    <row r="20" spans="1:10" ht="15.75" customHeight="1" thickBot="1" x14ac:dyDescent="0.25">
      <c r="A20" s="378" t="s">
        <v>18</v>
      </c>
      <c r="B20" s="379"/>
      <c r="C20" s="379"/>
      <c r="D20" s="379"/>
      <c r="E20" s="379"/>
      <c r="F20" s="216">
        <f>'Planilha Orçamentária - Serviço'!H28</f>
        <v>11109.99</v>
      </c>
      <c r="G20" s="217"/>
    </row>
    <row r="21" spans="1:10" ht="15.75" customHeight="1" x14ac:dyDescent="0.2">
      <c r="A21" s="185"/>
      <c r="B21" s="185"/>
      <c r="C21" s="185"/>
      <c r="D21" s="185"/>
      <c r="E21" s="185"/>
      <c r="F21" s="186"/>
      <c r="G21" s="187"/>
    </row>
    <row r="22" spans="1:10" x14ac:dyDescent="0.2">
      <c r="A22" s="365" t="str">
        <f>'Planilha Orçamentária - Serviço'!F8</f>
        <v>NOME E TÍTULO DO RESP. TÉCN.</v>
      </c>
      <c r="B22" s="365"/>
      <c r="C22" s="365"/>
      <c r="D22" s="365"/>
      <c r="E22" s="365"/>
      <c r="F22" s="365"/>
      <c r="G22" s="365"/>
    </row>
    <row r="23" spans="1:10" x14ac:dyDescent="0.2">
      <c r="A23" s="365" t="str">
        <f>'Planilha Orçamentária - Serviço'!J8</f>
        <v>Nº CREA/CAU XXX</v>
      </c>
      <c r="B23" s="365"/>
      <c r="C23" s="365"/>
      <c r="D23" s="365"/>
      <c r="E23" s="365"/>
      <c r="F23" s="365"/>
      <c r="G23" s="365"/>
    </row>
    <row r="24" spans="1:10" x14ac:dyDescent="0.2">
      <c r="B24" s="69"/>
      <c r="C24" s="69"/>
      <c r="D24" s="70"/>
      <c r="E24" s="70"/>
      <c r="F24" s="70"/>
    </row>
  </sheetData>
  <sheetProtection algorithmName="SHA-512" hashValue="QXNhod+I5x+pNgPf4Y264PMnxuU9BP1/k/jvvlEVN8JYllu7rcEH+q5FuXV8fEBmFqAK3qqLwDanFtvC1VysXg==" saltValue="YFluRIMxR0QZO7ayBPfQ+A==" spinCount="100000" sheet="1" selectLockedCells="1"/>
  <customSheetViews>
    <customSheetView guid="{77FD295D-1BCD-41C6-B306-76E0FF93C8E4}" scale="85" showPageBreaks="1" showGridLines="0" fitToPage="1" printArea="1" hiddenColumns="1" view="pageBreakPreview">
      <selection activeCell="A3" sqref="A3:A4"/>
      <pageMargins left="0.39370078740157483" right="0.39370078740157483" top="0.39370078740157483" bottom="0.39370078740157483" header="0" footer="0"/>
      <printOptions horizontalCentered="1"/>
      <pageSetup paperSize="9" fitToHeight="0" orientation="portrait" horizontalDpi="300" verticalDpi="300" r:id="rId1"/>
      <headerFooter alignWithMargins="0"/>
    </customSheetView>
  </customSheetViews>
  <mergeCells count="8">
    <mergeCell ref="A3:G3"/>
    <mergeCell ref="A22:G22"/>
    <mergeCell ref="A23:G23"/>
    <mergeCell ref="A5:G5"/>
    <mergeCell ref="A13:G13"/>
    <mergeCell ref="A6:G6"/>
    <mergeCell ref="A15:G15"/>
    <mergeCell ref="A20:E20"/>
  </mergeCells>
  <phoneticPr fontId="0" type="noConversion"/>
  <printOptions horizontalCentered="1" verticalCentered="1"/>
  <pageMargins left="0.39370078740157483" right="0.39370078740157483" top="0.39370078740157483" bottom="0.39370078740157483" header="0" footer="0"/>
  <pageSetup paperSize="9" fitToHeight="0" orientation="landscape" verticalDpi="598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4</vt:i4>
      </vt:variant>
    </vt:vector>
  </HeadingPairs>
  <TitlesOfParts>
    <vt:vector size="8" baseType="lpstr">
      <vt:lpstr>Planilha Orçamentária - Serviço</vt:lpstr>
      <vt:lpstr>BDI Engenharia Consultiva</vt:lpstr>
      <vt:lpstr>CAPA</vt:lpstr>
      <vt:lpstr>Orçamento Sintético</vt:lpstr>
      <vt:lpstr>'BDI Engenharia Consultiva'!Area_de_impressao</vt:lpstr>
      <vt:lpstr>CAPA!Area_de_impressao</vt:lpstr>
      <vt:lpstr>'Orçamento Sintético'!Area_de_impressao</vt:lpstr>
      <vt:lpstr>'Planilha Orçamentária - Serviço'!Area_de_impressao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LEITE</dc:creator>
  <cp:lastModifiedBy>Lucio Castelo Branco</cp:lastModifiedBy>
  <cp:lastPrinted>2023-01-31T18:45:16Z</cp:lastPrinted>
  <dcterms:created xsi:type="dcterms:W3CDTF">2008-04-03T22:40:50Z</dcterms:created>
  <dcterms:modified xsi:type="dcterms:W3CDTF">2023-01-31T18:45:58Z</dcterms:modified>
</cp:coreProperties>
</file>