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selhojf.sharepoint.com/sites/CGTI-CJF/Documentos Compartilhados/Plano de Contratação de Soluções de TI/2021/"/>
    </mc:Choice>
  </mc:AlternateContent>
  <bookViews>
    <workbookView xWindow="-105" yWindow="-105" windowWidth="46290" windowHeight="25680" tabRatio="353"/>
  </bookViews>
  <sheets>
    <sheet name="NOVAS CONTRATAÇÕES" sheetId="1" r:id="rId1"/>
    <sheet name="MONITORAMENTO" sheetId="4" r:id="rId2"/>
    <sheet name="CONTRATOS CONTINUADOS" sheetId="3" r:id="rId3"/>
    <sheet name="Modelo horizontal CJF" sheetId="2" state="hidden" r:id="rId4"/>
  </sheets>
  <definedNames>
    <definedName name="____xlnm.Print_Area_1">#REF!</definedName>
    <definedName name="___xlnm.Print_Area_1" localSheetId="2">#REF!</definedName>
    <definedName name="___xlnm.Print_Area_1" localSheetId="0">#REF!</definedName>
    <definedName name="___xlnm.Print_Area_1">#REF!</definedName>
    <definedName name="__xlnm.Print_Area_1">#REF!</definedName>
    <definedName name="_xlnm._FilterDatabase" localSheetId="2" hidden="1">'CONTRATOS CONTINUADOS'!$A$3:$J$44</definedName>
    <definedName name="_xlnm._FilterDatabase" localSheetId="0" hidden="1">'NOVAS CONTRATAÇÕES'!$A$5:$AD$5</definedName>
    <definedName name="_xlnm.Print_Area" localSheetId="2">'CONTRATOS CONTINUADOS'!$A$1:$J$45</definedName>
    <definedName name="_xlnm.Print_Area" localSheetId="0">'NOVAS CONTRATAÇÕES'!$A$1:$K$37</definedName>
    <definedName name="Excel_BuiltIn_Print_Area_1" localSheetId="2">#REF!</definedName>
    <definedName name="Excel_BuiltIn_Print_Area_1" localSheetId="0">#REF!</definedName>
    <definedName name="Excel_BuiltIn_Print_Area_1">#REF!</definedName>
    <definedName name="Excel_BuiltIn_Print_Area_1_1">"#REF!"</definedName>
    <definedName name="Prio1">#REF!</definedName>
    <definedName name="_xlnm.Print_Titles" localSheetId="2">'CONTRATOS CONTINUADOS'!$3:$4</definedName>
    <definedName name="_xlnm.Print_Titles" localSheetId="0">'NOVAS CONTRATAÇÕES'!$4:$5</definedName>
    <definedName name="Z_21AD4261_DBCA_4B64_B5EF_B3E0C864CA8D_.wvu.FilterData" localSheetId="2" hidden="1">'CONTRATOS CONTINUADOS'!$A$3:$J$44</definedName>
    <definedName name="Z_21AD4261_DBCA_4B64_B5EF_B3E0C864CA8D_.wvu.FilterData" localSheetId="0" hidden="1">'NOVAS CONTRATAÇÕES'!$A$4:$K$36</definedName>
    <definedName name="Z_21AD4261_DBCA_4B64_B5EF_B3E0C864CA8D_.wvu.PrintArea" localSheetId="2" hidden="1">'CONTRATOS CONTINUADOS'!$A$1:$J$45</definedName>
    <definedName name="Z_21AD4261_DBCA_4B64_B5EF_B3E0C864CA8D_.wvu.PrintArea" localSheetId="0" hidden="1">'NOVAS CONTRATAÇÕES'!$A$1:$K$37</definedName>
    <definedName name="Z_21AD4261_DBCA_4B64_B5EF_B3E0C864CA8D_.wvu.Rows" localSheetId="2" hidden="1">'CONTRATOS CONTINUADOS'!#REF!</definedName>
    <definedName name="Z_21AD4261_DBCA_4B64_B5EF_B3E0C864CA8D_.wvu.Rows" localSheetId="0" hidden="1">'NOVAS CONTRATAÇÕES'!#REF!</definedName>
    <definedName name="Z_377EB007_CF8B_46B9_AF44_F58568282A3F_.wvu.FilterData" localSheetId="2" hidden="1">'CONTRATOS CONTINUADOS'!$A$3:$J$44</definedName>
    <definedName name="Z_377EB007_CF8B_46B9_AF44_F58568282A3F_.wvu.FilterData" localSheetId="0" hidden="1">'NOVAS CONTRATAÇÕES'!$A$4:$K$36</definedName>
    <definedName name="Z_377EB007_CF8B_46B9_AF44_F58568282A3F_.wvu.PrintArea" localSheetId="2" hidden="1">'CONTRATOS CONTINUADOS'!$A$1:$J$45</definedName>
    <definedName name="Z_377EB007_CF8B_46B9_AF44_F58568282A3F_.wvu.PrintArea" localSheetId="0" hidden="1">'NOVAS CONTRATAÇÕES'!$A$1:$K$37</definedName>
    <definedName name="Z_377EB007_CF8B_46B9_AF44_F58568282A3F_.wvu.Rows" localSheetId="2" hidden="1">'CONTRATOS CONTINUADOS'!#REF!</definedName>
    <definedName name="Z_377EB007_CF8B_46B9_AF44_F58568282A3F_.wvu.Rows" localSheetId="0" hidden="1">'NOVAS CONTRATAÇÕES'!#REF!</definedName>
    <definedName name="Z_409C6875_2667_4F3B_9033_E7EBB037847B_.wvu.FilterData" localSheetId="2" hidden="1">'CONTRATOS CONTINUADOS'!$A$3:$J$44</definedName>
    <definedName name="Z_409C6875_2667_4F3B_9033_E7EBB037847B_.wvu.FilterData" localSheetId="0" hidden="1">'NOVAS CONTRATAÇÕES'!$A$4:$K$36</definedName>
    <definedName name="Z_409C6875_2667_4F3B_9033_E7EBB037847B_.wvu.PrintArea" localSheetId="2" hidden="1">'CONTRATOS CONTINUADOS'!$A$1:$J$45</definedName>
    <definedName name="Z_409C6875_2667_4F3B_9033_E7EBB037847B_.wvu.PrintArea" localSheetId="0" hidden="1">'NOVAS CONTRATAÇÕES'!$A$1:$K$37</definedName>
    <definedName name="Z_409C6875_2667_4F3B_9033_E7EBB037847B_.wvu.Rows" localSheetId="2" hidden="1">'CONTRATOS CONTINUADOS'!#REF!</definedName>
    <definedName name="Z_409C6875_2667_4F3B_9033_E7EBB037847B_.wvu.Rows" localSheetId="0" hidden="1">'NOVAS CONTRATAÇÕES'!#REF!</definedName>
    <definedName name="Z_4569101D_7AAF_4486_8F1C_7CDA2278E0E1_.wvu.FilterData" localSheetId="2" hidden="1">'CONTRATOS CONTINUADOS'!$A$3:$J$44</definedName>
    <definedName name="Z_4569101D_7AAF_4486_8F1C_7CDA2278E0E1_.wvu.FilterData" localSheetId="0" hidden="1">'NOVAS CONTRATAÇÕES'!$A$4:$K$36</definedName>
    <definedName name="Z_4569101D_7AAF_4486_8F1C_7CDA2278E0E1_.wvu.PrintArea" localSheetId="2" hidden="1">'CONTRATOS CONTINUADOS'!$A$1:$J$45</definedName>
    <definedName name="Z_4569101D_7AAF_4486_8F1C_7CDA2278E0E1_.wvu.PrintArea" localSheetId="0" hidden="1">'NOVAS CONTRATAÇÕES'!$A$1:$K$37</definedName>
    <definedName name="Z_4569101D_7AAF_4486_8F1C_7CDA2278E0E1_.wvu.Rows" localSheetId="2" hidden="1">'CONTRATOS CONTINUADOS'!#REF!</definedName>
    <definedName name="Z_4569101D_7AAF_4486_8F1C_7CDA2278E0E1_.wvu.Rows" localSheetId="0" hidden="1">'NOVAS CONTRATAÇÕES'!#REF!</definedName>
    <definedName name="Z_5DA1D9ED_EDAB_4915_8F1C_4A7E446331D1_.wvu.FilterData" localSheetId="2" hidden="1">'CONTRATOS CONTINUADOS'!$A$3:$J$44</definedName>
    <definedName name="Z_5DA1D9ED_EDAB_4915_8F1C_4A7E446331D1_.wvu.FilterData" localSheetId="0" hidden="1">'NOVAS CONTRATAÇÕES'!$A$4:$K$36</definedName>
    <definedName name="Z_5DA1D9ED_EDAB_4915_8F1C_4A7E446331D1_.wvu.PrintArea" localSheetId="2" hidden="1">'CONTRATOS CONTINUADOS'!$A$1:$J$45</definedName>
    <definedName name="Z_5DA1D9ED_EDAB_4915_8F1C_4A7E446331D1_.wvu.PrintArea" localSheetId="0" hidden="1">'NOVAS CONTRATAÇÕES'!$A$1:$K$37</definedName>
    <definedName name="Z_5DA1D9ED_EDAB_4915_8F1C_4A7E446331D1_.wvu.Rows" localSheetId="2" hidden="1">'CONTRATOS CONTINUADOS'!#REF!</definedName>
    <definedName name="Z_5DA1D9ED_EDAB_4915_8F1C_4A7E446331D1_.wvu.Rows" localSheetId="0" hidden="1">'NOVAS CONTRATAÇÕES'!#REF!</definedName>
    <definedName name="Z_662FDCD6_CE2A_4E1C_902F_AE268D058A66_.wvu.FilterData" localSheetId="2" hidden="1">'CONTRATOS CONTINUADOS'!$A$3:$J$44</definedName>
    <definedName name="Z_662FDCD6_CE2A_4E1C_902F_AE268D058A66_.wvu.FilterData" localSheetId="0" hidden="1">'NOVAS CONTRATAÇÕES'!$A$4:$K$36</definedName>
    <definedName name="Z_662FDCD6_CE2A_4E1C_902F_AE268D058A66_.wvu.PrintArea" localSheetId="2" hidden="1">'CONTRATOS CONTINUADOS'!$A$1:$J$45</definedName>
    <definedName name="Z_662FDCD6_CE2A_4E1C_902F_AE268D058A66_.wvu.PrintArea" localSheetId="0" hidden="1">'NOVAS CONTRATAÇÕES'!$A$1:$K$37</definedName>
    <definedName name="Z_662FDCD6_CE2A_4E1C_902F_AE268D058A66_.wvu.Rows" localSheetId="2" hidden="1">'CONTRATOS CONTINUADOS'!#REF!</definedName>
    <definedName name="Z_662FDCD6_CE2A_4E1C_902F_AE268D058A66_.wvu.Rows" localSheetId="0" hidden="1">'NOVAS CONTRATAÇÕES'!#REF!</definedName>
    <definedName name="Z_F83065A5_283F_450B_991F_A5227E3EABD2_.wvu.FilterData" localSheetId="2" hidden="1">'CONTRATOS CONTINUADOS'!$A$3:$J$44</definedName>
    <definedName name="Z_F83065A5_283F_450B_991F_A5227E3EABD2_.wvu.FilterData" localSheetId="0" hidden="1">'NOVAS CONTRATAÇÕES'!$A$4:$K$36</definedName>
    <definedName name="Z_F83065A5_283F_450B_991F_A5227E3EABD2_.wvu.PrintArea" localSheetId="2" hidden="1">'CONTRATOS CONTINUADOS'!$A$1:$J$45</definedName>
    <definedName name="Z_F83065A5_283F_450B_991F_A5227E3EABD2_.wvu.PrintArea" localSheetId="0" hidden="1">'NOVAS CONTRATAÇÕES'!$A$1:$K$37</definedName>
    <definedName name="Z_F83065A5_283F_450B_991F_A5227E3EABD2_.wvu.Rows" localSheetId="2" hidden="1">'CONTRATOS CONTINUADOS'!#REF!</definedName>
    <definedName name="Z_F83065A5_283F_450B_991F_A5227E3EABD2_.wvu.Rows" localSheetId="0" hidden="1">'NOVAS CONTRATAÇÕES'!#REF!</definedName>
  </definedNames>
  <calcPr calcId="171027"/>
  <customWorkbookViews>
    <customWorkbookView name="Andre - Modo de exibição pessoal" guid="{F83065A5-283F-450B-991F-A5227E3EABD2}" mergeInterval="0" personalView="1" maximized="1" windowWidth="1916" windowHeight="855" activeSheetId="3"/>
    <customWorkbookView name="Carol - Modo de exibição pessoal" guid="{5DA1D9ED-EDAB-4915-8F1C-4A7E446331D1}" mergeInterval="0" personalView="1" maximized="1" windowWidth="1916" windowHeight="855" activeSheetId="1"/>
    <customWorkbookView name="andrec - Modo de exibição pessoal" guid="{4569101D-7AAF-4486-8F1C-7CDA2278E0E1}" mergeInterval="0" personalView="1" maximized="1" xWindow="1" yWindow="1" windowWidth="1680" windowHeight="820" activeSheetId="1"/>
    <customWorkbookView name="wilsonjr - Modo de exibição pessoal" guid="{21AD4261-DBCA-4B64-B5EF-B3E0C864CA8D}" mergeInterval="0" personalView="1" maximized="1" xWindow="1" yWindow="1" windowWidth="1195" windowHeight="538" activeSheetId="1"/>
    <customWorkbookView name="andrec - Vista pessoal" guid="{409C6875-2667-4F3B-9033-E7EBB037847B}" mergeInterval="0" personalView="1" maximized="1" xWindow="1912" yWindow="-8" windowWidth="1936" windowHeight="1096" activeSheetId="1"/>
    <customWorkbookView name="Andre Ricardo Lapetina Chiaratto - Modo de exibição pessoal" guid="{662FDCD6-CE2A-4E1C-902F-AE268D058A66}" mergeInterval="0" personalView="1" maximized="1" windowWidth="1362" windowHeight="543" activeSheetId="1"/>
    <customWorkbookView name="lucio.melre - Modo de exibição pessoal" guid="{377EB007-CF8B-46B9-AF44-F58568282A3F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X7" i="1"/>
  <c r="AA7" i="1"/>
  <c r="X8" i="1"/>
  <c r="AA8" i="1"/>
  <c r="X9" i="1"/>
  <c r="AA9" i="1"/>
  <c r="X10" i="1"/>
  <c r="AA10" i="1"/>
  <c r="X11" i="1"/>
  <c r="AA11" i="1"/>
  <c r="X12" i="1"/>
  <c r="AA12" i="1"/>
  <c r="X13" i="1"/>
  <c r="AA13" i="1"/>
  <c r="X14" i="1"/>
  <c r="AA14" i="1"/>
  <c r="X15" i="1"/>
  <c r="AA15" i="1"/>
  <c r="X16" i="1"/>
  <c r="AA16" i="1"/>
  <c r="X17" i="1"/>
  <c r="AA17" i="1"/>
  <c r="X18" i="1"/>
  <c r="AA18" i="1"/>
  <c r="X19" i="1"/>
  <c r="AA19" i="1"/>
  <c r="X20" i="1"/>
  <c r="AA20" i="1"/>
  <c r="X21" i="1"/>
  <c r="AA21" i="1"/>
  <c r="X22" i="1"/>
  <c r="AA22" i="1"/>
  <c r="X23" i="1"/>
  <c r="AA23" i="1"/>
  <c r="X24" i="1"/>
  <c r="AA24" i="1"/>
  <c r="X25" i="1"/>
  <c r="AA25" i="1"/>
  <c r="X26" i="1"/>
  <c r="AA26" i="1"/>
  <c r="X27" i="1"/>
  <c r="AA27" i="1"/>
  <c r="X28" i="1"/>
  <c r="AA28" i="1"/>
  <c r="X29" i="1"/>
  <c r="AA29" i="1"/>
  <c r="X30" i="1"/>
  <c r="AA30" i="1"/>
  <c r="X31" i="1"/>
  <c r="AA31" i="1"/>
  <c r="X32" i="1"/>
  <c r="AA32" i="1"/>
  <c r="X33" i="1"/>
  <c r="AA33" i="1"/>
  <c r="X34" i="1"/>
  <c r="AA34" i="1"/>
  <c r="X35" i="1"/>
  <c r="AA35" i="1"/>
  <c r="AA6" i="1"/>
  <c r="X6" i="1"/>
  <c r="AD35" i="1" l="1"/>
  <c r="AD23" i="1"/>
  <c r="AD17" i="1"/>
  <c r="AC11" i="1"/>
  <c r="AD11" i="1"/>
  <c r="AC33" i="1"/>
  <c r="AD29" i="1"/>
  <c r="AD30" i="1"/>
  <c r="AC24" i="1"/>
  <c r="AD18" i="1"/>
  <c r="AC12" i="1"/>
  <c r="AD34" i="1"/>
  <c r="AD28" i="1"/>
  <c r="AD22" i="1"/>
  <c r="AD16" i="1"/>
  <c r="AC10" i="1"/>
  <c r="AC32" i="1"/>
  <c r="AC26" i="1"/>
  <c r="AC20" i="1"/>
  <c r="AC14" i="1"/>
  <c r="AC8" i="1"/>
  <c r="AC25" i="1"/>
  <c r="AC13" i="1"/>
  <c r="AD33" i="1"/>
  <c r="AC7" i="1"/>
  <c r="AD10" i="1"/>
  <c r="AC35" i="1"/>
  <c r="AD27" i="1"/>
  <c r="AD21" i="1"/>
  <c r="AD15" i="1"/>
  <c r="AD9" i="1"/>
  <c r="AC34" i="1"/>
  <c r="AC23" i="1"/>
  <c r="AC22" i="1"/>
  <c r="AC31" i="1"/>
  <c r="AC19" i="1"/>
  <c r="AC21" i="1"/>
  <c r="AC9" i="1"/>
  <c r="AD6" i="1"/>
  <c r="AD24" i="1"/>
  <c r="AC30" i="1"/>
  <c r="AC18" i="1"/>
  <c r="AC6" i="1"/>
  <c r="AC29" i="1"/>
  <c r="AC17" i="1"/>
  <c r="AC28" i="1"/>
  <c r="AC16" i="1"/>
  <c r="AD12" i="1"/>
  <c r="AC27" i="1"/>
  <c r="AC15" i="1"/>
  <c r="AD32" i="1"/>
  <c r="AD26" i="1"/>
  <c r="AD20" i="1"/>
  <c r="AD14" i="1"/>
  <c r="AD8" i="1"/>
  <c r="AD31" i="1"/>
  <c r="AD25" i="1"/>
  <c r="AD19" i="1"/>
  <c r="AD13" i="1"/>
  <c r="AD7" i="1"/>
  <c r="G4" i="4" l="1"/>
  <c r="G5" i="4"/>
  <c r="G7" i="4"/>
  <c r="G3" i="4"/>
  <c r="G6" i="4"/>
  <c r="F6" i="4"/>
  <c r="F4" i="4"/>
  <c r="F3" i="4"/>
  <c r="F5" i="4"/>
  <c r="F7" i="4"/>
  <c r="E5" i="4"/>
  <c r="E4" i="4"/>
  <c r="E6" i="4"/>
  <c r="E7" i="4"/>
  <c r="E3" i="4"/>
  <c r="D7" i="4"/>
  <c r="D6" i="4"/>
  <c r="D5" i="4"/>
  <c r="D4" i="4"/>
  <c r="D3" i="4"/>
  <c r="I44" i="3" l="1"/>
  <c r="H36" i="1" l="1"/>
  <c r="E10" i="2" l="1"/>
  <c r="J10" i="2"/>
  <c r="O10" i="2"/>
  <c r="AN10" i="2"/>
  <c r="O12" i="2"/>
  <c r="E19" i="2"/>
</calcChain>
</file>

<file path=xl/sharedStrings.xml><?xml version="1.0" encoding="utf-8"?>
<sst xmlns="http://schemas.openxmlformats.org/spreadsheetml/2006/main" count="969" uniqueCount="554">
  <si>
    <r>
      <t xml:space="preserve">CONSELHO DA JUSTIÇA FEDERAL
</t>
    </r>
    <r>
      <rPr>
        <b/>
        <sz val="28"/>
        <color theme="3"/>
        <rFont val="Calibri"/>
        <family val="2"/>
        <scheme val="minor"/>
      </rPr>
      <t>PLANO DE CONTRATAÇÕES DE TI - 2021</t>
    </r>
    <r>
      <rPr>
        <b/>
        <sz val="18"/>
        <color theme="1"/>
        <rFont val="Calibri"/>
        <family val="2"/>
        <scheme val="minor"/>
      </rPr>
      <t xml:space="preserve">
</t>
    </r>
  </si>
  <si>
    <t>NOVAS CONTRATAÇÕES</t>
  </si>
  <si>
    <t>INFORMAÇÕES DAS CONTRATAÇÕES</t>
  </si>
  <si>
    <t>MONITORAMENTO DO PLANEJAMENTO</t>
  </si>
  <si>
    <t>SITUAÇÃO DO PLANEJAMENTO</t>
  </si>
  <si>
    <t>ITEM</t>
  </si>
  <si>
    <t>DESCRIÇÃO</t>
  </si>
  <si>
    <t>INICIATIVA PDTI</t>
  </si>
  <si>
    <t>ID - NECESSIDADE IDENTIFICADA</t>
  </si>
  <si>
    <t>UNIDADE DEMANDANTE</t>
  </si>
  <si>
    <t>AÇÃO ORÇAMENTÁRIA/ PLANO ORÇAMENTÁRIO</t>
  </si>
  <si>
    <t>CLASSIFICAÇÃO</t>
  </si>
  <si>
    <t>VALOR ESTIMADO 2021</t>
  </si>
  <si>
    <t>PERÍODO</t>
  </si>
  <si>
    <t>PRAZO DE ENTREGA/2021 ESTUDOS PRELIMINARES / TERMO DE REFERÊNCIA</t>
  </si>
  <si>
    <t>DATA DESEJADA PARA COMPRA/CONTRATAÇÃO EM 2021</t>
  </si>
  <si>
    <t>ABRANGÊNCIA</t>
  </si>
  <si>
    <t>PROCESSO</t>
  </si>
  <si>
    <t>JUSTIFICATIVA</t>
  </si>
  <si>
    <t>PRIORIDADE GERAL PDTI (GUT + MATRIZ)</t>
  </si>
  <si>
    <t>STATUS</t>
  </si>
  <si>
    <t>DATA ÚLTIMO ANDAMENTO</t>
  </si>
  <si>
    <t>APOIO SUGOV</t>
  </si>
  <si>
    <t>EQUIPES</t>
  </si>
  <si>
    <t>UNIDADE RESPONSÁVEL</t>
  </si>
  <si>
    <t>SITUAÇÃO</t>
  </si>
  <si>
    <t>PRAZO MINUTAS ETP e TR</t>
  </si>
  <si>
    <t>DIAS RESTANTES MINUTAS ETP E TR</t>
  </si>
  <si>
    <t>CONCLUSÃO MINUTAS ETP E TR**</t>
  </si>
  <si>
    <t>PRAZO APROVAÇÃO TR</t>
  </si>
  <si>
    <t>DIAS RESTANTES APROVAÇÃO TR</t>
  </si>
  <si>
    <t>CONCLUSÃO APROVAÇÃO TR*</t>
  </si>
  <si>
    <t>SITUAÇÃO DENTRO DO PRAZO</t>
  </si>
  <si>
    <t>SITUAÇÃO COM ATRASO</t>
  </si>
  <si>
    <t>1.26</t>
  </si>
  <si>
    <t xml:space="preserve">Solução para armazenar, transformar e disponibilizar os dados do DATAJUD </t>
  </si>
  <si>
    <t>Aprimorar a integração dos serviços de TI da JF</t>
  </si>
  <si>
    <t>NEC-2021-007</t>
  </si>
  <si>
    <t>SEG</t>
  </si>
  <si>
    <t>AI</t>
  </si>
  <si>
    <t>GND3</t>
  </si>
  <si>
    <t>36 meses</t>
  </si>
  <si>
    <t>FEVEREIRO</t>
  </si>
  <si>
    <t>JUNHO</t>
  </si>
  <si>
    <t>LOCAL</t>
  </si>
  <si>
    <t>0003602-90.2020.4.90.8000</t>
  </si>
  <si>
    <t>Necessário para disponibilizar os dados do DATAJUD</t>
  </si>
  <si>
    <t>TIAGO</t>
  </si>
  <si>
    <t>SESSER/SUSOF</t>
  </si>
  <si>
    <t>SUSOF</t>
  </si>
  <si>
    <t>EM PLANEJAMENTO</t>
  </si>
  <si>
    <t>1.4</t>
  </si>
  <si>
    <t>Licenças de Software (projeto de hiperconverência) - solução de segurança da informação</t>
  </si>
  <si>
    <t>Aperfeiçoar a infraestrutura de TI do CJF</t>
  </si>
  <si>
    <t>NEC-2021-019</t>
  </si>
  <si>
    <t>STI</t>
  </si>
  <si>
    <t>MTGI</t>
  </si>
  <si>
    <t>GND4</t>
  </si>
  <si>
    <t>FINALIZADA</t>
  </si>
  <si>
    <t>JANEIRO</t>
  </si>
  <si>
    <t>NACIONAL</t>
  </si>
  <si>
    <t>0000843-22.2020.4.90.8000</t>
  </si>
  <si>
    <t>Serviço necessário para operacionalizar de forma efetiva a nuvem pirvada da JF</t>
  </si>
  <si>
    <t>Aguardando assinatura da Ata de Registro</t>
  </si>
  <si>
    <t>SUSTI</t>
  </si>
  <si>
    <t>1.2</t>
  </si>
  <si>
    <t>Contratação de serviço de acesso a dados CNPJ da Receita Federal do Brasil - RFB</t>
  </si>
  <si>
    <t>NEC-2021-012</t>
  </si>
  <si>
    <t>12 meses</t>
  </si>
  <si>
    <t>0001995-70.2020.4.90.8000</t>
  </si>
  <si>
    <t>Substituir atual contrato com o Serpro.</t>
  </si>
  <si>
    <t>Contrato assinado e gestores designados. Processo transferido para SUTEC.</t>
  </si>
  <si>
    <t>SESSER</t>
  </si>
  <si>
    <t>SUTEC</t>
  </si>
  <si>
    <t>1.8</t>
  </si>
  <si>
    <t>Contratação de serviço de suporte Oracle</t>
  </si>
  <si>
    <t>Manter serviços de TI em operação</t>
  </si>
  <si>
    <t>NEC-2021-013</t>
  </si>
  <si>
    <t>0003606-13.2020.4.90.8000</t>
  </si>
  <si>
    <t>Solução imprescindível para atualização e suporte do banco Oracle, que suporte a maioria das aplicações do CJF</t>
  </si>
  <si>
    <t>Contrato assinado e gestores designados. Em fase de recebimento definitivo.</t>
  </si>
  <si>
    <t>1.3</t>
  </si>
  <si>
    <t>Serviço de Comunicação de Dados - SDWAN</t>
  </si>
  <si>
    <t>Aperfeiçoar a gestão e a operacionalização da Nujufe</t>
  </si>
  <si>
    <t>NEC-2021-014</t>
  </si>
  <si>
    <t>0000556-59.2020.4.90.8000</t>
  </si>
  <si>
    <t>Contrato assinado</t>
  </si>
  <si>
    <t>SESINF</t>
  </si>
  <si>
    <t>1.16</t>
  </si>
  <si>
    <t>Serviço de emissão de Certificados Digitais</t>
  </si>
  <si>
    <t>NEC-2021-015</t>
  </si>
  <si>
    <t>24 meses</t>
  </si>
  <si>
    <t>MAIO</t>
  </si>
  <si>
    <t>0003178-74.2020.4.90.8000</t>
  </si>
  <si>
    <t>Continuidade do serviço de emissão de certificado digital, uma vez que a atual contratação vence em junho</t>
  </si>
  <si>
    <t>ANDRÉ</t>
  </si>
  <si>
    <t>AC-JUS</t>
  </si>
  <si>
    <t>ACJUS</t>
  </si>
  <si>
    <t>1.17</t>
  </si>
  <si>
    <t>Serviço de manutenção da sala-cofre</t>
  </si>
  <si>
    <t>NEC-2021-016</t>
  </si>
  <si>
    <t>3 meses</t>
  </si>
  <si>
    <t>ABRIL</t>
  </si>
  <si>
    <t>SETEMBRO</t>
  </si>
  <si>
    <t>0004108-15.2020.4.90.8000</t>
  </si>
  <si>
    <t>Continuidade do serviço de manutenção da sala cofre, uma vez que a atual contratação vence em outubro</t>
  </si>
  <si>
    <t>DANIEL</t>
  </si>
  <si>
    <t>1.7</t>
  </si>
  <si>
    <t>Solução de acesso remoto</t>
  </si>
  <si>
    <t>NEC-2021-018</t>
  </si>
  <si>
    <t>EM ANDAMENTO</t>
  </si>
  <si>
    <t>0002509-40.2020.4.90.8000</t>
  </si>
  <si>
    <t>Solução necessária para permitir aos usuários do CJF acessar de forma remota os serviços de TI</t>
  </si>
  <si>
    <t>1.18</t>
  </si>
  <si>
    <t>Serviço de suporte aos usuários com solução de gerenciamento de serviços de TI</t>
  </si>
  <si>
    <t>Ampliar a capacidade operacional da STI</t>
  </si>
  <si>
    <t>NEC-2021-017</t>
  </si>
  <si>
    <t>1 mês</t>
  </si>
  <si>
    <t>0004099-90.2020.4.90.8000</t>
  </si>
  <si>
    <t>Continuidade do serviço de suporte aos usuários de TI.  Atual contrato vence em dezembro</t>
  </si>
  <si>
    <t>SEATEN</t>
  </si>
  <si>
    <t>1.15</t>
  </si>
  <si>
    <t>Solução para gestão de acesso privilegiado</t>
  </si>
  <si>
    <t>Aprimorar a Segurança da Informação do CJF e da JF</t>
  </si>
  <si>
    <t>NEC-2021-036</t>
  </si>
  <si>
    <t>AGOSTO</t>
  </si>
  <si>
    <t>0004481-11.2020.4.90.8000</t>
  </si>
  <si>
    <t xml:space="preserve">Solução para mitigar riscos de segurança e possibilitar que o CJF  obtenha conformidade ao proteger, controlar, monitorar, analisar e governar acesso privilegiado. </t>
  </si>
  <si>
    <t>1.29</t>
  </si>
  <si>
    <t>Contratação de Dicionário Eletrônico</t>
  </si>
  <si>
    <t>Prover Solução de Software</t>
  </si>
  <si>
    <t>NEC-2021-021</t>
  </si>
  <si>
    <t>CEREVI</t>
  </si>
  <si>
    <t>MARÇO</t>
  </si>
  <si>
    <t>0000341-64.2021.4.90.8000</t>
  </si>
  <si>
    <t>Para atender às necessidades do Centro de Revisão.</t>
  </si>
  <si>
    <t>PAULO/TIAGO</t>
  </si>
  <si>
    <t>1.9</t>
  </si>
  <si>
    <t xml:space="preserve">Adequação do sistema de climatização e de geração de energia suplementar da sala-cofre </t>
  </si>
  <si>
    <t>NEC-2021-027</t>
  </si>
  <si>
    <t>0002082-34.2020.4.90.8000 (STI) e 0004191-03.2020.4.90.8000 (SAD)</t>
  </si>
  <si>
    <t>Solução imprescindível para melhorar a disponibilidade da sala-cofre do CJF, que mantém todos os serviços e aplicações de TI, incluindo as nacionais</t>
  </si>
  <si>
    <t>1.19</t>
  </si>
  <si>
    <t>Serviço de impressão</t>
  </si>
  <si>
    <t>NEC-2021-029</t>
  </si>
  <si>
    <t>0004442-13.2020.4.90.8000</t>
  </si>
  <si>
    <t>Continuidade do serviço de impressão, uma vez que a atual contratação vence em outubro</t>
  </si>
  <si>
    <t>1.1</t>
  </si>
  <si>
    <t>Contratação de serviço de manutenção e sustentação de softwares (fábrica de software)</t>
  </si>
  <si>
    <t>NEC-2021-011</t>
  </si>
  <si>
    <t>0004015-81.2020.4.90.8000</t>
  </si>
  <si>
    <t xml:space="preserve">Sustentar os sistemas legados.  </t>
  </si>
  <si>
    <t>1.24</t>
  </si>
  <si>
    <t>Contratação de um gerenciador de repositório de software (Gitlab Enterprise)</t>
  </si>
  <si>
    <t>NEC-2021-059</t>
  </si>
  <si>
    <t>0003522-71.2020.4.90.8000</t>
  </si>
  <si>
    <t>Necessário para operacionalizar a infraestrutura do Centro Tecnológico de Desenvolvimento Colaborativo</t>
  </si>
  <si>
    <t>1.25</t>
  </si>
  <si>
    <t>Licenças de Software para o ambiente da NUJUFE (Pacote Red Hat Runtimes)</t>
  </si>
  <si>
    <t>DEZEMBRO</t>
  </si>
  <si>
    <t>0003517-11.2020.4.90.8000</t>
  </si>
  <si>
    <t>Necessário para suportar os sistemas nacionais hospedados na NUJUFE</t>
  </si>
  <si>
    <t>Contratação em 2022</t>
  </si>
  <si>
    <t>1.10</t>
  </si>
  <si>
    <t>Aquisição de periféricos de microinformática</t>
  </si>
  <si>
    <t>NEC-2021-043</t>
  </si>
  <si>
    <t>48 meses</t>
  </si>
  <si>
    <t>0003171-06.2020.4.90.8000</t>
  </si>
  <si>
    <t>Substituir o parque obsoleto de monitores de vídeo, e aquisição de caixa de som</t>
  </si>
  <si>
    <t>1.23</t>
  </si>
  <si>
    <t>Serviço de aconselhamento em implementação de Gestão de Identidade e Acesso no CJF e JF de 1º e 2º graus</t>
  </si>
  <si>
    <t>NEC-2021-055</t>
  </si>
  <si>
    <t>OUTUBRO</t>
  </si>
  <si>
    <t>0003117-52.2020.4.90.8000</t>
  </si>
  <si>
    <t>Necessário para operacionalizar de forma efetiva a Gestão de Identidade e Acesso nos sistemas hospedados na NUJUFE</t>
  </si>
  <si>
    <t>1.12</t>
  </si>
  <si>
    <t>Adequação da solução de armazenamento</t>
  </si>
  <si>
    <t>NEC-2021-040</t>
  </si>
  <si>
    <t>60 meses</t>
  </si>
  <si>
    <t>0000261-45.2021.4.90.8000</t>
  </si>
  <si>
    <t>Necessidade de adequar a solução de armazenamento para suportar o volume de dados</t>
  </si>
  <si>
    <t>PAULO/DANIEL</t>
  </si>
  <si>
    <t>1.11</t>
  </si>
  <si>
    <t>Adequação do ambiente de backup</t>
  </si>
  <si>
    <t>NEC-2021-041</t>
  </si>
  <si>
    <t>0000255-05.2021.4.90.8000</t>
  </si>
  <si>
    <t>Necessidade de adequar a solução de backup para suportar o volume de dados</t>
  </si>
  <si>
    <t>1.6</t>
  </si>
  <si>
    <t>Contratação de modelo (template) de construção de interface de aplicações Web.</t>
  </si>
  <si>
    <t>NEC-2021-060</t>
  </si>
  <si>
    <t>perpétuo</t>
  </si>
  <si>
    <t>0000938-28.2020.4.90.8000</t>
  </si>
  <si>
    <t>Solução necessário para a construção de interfaces para aplicações Web</t>
  </si>
  <si>
    <t>1.21</t>
  </si>
  <si>
    <t>Software para projetos de arquitetura e engenharia</t>
  </si>
  <si>
    <t>Prover soluções de prateleira</t>
  </si>
  <si>
    <t>NEC-2021-008</t>
  </si>
  <si>
    <t>SGO</t>
  </si>
  <si>
    <t>Necessário para elaboração dos projetos de arquitetura e engenharia</t>
  </si>
  <si>
    <t>PROCESSO NÃO ABERTO</t>
  </si>
  <si>
    <t>1.28</t>
  </si>
  <si>
    <t xml:space="preserve">Contratação de softwares de prateleira </t>
  </si>
  <si>
    <t>NEC-2021-001 E NEC-2021-006</t>
  </si>
  <si>
    <t>SCE e ASCOM</t>
  </si>
  <si>
    <t>Softwares de prateleira para atendimento às unidades de negócio</t>
  </si>
  <si>
    <t>1.27</t>
  </si>
  <si>
    <t>Solução de colaboração virtual</t>
  </si>
  <si>
    <t>NEC-2021-080</t>
  </si>
  <si>
    <t>0000378-56.2021.4.90.8000</t>
  </si>
  <si>
    <t>Necessária a atualização da plataforma de videoconferência e webconferência baseada na nuvem</t>
  </si>
  <si>
    <t>PAULO/ANDRÉ</t>
  </si>
  <si>
    <t>1.14</t>
  </si>
  <si>
    <t>Solução de gerenciamento de containers</t>
  </si>
  <si>
    <t>NEC-2021-047</t>
  </si>
  <si>
    <t>Trata-se de ferramenta de orquestração de containers de aplicações nacionais que estarão hospedadas na NUJUFE.</t>
  </si>
  <si>
    <t>PRÓXIMO EXERCÍCIO</t>
  </si>
  <si>
    <t>1.13</t>
  </si>
  <si>
    <t>Solução de Auditoria de Dados</t>
  </si>
  <si>
    <t>NEC-2021-068</t>
  </si>
  <si>
    <t>Necessário para rastrear, visualizar, analisar e proteger dados não estruturados (e-mail, servidores de arquivos, etc.). Detecta ameaças internas e ciberataques por meio de análises de atividade de arquivos e comportamento de usuários.</t>
  </si>
  <si>
    <t>1.20</t>
  </si>
  <si>
    <t>Plataformas de testes e treinamento corporativo em segurança da informação para magistrados, servidores, terceirizados e estagiários do CJF</t>
  </si>
  <si>
    <t>NEC-2021-074</t>
  </si>
  <si>
    <t>0003340-27.2020.4.90.8000</t>
  </si>
  <si>
    <t>Necessário para a realização de testes e treinamennto corporativo em segurança da informação</t>
  </si>
  <si>
    <t>1.5</t>
  </si>
  <si>
    <t>Solução de Gerenciamento de Performance de Aplicação</t>
  </si>
  <si>
    <t>NEC-2021-069</t>
  </si>
  <si>
    <t>0000822-06.2020.4.90.8000</t>
  </si>
  <si>
    <t>Solução necessária para monitorar a peformance dos sistemas nacionais</t>
  </si>
  <si>
    <t>1.22</t>
  </si>
  <si>
    <t>Serviço de aconselhamento imparcial em TI para a STI</t>
  </si>
  <si>
    <t>Aperfeiçoar a governança e a gestão de TI</t>
  </si>
  <si>
    <t>NEC-2021-079</t>
  </si>
  <si>
    <t>Necessário para prover aconselhamento estratégico e gerencial para a STI, especificamente para apoiar a definição e o amadurecimento de processos de TI, de direcionamento da Nujufe, de planejamento estratégico e de governança e apoio às contratações</t>
  </si>
  <si>
    <t>Avaliar necessidade</t>
  </si>
  <si>
    <t>SUGOV</t>
  </si>
  <si>
    <t>1.30</t>
  </si>
  <si>
    <t>Licença do Software Language Tools</t>
  </si>
  <si>
    <t>CECINT</t>
  </si>
  <si>
    <t>0001559-55.2020.4.90.8000</t>
  </si>
  <si>
    <t xml:space="preserve">TOTAL </t>
  </si>
  <si>
    <t>UNIDADE</t>
  </si>
  <si>
    <t>EM PLANEJAMENTO COM ATRASO</t>
  </si>
  <si>
    <t>CONCLUÍDO</t>
  </si>
  <si>
    <t>CONCLUÍDO COM ATRASO</t>
  </si>
  <si>
    <r>
      <rPr>
        <b/>
        <sz val="22"/>
        <rFont val="Calibri"/>
        <family val="2"/>
        <scheme val="minor"/>
      </rPr>
      <t>CONSELHO DA JUSTIÇA FEDERAL</t>
    </r>
    <r>
      <rPr>
        <b/>
        <sz val="22"/>
        <color rgb="FFFF0000"/>
        <rFont val="Calibri"/>
        <family val="2"/>
        <scheme val="minor"/>
      </rPr>
      <t xml:space="preserve">
CONTRATOS CONTINUADOS DE TI - 2021</t>
    </r>
    <r>
      <rPr>
        <b/>
        <sz val="18"/>
        <color theme="1"/>
        <rFont val="Calibri"/>
        <family val="2"/>
        <scheme val="minor"/>
      </rPr>
      <t xml:space="preserve">
</t>
    </r>
  </si>
  <si>
    <t>Processo</t>
  </si>
  <si>
    <t>Contrato</t>
  </si>
  <si>
    <t>Contratada</t>
  </si>
  <si>
    <t>Início vigência</t>
  </si>
  <si>
    <t>Término da vigência</t>
  </si>
  <si>
    <t>VALOR ESTIMADO 2021 (R$)</t>
  </si>
  <si>
    <t>OBSERVAÇÃO</t>
  </si>
  <si>
    <t>2.1</t>
  </si>
  <si>
    <t>0002507-35.2019</t>
  </si>
  <si>
    <t>010/2018</t>
  </si>
  <si>
    <t>Contratação de extensão da garantia dos equipamentos servidores de rede em lâmina (blades), incluindo substituição de peças, serviço de suporte e atualização de firmware e de versão dos softwares de gerência.</t>
  </si>
  <si>
    <t>HEWLETT PACKARD BRASIL LTDA</t>
  </si>
  <si>
    <t>STI - SESINF</t>
  </si>
  <si>
    <t>15.108,61/MÊS</t>
  </si>
  <si>
    <t>2.2</t>
  </si>
  <si>
    <t>0005871-10.2019.4.90.8000</t>
  </si>
  <si>
    <t>014/2020</t>
  </si>
  <si>
    <t>PRESTAÇÃO DE SERVIÇO de Suporte – PSS para a Autoridade Certificadora da Justiça – AC-JUS, compreendendo as atividades de hospedagem, manutenção e operacionalização do ambiente seguro da AC e disponibilização de 1(um) ponto de publicação de Listas de Certificados Revogados</t>
  </si>
  <si>
    <t>SERPRO - SERVIÇO FEDERAL DE PROCESSAMENTO DE DADOS</t>
  </si>
  <si>
    <t>STI - AC-JUS</t>
  </si>
  <si>
    <t>22.672,09/MÊS</t>
  </si>
  <si>
    <t>2.3</t>
  </si>
  <si>
    <t>0001989-89.2019</t>
  </si>
  <si>
    <t>008/2020</t>
  </si>
  <si>
    <t>Contratação de Serviços Gerenciados de Segurança da Informação</t>
  </si>
  <si>
    <t>ISH TECNOLOGIA S/A</t>
  </si>
  <si>
    <t>STI - SUSTI</t>
  </si>
  <si>
    <t>100.709,92/MÊS</t>
  </si>
  <si>
    <t>2.4</t>
  </si>
  <si>
    <t>0002279- 11.2019</t>
  </si>
  <si>
    <t>029/2019</t>
  </si>
  <si>
    <t>Aquisição de Solução de Ativos de Rede - Suporte Técnico</t>
  </si>
  <si>
    <t>MTEL TECNOLOGICA S/A - YSSY SOLUÇÕES S/A</t>
  </si>
  <si>
    <t>9.771,73/MÊS</t>
  </si>
  <si>
    <t>2.5</t>
  </si>
  <si>
    <t>0005034-55- 99.2019.4.90.8000</t>
  </si>
  <si>
    <t>012/2020</t>
  </si>
  <si>
    <t>Subscrições Microsoft</t>
  </si>
  <si>
    <t>BRASOFTWARE</t>
  </si>
  <si>
    <t>STI-SEATEN</t>
  </si>
  <si>
    <t>Valor anual - pagamento único</t>
  </si>
  <si>
    <t>2.6</t>
  </si>
  <si>
    <t>CJF-ADM-2015/0057.02</t>
  </si>
  <si>
    <t>030/2016</t>
  </si>
  <si>
    <t>AQUISIÇÃO de terminal de comunicação FULL HD (1080p) –CODEC (licença/software, instalação, configuração e suporte técnico); monitor LCD ou LED (instalação e suporte técnico), por meio da Ata de Registro de Preços n. 019/2015 - CJF</t>
  </si>
  <si>
    <t>SEAL TELECOM E SERVIÇOS DE TELECOMUNICAÕES LTDA</t>
  </si>
  <si>
    <t>Encerra em abril/2021 R$80,00/MÊS</t>
  </si>
  <si>
    <t>2.7</t>
  </si>
  <si>
    <t>0004312-84.2019.4.90.8000</t>
  </si>
  <si>
    <t>009/2016</t>
  </si>
  <si>
    <t>PRESTAÇÃO DE SERVIÇOS de emissão de certificados digitais com dispositivos tokens USB</t>
  </si>
  <si>
    <t>SOLUTI SOLUÇÕS EM NEGÓCIOS INTELIGENTES S/A</t>
  </si>
  <si>
    <t>Encerra em junho/2021</t>
  </si>
  <si>
    <t>2.8</t>
  </si>
  <si>
    <t>0001532-92.2019</t>
  </si>
  <si>
    <t>032/2017</t>
  </si>
  <si>
    <t>PRESTAÇÃO de serviços de impressão distribuída (outsourcing de impressão) pelo prazo de 48 meses, para atender as necessidades do Conselho da Justiça Federal em Brasília - DF</t>
  </si>
  <si>
    <t>SIMPRESS COMERCIO, LOCAÇÃO E SERVIÇOS S.A.</t>
  </si>
  <si>
    <t>STI - SEATEN</t>
  </si>
  <si>
    <t>R$22.000,00/MÊS</t>
  </si>
  <si>
    <t>2.9</t>
  </si>
  <si>
    <t>0000022-43.2019</t>
  </si>
  <si>
    <t xml:space="preserve"> 018/2016</t>
  </si>
  <si>
    <t>PRESTAÇÃO DE SERVIÇOS de assistência técnica para equipamentos pertencentes à solução do ambiente físico seguro e seus subsistemas, do tipo Sala-Cofre Modular, do CJF</t>
  </si>
  <si>
    <t>ORION TELECOMUNICAÇÕES, ENGENHARIA LTDA</t>
  </si>
  <si>
    <t>STI - SUTEC</t>
  </si>
  <si>
    <t>R$33.697,85/MÊS</t>
  </si>
  <si>
    <t>2.10</t>
  </si>
  <si>
    <t>0003125-10.2019.</t>
  </si>
  <si>
    <t xml:space="preserve"> 009/2018 </t>
  </si>
  <si>
    <r>
      <rPr>
        <sz val="10"/>
        <rFont val="Calibri"/>
        <family val="2"/>
        <scheme val="minor"/>
      </rPr>
      <t>CONTRATAÇÃO de serviços de atualização de versão e suporte técnico remoto por telefone ou e-mail para esclarecimento de dúvidas e para resolução de problemas com o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funcionamento do software BR/Search (e camada de aplicação NetAnswer1) para 8 usuários simultâneos</t>
    </r>
  </si>
  <si>
    <t>PADRÃO iX INFORMÁTICA  SISTEMAS ABERTOS S.A</t>
  </si>
  <si>
    <t>STI - SESSER</t>
  </si>
  <si>
    <t>R$753,24/MÊS</t>
  </si>
  <si>
    <t>2.11</t>
  </si>
  <si>
    <t>0001807-70.2019</t>
  </si>
  <si>
    <t xml:space="preserve"> 023/2016</t>
  </si>
  <si>
    <t>GLOBAL WEB OUTSOURCING DO BRASIL LTDA</t>
  </si>
  <si>
    <t>R$96.834,14/MÊS</t>
  </si>
  <si>
    <t>2.12</t>
  </si>
  <si>
    <t>0000217-10.2019</t>
  </si>
  <si>
    <t>004/2019</t>
  </si>
  <si>
    <t>Manutenção corretiva do equipamento storage NETAPP FAS-6290</t>
  </si>
  <si>
    <t>SERVIX INFORMÁTICA LTDA</t>
  </si>
  <si>
    <t>2.13</t>
  </si>
  <si>
    <t>0002351-83.2019.4.90.8000</t>
  </si>
  <si>
    <t>021/2019</t>
  </si>
  <si>
    <t>Serviço de comunicação de dados entre o CJF e a gráfica</t>
  </si>
  <si>
    <t>R$3.188,12/MÊS</t>
  </si>
  <si>
    <t>2.14</t>
  </si>
  <si>
    <t>CJF-ADM-2016/00286.01</t>
  </si>
  <si>
    <t>023/2017</t>
  </si>
  <si>
    <t>CONTRATAÇÃO de solução de proteção de dados</t>
  </si>
  <si>
    <t>DECISION SERVIÇOS DE TECNOLOGIA DA INFORMAÇÃO LTDA</t>
  </si>
  <si>
    <t>R$976,73/MÊS</t>
  </si>
  <si>
    <t>2.15</t>
  </si>
  <si>
    <t>0001453-54.2019.4.90.8000</t>
  </si>
  <si>
    <t>002/2020</t>
  </si>
  <si>
    <t>Prestação e serviços de sustentação do ambiente de Tecnologia da Informação (TI) do Conselho da Justiça Federal.</t>
  </si>
  <si>
    <t>ALGAR TECNOLOGIA E CONSULTORIA S/A</t>
  </si>
  <si>
    <t>R$221.163,05/MÊS</t>
  </si>
  <si>
    <t>2.16</t>
  </si>
  <si>
    <t>0001818-22.2019</t>
  </si>
  <si>
    <t>047/2017</t>
  </si>
  <si>
    <t>CONTRATAÇÃO de solução para o gerenciamento de ameaças de segurança, contemplando o fornecimento de equipamentos, softwares e sistemas de gerenciamento da solução, com garantia de 60 (sessenta) meses e serviços de instalação, configuração, transferência de conhecimento.</t>
  </si>
  <si>
    <t>NCT INFORMÁTICA LTDA</t>
  </si>
  <si>
    <t xml:space="preserve">STI - SUSTI </t>
  </si>
  <si>
    <t>R$5.900,00/MÊS</t>
  </si>
  <si>
    <t>2.17</t>
  </si>
  <si>
    <t>0003126-09.2019</t>
  </si>
  <si>
    <t xml:space="preserve">026/2018 </t>
  </si>
  <si>
    <t>SERVIÇOS DE EXTRAÇÃO e fornecimento mensal incremental ao CJF de informações da Base de Dados da Receita Federal de Pessoas Físicas (CPF) e do Cadastro Nacional de Pessoas Jurídicas (CNPJ).</t>
  </si>
  <si>
    <t>R$28.600/MÊS</t>
  </si>
  <si>
    <t>2.18</t>
  </si>
  <si>
    <t>0000090-94.2019</t>
  </si>
  <si>
    <t>017/2018</t>
  </si>
  <si>
    <t>Prestação de serviço consulta ao Cadastro de Pessoas Físicas (CPF) e ao Cadastro Nacional da Pessoa Jurídica (CNPJ) da Secretaria da Receita Federal do Brasil (RFB), por intermédio do Sistema de Informações para Convenentes (InfoConv-WS).</t>
  </si>
  <si>
    <t>R$11.000/MÊS</t>
  </si>
  <si>
    <t>2.19</t>
  </si>
  <si>
    <t>0002067-52.2019</t>
  </si>
  <si>
    <t>031/2018</t>
  </si>
  <si>
    <t>contratação de solução de segurança para proteção de endpoint e datacenter</t>
  </si>
  <si>
    <t>ALLTECH SOLUÇÕES EM TECNOLOGIA LTDA</t>
  </si>
  <si>
    <t>R$3.285,16/MÊS</t>
  </si>
  <si>
    <t>2.20</t>
  </si>
  <si>
    <t>0001959-14.2020.4.90.8000</t>
  </si>
  <si>
    <t>017/2020</t>
  </si>
  <si>
    <r>
      <t xml:space="preserve">prestação de serviços de comunicação de </t>
    </r>
    <r>
      <rPr>
        <sz val="10"/>
        <rFont val="Calibri"/>
        <family val="2"/>
        <scheme val="minor"/>
      </rPr>
      <t>dados para</t>
    </r>
    <r>
      <rPr>
        <sz val="10"/>
        <color theme="1"/>
        <rFont val="Calibri"/>
        <family val="2"/>
        <scheme val="minor"/>
      </rPr>
      <t xml:space="preserve"> conexão da rede do Conselho da Justiça Federal à Internet e de proteção contra ataques distribuídos </t>
    </r>
    <r>
      <rPr>
        <sz val="10"/>
        <rFont val="Calibri"/>
        <family val="2"/>
        <scheme val="minor"/>
      </rPr>
      <t>de negação</t>
    </r>
    <r>
      <rPr>
        <sz val="10"/>
        <color theme="1"/>
        <rFont val="Calibri"/>
        <family val="2"/>
        <scheme val="minor"/>
      </rPr>
      <t xml:space="preserve"> de serviço (anti-DDoS)</t>
    </r>
  </si>
  <si>
    <t>NETWORLD TELECOMUNICAÇÕES DO BRASIL LTDA</t>
  </si>
  <si>
    <t>R$2.869,95/MÊS</t>
  </si>
  <si>
    <t>2.21</t>
  </si>
  <si>
    <t>016/2020</t>
  </si>
  <si>
    <t>prestação de serviços de comunicação de dados para conexão da rede do Conselho da Justiça Federal àInternet e de proteção contra ataques distribuídos de negação de serviço (anti-DDoS),</t>
  </si>
  <si>
    <t>RD TELECOM LTDA</t>
  </si>
  <si>
    <t>R$4.670,00/MÊS</t>
  </si>
  <si>
    <t>2.22</t>
  </si>
  <si>
    <t>0002456-51.2019</t>
  </si>
  <si>
    <t>024/2019</t>
  </si>
  <si>
    <t>AQUISIÇÃO de solução de infraestrutura computacional hiperconvergente, com armazenamento distribuído definido por software e respectivo licenciamento de softwares de gerenciamento de nuvem privada, virtualização de servidores de rede e de segurança, com garantia de 60 (sessenta) meses com suporte on-site</t>
  </si>
  <si>
    <t>LTA-RH INFORMÁTICA, COMÉRCIO, REPRESENTAÇÕES LTDA</t>
  </si>
  <si>
    <t>STI -SUGOV</t>
  </si>
  <si>
    <t>SERVIÇO SOB DEMANDA</t>
  </si>
  <si>
    <t>2.23</t>
  </si>
  <si>
    <t>0002893-56.2019</t>
  </si>
  <si>
    <t>017/2019</t>
  </si>
  <si>
    <t xml:space="preserve">PRESTAÇÃO DE SERVIÇOS de distribuição de informações de cadastro com tecnologia Blockchain, como Serviço – BcaaS, para acesso a dados do Cadastro Nacional de Pessoas Físicas, intitulada b-CPF. </t>
  </si>
  <si>
    <t>DATAPREV - EMPRESA DE TECNOLOGIA E INFORMAÇÕES DA PREVIDÊNCIA</t>
  </si>
  <si>
    <t>R$1.000/MÊS</t>
  </si>
  <si>
    <t>2.24</t>
  </si>
  <si>
    <t>0002981-28.2020.4.90.8000</t>
  </si>
  <si>
    <t>021/2020</t>
  </si>
  <si>
    <t>Prestação de serviços técnicos especializados de pesquisa e aconselhamento imparcial em Tecnologia da Informação, naforma de subscrição.</t>
  </si>
  <si>
    <t>GARTNER LTDA</t>
  </si>
  <si>
    <t>STI-SUGOV</t>
  </si>
  <si>
    <t>R$25.181,25/MÊS</t>
  </si>
  <si>
    <t>2.25</t>
  </si>
  <si>
    <t>CJF-ADM-2018/00194</t>
  </si>
  <si>
    <t>027/2018</t>
  </si>
  <si>
    <t>Aquisição  de equipamentos servidores em lâminia</t>
  </si>
  <si>
    <t>STI-SESINF</t>
  </si>
  <si>
    <t>Pagamento único de R$1.134.869,20</t>
  </si>
  <si>
    <t>2.26</t>
  </si>
  <si>
    <t>0001734-80.2019.4.90.8000</t>
  </si>
  <si>
    <t>019/2019</t>
  </si>
  <si>
    <t>Subscrição de SUSE LINUX</t>
  </si>
  <si>
    <t>INGRAM LTDA</t>
  </si>
  <si>
    <t>STI-SESSER</t>
  </si>
  <si>
    <t>Pagamento único de R$168.000,00</t>
  </si>
  <si>
    <t>2.27</t>
  </si>
  <si>
    <t>CJF-ADM-2018/00032</t>
  </si>
  <si>
    <t>028/2018</t>
  </si>
  <si>
    <t>Pagamento único de R$210.000,00</t>
  </si>
  <si>
    <t>2.28</t>
  </si>
  <si>
    <t>0004374-87.2019.4.90.8000</t>
  </si>
  <si>
    <t>031/2019</t>
  </si>
  <si>
    <t>Aquisição de Microcomputador desktop tipo I (200 equipamentos)</t>
  </si>
  <si>
    <t>LENOVO LTDA</t>
  </si>
  <si>
    <t>Pagamento único de R$705.200,00</t>
  </si>
  <si>
    <t>2.29</t>
  </si>
  <si>
    <t>032/2019</t>
  </si>
  <si>
    <t>Aquisição de microcomputador desktop tipo II (300 equipamentos), workstation (08 equipamentos) e notebooks (30 equipamentos)</t>
  </si>
  <si>
    <t>Pagamento único de R$2.783.500,00</t>
  </si>
  <si>
    <t>2.30</t>
  </si>
  <si>
    <t>CJF-ADM-2017/00318</t>
  </si>
  <si>
    <t>046/2017</t>
  </si>
  <si>
    <t>Aquisição de notebook (15 equipamentos)</t>
  </si>
  <si>
    <t>Pagamento único de R$76.725,00</t>
  </si>
  <si>
    <t>2.31</t>
  </si>
  <si>
    <t>0002017- 36.2020.4.90.8000</t>
  </si>
  <si>
    <t>019/2020</t>
  </si>
  <si>
    <t>Subscrição Adobe Creative Cloud</t>
  </si>
  <si>
    <t>MCR SISTEMAS E CONSULTORIA LTDA</t>
  </si>
  <si>
    <t>Pagamento único de R$179.725,44</t>
  </si>
  <si>
    <t>2.32</t>
  </si>
  <si>
    <t>0000077-17.2019.4.90.8000</t>
  </si>
  <si>
    <t>025/2019</t>
  </si>
  <si>
    <t>Aquisição de 3 conjuntos de vídeo wall</t>
  </si>
  <si>
    <t>MICROSENS S/A</t>
  </si>
  <si>
    <t>Pagamento único de R$155.580,00</t>
  </si>
  <si>
    <t>2.33</t>
  </si>
  <si>
    <t>0001733-07.2019.4.90.8000</t>
  </si>
  <si>
    <t>023/2019</t>
  </si>
  <si>
    <t>Subscrição Suse Manager</t>
  </si>
  <si>
    <t>TECNISYS LTDA</t>
  </si>
  <si>
    <t>Pagamento único de R$219.795,84</t>
  </si>
  <si>
    <t>CONSELHO DA JUSTIÇA FEDERAL</t>
  </si>
  <si>
    <t xml:space="preserve">QUADRO DE IMPLEMENTAÇÃO DAS AÇÕES PDTI </t>
  </si>
  <si>
    <t>PLANEJAMENTO QUADRIMESTRAL</t>
  </si>
  <si>
    <t>INFRAESTRUTURA</t>
  </si>
  <si>
    <t>COMUNICAÇÃO DE DADOS</t>
  </si>
  <si>
    <t>SIGJUS</t>
  </si>
  <si>
    <t>Pje</t>
  </si>
  <si>
    <t>RH</t>
  </si>
  <si>
    <t>GED</t>
  </si>
  <si>
    <t>BI</t>
  </si>
  <si>
    <t>OUTROS</t>
  </si>
  <si>
    <t>ID</t>
  </si>
  <si>
    <t>INICIATIVA</t>
  </si>
  <si>
    <t>ENTREGAS</t>
  </si>
  <si>
    <t xml:space="preserve">AÇÃO </t>
  </si>
  <si>
    <t>VALOR 2013</t>
  </si>
  <si>
    <t>Planejamento na implantação de sistemas nacionais</t>
  </si>
  <si>
    <t>Serviço de acesso à base de dados CPF/CNPJ-Receita Federal, com atualização diária dos dados</t>
  </si>
  <si>
    <t>JC</t>
  </si>
  <si>
    <t>Comunicação de dados da Justiça Federal
(INFOVIA).</t>
  </si>
  <si>
    <t>Rede de Comunicação de Dados ( INFOVIA)</t>
  </si>
  <si>
    <t>ISIGI</t>
  </si>
  <si>
    <t>Implantação Pje - CJF</t>
  </si>
  <si>
    <t>Implantação do Pje - reuniões do comitê gestor e reuniões de implantação</t>
  </si>
  <si>
    <t>Seminario de conscientização do público interno em segurança e classificação da informação</t>
  </si>
  <si>
    <t>Conscientização da política de segurança da informação</t>
  </si>
  <si>
    <t>Formalizar a operacionalização de 10 processos
ITIL.</t>
  </si>
  <si>
    <t>Operacionalização dos processo de gerencia de configuração e catálogo de serviços</t>
  </si>
  <si>
    <t>Centro de Operações de Rede ( NOC da rede Infovia)</t>
  </si>
  <si>
    <t>Implantar MCTI</t>
  </si>
  <si>
    <t>Contratação de Serviços de Ti ( MCTI)</t>
  </si>
  <si>
    <t>Total JC</t>
  </si>
  <si>
    <t>TOTAL ISIGI</t>
  </si>
  <si>
    <t>TOTAL</t>
  </si>
  <si>
    <t>Adequação da capacidade de  operação de Data Center</t>
  </si>
  <si>
    <t>Solução de infraestrutura de servidor e virtualização</t>
  </si>
  <si>
    <t>Aquisição de software</t>
  </si>
  <si>
    <t>Aquisição de software de administração de acervo de biblioteca</t>
  </si>
  <si>
    <t>Solução de gerenciamento integrado de segurança de rede</t>
  </si>
  <si>
    <r>
      <t>Solução de infraestrutura de</t>
    </r>
    <r>
      <rPr>
        <sz val="9"/>
        <color indexed="8"/>
        <rFont val="Calibri"/>
        <family val="2"/>
      </rPr>
      <t xml:space="preserve"> segurança de rede (Solução UTM)</t>
    </r>
  </si>
  <si>
    <t>Equipamento de armazenamento de Dados ( Storage)</t>
  </si>
  <si>
    <t>Software Banco de Dados Oracle Enterprise</t>
  </si>
  <si>
    <t>Liceças Oracle Enterprise</t>
  </si>
  <si>
    <t>Desenvolvimento de novos softwares.</t>
  </si>
  <si>
    <t>Sistema de  Inspeção Online para a Corregedoria</t>
  </si>
  <si>
    <t>EM TRÂMITE ADMINISTRATIVO</t>
  </si>
  <si>
    <t>INTEGRANTE ADMINISTRATIVO</t>
  </si>
  <si>
    <t>PAULO VITOR CAIXÊTA FERRAZ (titular) e CELIA REGINA CESAR SILVA (suplente)</t>
  </si>
  <si>
    <t>CÉLIA REGINA CESAR SILVA</t>
  </si>
  <si>
    <t>CELIA REGINA CESAR SILVA (titular) e PAULO VITOR CAIXÊTA FERRAZ (suplente)</t>
  </si>
  <si>
    <t>GABRIELA COSMO NASCIMENTO (titular) e FÁBIO JÚNIO DANTAS (suplente)</t>
  </si>
  <si>
    <t>GABRIELA COSMO NASCIMENTO (titular) e  EDILENE MENDES ABATEPIETRO (suplente)</t>
  </si>
  <si>
    <t>CONTRATAÇÃO do serviço técnico de operação de central de atendimento a usuários (service desk)no ambiente de tecnologia da informação (TI) do Conselho da Justiça Federal - CJF, englobando os serviços de atendimento e suporte de 1º (remoto) e 2º (presencial)</t>
  </si>
  <si>
    <r>
      <t xml:space="preserve">Planejamento da contratação - Análise de Viabilidade (processo 0003464-67.2020.4.90.8000) desde 6/1/2021. Aguardando avaliação do software livre antes do prosseguimento do planejamento da contratação.
</t>
    </r>
    <r>
      <rPr>
        <sz val="10"/>
        <color rgb="FFFF0000"/>
        <rFont val="Calibri"/>
        <family val="2"/>
        <scheme val="minor"/>
      </rPr>
      <t>* verificado em 12/2/2021</t>
    </r>
  </si>
  <si>
    <r>
      <t xml:space="preserve">Na SAD para elaboração de minuta de edital e contrato (desde 28/12/2020). Encaminhado mensagem à SUGOV em 12/2/2021 para alertar a SAD que o prazo de 18/1/2021 para elaboração do edital já expirou.
</t>
    </r>
    <r>
      <rPr>
        <i/>
        <sz val="10"/>
        <color rgb="FFFF0000"/>
        <rFont val="Calibri"/>
        <family val="2"/>
        <scheme val="minor"/>
      </rPr>
      <t>* verificado em 12/2/2021</t>
    </r>
  </si>
  <si>
    <r>
      <t xml:space="preserve">Início do Planejamento da Contratação (desde 23/11/2020).
Reunião inicial e apresentação da ficha de  acompanhamento realizado no dia 5/02.
</t>
    </r>
    <r>
      <rPr>
        <sz val="10"/>
        <color rgb="FFFF0000"/>
        <rFont val="Calibri"/>
        <family val="2"/>
        <scheme val="minor"/>
      </rPr>
      <t>* Verificado em 12/2/2021</t>
    </r>
  </si>
  <si>
    <t>028/2020</t>
  </si>
  <si>
    <t>Serviço de distribuição de informações de cadastro com tecnologia Blockchain como Serviço - BcaaS, para acesso a dados do Cadastro Nacional de Pessoas Jurídicas, intitulada b-CNPJ</t>
  </si>
  <si>
    <t>EMPRESA DE TECNOLOGIA E INFORMACOES DA PREVIDENCIA - DATAPREV</t>
  </si>
  <si>
    <r>
      <t xml:space="preserve">9.1 O prazo de vigência deste contrato é de até 2 (dois) meses, contados da emissão da ordem de serviço, para a disponibilização de acesso à rede privada b-CNPJ, e de 60 (sessenta) meses, para a prestação dos serviços contínuos, a contar da data do aceite definitivo.
</t>
    </r>
    <r>
      <rPr>
        <sz val="10"/>
        <color rgb="FFFF0000"/>
        <rFont val="Calibri"/>
        <family val="2"/>
        <scheme val="minor"/>
      </rPr>
      <t>Aguardando emissão de ordem de serviço.</t>
    </r>
  </si>
  <si>
    <t>ARP 010/2020</t>
  </si>
  <si>
    <t>ARP 009/2020</t>
  </si>
  <si>
    <t>STI-SUSTI</t>
  </si>
  <si>
    <t>NCT Informática LTDA</t>
  </si>
  <si>
    <r>
      <t>Registro de preços de solução de segurança da informação para NUJUFE (</t>
    </r>
    <r>
      <rPr>
        <b/>
        <sz val="10"/>
        <color theme="1"/>
        <rFont val="Calibri"/>
        <family val="2"/>
        <scheme val="minor"/>
      </rPr>
      <t>Solução de Gerenciamento Unificado de Ameaças-UTM</t>
    </r>
    <r>
      <rPr>
        <sz val="10"/>
        <color theme="1"/>
        <rFont val="Calibri"/>
        <family val="2"/>
        <scheme val="minor"/>
      </rPr>
      <t>), contemplando fornecimento de equipamentos (appliances), licenciamento de software, serviços de instalação e configuração, suporte técnico e garantia para 36 (trinta e seis) mesesconforme especificações e quantidades descritas no Termo de Referência (Módulo I do Edital)</t>
    </r>
  </si>
  <si>
    <r>
      <t>Registro de preços de solução de segurança da informação para NUJUFE (</t>
    </r>
    <r>
      <rPr>
        <b/>
        <sz val="10"/>
        <color theme="1"/>
        <rFont val="Calibri"/>
        <family val="2"/>
        <scheme val="minor"/>
      </rPr>
      <t>Solução de Firewall para Aplicações WEB-WAF</t>
    </r>
    <r>
      <rPr>
        <sz val="10"/>
        <color theme="1"/>
        <rFont val="Calibri"/>
        <family val="2"/>
        <scheme val="minor"/>
      </rPr>
      <t>), contemplando fornecimento de equipamentos (appliances), licenciamento de software, serviços de instalação e configuração, suporte técnico e garantia para 36 (trinta e seis) mesesconforme especificações e quantidades descritas no Termo de Referência (Módulo I do Edital)</t>
    </r>
  </si>
  <si>
    <r>
      <t>Registro de preços de solução de segurança da informação para proteção da NUJUFE (</t>
    </r>
    <r>
      <rPr>
        <b/>
        <sz val="10"/>
        <color theme="1"/>
        <rFont val="Calibri"/>
        <family val="2"/>
        <scheme val="minor"/>
      </rPr>
      <t>Solução de proteção para ambiente de Data Center virtual</t>
    </r>
    <r>
      <rPr>
        <sz val="10"/>
        <color theme="1"/>
        <rFont val="Calibri"/>
        <family val="2"/>
        <scheme val="minor"/>
      </rPr>
      <t>), contemplando fornecimento de equipamentos (appliances), licenciamento de software, serviços de instalação e configuração, suporte técnico e garantia para 36 (trinta e seis) mesesconforme especificações e quantidades descritas no Termo de Referência (Módulo I do Edital)</t>
    </r>
  </si>
  <si>
    <t>Alltech Soluções em Tecnologia Ltda</t>
  </si>
  <si>
    <t>ARP 011/2020  (PE 24/2020)</t>
  </si>
  <si>
    <t>2.34</t>
  </si>
  <si>
    <t>2.35</t>
  </si>
  <si>
    <t>2.36</t>
  </si>
  <si>
    <t>2.37</t>
  </si>
  <si>
    <t>R$ 985,21/a.m. e pagamento único de R$ 24.775,63</t>
  </si>
  <si>
    <t>STI-SUTEC</t>
  </si>
  <si>
    <t>2.38</t>
  </si>
  <si>
    <t>ORACLE DO BRASIL SISTEMAS LTDA</t>
  </si>
  <si>
    <t>031/2020</t>
  </si>
  <si>
    <t>Serviços de suporte especializado ao produto (“Product Support”) e atualização de versão de software (“Software Updates”) do fabricante</t>
  </si>
  <si>
    <t>R$ 98.742,84/a.m.</t>
  </si>
  <si>
    <t>2.39</t>
  </si>
  <si>
    <t>ALGAR MULTIMÍDIA S/A</t>
  </si>
  <si>
    <t>29/2020</t>
  </si>
  <si>
    <t>Serviços de comunicação de dados (internet e MPLS), incluindo o fornecimento, a instalação e a configuração de equipamentos e enlaces de comunicação e gerenciamento proativo contra falhas, no modelo/tecnologia SDWAN.</t>
  </si>
  <si>
    <t>30 meses</t>
  </si>
  <si>
    <r>
      <t xml:space="preserve">7.1 O prazo de vigência deste contrato é de:
a) 180 (cento e oitenta) dias, a contar da emissão da Ordem de Serviço (OS) para conclusão da entrega, implantação, configuração, ativação e aceitação dos itens que compõe o objeto da Ordem de Serviço;
b) 30 (trinta) meses, a contar da assinatura do Termo de Recebimento Definitivo (TRD) que autoriza o início da prestação de serviço do contrato, podendo ser prorrogado, por mútuo acordo entre as partes, mediante termo aditivo, por iguais e sucessivos períodos, observado o limite máximo de 60 (sessenta) meses.
</t>
    </r>
    <r>
      <rPr>
        <sz val="10"/>
        <color rgb="FFFF0000"/>
        <rFont val="Calibri"/>
        <family val="2"/>
        <scheme val="minor"/>
      </rPr>
      <t>Pendente o Termo de Recebimento Definitivo.</t>
    </r>
  </si>
  <si>
    <r>
      <t xml:space="preserve">TR aprovado em 9/2/2021. Para elaboração do edital (prazo: 182/2021)
</t>
    </r>
    <r>
      <rPr>
        <i/>
        <sz val="10"/>
        <color rgb="FFFF0000"/>
        <rFont val="Calibri"/>
        <family val="2"/>
        <scheme val="minor"/>
      </rPr>
      <t>* Verificado em 12/2/2021</t>
    </r>
  </si>
  <si>
    <r>
      <t xml:space="preserve">Início do Planejamento da Contratação (desde 23/11/2020)
</t>
    </r>
    <r>
      <rPr>
        <i/>
        <sz val="10"/>
        <color rgb="FFFF0000"/>
        <rFont val="Calibri"/>
        <family val="2"/>
        <scheme val="minor"/>
      </rPr>
      <t>* verificado em 12/2/2021</t>
    </r>
  </si>
  <si>
    <r>
      <t xml:space="preserve">Em planejamento desde 12/01/2021.
</t>
    </r>
    <r>
      <rPr>
        <i/>
        <sz val="10"/>
        <color rgb="FFFF0000"/>
        <rFont val="Calibri"/>
        <family val="2"/>
        <scheme val="minor"/>
      </rPr>
      <t>* Verificado em 12/2/2021</t>
    </r>
  </si>
  <si>
    <r>
      <t xml:space="preserve">Portaria EPAC aprovada. Contrtatação em planejamento.
</t>
    </r>
    <r>
      <rPr>
        <sz val="10"/>
        <color rgb="FFFF0000"/>
        <rFont val="Calibri"/>
        <family val="2"/>
        <scheme val="minor"/>
      </rPr>
      <t>Reunião incial agendada para 19/2/2021.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0"/>
        <color rgb="FFFF0000"/>
        <rFont val="Calibri"/>
        <family val="2"/>
        <scheme val="minor"/>
      </rPr>
      <t>* verificado em 12/2/2021</t>
    </r>
  </si>
  <si>
    <r>
      <t xml:space="preserve">Necessidade de adequação dos artefatos da climatização (desde 19/11/2020). </t>
    </r>
    <r>
      <rPr>
        <sz val="10"/>
        <color rgb="FFFF0000"/>
        <rFont val="Calibri"/>
        <family val="2"/>
        <scheme val="minor"/>
      </rPr>
      <t>Pendente a validação dos artefatos pelo integrante técnico para finalização do mapa de preços e prosseguimento da instrução do processo.</t>
    </r>
    <r>
      <rPr>
        <sz val="10"/>
        <color theme="1"/>
        <rFont val="Calibri"/>
        <family val="2"/>
        <scheme val="minor"/>
      </rPr>
      <t xml:space="preserve">
O processo do gerador está na SAD para elaboração de minuta de edital e contrato para o projeto do gerador (TR aprovado em 7/12/2020).
</t>
    </r>
    <r>
      <rPr>
        <sz val="10"/>
        <color rgb="FFFF0000"/>
        <rFont val="Calibri"/>
        <family val="2"/>
        <scheme val="minor"/>
      </rPr>
      <t>* Verificado em 12/2/2021</t>
    </r>
  </si>
  <si>
    <r>
      <t xml:space="preserve">Reunião incial realizada em 2/2/2021.
Iniciado o planejamento da contratação (em 2/2/2021)
</t>
    </r>
    <r>
      <rPr>
        <sz val="10"/>
        <color rgb="FFFF0000"/>
        <rFont val="Calibri"/>
        <family val="2"/>
        <scheme val="minor"/>
      </rPr>
      <t>* verificado em 12/2/2021</t>
    </r>
  </si>
  <si>
    <r>
      <t xml:space="preserve">Portaria EPAC aproavda. Contratação em planejamento.
</t>
    </r>
    <r>
      <rPr>
        <sz val="10"/>
        <color rgb="FFFF0000"/>
        <rFont val="Calibri"/>
        <family val="2"/>
        <scheme val="minor"/>
      </rPr>
      <t>* verificado em 12/2/2021</t>
    </r>
  </si>
  <si>
    <r>
      <t xml:space="preserve">Início do Planejamento da Contratação - reunião inicial realizada em 29/1/2021 
</t>
    </r>
    <r>
      <rPr>
        <i/>
        <sz val="10"/>
        <color rgb="FFFF0000"/>
        <rFont val="Calibri"/>
        <family val="2"/>
        <scheme val="minor"/>
      </rPr>
      <t>* verificado em 12/2/2021</t>
    </r>
  </si>
  <si>
    <r>
      <t xml:space="preserve">Para elaboração do edital (prazo definido: 12/2/2021)
</t>
    </r>
    <r>
      <rPr>
        <sz val="10"/>
        <color rgb="FFFF0000"/>
        <rFont val="Calibri"/>
        <family val="2"/>
        <scheme val="minor"/>
      </rPr>
      <t>* verificado em 12/2/2021</t>
    </r>
  </si>
  <si>
    <r>
      <t xml:space="preserve">EPAC instituída. Para planejamento da contratação (desde 3/2/2021).
</t>
    </r>
    <r>
      <rPr>
        <sz val="10"/>
        <color rgb="FFFF0000"/>
        <rFont val="Calibri"/>
        <family val="2"/>
        <scheme val="minor"/>
      </rPr>
      <t>Pendente reunião inicial e ficha de acompanhamento.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0"/>
        <color rgb="FFFF0000"/>
        <rFont val="Calibri"/>
        <family val="2"/>
        <scheme val="minor"/>
      </rPr>
      <t>* verificado em 12/2/2021</t>
    </r>
  </si>
  <si>
    <r>
      <t xml:space="preserve">Portaria EPAC publicada. Em planejamento desde 1/2/2021.
</t>
    </r>
    <r>
      <rPr>
        <sz val="10"/>
        <color rgb="FFFF0000"/>
        <rFont val="Calibri"/>
        <family val="2"/>
        <scheme val="minor"/>
      </rPr>
      <t xml:space="preserve">Pendente reunião incial e ficha de acompanhamento.
</t>
    </r>
    <r>
      <rPr>
        <i/>
        <sz val="10"/>
        <color rgb="FFFF0000"/>
        <rFont val="Calibri"/>
        <family val="2"/>
        <scheme val="minor"/>
      </rPr>
      <t>* atualizado em 12/2/2021</t>
    </r>
    <r>
      <rPr>
        <sz val="10"/>
        <color theme="1"/>
        <rFont val="Calibri"/>
        <family val="2"/>
        <scheme val="minor"/>
      </rPr>
      <t xml:space="preserve">
</t>
    </r>
  </si>
  <si>
    <r>
      <t xml:space="preserve">Na SELITA , SECCON e SECOMP: para elaboração da minuta de Edital, análise na necessidade de instrumento contratual (art. 64 LGL) e complementação da pesquisa de mercado (desde 19/1/2021).
Não ficou claro se o despacho 0187254, de 19/1, aprovou a minura do TR.
</t>
    </r>
    <r>
      <rPr>
        <i/>
        <sz val="10"/>
        <color rgb="FFFF0000"/>
        <rFont val="Calibri"/>
        <family val="2"/>
        <scheme val="minor"/>
      </rPr>
      <t>* verificado em 12/2/2021</t>
    </r>
  </si>
  <si>
    <r>
      <t xml:space="preserve">Elaborar DOD em fev/21. Contato realizado pela SUGOV com a SGO em 29/1/2021. Aguardando retorno (última mensagem envaida à SUGOV em 9/2/2021).
</t>
    </r>
    <r>
      <rPr>
        <i/>
        <sz val="10"/>
        <color rgb="FFFF0000"/>
        <rFont val="Calibri"/>
        <family val="2"/>
        <scheme val="minor"/>
      </rPr>
      <t>* atualizado em 12/2/2021</t>
    </r>
  </si>
  <si>
    <r>
      <t xml:space="preserve">Elaborar DOD em fev/21.
Enviado mensagem à SUGOV sobre a necessidade de notificação dos demandantes quanto à elaboração do DOD (em 2/2/2021). Reiterado em 9/2/2021.
</t>
    </r>
    <r>
      <rPr>
        <i/>
        <sz val="10"/>
        <color rgb="FFFF0000"/>
        <rFont val="Calibri"/>
        <family val="2"/>
        <scheme val="minor"/>
      </rPr>
      <t>* Atualizado em 12/2/2021</t>
    </r>
  </si>
  <si>
    <r>
      <t xml:space="preserve">Portaria EPAC aprovada (5/2/2021). Iniciado o planejamento da contratação.
</t>
    </r>
    <r>
      <rPr>
        <i/>
        <sz val="10"/>
        <color rgb="FFFF0000"/>
        <rFont val="Calibri"/>
        <family val="2"/>
        <scheme val="minor"/>
      </rPr>
      <t>* atualizado em 12/2/2021</t>
    </r>
  </si>
  <si>
    <r>
      <t xml:space="preserve">Portaria EPAC aprovada (28/1/2021). Iniciado o planejamento.
</t>
    </r>
    <r>
      <rPr>
        <sz val="10"/>
        <color rgb="FFFF0000"/>
        <rFont val="Calibri"/>
        <family val="2"/>
        <scheme val="minor"/>
      </rPr>
      <t>* atualizado em 12/2/2021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</si>
</sst>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-&quot;R$ &quot;* #,##0.00_-;&quot;-R$ &quot;* #,##0.00_-;_-&quot;R$ &quot;* \-??_-;_-@_-"/>
    <numFmt numFmtId="168" formatCode="_([$R$ -416]* #,##0.00_);_([$R$ -416]* \(#,##0.00\);_([$R$ -416]* &quot;-&quot;??_);_(@_)"/>
    <numFmt numFmtId="169" formatCode="_([$€]* #,##0.00_);_([$€]* \(#,##0.00\);_([$€]* &quot;-&quot;??_);_(@_)"/>
    <numFmt numFmtId="170" formatCode="&quot;R$&quot;#,##0_);\(&quot;R$&quot;#,##0\)"/>
    <numFmt numFmtId="171" formatCode="#,##0.0"/>
    <numFmt numFmtId="172" formatCode="_(* #,##0.00_);_(* \(#,##0.00\);_(* \-??_);_(@_)"/>
    <numFmt numFmtId="173" formatCode="_(&quot;R$&quot;* #,##0_);_(&quot;R$&quot;* \(#,##0\);_(&quot;R$&quot;* &quot;-&quot;_);_(@_)"/>
    <numFmt numFmtId="174" formatCode="_-* #,##0.00_-;\-* #,##0.00_-;_-* \-??_-;_-@_-"/>
    <numFmt numFmtId="175" formatCode="_(&quot;R$ &quot;* #,##0.00_);_(&quot;R$ &quot;* \(#,##0.00\);_(&quot;R$ &quot;* \-??_);_(@_)"/>
  </numFmts>
  <fonts count="7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5"/>
      <color indexed="56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sz val="9"/>
      <color indexed="8"/>
      <name val="Calibri"/>
      <family val="2"/>
    </font>
    <font>
      <sz val="12"/>
      <name val="Arial"/>
      <family val="2"/>
    </font>
    <font>
      <sz val="9"/>
      <color indexed="10"/>
      <name val="Geneva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6"/>
      <color indexed="12"/>
      <name val="Arial"/>
      <family val="2"/>
    </font>
    <font>
      <sz val="10"/>
      <name val="Times New Roman"/>
      <family val="1"/>
    </font>
    <font>
      <sz val="10"/>
      <name val="SimSun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28"/>
      <color theme="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</font>
    <font>
      <b/>
      <sz val="14"/>
      <color theme="9" tint="-0.499984740745262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000000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9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9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9" tint="0.79998168889431442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1C1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365">
    <xf numFmtId="0" fontId="0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1" fillId="7" borderId="1" applyNumberFormat="0" applyAlignment="0" applyProtection="0"/>
    <xf numFmtId="169" fontId="4" fillId="0" borderId="0" applyFont="0" applyFill="0" applyBorder="0" applyAlignment="0" applyProtection="0"/>
    <xf numFmtId="167" fontId="3" fillId="0" borderId="0"/>
    <xf numFmtId="167" fontId="1" fillId="0" borderId="0"/>
    <xf numFmtId="0" fontId="3" fillId="0" borderId="0"/>
    <xf numFmtId="0" fontId="1" fillId="0" borderId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2" fillId="3" borderId="0" applyNumberFormat="0" applyBorder="0" applyAlignment="0" applyProtection="0"/>
    <xf numFmtId="165" fontId="32" fillId="0" borderId="0" applyFont="0" applyFill="0" applyBorder="0" applyAlignment="0" applyProtection="0"/>
    <xf numFmtId="0" fontId="4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5" fillId="0" borderId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5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0" fontId="23" fillId="22" borderId="0" applyNumberFormat="0" applyBorder="0" applyAlignment="0" applyProtection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1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1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3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23" borderId="4" applyNumberFormat="0" applyFont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9" fillId="0" borderId="0" applyFill="0" applyBorder="0" applyAlignment="0" applyProtection="0"/>
    <xf numFmtId="10" fontId="9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4" fillId="16" borderId="5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43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5" fillId="0" borderId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32" fillId="0" borderId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2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32" fillId="0" borderId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2" fillId="0" borderId="0" applyFill="0" applyBorder="0" applyAlignment="0" applyProtection="0"/>
    <xf numFmtId="172" fontId="4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32" fillId="0" borderId="0" applyFill="0" applyBorder="0" applyAlignment="0" applyProtection="0"/>
    <xf numFmtId="172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0" borderId="10" applyNumberFormat="0" applyFill="0" applyAlignment="0" applyProtection="0"/>
    <xf numFmtId="171" fontId="32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171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52" fillId="0" borderId="0" applyNumberFormat="0" applyFill="0" applyBorder="0" applyAlignment="0" applyProtection="0"/>
  </cellStyleXfs>
  <cellXfs count="190">
    <xf numFmtId="0" fontId="0" fillId="0" borderId="0" xfId="0"/>
    <xf numFmtId="0" fontId="35" fillId="24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36" fillId="25" borderId="11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left" vertical="center" wrapText="1"/>
    </xf>
    <xf numFmtId="0" fontId="36" fillId="0" borderId="11" xfId="0" applyFont="1" applyFill="1" applyBorder="1" applyAlignment="1">
      <alignment horizontal="center" vertical="center"/>
    </xf>
    <xf numFmtId="0" fontId="36" fillId="25" borderId="11" xfId="0" applyFont="1" applyFill="1" applyBorder="1" applyAlignment="1">
      <alignment horizontal="center" vertical="center" wrapText="1"/>
    </xf>
    <xf numFmtId="0" fontId="0" fillId="0" borderId="0" xfId="0" applyBorder="1"/>
    <xf numFmtId="165" fontId="36" fillId="0" borderId="11" xfId="0" applyNumberFormat="1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wrapText="1"/>
    </xf>
    <xf numFmtId="0" fontId="35" fillId="24" borderId="12" xfId="0" applyFont="1" applyFill="1" applyBorder="1" applyAlignment="1">
      <alignment horizontal="center" vertical="center" wrapText="1"/>
    </xf>
    <xf numFmtId="0" fontId="35" fillId="24" borderId="13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/>
    </xf>
    <xf numFmtId="165" fontId="36" fillId="0" borderId="13" xfId="0" applyNumberFormat="1" applyFont="1" applyFill="1" applyBorder="1" applyAlignment="1">
      <alignment vertical="center" wrapText="1"/>
    </xf>
    <xf numFmtId="168" fontId="36" fillId="0" borderId="13" xfId="0" applyNumberFormat="1" applyFont="1" applyFill="1" applyBorder="1" applyAlignment="1">
      <alignment horizontal="center" vertical="center"/>
    </xf>
    <xf numFmtId="165" fontId="35" fillId="26" borderId="13" xfId="0" applyNumberFormat="1" applyFont="1" applyFill="1" applyBorder="1"/>
    <xf numFmtId="0" fontId="36" fillId="25" borderId="12" xfId="0" applyFont="1" applyFill="1" applyBorder="1" applyAlignment="1">
      <alignment horizontal="center" vertical="center"/>
    </xf>
    <xf numFmtId="168" fontId="36" fillId="25" borderId="13" xfId="0" applyNumberFormat="1" applyFont="1" applyFill="1" applyBorder="1" applyAlignment="1">
      <alignment horizontal="center" vertical="center"/>
    </xf>
    <xf numFmtId="168" fontId="35" fillId="26" borderId="14" xfId="0" applyNumberFormat="1" applyFont="1" applyFill="1" applyBorder="1"/>
    <xf numFmtId="165" fontId="38" fillId="0" borderId="13" xfId="0" applyNumberFormat="1" applyFont="1" applyFill="1" applyBorder="1" applyAlignment="1">
      <alignment vertical="center"/>
    </xf>
    <xf numFmtId="165" fontId="36" fillId="0" borderId="13" xfId="0" applyNumberFormat="1" applyFont="1" applyFill="1" applyBorder="1" applyAlignment="1">
      <alignment vertical="center"/>
    </xf>
    <xf numFmtId="0" fontId="0" fillId="0" borderId="12" xfId="0" applyBorder="1"/>
    <xf numFmtId="0" fontId="36" fillId="0" borderId="13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4" xfId="0" applyBorder="1"/>
    <xf numFmtId="0" fontId="36" fillId="27" borderId="12" xfId="0" applyFont="1" applyFill="1" applyBorder="1" applyAlignment="1">
      <alignment horizontal="center" vertical="center"/>
    </xf>
    <xf numFmtId="168" fontId="35" fillId="26" borderId="13" xfId="0" applyNumberFormat="1" applyFont="1" applyFill="1" applyBorder="1"/>
    <xf numFmtId="0" fontId="34" fillId="0" borderId="12" xfId="0" applyFont="1" applyBorder="1"/>
    <xf numFmtId="165" fontId="36" fillId="0" borderId="13" xfId="0" applyNumberFormat="1" applyFont="1" applyFill="1" applyBorder="1" applyAlignment="1">
      <alignment horizontal="center" vertical="center"/>
    </xf>
    <xf numFmtId="165" fontId="35" fillId="28" borderId="13" xfId="0" applyNumberFormat="1" applyFont="1" applyFill="1" applyBorder="1"/>
    <xf numFmtId="0" fontId="41" fillId="0" borderId="1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2" fillId="0" borderId="11" xfId="0" applyFont="1" applyFill="1" applyBorder="1" applyAlignment="1">
      <alignment horizontal="center" vertical="center" wrapText="1"/>
    </xf>
    <xf numFmtId="165" fontId="39" fillId="26" borderId="1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40" fillId="25" borderId="0" xfId="0" applyNumberFormat="1" applyFont="1" applyFill="1" applyBorder="1" applyAlignment="1">
      <alignment horizontal="center" vertical="center"/>
    </xf>
    <xf numFmtId="43" fontId="0" fillId="0" borderId="0" xfId="1362" applyFont="1"/>
    <xf numFmtId="0" fontId="44" fillId="0" borderId="0" xfId="0" applyFont="1"/>
    <xf numFmtId="43" fontId="46" fillId="0" borderId="0" xfId="0" applyNumberFormat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37" fillId="0" borderId="0" xfId="0" applyFont="1" applyAlignment="1">
      <alignment horizontal="center" vertical="center"/>
    </xf>
    <xf numFmtId="43" fontId="4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43" fontId="0" fillId="0" borderId="0" xfId="1362" applyFont="1" applyFill="1"/>
    <xf numFmtId="17" fontId="41" fillId="0" borderId="11" xfId="118" applyNumberFormat="1" applyFont="1" applyFill="1" applyBorder="1" applyAlignment="1">
      <alignment horizontal="center" vertical="center" wrapText="1"/>
    </xf>
    <xf numFmtId="17" fontId="42" fillId="0" borderId="11" xfId="118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41" fillId="0" borderId="24" xfId="0" applyFont="1" applyFill="1" applyBorder="1" applyAlignment="1">
      <alignment horizontal="center" vertical="center" wrapText="1"/>
    </xf>
    <xf numFmtId="0" fontId="41" fillId="0" borderId="31" xfId="0" applyFont="1" applyFill="1" applyBorder="1" applyAlignment="1">
      <alignment horizontal="center" vertical="center" wrapText="1"/>
    </xf>
    <xf numFmtId="165" fontId="42" fillId="0" borderId="31" xfId="118" applyFont="1" applyFill="1" applyBorder="1" applyAlignment="1">
      <alignment horizontal="center" vertical="center"/>
    </xf>
    <xf numFmtId="17" fontId="42" fillId="0" borderId="31" xfId="118" applyNumberFormat="1" applyFont="1" applyFill="1" applyBorder="1" applyAlignment="1">
      <alignment horizontal="center" vertical="center"/>
    </xf>
    <xf numFmtId="17" fontId="41" fillId="0" borderId="31" xfId="118" applyNumberFormat="1" applyFont="1" applyFill="1" applyBorder="1" applyAlignment="1">
      <alignment horizontal="center" vertical="center" wrapText="1"/>
    </xf>
    <xf numFmtId="0" fontId="41" fillId="0" borderId="3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41" fillId="25" borderId="11" xfId="0" applyFont="1" applyFill="1" applyBorder="1" applyAlignment="1">
      <alignment horizontal="center" vertical="center" wrapText="1"/>
    </xf>
    <xf numFmtId="0" fontId="41" fillId="31" borderId="11" xfId="0" applyFont="1" applyFill="1" applyBorder="1" applyAlignment="1">
      <alignment horizontal="center" vertical="center" wrapText="1"/>
    </xf>
    <xf numFmtId="0" fontId="41" fillId="25" borderId="11" xfId="0" applyFont="1" applyFill="1" applyBorder="1" applyAlignment="1">
      <alignment horizontal="left" vertical="center" wrapText="1"/>
    </xf>
    <xf numFmtId="49" fontId="41" fillId="34" borderId="11" xfId="0" applyNumberFormat="1" applyFont="1" applyFill="1" applyBorder="1" applyAlignment="1">
      <alignment horizontal="center" vertical="center" wrapText="1"/>
    </xf>
    <xf numFmtId="0" fontId="41" fillId="31" borderId="11" xfId="0" applyFont="1" applyFill="1" applyBorder="1" applyAlignment="1">
      <alignment horizontal="left" vertical="center" wrapText="1"/>
    </xf>
    <xf numFmtId="0" fontId="35" fillId="37" borderId="11" xfId="0" applyFont="1" applyFill="1" applyBorder="1" applyAlignment="1">
      <alignment horizontal="center" vertical="center" wrapText="1"/>
    </xf>
    <xf numFmtId="14" fontId="41" fillId="35" borderId="1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4" fontId="41" fillId="32" borderId="11" xfId="1362" applyNumberFormat="1" applyFont="1" applyFill="1" applyBorder="1" applyAlignment="1">
      <alignment horizontal="right" vertical="center" wrapText="1"/>
    </xf>
    <xf numFmtId="0" fontId="35" fillId="38" borderId="11" xfId="0" applyFont="1" applyFill="1" applyBorder="1" applyAlignment="1">
      <alignment horizontal="center" vertical="center" wrapText="1"/>
    </xf>
    <xf numFmtId="14" fontId="41" fillId="36" borderId="11" xfId="0" applyNumberFormat="1" applyFont="1" applyFill="1" applyBorder="1" applyAlignment="1">
      <alignment horizontal="center" vertical="center" wrapText="1"/>
    </xf>
    <xf numFmtId="4" fontId="41" fillId="33" borderId="11" xfId="1362" applyNumberFormat="1" applyFont="1" applyFill="1" applyBorder="1" applyAlignment="1">
      <alignment horizontal="right" vertical="center" wrapText="1"/>
    </xf>
    <xf numFmtId="0" fontId="35" fillId="37" borderId="31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vertical="center" wrapText="1"/>
    </xf>
    <xf numFmtId="0" fontId="55" fillId="25" borderId="11" xfId="0" applyFont="1" applyFill="1" applyBorder="1" applyAlignment="1">
      <alignment horizontal="left" vertical="center" wrapText="1"/>
    </xf>
    <xf numFmtId="165" fontId="39" fillId="26" borderId="0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165" fontId="42" fillId="0" borderId="11" xfId="118" applyFont="1" applyFill="1" applyBorder="1" applyAlignment="1">
      <alignment horizontal="center" vertical="center"/>
    </xf>
    <xf numFmtId="0" fontId="50" fillId="29" borderId="11" xfId="0" applyFont="1" applyFill="1" applyBorder="1" applyAlignment="1">
      <alignment horizontal="center" vertical="center" wrapText="1"/>
    </xf>
    <xf numFmtId="0" fontId="40" fillId="25" borderId="0" xfId="0" applyFont="1" applyFill="1" applyBorder="1" applyAlignment="1">
      <alignment vertical="center"/>
    </xf>
    <xf numFmtId="0" fontId="0" fillId="0" borderId="0" xfId="0" applyAlignment="1"/>
    <xf numFmtId="0" fontId="56" fillId="39" borderId="11" xfId="0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left" vertical="center" wrapText="1"/>
    </xf>
    <xf numFmtId="0" fontId="41" fillId="27" borderId="11" xfId="0" applyFont="1" applyFill="1" applyBorder="1" applyAlignment="1">
      <alignment horizontal="left" vertical="center" wrapText="1"/>
    </xf>
    <xf numFmtId="165" fontId="39" fillId="26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51" fillId="29" borderId="31" xfId="0" applyFont="1" applyFill="1" applyBorder="1" applyAlignment="1">
      <alignment horizontal="center" vertical="center"/>
    </xf>
    <xf numFmtId="0" fontId="50" fillId="29" borderId="3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58" fillId="40" borderId="39" xfId="0" applyFont="1" applyFill="1" applyBorder="1" applyAlignment="1">
      <alignment horizontal="center" vertical="center" wrapText="1"/>
    </xf>
    <xf numFmtId="0" fontId="58" fillId="32" borderId="39" xfId="0" applyFont="1" applyFill="1" applyBorder="1" applyAlignment="1">
      <alignment horizontal="center" vertical="center" wrapText="1"/>
    </xf>
    <xf numFmtId="0" fontId="58" fillId="32" borderId="40" xfId="0" applyFont="1" applyFill="1" applyBorder="1" applyAlignment="1">
      <alignment horizontal="center" vertical="center" wrapText="1"/>
    </xf>
    <xf numFmtId="14" fontId="36" fillId="41" borderId="11" xfId="0" applyNumberFormat="1" applyFont="1" applyFill="1" applyBorder="1" applyAlignment="1">
      <alignment horizontal="center" vertical="center"/>
    </xf>
    <xf numFmtId="14" fontId="36" fillId="41" borderId="11" xfId="0" applyNumberFormat="1" applyFont="1" applyFill="1" applyBorder="1" applyAlignment="1">
      <alignment horizontal="center" vertical="center" wrapText="1"/>
    </xf>
    <xf numFmtId="49" fontId="36" fillId="41" borderId="11" xfId="0" applyNumberFormat="1" applyFont="1" applyFill="1" applyBorder="1" applyAlignment="1">
      <alignment horizontal="center" vertical="center" wrapText="1"/>
    </xf>
    <xf numFmtId="0" fontId="36" fillId="32" borderId="11" xfId="0" applyFont="1" applyFill="1" applyBorder="1" applyAlignment="1">
      <alignment horizontal="center" vertical="center" wrapText="1"/>
    </xf>
    <xf numFmtId="0" fontId="51" fillId="29" borderId="31" xfId="0" applyFont="1" applyFill="1" applyBorder="1" applyAlignment="1">
      <alignment horizontal="center" vertical="center" wrapText="1"/>
    </xf>
    <xf numFmtId="0" fontId="36" fillId="41" borderId="11" xfId="0" applyNumberFormat="1" applyFont="1" applyFill="1" applyBorder="1" applyAlignment="1">
      <alignment horizontal="center" vertical="center"/>
    </xf>
    <xf numFmtId="0" fontId="50" fillId="29" borderId="44" xfId="0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 wrapText="1"/>
    </xf>
    <xf numFmtId="14" fontId="41" fillId="25" borderId="11" xfId="0" applyNumberFormat="1" applyFont="1" applyFill="1" applyBorder="1" applyAlignment="1">
      <alignment horizontal="center" vertical="center" wrapText="1"/>
    </xf>
    <xf numFmtId="14" fontId="41" fillId="0" borderId="11" xfId="0" applyNumberFormat="1" applyFont="1" applyFill="1" applyBorder="1" applyAlignment="1">
      <alignment horizontal="center" vertical="center" wrapText="1"/>
    </xf>
    <xf numFmtId="17" fontId="42" fillId="0" borderId="31" xfId="118" applyNumberFormat="1" applyFont="1" applyFill="1" applyBorder="1" applyAlignment="1">
      <alignment horizontal="center" vertical="center" wrapText="1"/>
    </xf>
    <xf numFmtId="14" fontId="68" fillId="41" borderId="11" xfId="0" applyNumberFormat="1" applyFont="1" applyFill="1" applyBorder="1" applyAlignment="1">
      <alignment horizontal="center" vertical="center" wrapText="1"/>
    </xf>
    <xf numFmtId="14" fontId="69" fillId="41" borderId="11" xfId="0" applyNumberFormat="1" applyFont="1" applyFill="1" applyBorder="1" applyAlignment="1">
      <alignment horizontal="center" vertical="center" wrapText="1"/>
    </xf>
    <xf numFmtId="0" fontId="41" fillId="42" borderId="11" xfId="0" applyFont="1" applyFill="1" applyBorder="1" applyAlignment="1">
      <alignment horizontal="left" vertical="center" wrapText="1"/>
    </xf>
    <xf numFmtId="14" fontId="41" fillId="0" borderId="11" xfId="0" applyNumberFormat="1" applyFont="1" applyFill="1" applyBorder="1" applyAlignment="1">
      <alignment horizontal="left" vertical="center" wrapText="1"/>
    </xf>
    <xf numFmtId="14" fontId="0" fillId="0" borderId="11" xfId="0" applyNumberFormat="1" applyFill="1" applyBorder="1"/>
    <xf numFmtId="0" fontId="39" fillId="26" borderId="11" xfId="0" applyFont="1" applyFill="1" applyBorder="1" applyAlignment="1">
      <alignment horizontal="center" vertical="center"/>
    </xf>
    <xf numFmtId="0" fontId="40" fillId="25" borderId="0" xfId="0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70" fillId="0" borderId="0" xfId="0" applyFont="1" applyAlignment="1">
      <alignment horizontal="center" vertical="center" wrapText="1"/>
    </xf>
    <xf numFmtId="14" fontId="41" fillId="35" borderId="11" xfId="0" applyNumberFormat="1" applyFont="1" applyFill="1" applyBorder="1" applyAlignment="1">
      <alignment horizontal="left" vertical="center" wrapText="1"/>
    </xf>
    <xf numFmtId="0" fontId="70" fillId="0" borderId="11" xfId="0" applyFont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top" wrapText="1"/>
    </xf>
    <xf numFmtId="0" fontId="43" fillId="0" borderId="0" xfId="0" applyFont="1" applyBorder="1" applyAlignment="1">
      <alignment horizontal="center" vertical="top" wrapText="1"/>
    </xf>
    <xf numFmtId="0" fontId="59" fillId="32" borderId="45" xfId="0" applyFont="1" applyFill="1" applyBorder="1" applyAlignment="1">
      <alignment horizontal="center" vertical="center" wrapText="1"/>
    </xf>
    <xf numFmtId="0" fontId="59" fillId="32" borderId="46" xfId="0" applyFont="1" applyFill="1" applyBorder="1" applyAlignment="1">
      <alignment horizontal="center" vertical="center" wrapText="1"/>
    </xf>
    <xf numFmtId="0" fontId="59" fillId="40" borderId="41" xfId="0" applyFont="1" applyFill="1" applyBorder="1" applyAlignment="1">
      <alignment horizontal="center" vertical="center"/>
    </xf>
    <xf numFmtId="0" fontId="59" fillId="40" borderId="42" xfId="0" applyFont="1" applyFill="1" applyBorder="1" applyAlignment="1">
      <alignment horizontal="center" vertical="center"/>
    </xf>
    <xf numFmtId="0" fontId="59" fillId="40" borderId="43" xfId="0" applyFont="1" applyFill="1" applyBorder="1" applyAlignment="1">
      <alignment horizontal="center" vertical="center"/>
    </xf>
    <xf numFmtId="0" fontId="40" fillId="25" borderId="38" xfId="0" applyFont="1" applyFill="1" applyBorder="1" applyAlignment="1">
      <alignment horizontal="center" vertical="center"/>
    </xf>
    <xf numFmtId="0" fontId="40" fillId="25" borderId="38" xfId="0" applyFont="1" applyFill="1" applyBorder="1" applyAlignment="1">
      <alignment vertical="center"/>
    </xf>
    <xf numFmtId="0" fontId="39" fillId="26" borderId="33" xfId="0" applyFont="1" applyFill="1" applyBorder="1" applyAlignment="1">
      <alignment horizontal="center" vertical="center"/>
    </xf>
    <xf numFmtId="0" fontId="39" fillId="26" borderId="24" xfId="0" applyFont="1" applyFill="1" applyBorder="1" applyAlignment="1">
      <alignment horizontal="center" vertical="center"/>
    </xf>
    <xf numFmtId="0" fontId="39" fillId="26" borderId="25" xfId="0" applyFont="1" applyFill="1" applyBorder="1" applyAlignment="1">
      <alignment horizontal="center" vertical="center"/>
    </xf>
    <xf numFmtId="0" fontId="60" fillId="29" borderId="35" xfId="0" applyFont="1" applyFill="1" applyBorder="1" applyAlignment="1">
      <alignment horizontal="center" vertical="center" wrapText="1"/>
    </xf>
    <xf numFmtId="0" fontId="60" fillId="29" borderId="0" xfId="0" applyFont="1" applyFill="1" applyBorder="1" applyAlignment="1">
      <alignment horizontal="center" vertical="center" wrapText="1"/>
    </xf>
    <xf numFmtId="0" fontId="60" fillId="29" borderId="47" xfId="0" applyFont="1" applyFill="1" applyBorder="1" applyAlignment="1">
      <alignment horizontal="center" vertical="center" wrapText="1"/>
    </xf>
    <xf numFmtId="0" fontId="47" fillId="0" borderId="36" xfId="0" applyFont="1" applyBorder="1" applyAlignment="1">
      <alignment horizontal="center" vertical="center"/>
    </xf>
    <xf numFmtId="0" fontId="47" fillId="0" borderId="37" xfId="0" applyFont="1" applyBorder="1" applyAlignment="1">
      <alignment horizontal="center" vertical="center"/>
    </xf>
    <xf numFmtId="0" fontId="47" fillId="0" borderId="37" xfId="0" applyFont="1" applyBorder="1" applyAlignment="1">
      <alignment vertical="center"/>
    </xf>
    <xf numFmtId="0" fontId="49" fillId="29" borderId="35" xfId="0" applyFont="1" applyFill="1" applyBorder="1" applyAlignment="1">
      <alignment horizontal="center" vertical="center" wrapText="1"/>
    </xf>
    <xf numFmtId="0" fontId="49" fillId="29" borderId="0" xfId="0" applyFont="1" applyFill="1" applyBorder="1" applyAlignment="1">
      <alignment horizontal="center" vertical="center" wrapText="1"/>
    </xf>
    <xf numFmtId="0" fontId="50" fillId="30" borderId="31" xfId="0" applyFont="1" applyFill="1" applyBorder="1" applyAlignment="1">
      <alignment horizontal="center" vertical="center" wrapText="1"/>
    </xf>
    <xf numFmtId="0" fontId="50" fillId="30" borderId="32" xfId="0" applyFont="1" applyFill="1" applyBorder="1" applyAlignment="1">
      <alignment horizontal="center" vertical="center" wrapText="1"/>
    </xf>
    <xf numFmtId="0" fontId="39" fillId="26" borderId="11" xfId="0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 vertical="top" wrapText="1"/>
    </xf>
    <xf numFmtId="0" fontId="43" fillId="0" borderId="11" xfId="0" applyFont="1" applyBorder="1" applyAlignment="1">
      <alignment horizontal="center" vertical="top"/>
    </xf>
    <xf numFmtId="0" fontId="47" fillId="0" borderId="33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50" fillId="30" borderId="11" xfId="0" applyFont="1" applyFill="1" applyBorder="1" applyAlignment="1">
      <alignment horizontal="center" vertical="center" wrapText="1"/>
    </xf>
    <xf numFmtId="0" fontId="51" fillId="30" borderId="11" xfId="0" applyFont="1" applyFill="1" applyBorder="1" applyAlignment="1">
      <alignment horizontal="center" vertical="center"/>
    </xf>
    <xf numFmtId="0" fontId="40" fillId="25" borderId="0" xfId="0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5" fillId="24" borderId="17" xfId="0" applyFont="1" applyFill="1" applyBorder="1" applyAlignment="1">
      <alignment horizontal="center"/>
    </xf>
    <xf numFmtId="0" fontId="35" fillId="24" borderId="18" xfId="0" applyFont="1" applyFill="1" applyBorder="1" applyAlignment="1">
      <alignment horizontal="center"/>
    </xf>
    <xf numFmtId="0" fontId="35" fillId="24" borderId="19" xfId="0" applyFont="1" applyFill="1" applyBorder="1" applyAlignment="1">
      <alignment horizontal="center"/>
    </xf>
    <xf numFmtId="0" fontId="45" fillId="24" borderId="17" xfId="0" applyFont="1" applyFill="1" applyBorder="1" applyAlignment="1">
      <alignment horizontal="center"/>
    </xf>
    <xf numFmtId="0" fontId="45" fillId="24" borderId="18" xfId="0" applyFont="1" applyFill="1" applyBorder="1" applyAlignment="1">
      <alignment horizontal="center"/>
    </xf>
    <xf numFmtId="0" fontId="45" fillId="24" borderId="19" xfId="0" applyFont="1" applyFill="1" applyBorder="1" applyAlignment="1">
      <alignment horizontal="center"/>
    </xf>
    <xf numFmtId="0" fontId="34" fillId="24" borderId="17" xfId="0" applyFont="1" applyFill="1" applyBorder="1" applyAlignment="1">
      <alignment horizontal="center"/>
    </xf>
    <xf numFmtId="0" fontId="34" fillId="24" borderId="18" xfId="0" applyFont="1" applyFill="1" applyBorder="1" applyAlignment="1">
      <alignment horizontal="center"/>
    </xf>
    <xf numFmtId="0" fontId="34" fillId="24" borderId="19" xfId="0" applyFont="1" applyFill="1" applyBorder="1" applyAlignment="1">
      <alignment horizontal="center"/>
    </xf>
    <xf numFmtId="0" fontId="35" fillId="28" borderId="20" xfId="0" applyFont="1" applyFill="1" applyBorder="1" applyAlignment="1">
      <alignment horizontal="center"/>
    </xf>
    <xf numFmtId="0" fontId="35" fillId="28" borderId="21" xfId="0" applyFont="1" applyFill="1" applyBorder="1" applyAlignment="1">
      <alignment horizontal="center"/>
    </xf>
    <xf numFmtId="0" fontId="35" fillId="28" borderId="22" xfId="0" applyFont="1" applyFill="1" applyBorder="1" applyAlignment="1">
      <alignment horizontal="center"/>
    </xf>
    <xf numFmtId="0" fontId="35" fillId="26" borderId="23" xfId="0" applyFont="1" applyFill="1" applyBorder="1" applyAlignment="1">
      <alignment horizontal="center"/>
    </xf>
    <xf numFmtId="0" fontId="35" fillId="26" borderId="24" xfId="0" applyFont="1" applyFill="1" applyBorder="1" applyAlignment="1">
      <alignment horizontal="center"/>
    </xf>
    <xf numFmtId="0" fontId="35" fillId="26" borderId="25" xfId="0" applyFont="1" applyFill="1" applyBorder="1" applyAlignment="1">
      <alignment horizontal="center"/>
    </xf>
    <xf numFmtId="0" fontId="35" fillId="26" borderId="26" xfId="0" applyFont="1" applyFill="1" applyBorder="1" applyAlignment="1">
      <alignment horizontal="center"/>
    </xf>
    <xf numFmtId="0" fontId="35" fillId="26" borderId="27" xfId="0" applyFont="1" applyFill="1" applyBorder="1" applyAlignment="1">
      <alignment horizontal="center"/>
    </xf>
    <xf numFmtId="0" fontId="35" fillId="26" borderId="28" xfId="0" applyFont="1" applyFill="1" applyBorder="1" applyAlignment="1">
      <alignment horizontal="center"/>
    </xf>
    <xf numFmtId="0" fontId="35" fillId="28" borderId="23" xfId="0" applyFont="1" applyFill="1" applyBorder="1" applyAlignment="1">
      <alignment horizontal="center"/>
    </xf>
    <xf numFmtId="0" fontId="35" fillId="28" borderId="24" xfId="0" applyFont="1" applyFill="1" applyBorder="1" applyAlignment="1">
      <alignment horizontal="center"/>
    </xf>
    <xf numFmtId="0" fontId="35" fillId="28" borderId="25" xfId="0" applyFont="1" applyFill="1" applyBorder="1" applyAlignment="1">
      <alignment horizontal="center"/>
    </xf>
    <xf numFmtId="0" fontId="36" fillId="0" borderId="29" xfId="0" applyFont="1" applyFill="1" applyBorder="1" applyAlignment="1">
      <alignment horizontal="center" vertical="center"/>
    </xf>
    <xf numFmtId="0" fontId="36" fillId="0" borderId="30" xfId="0" applyFont="1" applyBorder="1" applyAlignment="1"/>
    <xf numFmtId="0" fontId="36" fillId="0" borderId="31" xfId="0" applyFont="1" applyFill="1" applyBorder="1" applyAlignment="1">
      <alignment horizontal="center" vertical="center" wrapText="1"/>
    </xf>
    <xf numFmtId="0" fontId="36" fillId="0" borderId="32" xfId="0" applyFont="1" applyFill="1" applyBorder="1" applyAlignment="1">
      <alignment horizontal="center" vertical="center" wrapText="1"/>
    </xf>
    <xf numFmtId="0" fontId="36" fillId="25" borderId="31" xfId="0" applyFont="1" applyFill="1" applyBorder="1" applyAlignment="1">
      <alignment horizontal="center" vertical="center"/>
    </xf>
    <xf numFmtId="0" fontId="36" fillId="25" borderId="32" xfId="0" applyFont="1" applyFill="1" applyBorder="1" applyAlignment="1">
      <alignment horizontal="center" vertical="center"/>
    </xf>
  </cellXfs>
  <cellStyles count="1365">
    <cellStyle name="0,0_x000d__x000a_NA_x000d__x000a_" xfId="1"/>
    <cellStyle name="0,0_x000d__x000a_NA_x000d__x000a_ 10" xfId="2"/>
    <cellStyle name="0,0_x000d__x000a_NA_x000d__x000a_ 11" xfId="3"/>
    <cellStyle name="0,0_x000d__x000a_NA_x000d__x000a_ 12" xfId="4"/>
    <cellStyle name="0,0_x000d__x000a_NA_x000d__x000a_ 13" xfId="5"/>
    <cellStyle name="0,0_x000d__x000a_NA_x000d__x000a_ 14" xfId="6"/>
    <cellStyle name="0,0_x000d__x000a_NA_x000d__x000a_ 15" xfId="7"/>
    <cellStyle name="0,0_x000d__x000a_NA_x000d__x000a_ 16" xfId="8"/>
    <cellStyle name="0,0_x000d__x000a_NA_x000d__x000a_ 17" xfId="9"/>
    <cellStyle name="0,0_x000d__x000a_NA_x000d__x000a_ 18" xfId="10"/>
    <cellStyle name="0,0_x000d__x000a_NA_x000d__x000a_ 19" xfId="11"/>
    <cellStyle name="0,0_x000d__x000a_NA_x000d__x000a_ 2" xfId="12"/>
    <cellStyle name="0,0_x000d__x000a_NA_x000d__x000a_ 2 2" xfId="13"/>
    <cellStyle name="0,0_x000d__x000a_NA_x000d__x000a_ 2 2 2" xfId="14"/>
    <cellStyle name="0,0_x000d__x000a_NA_x000d__x000a_ 2 2 3" xfId="15"/>
    <cellStyle name="0,0_x000d__x000a_NA_x000d__x000a_ 2 3" xfId="16"/>
    <cellStyle name="0,0_x000d__x000a_NA_x000d__x000a_ 2 4" xfId="17"/>
    <cellStyle name="0,0_x000d__x000a_NA_x000d__x000a_ 20" xfId="18"/>
    <cellStyle name="0,0_x000d__x000a_NA_x000d__x000a_ 21" xfId="19"/>
    <cellStyle name="0,0_x000d__x000a_NA_x000d__x000a_ 21 2" xfId="20"/>
    <cellStyle name="0,0_x000d__x000a_NA_x000d__x000a_ 21 3" xfId="21"/>
    <cellStyle name="0,0_x000d__x000a_NA_x000d__x000a_ 22" xfId="22"/>
    <cellStyle name="0,0_x000d__x000a_NA_x000d__x000a_ 3" xfId="23"/>
    <cellStyle name="0,0_x000d__x000a_NA_x000d__x000a_ 4" xfId="24"/>
    <cellStyle name="0,0_x000d__x000a_NA_x000d__x000a_ 5" xfId="25"/>
    <cellStyle name="0,0_x000d__x000a_NA_x000d__x000a_ 6" xfId="26"/>
    <cellStyle name="0,0_x000d__x000a_NA_x000d__x000a_ 7" xfId="27"/>
    <cellStyle name="0,0_x000d__x000a_NA_x000d__x000a_ 8" xfId="28"/>
    <cellStyle name="0,0_x000d__x000a_NA_x000d__x000a_ 9" xfId="29"/>
    <cellStyle name="20% - Ênfase1 2" xfId="30"/>
    <cellStyle name="20% - Ênfase2 2" xfId="31"/>
    <cellStyle name="20% - Ênfase3 2" xfId="32"/>
    <cellStyle name="20% - Ênfase4 2" xfId="33"/>
    <cellStyle name="20% - Ênfase5 2" xfId="34"/>
    <cellStyle name="20% - Ênfase6 2" xfId="35"/>
    <cellStyle name="40% - Ênfase1 2" xfId="36"/>
    <cellStyle name="40% - Ênfase2 2" xfId="37"/>
    <cellStyle name="40% - Ênfase3 2" xfId="38"/>
    <cellStyle name="40% - Ênfase4 2" xfId="39"/>
    <cellStyle name="40% - Ênfase5 2" xfId="40"/>
    <cellStyle name="40% - Ênfase6 2" xfId="41"/>
    <cellStyle name="60% - Ênfase1 2" xfId="42"/>
    <cellStyle name="60% - Ênfase2 2" xfId="43"/>
    <cellStyle name="60% - Ênfase3 2" xfId="44"/>
    <cellStyle name="60% - Ênfase4 2" xfId="45"/>
    <cellStyle name="60% - Ênfase5 2" xfId="46"/>
    <cellStyle name="60% - Ênfase6 2" xfId="47"/>
    <cellStyle name="Bom 2" xfId="48"/>
    <cellStyle name="Cabeçalho 1" xfId="49"/>
    <cellStyle name="Cabeçalho 1 10" xfId="50"/>
    <cellStyle name="Cabeçalho 1 11" xfId="51"/>
    <cellStyle name="Cabeçalho 1 2" xfId="52"/>
    <cellStyle name="Cabeçalho 1 2 2" xfId="53"/>
    <cellStyle name="Cabeçalho 1 2 3" xfId="54"/>
    <cellStyle name="Cabeçalho 1 3" xfId="55"/>
    <cellStyle name="Cabeçalho 1 4" xfId="56"/>
    <cellStyle name="Cabeçalho 1 5" xfId="57"/>
    <cellStyle name="Cabeçalho 1 6" xfId="58"/>
    <cellStyle name="Cabeçalho 1 7" xfId="59"/>
    <cellStyle name="Cabeçalho 1 8" xfId="60"/>
    <cellStyle name="Cabeçalho 1 9" xfId="61"/>
    <cellStyle name="Cabeçalho 2" xfId="62"/>
    <cellStyle name="Cabeçalho 2 10" xfId="63"/>
    <cellStyle name="Cabeçalho 2 11" xfId="64"/>
    <cellStyle name="Cabeçalho 2 2" xfId="65"/>
    <cellStyle name="Cabeçalho 2 2 2" xfId="66"/>
    <cellStyle name="Cabeçalho 2 2 3" xfId="67"/>
    <cellStyle name="Cabeçalho 2 3" xfId="68"/>
    <cellStyle name="Cabeçalho 2 4" xfId="69"/>
    <cellStyle name="Cabeçalho 2 5" xfId="70"/>
    <cellStyle name="Cabeçalho 2 6" xfId="71"/>
    <cellStyle name="Cabeçalho 2 7" xfId="72"/>
    <cellStyle name="Cabeçalho 2 8" xfId="73"/>
    <cellStyle name="Cabeçalho 2 9" xfId="74"/>
    <cellStyle name="Cálculo 2" xfId="75"/>
    <cellStyle name="Célula de Verificação 2" xfId="76"/>
    <cellStyle name="Célula Vinculada 2" xfId="77"/>
    <cellStyle name="DATA" xfId="78"/>
    <cellStyle name="DATA 10" xfId="79"/>
    <cellStyle name="DATA 11" xfId="80"/>
    <cellStyle name="DATA 2" xfId="81"/>
    <cellStyle name="DATA 2 2" xfId="82"/>
    <cellStyle name="DATA 2 3" xfId="83"/>
    <cellStyle name="DATA 3" xfId="84"/>
    <cellStyle name="DATA 4" xfId="85"/>
    <cellStyle name="DATA 5" xfId="86"/>
    <cellStyle name="DATA 6" xfId="87"/>
    <cellStyle name="DATA 7" xfId="88"/>
    <cellStyle name="DATA 8" xfId="89"/>
    <cellStyle name="DATA 9" xfId="90"/>
    <cellStyle name="Ênfase1 2" xfId="91"/>
    <cellStyle name="Ênfase2 2" xfId="92"/>
    <cellStyle name="Ênfase3 2" xfId="93"/>
    <cellStyle name="Ênfase4 2" xfId="94"/>
    <cellStyle name="Ênfase5 2" xfId="95"/>
    <cellStyle name="Ênfase6 2" xfId="96"/>
    <cellStyle name="Entrada 2" xfId="97"/>
    <cellStyle name="Euro" xfId="98"/>
    <cellStyle name="Excel Built-in Currency" xfId="99"/>
    <cellStyle name="Excel Built-in Currency 2" xfId="100"/>
    <cellStyle name="Excel Built-in Normal" xfId="101"/>
    <cellStyle name="Excel Built-in Normal 2" xfId="102"/>
    <cellStyle name="FIXO" xfId="103"/>
    <cellStyle name="FIXO 10" xfId="104"/>
    <cellStyle name="FIXO 11" xfId="105"/>
    <cellStyle name="FIXO 2" xfId="106"/>
    <cellStyle name="FIXO 2 2" xfId="107"/>
    <cellStyle name="FIXO 2 3" xfId="108"/>
    <cellStyle name="FIXO 3" xfId="109"/>
    <cellStyle name="FIXO 4" xfId="110"/>
    <cellStyle name="FIXO 5" xfId="111"/>
    <cellStyle name="FIXO 6" xfId="112"/>
    <cellStyle name="FIXO 7" xfId="113"/>
    <cellStyle name="FIXO 8" xfId="114"/>
    <cellStyle name="FIXO 9" xfId="115"/>
    <cellStyle name="Hyperlink" xfId="1364"/>
    <cellStyle name="Hyperlink 2" xfId="116"/>
    <cellStyle name="Incorreto 2" xfId="117"/>
    <cellStyle name="Moeda" xfId="118" builtinId="4"/>
    <cellStyle name="Moeda 2" xfId="119"/>
    <cellStyle name="Moeda 2 2" xfId="120"/>
    <cellStyle name="Moeda 2 2 2" xfId="121"/>
    <cellStyle name="Moeda 2 3" xfId="122"/>
    <cellStyle name="Moeda 2 3 2" xfId="123"/>
    <cellStyle name="Moeda 2 4" xfId="124"/>
    <cellStyle name="Moeda 2 4 2" xfId="125"/>
    <cellStyle name="Moeda 2 5" xfId="126"/>
    <cellStyle name="Moeda 2 6" xfId="127"/>
    <cellStyle name="Moeda 3" xfId="128"/>
    <cellStyle name="Moeda 3 2" xfId="129"/>
    <cellStyle name="Moeda 3 3" xfId="130"/>
    <cellStyle name="Moeda 3 4" xfId="131"/>
    <cellStyle name="Moeda 4" xfId="132"/>
    <cellStyle name="Moeda 4 2" xfId="133"/>
    <cellStyle name="Moeda 4 2 2" xfId="134"/>
    <cellStyle name="Moeda 4 2 3" xfId="135"/>
    <cellStyle name="Moeda 4 2 4" xfId="136"/>
    <cellStyle name="Moeda 4 3" xfId="137"/>
    <cellStyle name="Moeda 4 4" xfId="138"/>
    <cellStyle name="Moeda 4 4 2" xfId="139"/>
    <cellStyle name="Moeda 4 5" xfId="140"/>
    <cellStyle name="Moeda 4 6" xfId="141"/>
    <cellStyle name="Moeda 5" xfId="142"/>
    <cellStyle name="Moeda 6" xfId="143"/>
    <cellStyle name="Moeda 7" xfId="144"/>
    <cellStyle name="Moeda0" xfId="145"/>
    <cellStyle name="Moeda0 10" xfId="146"/>
    <cellStyle name="Moeda0 11" xfId="147"/>
    <cellStyle name="Moeda0 2" xfId="148"/>
    <cellStyle name="Moeda0 2 2" xfId="149"/>
    <cellStyle name="Moeda0 2 3" xfId="150"/>
    <cellStyle name="Moeda0 3" xfId="151"/>
    <cellStyle name="Moeda0 4" xfId="152"/>
    <cellStyle name="Moeda0 5" xfId="153"/>
    <cellStyle name="Moeda0 6" xfId="154"/>
    <cellStyle name="Moeda0 7" xfId="155"/>
    <cellStyle name="Moeda0 8" xfId="156"/>
    <cellStyle name="Moeda0 9" xfId="157"/>
    <cellStyle name="Neutra 2" xfId="158"/>
    <cellStyle name="Normal" xfId="0" builtinId="0"/>
    <cellStyle name="Normal 10" xfId="159"/>
    <cellStyle name="Normal 10 10" xfId="160"/>
    <cellStyle name="Normal 10 10 2" xfId="161"/>
    <cellStyle name="Normal 10 10 2 2" xfId="162"/>
    <cellStyle name="Normal 10 10 2 3" xfId="163"/>
    <cellStyle name="Normal 10 10 3" xfId="164"/>
    <cellStyle name="Normal 10 10 4" xfId="165"/>
    <cellStyle name="Normal 10 11" xfId="166"/>
    <cellStyle name="Normal 10 11 2" xfId="167"/>
    <cellStyle name="Normal 10 11 2 2" xfId="168"/>
    <cellStyle name="Normal 10 11 2 3" xfId="169"/>
    <cellStyle name="Normal 10 11 3" xfId="170"/>
    <cellStyle name="Normal 10 11 4" xfId="171"/>
    <cellStyle name="Normal 10 12" xfId="172"/>
    <cellStyle name="Normal 10 12 2" xfId="173"/>
    <cellStyle name="Normal 10 12 2 2" xfId="174"/>
    <cellStyle name="Normal 10 12 2 3" xfId="175"/>
    <cellStyle name="Normal 10 12 3" xfId="176"/>
    <cellStyle name="Normal 10 12 4" xfId="177"/>
    <cellStyle name="Normal 10 13" xfId="178"/>
    <cellStyle name="Normal 10 13 2" xfId="179"/>
    <cellStyle name="Normal 10 13 2 2" xfId="180"/>
    <cellStyle name="Normal 10 13 2 3" xfId="181"/>
    <cellStyle name="Normal 10 13 3" xfId="182"/>
    <cellStyle name="Normal 10 13 4" xfId="183"/>
    <cellStyle name="Normal 10 14" xfId="184"/>
    <cellStyle name="Normal 10 14 2" xfId="185"/>
    <cellStyle name="Normal 10 14 2 2" xfId="186"/>
    <cellStyle name="Normal 10 14 2 3" xfId="187"/>
    <cellStyle name="Normal 10 14 3" xfId="188"/>
    <cellStyle name="Normal 10 14 4" xfId="189"/>
    <cellStyle name="Normal 10 15" xfId="190"/>
    <cellStyle name="Normal 10 15 2" xfId="191"/>
    <cellStyle name="Normal 10 15 2 2" xfId="192"/>
    <cellStyle name="Normal 10 15 2 3" xfId="193"/>
    <cellStyle name="Normal 10 15 3" xfId="194"/>
    <cellStyle name="Normal 10 15 4" xfId="195"/>
    <cellStyle name="Normal 10 16" xfId="196"/>
    <cellStyle name="Normal 10 16 2" xfId="197"/>
    <cellStyle name="Normal 10 16 3" xfId="198"/>
    <cellStyle name="Normal 10 17" xfId="199"/>
    <cellStyle name="Normal 10 18" xfId="200"/>
    <cellStyle name="Normal 10 2" xfId="201"/>
    <cellStyle name="Normal 10 2 2" xfId="202"/>
    <cellStyle name="Normal 10 2 2 2" xfId="203"/>
    <cellStyle name="Normal 10 2 2 3" xfId="204"/>
    <cellStyle name="Normal 10 2 3" xfId="205"/>
    <cellStyle name="Normal 10 2 4" xfId="206"/>
    <cellStyle name="Normal 10 3" xfId="207"/>
    <cellStyle name="Normal 10 3 2" xfId="208"/>
    <cellStyle name="Normal 10 3 2 2" xfId="209"/>
    <cellStyle name="Normal 10 3 2 3" xfId="210"/>
    <cellStyle name="Normal 10 3 3" xfId="211"/>
    <cellStyle name="Normal 10 3 4" xfId="212"/>
    <cellStyle name="Normal 10 4" xfId="213"/>
    <cellStyle name="Normal 10 4 2" xfId="214"/>
    <cellStyle name="Normal 10 4 2 2" xfId="215"/>
    <cellStyle name="Normal 10 4 2 3" xfId="216"/>
    <cellStyle name="Normal 10 4 3" xfId="217"/>
    <cellStyle name="Normal 10 4 4" xfId="218"/>
    <cellStyle name="Normal 10 5" xfId="219"/>
    <cellStyle name="Normal 10 5 2" xfId="220"/>
    <cellStyle name="Normal 10 5 2 2" xfId="221"/>
    <cellStyle name="Normal 10 5 2 3" xfId="222"/>
    <cellStyle name="Normal 10 5 3" xfId="223"/>
    <cellStyle name="Normal 10 5 4" xfId="224"/>
    <cellStyle name="Normal 10 6" xfId="225"/>
    <cellStyle name="Normal 10 6 2" xfId="226"/>
    <cellStyle name="Normal 10 6 2 2" xfId="227"/>
    <cellStyle name="Normal 10 6 2 3" xfId="228"/>
    <cellStyle name="Normal 10 6 3" xfId="229"/>
    <cellStyle name="Normal 10 6 4" xfId="230"/>
    <cellStyle name="Normal 10 7" xfId="231"/>
    <cellStyle name="Normal 10 7 2" xfId="232"/>
    <cellStyle name="Normal 10 7 2 2" xfId="233"/>
    <cellStyle name="Normal 10 7 2 3" xfId="234"/>
    <cellStyle name="Normal 10 7 3" xfId="235"/>
    <cellStyle name="Normal 10 7 4" xfId="236"/>
    <cellStyle name="Normal 10 8" xfId="237"/>
    <cellStyle name="Normal 10 8 2" xfId="238"/>
    <cellStyle name="Normal 10 8 2 2" xfId="239"/>
    <cellStyle name="Normal 10 8 2 3" xfId="240"/>
    <cellStyle name="Normal 10 8 3" xfId="241"/>
    <cellStyle name="Normal 10 8 4" xfId="242"/>
    <cellStyle name="Normal 10 9" xfId="243"/>
    <cellStyle name="Normal 10 9 2" xfId="244"/>
    <cellStyle name="Normal 10 9 2 2" xfId="245"/>
    <cellStyle name="Normal 10 9 2 3" xfId="246"/>
    <cellStyle name="Normal 10 9 3" xfId="247"/>
    <cellStyle name="Normal 10 9 4" xfId="248"/>
    <cellStyle name="Normal 11" xfId="249"/>
    <cellStyle name="Normal 11 2" xfId="250"/>
    <cellStyle name="Normal 11 2 2" xfId="251"/>
    <cellStyle name="Normal 11 2 3" xfId="252"/>
    <cellStyle name="Normal 11 3" xfId="253"/>
    <cellStyle name="Normal 11 4" xfId="254"/>
    <cellStyle name="Normal 12" xfId="255"/>
    <cellStyle name="Normal 12 2" xfId="256"/>
    <cellStyle name="Normal 12 2 2" xfId="257"/>
    <cellStyle name="Normal 12 2 3" xfId="258"/>
    <cellStyle name="Normal 12 3" xfId="259"/>
    <cellStyle name="Normal 12 4" xfId="260"/>
    <cellStyle name="Normal 13" xfId="261"/>
    <cellStyle name="Normal 13 2" xfId="262"/>
    <cellStyle name="Normal 13 2 2" xfId="263"/>
    <cellStyle name="Normal 13 2 3" xfId="264"/>
    <cellStyle name="Normal 13 3" xfId="265"/>
    <cellStyle name="Normal 13 4" xfId="266"/>
    <cellStyle name="Normal 130" xfId="267"/>
    <cellStyle name="Normal 130 2" xfId="268"/>
    <cellStyle name="Normal 130 3" xfId="269"/>
    <cellStyle name="Normal 130 4" xfId="270"/>
    <cellStyle name="Normal 130 5" xfId="271"/>
    <cellStyle name="Normal 130 6" xfId="272"/>
    <cellStyle name="Normal 14" xfId="273"/>
    <cellStyle name="Normal 14 2" xfId="274"/>
    <cellStyle name="Normal 14 2 2" xfId="275"/>
    <cellStyle name="Normal 14 2 3" xfId="276"/>
    <cellStyle name="Normal 14 3" xfId="277"/>
    <cellStyle name="Normal 14 4" xfId="278"/>
    <cellStyle name="Normal 15" xfId="279"/>
    <cellStyle name="Normal 15 2" xfId="280"/>
    <cellStyle name="Normal 15 2 2" xfId="281"/>
    <cellStyle name="Normal 15 2 3" xfId="282"/>
    <cellStyle name="Normal 15 3" xfId="283"/>
    <cellStyle name="Normal 15 4" xfId="284"/>
    <cellStyle name="Normal 16" xfId="285"/>
    <cellStyle name="Normal 16 2" xfId="286"/>
    <cellStyle name="Normal 16 2 2" xfId="287"/>
    <cellStyle name="Normal 16 2 3" xfId="288"/>
    <cellStyle name="Normal 16 3" xfId="289"/>
    <cellStyle name="Normal 16 4" xfId="290"/>
    <cellStyle name="Normal 17 2" xfId="291"/>
    <cellStyle name="Normal 17 3" xfId="292"/>
    <cellStyle name="Normal 18" xfId="293"/>
    <cellStyle name="Normal 18 2" xfId="294"/>
    <cellStyle name="Normal 18 2 2" xfId="295"/>
    <cellStyle name="Normal 18 2 3" xfId="296"/>
    <cellStyle name="Normal 18 3" xfId="297"/>
    <cellStyle name="Normal 18 4" xfId="298"/>
    <cellStyle name="Normal 19 2" xfId="299"/>
    <cellStyle name="Normal 19 3" xfId="300"/>
    <cellStyle name="Normal 2" xfId="301"/>
    <cellStyle name="Normal 2 10" xfId="302"/>
    <cellStyle name="Normal 2 100" xfId="303"/>
    <cellStyle name="Normal 2 101" xfId="304"/>
    <cellStyle name="Normal 2 102" xfId="305"/>
    <cellStyle name="Normal 2 103" xfId="306"/>
    <cellStyle name="Normal 2 104" xfId="307"/>
    <cellStyle name="Normal 2 105" xfId="308"/>
    <cellStyle name="Normal 2 106" xfId="309"/>
    <cellStyle name="Normal 2 107" xfId="310"/>
    <cellStyle name="Normal 2 108" xfId="311"/>
    <cellStyle name="Normal 2 109" xfId="312"/>
    <cellStyle name="Normal 2 11" xfId="313"/>
    <cellStyle name="Normal 2 110" xfId="314"/>
    <cellStyle name="Normal 2 111" xfId="315"/>
    <cellStyle name="Normal 2 112" xfId="316"/>
    <cellStyle name="Normal 2 12" xfId="317"/>
    <cellStyle name="Normal 2 13" xfId="318"/>
    <cellStyle name="Normal 2 14" xfId="319"/>
    <cellStyle name="Normal 2 15" xfId="320"/>
    <cellStyle name="Normal 2 16" xfId="321"/>
    <cellStyle name="Normal 2 17" xfId="322"/>
    <cellStyle name="Normal 2 18" xfId="323"/>
    <cellStyle name="Normal 2 19" xfId="324"/>
    <cellStyle name="Normal 2 2" xfId="325"/>
    <cellStyle name="Normal 2 2 10" xfId="326"/>
    <cellStyle name="Normal 2 2 11" xfId="327"/>
    <cellStyle name="Normal 2 2 2" xfId="328"/>
    <cellStyle name="Normal 2 2 2 10" xfId="329"/>
    <cellStyle name="Normal 2 2 2 11" xfId="330"/>
    <cellStyle name="Normal 2 2 2 2" xfId="331"/>
    <cellStyle name="Normal 2 2 2 2 2" xfId="332"/>
    <cellStyle name="Normal 2 2 2 2 2 2" xfId="333"/>
    <cellStyle name="Normal 2 2 2 2 3" xfId="334"/>
    <cellStyle name="Normal 2 2 2 3" xfId="335"/>
    <cellStyle name="Normal 2 2 2 4" xfId="336"/>
    <cellStyle name="Normal 2 2 2 5" xfId="337"/>
    <cellStyle name="Normal 2 2 2 6" xfId="338"/>
    <cellStyle name="Normal 2 2 2 7" xfId="339"/>
    <cellStyle name="Normal 2 2 2 8" xfId="340"/>
    <cellStyle name="Normal 2 2 2 9" xfId="341"/>
    <cellStyle name="Normal 2 2 3" xfId="342"/>
    <cellStyle name="Normal 2 2 3 2" xfId="343"/>
    <cellStyle name="Normal 2 2 3 3" xfId="344"/>
    <cellStyle name="Normal 2 2 4" xfId="345"/>
    <cellStyle name="Normal 2 2 5" xfId="346"/>
    <cellStyle name="Normal 2 2 6" xfId="347"/>
    <cellStyle name="Normal 2 2 7" xfId="348"/>
    <cellStyle name="Normal 2 2 8" xfId="349"/>
    <cellStyle name="Normal 2 2 9" xfId="350"/>
    <cellStyle name="Normal 2 20" xfId="351"/>
    <cellStyle name="Normal 2 21" xfId="352"/>
    <cellStyle name="Normal 2 22" xfId="353"/>
    <cellStyle name="Normal 2 23" xfId="354"/>
    <cellStyle name="Normal 2 24" xfId="355"/>
    <cellStyle name="Normal 2 25" xfId="356"/>
    <cellStyle name="Normal 2 26" xfId="357"/>
    <cellStyle name="Normal 2 27" xfId="358"/>
    <cellStyle name="Normal 2 28" xfId="359"/>
    <cellStyle name="Normal 2 29" xfId="360"/>
    <cellStyle name="Normal 2 3" xfId="361"/>
    <cellStyle name="Normal 2 30" xfId="362"/>
    <cellStyle name="Normal 2 31" xfId="363"/>
    <cellStyle name="Normal 2 32" xfId="364"/>
    <cellStyle name="Normal 2 33" xfId="365"/>
    <cellStyle name="Normal 2 34" xfId="366"/>
    <cellStyle name="Normal 2 35" xfId="367"/>
    <cellStyle name="Normal 2 36" xfId="368"/>
    <cellStyle name="Normal 2 37" xfId="369"/>
    <cellStyle name="Normal 2 38" xfId="370"/>
    <cellStyle name="Normal 2 39" xfId="371"/>
    <cellStyle name="Normal 2 4" xfId="372"/>
    <cellStyle name="Normal 2 40" xfId="373"/>
    <cellStyle name="Normal 2 41" xfId="374"/>
    <cellStyle name="Normal 2 42" xfId="375"/>
    <cellStyle name="Normal 2 43" xfId="376"/>
    <cellStyle name="Normal 2 44" xfId="377"/>
    <cellStyle name="Normal 2 45" xfId="378"/>
    <cellStyle name="Normal 2 46" xfId="379"/>
    <cellStyle name="Normal 2 47" xfId="380"/>
    <cellStyle name="Normal 2 48" xfId="381"/>
    <cellStyle name="Normal 2 49" xfId="382"/>
    <cellStyle name="Normal 2 5" xfId="383"/>
    <cellStyle name="Normal 2 50" xfId="384"/>
    <cellStyle name="Normal 2 51" xfId="385"/>
    <cellStyle name="Normal 2 52" xfId="386"/>
    <cellStyle name="Normal 2 53" xfId="387"/>
    <cellStyle name="Normal 2 54" xfId="388"/>
    <cellStyle name="Normal 2 55" xfId="389"/>
    <cellStyle name="Normal 2 56" xfId="390"/>
    <cellStyle name="Normal 2 57" xfId="391"/>
    <cellStyle name="Normal 2 58" xfId="392"/>
    <cellStyle name="Normal 2 59" xfId="393"/>
    <cellStyle name="Normal 2 6" xfId="394"/>
    <cellStyle name="Normal 2 60" xfId="395"/>
    <cellStyle name="Normal 2 61" xfId="396"/>
    <cellStyle name="Normal 2 62" xfId="397"/>
    <cellStyle name="Normal 2 63" xfId="398"/>
    <cellStyle name="Normal 2 64" xfId="399"/>
    <cellStyle name="Normal 2 65" xfId="400"/>
    <cellStyle name="Normal 2 66" xfId="401"/>
    <cellStyle name="Normal 2 67" xfId="402"/>
    <cellStyle name="Normal 2 68" xfId="403"/>
    <cellStyle name="Normal 2 69" xfId="404"/>
    <cellStyle name="Normal 2 7" xfId="405"/>
    <cellStyle name="Normal 2 70" xfId="406"/>
    <cellStyle name="Normal 2 71" xfId="407"/>
    <cellStyle name="Normal 2 72" xfId="408"/>
    <cellStyle name="Normal 2 73" xfId="409"/>
    <cellStyle name="Normal 2 74" xfId="410"/>
    <cellStyle name="Normal 2 75" xfId="411"/>
    <cellStyle name="Normal 2 76" xfId="412"/>
    <cellStyle name="Normal 2 77" xfId="413"/>
    <cellStyle name="Normal 2 78" xfId="414"/>
    <cellStyle name="Normal 2 79" xfId="415"/>
    <cellStyle name="Normal 2 8" xfId="416"/>
    <cellStyle name="Normal 2 80" xfId="417"/>
    <cellStyle name="Normal 2 81" xfId="418"/>
    <cellStyle name="Normal 2 82" xfId="419"/>
    <cellStyle name="Normal 2 83" xfId="420"/>
    <cellStyle name="Normal 2 84" xfId="421"/>
    <cellStyle name="Normal 2 85" xfId="422"/>
    <cellStyle name="Normal 2 86" xfId="423"/>
    <cellStyle name="Normal 2 87" xfId="424"/>
    <cellStyle name="Normal 2 88" xfId="425"/>
    <cellStyle name="Normal 2 89" xfId="426"/>
    <cellStyle name="Normal 2 9" xfId="427"/>
    <cellStyle name="Normal 2 90" xfId="428"/>
    <cellStyle name="Normal 2 91" xfId="429"/>
    <cellStyle name="Normal 2 92" xfId="430"/>
    <cellStyle name="Normal 2 93" xfId="431"/>
    <cellStyle name="Normal 2 94" xfId="432"/>
    <cellStyle name="Normal 2 95" xfId="433"/>
    <cellStyle name="Normal 2 96" xfId="434"/>
    <cellStyle name="Normal 2 97" xfId="435"/>
    <cellStyle name="Normal 2 98" xfId="436"/>
    <cellStyle name="Normal 2 99" xfId="437"/>
    <cellStyle name="Normal 20" xfId="438"/>
    <cellStyle name="Normal 20 2" xfId="439"/>
    <cellStyle name="Normal 20 2 2" xfId="440"/>
    <cellStyle name="Normal 20 2 3" xfId="441"/>
    <cellStyle name="Normal 20 3" xfId="442"/>
    <cellStyle name="Normal 20 4" xfId="443"/>
    <cellStyle name="Normal 22" xfId="444"/>
    <cellStyle name="Normal 22 2" xfId="445"/>
    <cellStyle name="Normal 22 2 2" xfId="446"/>
    <cellStyle name="Normal 22 2 3" xfId="447"/>
    <cellStyle name="Normal 22 3" xfId="448"/>
    <cellStyle name="Normal 22 4" xfId="449"/>
    <cellStyle name="Normal 27" xfId="450"/>
    <cellStyle name="Normal 27 2" xfId="451"/>
    <cellStyle name="Normal 27 2 2" xfId="452"/>
    <cellStyle name="Normal 27 2 3" xfId="453"/>
    <cellStyle name="Normal 27 3" xfId="454"/>
    <cellStyle name="Normal 27 4" xfId="455"/>
    <cellStyle name="Normal 28" xfId="456"/>
    <cellStyle name="Normal 28 2" xfId="457"/>
    <cellStyle name="Normal 28 2 2" xfId="458"/>
    <cellStyle name="Normal 28 2 3" xfId="459"/>
    <cellStyle name="Normal 28 3" xfId="460"/>
    <cellStyle name="Normal 28 4" xfId="461"/>
    <cellStyle name="Normal 3" xfId="462"/>
    <cellStyle name="Normal 3 10" xfId="463"/>
    <cellStyle name="Normal 3 2" xfId="464"/>
    <cellStyle name="Normal 3 2 2" xfId="465"/>
    <cellStyle name="Normal 3 2 2 2" xfId="466"/>
    <cellStyle name="Normal 3 2 2 2 2" xfId="467"/>
    <cellStyle name="Normal 3 2 2 2 3" xfId="468"/>
    <cellStyle name="Normal 3 2 2 3" xfId="469"/>
    <cellStyle name="Normal 3 2 2 4" xfId="470"/>
    <cellStyle name="Normal 3 2 3" xfId="471"/>
    <cellStyle name="Normal 3 2 3 2" xfId="472"/>
    <cellStyle name="Normal 3 2 3 2 2" xfId="473"/>
    <cellStyle name="Normal 3 2 3 2 3" xfId="474"/>
    <cellStyle name="Normal 3 2 3 3" xfId="475"/>
    <cellStyle name="Normal 3 2 3 4" xfId="476"/>
    <cellStyle name="Normal 3 2 4" xfId="477"/>
    <cellStyle name="Normal 3 2 4 2" xfId="478"/>
    <cellStyle name="Normal 3 2 4 2 2" xfId="479"/>
    <cellStyle name="Normal 3 2 4 2 3" xfId="480"/>
    <cellStyle name="Normal 3 2 4 3" xfId="481"/>
    <cellStyle name="Normal 3 2 4 4" xfId="482"/>
    <cellStyle name="Normal 3 2 5" xfId="483"/>
    <cellStyle name="Normal 3 2 5 2" xfId="484"/>
    <cellStyle name="Normal 3 2 5 2 2" xfId="485"/>
    <cellStyle name="Normal 3 2 5 2 3" xfId="486"/>
    <cellStyle name="Normal 3 2 5 3" xfId="487"/>
    <cellStyle name="Normal 3 2 5 4" xfId="488"/>
    <cellStyle name="Normal 3 2 6" xfId="489"/>
    <cellStyle name="Normal 3 2 6 2" xfId="490"/>
    <cellStyle name="Normal 3 2 6 3" xfId="491"/>
    <cellStyle name="Normal 3 2 7" xfId="492"/>
    <cellStyle name="Normal 3 2 8" xfId="493"/>
    <cellStyle name="Normal 3 3" xfId="494"/>
    <cellStyle name="Normal 3 3 2" xfId="495"/>
    <cellStyle name="Normal 3 3 2 2" xfId="496"/>
    <cellStyle name="Normal 3 3 2 3" xfId="497"/>
    <cellStyle name="Normal 3 3 3" xfId="498"/>
    <cellStyle name="Normal 3 3 4" xfId="499"/>
    <cellStyle name="Normal 3 4" xfId="500"/>
    <cellStyle name="Normal 3 4 2" xfId="501"/>
    <cellStyle name="Normal 3 4 2 2" xfId="502"/>
    <cellStyle name="Normal 3 4 2 3" xfId="503"/>
    <cellStyle name="Normal 3 4 3" xfId="504"/>
    <cellStyle name="Normal 3 4 4" xfId="505"/>
    <cellStyle name="Normal 3 5" xfId="506"/>
    <cellStyle name="Normal 3 5 2" xfId="507"/>
    <cellStyle name="Normal 3 5 2 2" xfId="508"/>
    <cellStyle name="Normal 3 5 2 3" xfId="509"/>
    <cellStyle name="Normal 3 5 3" xfId="510"/>
    <cellStyle name="Normal 3 5 4" xfId="511"/>
    <cellStyle name="Normal 3 6" xfId="512"/>
    <cellStyle name="Normal 3 6 2" xfId="513"/>
    <cellStyle name="Normal 3 6 2 2" xfId="514"/>
    <cellStyle name="Normal 3 6 2 3" xfId="515"/>
    <cellStyle name="Normal 3 6 3" xfId="516"/>
    <cellStyle name="Normal 3 6 4" xfId="517"/>
    <cellStyle name="Normal 3 7" xfId="518"/>
    <cellStyle name="Normal 3 7 2" xfId="519"/>
    <cellStyle name="Normal 3 7 2 2" xfId="520"/>
    <cellStyle name="Normal 3 7 2 3" xfId="521"/>
    <cellStyle name="Normal 3 7 3" xfId="522"/>
    <cellStyle name="Normal 3 7 4" xfId="523"/>
    <cellStyle name="Normal 3 8" xfId="524"/>
    <cellStyle name="Normal 3 8 2" xfId="525"/>
    <cellStyle name="Normal 3 8 3" xfId="526"/>
    <cellStyle name="Normal 3 9" xfId="527"/>
    <cellStyle name="Normal 3_001-CONTROLE  DE PROJETOS EXISTENTES NA 1ª REGIÃO_11PO MIJF" xfId="528"/>
    <cellStyle name="Normal 34" xfId="529"/>
    <cellStyle name="Normal 34 2" xfId="530"/>
    <cellStyle name="Normal 34 2 2" xfId="531"/>
    <cellStyle name="Normal 34 2 3" xfId="532"/>
    <cellStyle name="Normal 34 3" xfId="533"/>
    <cellStyle name="Normal 34 4" xfId="534"/>
    <cellStyle name="Normal 35" xfId="535"/>
    <cellStyle name="Normal 35 2" xfId="536"/>
    <cellStyle name="Normal 35 2 2" xfId="537"/>
    <cellStyle name="Normal 35 2 3" xfId="538"/>
    <cellStyle name="Normal 35 3" xfId="539"/>
    <cellStyle name="Normal 35 4" xfId="540"/>
    <cellStyle name="Normal 36" xfId="541"/>
    <cellStyle name="Normal 36 2" xfId="542"/>
    <cellStyle name="Normal 36 2 2" xfId="543"/>
    <cellStyle name="Normal 36 2 3" xfId="544"/>
    <cellStyle name="Normal 36 3" xfId="545"/>
    <cellStyle name="Normal 36 4" xfId="546"/>
    <cellStyle name="Normal 4" xfId="547"/>
    <cellStyle name="Normal 4 10" xfId="548"/>
    <cellStyle name="Normal 4 11" xfId="549"/>
    <cellStyle name="Normal 4 12" xfId="550"/>
    <cellStyle name="Normal 4 13" xfId="551"/>
    <cellStyle name="Normal 4 13 2" xfId="552"/>
    <cellStyle name="Normal 4 13 3" xfId="553"/>
    <cellStyle name="Normal 4 14" xfId="554"/>
    <cellStyle name="Normal 4 15" xfId="555"/>
    <cellStyle name="Normal 4 16" xfId="556"/>
    <cellStyle name="Normal 4 17" xfId="557"/>
    <cellStyle name="Normal 4 18" xfId="558"/>
    <cellStyle name="Normal 4 19" xfId="559"/>
    <cellStyle name="Normal 4 2" xfId="560"/>
    <cellStyle name="Normal 4 2 2" xfId="561"/>
    <cellStyle name="Normal 4 2 2 2" xfId="562"/>
    <cellStyle name="Normal 4 2 2 3" xfId="563"/>
    <cellStyle name="Normal 4 2 3" xfId="564"/>
    <cellStyle name="Normal 4 2 4" xfId="565"/>
    <cellStyle name="Normal 4 20" xfId="566"/>
    <cellStyle name="Normal 4 21" xfId="567"/>
    <cellStyle name="Normal 4 22" xfId="568"/>
    <cellStyle name="Normal 4 3" xfId="569"/>
    <cellStyle name="Normal 4 3 2" xfId="570"/>
    <cellStyle name="Normal 4 3 2 2" xfId="571"/>
    <cellStyle name="Normal 4 3 2 3" xfId="572"/>
    <cellStyle name="Normal 4 3 3" xfId="573"/>
    <cellStyle name="Normal 4 3 4" xfId="574"/>
    <cellStyle name="Normal 4 4" xfId="575"/>
    <cellStyle name="Normal 4 4 2" xfId="576"/>
    <cellStyle name="Normal 4 4 2 2" xfId="577"/>
    <cellStyle name="Normal 4 4 2 3" xfId="578"/>
    <cellStyle name="Normal 4 4 3" xfId="579"/>
    <cellStyle name="Normal 4 4 4" xfId="580"/>
    <cellStyle name="Normal 4 5" xfId="581"/>
    <cellStyle name="Normal 4 5 2" xfId="582"/>
    <cellStyle name="Normal 4 5 2 2" xfId="583"/>
    <cellStyle name="Normal 4 5 2 3" xfId="584"/>
    <cellStyle name="Normal 4 5 3" xfId="585"/>
    <cellStyle name="Normal 4 5 4" xfId="586"/>
    <cellStyle name="Normal 4 6" xfId="587"/>
    <cellStyle name="Normal 4 6 2" xfId="588"/>
    <cellStyle name="Normal 4 6 2 2" xfId="589"/>
    <cellStyle name="Normal 4 6 2 3" xfId="590"/>
    <cellStyle name="Normal 4 6 3" xfId="591"/>
    <cellStyle name="Normal 4 6 4" xfId="592"/>
    <cellStyle name="Normal 4 7" xfId="593"/>
    <cellStyle name="Normal 4 7 2" xfId="594"/>
    <cellStyle name="Normal 4 7 2 2" xfId="595"/>
    <cellStyle name="Normal 4 7 2 3" xfId="596"/>
    <cellStyle name="Normal 4 7 3" xfId="597"/>
    <cellStyle name="Normal 4 7 4" xfId="598"/>
    <cellStyle name="Normal 4 8" xfId="599"/>
    <cellStyle name="Normal 4 9" xfId="600"/>
    <cellStyle name="Normal 5" xfId="601"/>
    <cellStyle name="Normal 5 10" xfId="602"/>
    <cellStyle name="Normal 5 11" xfId="603"/>
    <cellStyle name="Normal 5 2" xfId="604"/>
    <cellStyle name="Normal 5 2 2" xfId="605"/>
    <cellStyle name="Normal 5 2 3" xfId="606"/>
    <cellStyle name="Normal 5 3" xfId="607"/>
    <cellStyle name="Normal 5 4" xfId="608"/>
    <cellStyle name="Normal 5 5" xfId="609"/>
    <cellStyle name="Normal 5 6" xfId="610"/>
    <cellStyle name="Normal 5 7" xfId="611"/>
    <cellStyle name="Normal 5 8" xfId="612"/>
    <cellStyle name="Normal 5 9" xfId="613"/>
    <cellStyle name="Normal 6" xfId="614"/>
    <cellStyle name="Normal 6 2" xfId="615"/>
    <cellStyle name="Normal 6 2 2" xfId="616"/>
    <cellStyle name="Normal 6 2 3" xfId="617"/>
    <cellStyle name="Normal 6 3" xfId="618"/>
    <cellStyle name="Normal 6 4" xfId="619"/>
    <cellStyle name="Normal 64 2" xfId="620"/>
    <cellStyle name="Normal 7" xfId="621"/>
    <cellStyle name="Normal 7 2" xfId="622"/>
    <cellStyle name="Normal 7 2 2" xfId="623"/>
    <cellStyle name="Normal 7 2 3" xfId="624"/>
    <cellStyle name="Normal 7 3" xfId="625"/>
    <cellStyle name="Normal 7 4" xfId="626"/>
    <cellStyle name="Normal 8" xfId="627"/>
    <cellStyle name="Normal 8 2" xfId="628"/>
    <cellStyle name="Normal 8 3" xfId="629"/>
    <cellStyle name="Normal 9 2" xfId="630"/>
    <cellStyle name="Normal 9 2 2" xfId="631"/>
    <cellStyle name="Normal 9 3" xfId="632"/>
    <cellStyle name="Normal 9 3 2" xfId="633"/>
    <cellStyle name="Nota 2" xfId="634"/>
    <cellStyle name="PERCENTUAL" xfId="635"/>
    <cellStyle name="PERCENTUAL 10" xfId="636"/>
    <cellStyle name="PERCENTUAL 11" xfId="637"/>
    <cellStyle name="PERCENTUAL 2" xfId="638"/>
    <cellStyle name="PERCENTUAL 2 2" xfId="639"/>
    <cellStyle name="PERCENTUAL 2 3" xfId="640"/>
    <cellStyle name="PERCENTUAL 3" xfId="641"/>
    <cellStyle name="PERCENTUAL 4" xfId="642"/>
    <cellStyle name="PERCENTUAL 5" xfId="643"/>
    <cellStyle name="PERCENTUAL 6" xfId="644"/>
    <cellStyle name="PERCENTUAL 7" xfId="645"/>
    <cellStyle name="PERCENTUAL 8" xfId="646"/>
    <cellStyle name="PERCENTUAL 9" xfId="647"/>
    <cellStyle name="PONTO" xfId="648"/>
    <cellStyle name="PONTO 10" xfId="649"/>
    <cellStyle name="PONTO 11" xfId="650"/>
    <cellStyle name="PONTO 2" xfId="651"/>
    <cellStyle name="PONTO 2 2" xfId="652"/>
    <cellStyle name="PONTO 2 3" xfId="653"/>
    <cellStyle name="PONTO 3" xfId="654"/>
    <cellStyle name="PONTO 4" xfId="655"/>
    <cellStyle name="PONTO 5" xfId="656"/>
    <cellStyle name="PONTO 6" xfId="657"/>
    <cellStyle name="PONTO 7" xfId="658"/>
    <cellStyle name="PONTO 8" xfId="659"/>
    <cellStyle name="PONTO 9" xfId="660"/>
    <cellStyle name="Porcentagem 2" xfId="661"/>
    <cellStyle name="Porcentagem 2 2" xfId="662"/>
    <cellStyle name="Porcentagem 2 2 2" xfId="663"/>
    <cellStyle name="Porcentagem 2 3" xfId="664"/>
    <cellStyle name="Porcentagem 2 3 2" xfId="665"/>
    <cellStyle name="Porcentagem 2 4" xfId="666"/>
    <cellStyle name="Porcentagem 2 4 2" xfId="667"/>
    <cellStyle name="Porcentagem 2 5" xfId="668"/>
    <cellStyle name="Porcentagem 2 6" xfId="669"/>
    <cellStyle name="Porcentagem 2 7" xfId="670"/>
    <cellStyle name="Porcentagem 3" xfId="671"/>
    <cellStyle name="Porcentagem 3 10" xfId="672"/>
    <cellStyle name="Porcentagem 3 10 2" xfId="673"/>
    <cellStyle name="Porcentagem 3 11" xfId="674"/>
    <cellStyle name="Porcentagem 3 12" xfId="675"/>
    <cellStyle name="Porcentagem 3 13" xfId="676"/>
    <cellStyle name="Porcentagem 3 2" xfId="677"/>
    <cellStyle name="Porcentagem 3 2 2" xfId="678"/>
    <cellStyle name="Porcentagem 3 2 2 2" xfId="679"/>
    <cellStyle name="Porcentagem 3 2 3" xfId="680"/>
    <cellStyle name="Porcentagem 3 2 3 2" xfId="681"/>
    <cellStyle name="Porcentagem 3 2 4" xfId="682"/>
    <cellStyle name="Porcentagem 3 2 4 2" xfId="683"/>
    <cellStyle name="Porcentagem 3 2 5" xfId="684"/>
    <cellStyle name="Porcentagem 3 2 6" xfId="685"/>
    <cellStyle name="Porcentagem 3 2 7" xfId="686"/>
    <cellStyle name="Porcentagem 3 3" xfId="687"/>
    <cellStyle name="Porcentagem 3 3 2" xfId="688"/>
    <cellStyle name="Porcentagem 3 3 2 2" xfId="689"/>
    <cellStyle name="Porcentagem 3 3 3" xfId="690"/>
    <cellStyle name="Porcentagem 3 3 3 2" xfId="691"/>
    <cellStyle name="Porcentagem 3 3 4" xfId="692"/>
    <cellStyle name="Porcentagem 3 3 4 2" xfId="693"/>
    <cellStyle name="Porcentagem 3 3 5" xfId="694"/>
    <cellStyle name="Porcentagem 3 3 5 2" xfId="695"/>
    <cellStyle name="Porcentagem 3 3 6" xfId="696"/>
    <cellStyle name="Porcentagem 3 3 6 2" xfId="697"/>
    <cellStyle name="Porcentagem 3 3 7" xfId="698"/>
    <cellStyle name="Porcentagem 3 4" xfId="699"/>
    <cellStyle name="Porcentagem 3 4 2" xfId="700"/>
    <cellStyle name="Porcentagem 3 4 2 2" xfId="701"/>
    <cellStyle name="Porcentagem 3 4 3" xfId="702"/>
    <cellStyle name="Porcentagem 3 4 3 2" xfId="703"/>
    <cellStyle name="Porcentagem 3 4 4" xfId="704"/>
    <cellStyle name="Porcentagem 3 4 4 2" xfId="705"/>
    <cellStyle name="Porcentagem 3 4 5" xfId="706"/>
    <cellStyle name="Porcentagem 3 4 5 2" xfId="707"/>
    <cellStyle name="Porcentagem 3 4 6" xfId="708"/>
    <cellStyle name="Porcentagem 3 4 6 2" xfId="709"/>
    <cellStyle name="Porcentagem 3 4 7" xfId="710"/>
    <cellStyle name="Porcentagem 3 5" xfId="711"/>
    <cellStyle name="Porcentagem 3 5 2" xfId="712"/>
    <cellStyle name="Porcentagem 3 5 2 2" xfId="713"/>
    <cellStyle name="Porcentagem 3 5 3" xfId="714"/>
    <cellStyle name="Porcentagem 3 5 3 2" xfId="715"/>
    <cellStyle name="Porcentagem 3 5 4" xfId="716"/>
    <cellStyle name="Porcentagem 3 5 4 2" xfId="717"/>
    <cellStyle name="Porcentagem 3 5 5" xfId="718"/>
    <cellStyle name="Porcentagem 3 5 5 2" xfId="719"/>
    <cellStyle name="Porcentagem 3 5 6" xfId="720"/>
    <cellStyle name="Porcentagem 3 5 6 2" xfId="721"/>
    <cellStyle name="Porcentagem 3 5 7" xfId="722"/>
    <cellStyle name="Porcentagem 3 6" xfId="723"/>
    <cellStyle name="Porcentagem 3 6 2" xfId="724"/>
    <cellStyle name="Porcentagem 3 6 2 2" xfId="725"/>
    <cellStyle name="Porcentagem 3 6 3" xfId="726"/>
    <cellStyle name="Porcentagem 3 6 3 2" xfId="727"/>
    <cellStyle name="Porcentagem 3 6 4" xfId="728"/>
    <cellStyle name="Porcentagem 3 6 4 2" xfId="729"/>
    <cellStyle name="Porcentagem 3 6 5" xfId="730"/>
    <cellStyle name="Porcentagem 3 6 5 2" xfId="731"/>
    <cellStyle name="Porcentagem 3 6 6" xfId="732"/>
    <cellStyle name="Porcentagem 3 6 6 2" xfId="733"/>
    <cellStyle name="Porcentagem 3 6 7" xfId="734"/>
    <cellStyle name="Porcentagem 3 7" xfId="735"/>
    <cellStyle name="Porcentagem 3 7 2" xfId="736"/>
    <cellStyle name="Porcentagem 3 7 2 2" xfId="737"/>
    <cellStyle name="Porcentagem 3 7 3" xfId="738"/>
    <cellStyle name="Porcentagem 3 7 3 2" xfId="739"/>
    <cellStyle name="Porcentagem 3 7 4" xfId="740"/>
    <cellStyle name="Porcentagem 3 7 4 2" xfId="741"/>
    <cellStyle name="Porcentagem 3 7 5" xfId="742"/>
    <cellStyle name="Porcentagem 3 7 5 2" xfId="743"/>
    <cellStyle name="Porcentagem 3 7 6" xfId="744"/>
    <cellStyle name="Porcentagem 3 7 6 2" xfId="745"/>
    <cellStyle name="Porcentagem 3 7 7" xfId="746"/>
    <cellStyle name="Porcentagem 3 8" xfId="747"/>
    <cellStyle name="Porcentagem 3 8 2" xfId="748"/>
    <cellStyle name="Porcentagem 3 9" xfId="749"/>
    <cellStyle name="Porcentagem 3 9 2" xfId="750"/>
    <cellStyle name="Porcentagem 4 2" xfId="751"/>
    <cellStyle name="Porcentagem 4 3" xfId="752"/>
    <cellStyle name="Saída 2" xfId="753"/>
    <cellStyle name="Separador de milhares [0] 2" xfId="754"/>
    <cellStyle name="Separador de milhares [0] 2 2" xfId="755"/>
    <cellStyle name="Separador de milhares [0] 2 2 2" xfId="756"/>
    <cellStyle name="Separador de milhares [0] 2 3" xfId="757"/>
    <cellStyle name="Separador de milhares [0] 2 3 2" xfId="758"/>
    <cellStyle name="Separador de milhares [0] 2 4" xfId="759"/>
    <cellStyle name="Separador de milhares [0] 2 4 2" xfId="760"/>
    <cellStyle name="Separador de milhares [0] 2 5" xfId="761"/>
    <cellStyle name="Separador de milhares [0] 2 6" xfId="762"/>
    <cellStyle name="Separador de milhares [0] 2 7" xfId="763"/>
    <cellStyle name="Separador de milhares 2" xfId="764"/>
    <cellStyle name="Separador de milhares 2 10" xfId="765"/>
    <cellStyle name="Separador de milhares 2 10 2" xfId="766"/>
    <cellStyle name="Separador de milhares 2 10 2 2" xfId="767"/>
    <cellStyle name="Separador de milhares 2 10 3" xfId="768"/>
    <cellStyle name="Separador de milhares 2 10 3 2" xfId="769"/>
    <cellStyle name="Separador de milhares 2 10 4" xfId="770"/>
    <cellStyle name="Separador de milhares 2 10 4 2" xfId="771"/>
    <cellStyle name="Separador de milhares 2 10 5" xfId="772"/>
    <cellStyle name="Separador de milhares 2 10 6" xfId="773"/>
    <cellStyle name="Separador de milhares 2 10 7" xfId="774"/>
    <cellStyle name="Separador de milhares 2 11" xfId="775"/>
    <cellStyle name="Separador de milhares 2 11 2" xfId="776"/>
    <cellStyle name="Separador de milhares 2 11 2 2" xfId="777"/>
    <cellStyle name="Separador de milhares 2 11 3" xfId="778"/>
    <cellStyle name="Separador de milhares 2 11 3 2" xfId="779"/>
    <cellStyle name="Separador de milhares 2 11 4" xfId="780"/>
    <cellStyle name="Separador de milhares 2 11 4 2" xfId="781"/>
    <cellStyle name="Separador de milhares 2 11 5" xfId="782"/>
    <cellStyle name="Separador de milhares 2 11 6" xfId="783"/>
    <cellStyle name="Separador de milhares 2 11 7" xfId="784"/>
    <cellStyle name="Separador de milhares 2 12" xfId="785"/>
    <cellStyle name="Separador de milhares 2 12 2" xfId="786"/>
    <cellStyle name="Separador de milhares 2 12 2 2" xfId="787"/>
    <cellStyle name="Separador de milhares 2 12 3" xfId="788"/>
    <cellStyle name="Separador de milhares 2 12 3 2" xfId="789"/>
    <cellStyle name="Separador de milhares 2 12 4" xfId="790"/>
    <cellStyle name="Separador de milhares 2 12 4 2" xfId="791"/>
    <cellStyle name="Separador de milhares 2 12 5" xfId="792"/>
    <cellStyle name="Separador de milhares 2 12 6" xfId="793"/>
    <cellStyle name="Separador de milhares 2 12 7" xfId="794"/>
    <cellStyle name="Separador de milhares 2 13" xfId="795"/>
    <cellStyle name="Separador de milhares 2 13 2" xfId="796"/>
    <cellStyle name="Separador de milhares 2 13 2 2" xfId="797"/>
    <cellStyle name="Separador de milhares 2 13 3" xfId="798"/>
    <cellStyle name="Separador de milhares 2 13 3 2" xfId="799"/>
    <cellStyle name="Separador de milhares 2 13 4" xfId="800"/>
    <cellStyle name="Separador de milhares 2 13 4 2" xfId="801"/>
    <cellStyle name="Separador de milhares 2 13 5" xfId="802"/>
    <cellStyle name="Separador de milhares 2 13 6" xfId="803"/>
    <cellStyle name="Separador de milhares 2 13 7" xfId="804"/>
    <cellStyle name="Separador de milhares 2 14" xfId="805"/>
    <cellStyle name="Separador de milhares 2 14 2" xfId="806"/>
    <cellStyle name="Separador de milhares 2 14 2 2" xfId="807"/>
    <cellStyle name="Separador de milhares 2 14 3" xfId="808"/>
    <cellStyle name="Separador de milhares 2 14 3 2" xfId="809"/>
    <cellStyle name="Separador de milhares 2 14 4" xfId="810"/>
    <cellStyle name="Separador de milhares 2 14 4 2" xfId="811"/>
    <cellStyle name="Separador de milhares 2 14 5" xfId="812"/>
    <cellStyle name="Separador de milhares 2 14 6" xfId="813"/>
    <cellStyle name="Separador de milhares 2 14 7" xfId="814"/>
    <cellStyle name="Separador de milhares 2 15" xfId="815"/>
    <cellStyle name="Separador de milhares 2 16" xfId="816"/>
    <cellStyle name="Separador de milhares 2 16 2" xfId="817"/>
    <cellStyle name="Separador de milhares 2 16 3" xfId="818"/>
    <cellStyle name="Separador de milhares 2 17" xfId="819"/>
    <cellStyle name="Separador de milhares 2 18" xfId="820"/>
    <cellStyle name="Separador de milhares 2 19" xfId="821"/>
    <cellStyle name="Separador de milhares 2 2" xfId="822"/>
    <cellStyle name="Separador de milhares 2 2 10" xfId="823"/>
    <cellStyle name="Separador de milhares 2 2 11" xfId="824"/>
    <cellStyle name="Separador de milhares 2 2 11 2" xfId="825"/>
    <cellStyle name="Separador de milhares 2 2 12" xfId="826"/>
    <cellStyle name="Separador de milhares 2 2 13" xfId="827"/>
    <cellStyle name="Separador de milhares 2 2 2" xfId="828"/>
    <cellStyle name="Separador de milhares 2 2 2 10" xfId="829"/>
    <cellStyle name="Separador de milhares 2 2 2 10 2" xfId="830"/>
    <cellStyle name="Separador de milhares 2 2 2 11" xfId="831"/>
    <cellStyle name="Separador de milhares 2 2 2 2" xfId="832"/>
    <cellStyle name="Separador de milhares 2 2 2 2 2" xfId="833"/>
    <cellStyle name="Separador de milhares 2 2 2 3" xfId="834"/>
    <cellStyle name="Separador de milhares 2 2 2 3 2" xfId="835"/>
    <cellStyle name="Separador de milhares 2 2 2 4" xfId="836"/>
    <cellStyle name="Separador de milhares 2 2 2 4 2" xfId="837"/>
    <cellStyle name="Separador de milhares 2 2 2 5" xfId="838"/>
    <cellStyle name="Separador de milhares 2 2 2 5 2" xfId="839"/>
    <cellStyle name="Separador de milhares 2 2 2 5 2 2" xfId="840"/>
    <cellStyle name="Separador de milhares 2 2 2 5 3" xfId="841"/>
    <cellStyle name="Separador de milhares 2 2 2 5 3 2" xfId="842"/>
    <cellStyle name="Separador de milhares 2 2 2 6" xfId="843"/>
    <cellStyle name="Separador de milhares 2 2 2 6 2" xfId="844"/>
    <cellStyle name="Separador de milhares 2 2 2 7" xfId="845"/>
    <cellStyle name="Separador de milhares 2 2 2 7 2" xfId="846"/>
    <cellStyle name="Separador de milhares 2 2 2 8" xfId="847"/>
    <cellStyle name="Separador de milhares 2 2 2 8 2" xfId="848"/>
    <cellStyle name="Separador de milhares 2 2 2 9" xfId="849"/>
    <cellStyle name="Separador de milhares 2 2 2 9 2" xfId="850"/>
    <cellStyle name="Separador de milhares 2 2 3" xfId="851"/>
    <cellStyle name="Separador de milhares 2 2 3 2" xfId="852"/>
    <cellStyle name="Separador de milhares 2 2 3 3" xfId="853"/>
    <cellStyle name="Separador de milhares 2 2 3 4" xfId="854"/>
    <cellStyle name="Separador de milhares 2 2 4" xfId="855"/>
    <cellStyle name="Separador de milhares 2 2 5" xfId="856"/>
    <cellStyle name="Separador de milhares 2 2 6" xfId="857"/>
    <cellStyle name="Separador de milhares 2 2 7" xfId="858"/>
    <cellStyle name="Separador de milhares 2 2 8" xfId="859"/>
    <cellStyle name="Separador de milhares 2 2 9" xfId="860"/>
    <cellStyle name="Separador de milhares 2 20" xfId="861"/>
    <cellStyle name="Separador de milhares 2 21" xfId="862"/>
    <cellStyle name="Separador de milhares 2 22" xfId="863"/>
    <cellStyle name="Separador de milhares 2 23" xfId="864"/>
    <cellStyle name="Separador de milhares 2 24" xfId="865"/>
    <cellStyle name="Separador de milhares 2 25" xfId="866"/>
    <cellStyle name="Separador de milhares 2 26" xfId="867"/>
    <cellStyle name="Separador de milhares 2 3" xfId="868"/>
    <cellStyle name="Separador de milhares 2 3 10" xfId="869"/>
    <cellStyle name="Separador de milhares 2 3 11" xfId="870"/>
    <cellStyle name="Separador de milhares 2 3 12" xfId="871"/>
    <cellStyle name="Separador de milhares 2 3 12 2" xfId="872"/>
    <cellStyle name="Separador de milhares 2 3 2" xfId="873"/>
    <cellStyle name="Separador de milhares 2 3 2 2" xfId="874"/>
    <cellStyle name="Separador de milhares 2 3 2 2 2" xfId="875"/>
    <cellStyle name="Separador de milhares 2 3 2 2 3" xfId="876"/>
    <cellStyle name="Separador de milhares 2 3 2 2 4" xfId="877"/>
    <cellStyle name="Separador de milhares 2 3 2 3" xfId="878"/>
    <cellStyle name="Separador de milhares 2 3 2 4" xfId="879"/>
    <cellStyle name="Separador de milhares 2 3 2 4 2" xfId="880"/>
    <cellStyle name="Separador de milhares 2 3 3" xfId="881"/>
    <cellStyle name="Separador de milhares 2 3 3 2" xfId="882"/>
    <cellStyle name="Separador de milhares 2 3 3 2 2" xfId="883"/>
    <cellStyle name="Separador de milhares 2 3 3 3" xfId="884"/>
    <cellStyle name="Separador de milhares 2 3 3 3 2" xfId="885"/>
    <cellStyle name="Separador de milhares 2 3 3 4" xfId="886"/>
    <cellStyle name="Separador de milhares 2 3 3 4 2" xfId="887"/>
    <cellStyle name="Separador de milhares 2 3 3 5" xfId="888"/>
    <cellStyle name="Separador de milhares 2 3 3 6" xfId="889"/>
    <cellStyle name="Separador de milhares 2 3 3 7" xfId="890"/>
    <cellStyle name="Separador de milhares 2 3 4" xfId="891"/>
    <cellStyle name="Separador de milhares 2 3 4 2" xfId="892"/>
    <cellStyle name="Separador de milhares 2 3 4 3" xfId="893"/>
    <cellStyle name="Separador de milhares 2 3 4 4" xfId="894"/>
    <cellStyle name="Separador de milhares 2 3 5" xfId="895"/>
    <cellStyle name="Separador de milhares 2 3 6" xfId="896"/>
    <cellStyle name="Separador de milhares 2 3 7" xfId="897"/>
    <cellStyle name="Separador de milhares 2 3 8" xfId="898"/>
    <cellStyle name="Separador de milhares 2 3 9" xfId="899"/>
    <cellStyle name="Separador de milhares 2 4" xfId="900"/>
    <cellStyle name="Separador de milhares 2 4 10" xfId="901"/>
    <cellStyle name="Separador de milhares 2 4 11" xfId="902"/>
    <cellStyle name="Separador de milhares 2 4 12" xfId="903"/>
    <cellStyle name="Separador de milhares 2 4 12 2" xfId="904"/>
    <cellStyle name="Separador de milhares 2 4 2" xfId="905"/>
    <cellStyle name="Separador de milhares 2 4 2 2" xfId="906"/>
    <cellStyle name="Separador de milhares 2 4 2 2 2" xfId="907"/>
    <cellStyle name="Separador de milhares 2 4 2 2 3" xfId="908"/>
    <cellStyle name="Separador de milhares 2 4 2 3" xfId="909"/>
    <cellStyle name="Separador de milhares 2 4 2 4" xfId="910"/>
    <cellStyle name="Separador de milhares 2 4 2 5" xfId="911"/>
    <cellStyle name="Separador de milhares 2 4 3" xfId="912"/>
    <cellStyle name="Separador de milhares 2 4 4" xfId="913"/>
    <cellStyle name="Separador de milhares 2 4 5" xfId="914"/>
    <cellStyle name="Separador de milhares 2 4 6" xfId="915"/>
    <cellStyle name="Separador de milhares 2 4 7" xfId="916"/>
    <cellStyle name="Separador de milhares 2 4 8" xfId="917"/>
    <cellStyle name="Separador de milhares 2 4 9" xfId="918"/>
    <cellStyle name="Separador de milhares 2 5" xfId="919"/>
    <cellStyle name="Separador de milhares 2 5 10" xfId="920"/>
    <cellStyle name="Separador de milhares 2 5 11" xfId="921"/>
    <cellStyle name="Separador de milhares 2 5 12" xfId="922"/>
    <cellStyle name="Separador de milhares 2 5 12 2" xfId="923"/>
    <cellStyle name="Separador de milhares 2 5 2" xfId="924"/>
    <cellStyle name="Separador de milhares 2 5 2 2" xfId="925"/>
    <cellStyle name="Separador de milhares 2 5 2 2 2" xfId="926"/>
    <cellStyle name="Separador de milhares 2 5 2 2 3" xfId="927"/>
    <cellStyle name="Separador de milhares 2 5 2 3" xfId="928"/>
    <cellStyle name="Separador de milhares 2 5 2 4" xfId="929"/>
    <cellStyle name="Separador de milhares 2 5 2 5" xfId="930"/>
    <cellStyle name="Separador de milhares 2 5 3" xfId="931"/>
    <cellStyle name="Separador de milhares 2 5 4" xfId="932"/>
    <cellStyle name="Separador de milhares 2 5 5" xfId="933"/>
    <cellStyle name="Separador de milhares 2 5 6" xfId="934"/>
    <cellStyle name="Separador de milhares 2 5 7" xfId="935"/>
    <cellStyle name="Separador de milhares 2 5 8" xfId="936"/>
    <cellStyle name="Separador de milhares 2 5 9" xfId="937"/>
    <cellStyle name="Separador de milhares 2 6" xfId="938"/>
    <cellStyle name="Separador de milhares 2 6 2" xfId="939"/>
    <cellStyle name="Separador de milhares 2 6 2 2" xfId="940"/>
    <cellStyle name="Separador de milhares 2 6 3" xfId="941"/>
    <cellStyle name="Separador de milhares 2 6 3 2" xfId="942"/>
    <cellStyle name="Separador de milhares 2 6 4" xfId="943"/>
    <cellStyle name="Separador de milhares 2 6 4 2" xfId="944"/>
    <cellStyle name="Separador de milhares 2 6 5" xfId="945"/>
    <cellStyle name="Separador de milhares 2 6 6" xfId="946"/>
    <cellStyle name="Separador de milhares 2 6 7" xfId="947"/>
    <cellStyle name="Separador de milhares 2 7" xfId="948"/>
    <cellStyle name="Separador de milhares 2 7 2" xfId="949"/>
    <cellStyle name="Separador de milhares 2 7 2 2" xfId="950"/>
    <cellStyle name="Separador de milhares 2 7 3" xfId="951"/>
    <cellStyle name="Separador de milhares 2 7 3 2" xfId="952"/>
    <cellStyle name="Separador de milhares 2 7 4" xfId="953"/>
    <cellStyle name="Separador de milhares 2 7 4 2" xfId="954"/>
    <cellStyle name="Separador de milhares 2 7 5" xfId="955"/>
    <cellStyle name="Separador de milhares 2 7 6" xfId="956"/>
    <cellStyle name="Separador de milhares 2 7 7" xfId="957"/>
    <cellStyle name="Separador de milhares 2 8" xfId="958"/>
    <cellStyle name="Separador de milhares 2 8 2" xfId="959"/>
    <cellStyle name="Separador de milhares 2 8 2 2" xfId="960"/>
    <cellStyle name="Separador de milhares 2 8 3" xfId="961"/>
    <cellStyle name="Separador de milhares 2 8 3 2" xfId="962"/>
    <cellStyle name="Separador de milhares 2 8 4" xfId="963"/>
    <cellStyle name="Separador de milhares 2 8 4 2" xfId="964"/>
    <cellStyle name="Separador de milhares 2 8 5" xfId="965"/>
    <cellStyle name="Separador de milhares 2 8 6" xfId="966"/>
    <cellStyle name="Separador de milhares 2 8 7" xfId="967"/>
    <cellStyle name="Separador de milhares 2 9" xfId="968"/>
    <cellStyle name="Separador de milhares 2 9 2" xfId="969"/>
    <cellStyle name="Separador de milhares 2 9 2 2" xfId="970"/>
    <cellStyle name="Separador de milhares 2 9 3" xfId="971"/>
    <cellStyle name="Separador de milhares 2 9 3 2" xfId="972"/>
    <cellStyle name="Separador de milhares 2 9 4" xfId="973"/>
    <cellStyle name="Separador de milhares 2 9 4 2" xfId="974"/>
    <cellStyle name="Separador de milhares 2 9 5" xfId="975"/>
    <cellStyle name="Separador de milhares 2 9 6" xfId="976"/>
    <cellStyle name="Separador de milhares 2 9 7" xfId="977"/>
    <cellStyle name="Separador de milhares 2_ANEXO I A -  DEA" xfId="978"/>
    <cellStyle name="Separador de milhares 3" xfId="979"/>
    <cellStyle name="Separador de milhares 3 10" xfId="980"/>
    <cellStyle name="Separador de milhares 3 10 2" xfId="981"/>
    <cellStyle name="Separador de milhares 3 11" xfId="982"/>
    <cellStyle name="Separador de milhares 3 11 2" xfId="983"/>
    <cellStyle name="Separador de milhares 3 12" xfId="984"/>
    <cellStyle name="Separador de milhares 3 12 2" xfId="985"/>
    <cellStyle name="Separador de milhares 3 13" xfId="986"/>
    <cellStyle name="Separador de milhares 3 13 2" xfId="987"/>
    <cellStyle name="Separador de milhares 3 14" xfId="988"/>
    <cellStyle name="Separador de milhares 3 15" xfId="989"/>
    <cellStyle name="Separador de milhares 3 2" xfId="990"/>
    <cellStyle name="Separador de milhares 3 2 10" xfId="991"/>
    <cellStyle name="Separador de milhares 3 2 10 2" xfId="992"/>
    <cellStyle name="Separador de milhares 3 2 10 2 2" xfId="993"/>
    <cellStyle name="Separador de milhares 3 2 10 3" xfId="994"/>
    <cellStyle name="Separador de milhares 3 2 10 3 2" xfId="995"/>
    <cellStyle name="Separador de milhares 3 2 10 4" xfId="996"/>
    <cellStyle name="Separador de milhares 3 2 10 4 2" xfId="997"/>
    <cellStyle name="Separador de milhares 3 2 10 5" xfId="998"/>
    <cellStyle name="Separador de milhares 3 2 10 6" xfId="999"/>
    <cellStyle name="Separador de milhares 3 2 10 7" xfId="1000"/>
    <cellStyle name="Separador de milhares 3 2 11" xfId="1001"/>
    <cellStyle name="Separador de milhares 3 2 11 2" xfId="1002"/>
    <cellStyle name="Separador de milhares 3 2 11 3" xfId="1003"/>
    <cellStyle name="Separador de milhares 3 2 11 4" xfId="1004"/>
    <cellStyle name="Separador de milhares 3 2 12" xfId="1005"/>
    <cellStyle name="Separador de milhares 3 2 13" xfId="1006"/>
    <cellStyle name="Separador de milhares 3 2 14" xfId="1007"/>
    <cellStyle name="Separador de milhares 3 2 15" xfId="1008"/>
    <cellStyle name="Separador de milhares 3 2 16" xfId="1009"/>
    <cellStyle name="Separador de milhares 3 2 17" xfId="1010"/>
    <cellStyle name="Separador de milhares 3 2 18" xfId="1011"/>
    <cellStyle name="Separador de milhares 3 2 19" xfId="1012"/>
    <cellStyle name="Separador de milhares 3 2 19 2" xfId="1013"/>
    <cellStyle name="Separador de milhares 3 2 2" xfId="1014"/>
    <cellStyle name="Separador de milhares 3 2 2 10" xfId="1015"/>
    <cellStyle name="Separador de milhares 3 2 2 10 2" xfId="1016"/>
    <cellStyle name="Separador de milhares 3 2 2 11" xfId="1017"/>
    <cellStyle name="Separador de milhares 3 2 2 12" xfId="1018"/>
    <cellStyle name="Separador de milhares 3 2 2 2" xfId="1019"/>
    <cellStyle name="Separador de milhares 3 2 2 2 2" xfId="1020"/>
    <cellStyle name="Separador de milhares 3 2 2 3" xfId="1021"/>
    <cellStyle name="Separador de milhares 3 2 2 3 2" xfId="1022"/>
    <cellStyle name="Separador de milhares 3 2 2 4" xfId="1023"/>
    <cellStyle name="Separador de milhares 3 2 2 4 2" xfId="1024"/>
    <cellStyle name="Separador de milhares 3 2 2 5" xfId="1025"/>
    <cellStyle name="Separador de milhares 3 2 2 5 2" xfId="1026"/>
    <cellStyle name="Separador de milhares 3 2 2 5 2 2" xfId="1027"/>
    <cellStyle name="Separador de milhares 3 2 2 5 3" xfId="1028"/>
    <cellStyle name="Separador de milhares 3 2 2 5 3 2" xfId="1029"/>
    <cellStyle name="Separador de milhares 3 2 2 6" xfId="1030"/>
    <cellStyle name="Separador de milhares 3 2 2 6 2" xfId="1031"/>
    <cellStyle name="Separador de milhares 3 2 2 7" xfId="1032"/>
    <cellStyle name="Separador de milhares 3 2 2 7 2" xfId="1033"/>
    <cellStyle name="Separador de milhares 3 2 2 8" xfId="1034"/>
    <cellStyle name="Separador de milhares 3 2 2 8 2" xfId="1035"/>
    <cellStyle name="Separador de milhares 3 2 2 9" xfId="1036"/>
    <cellStyle name="Separador de milhares 3 2 2 9 2" xfId="1037"/>
    <cellStyle name="Separador de milhares 3 2 3" xfId="1038"/>
    <cellStyle name="Separador de milhares 3 2 3 2" xfId="1039"/>
    <cellStyle name="Separador de milhares 3 2 3 2 2" xfId="1040"/>
    <cellStyle name="Separador de milhares 3 2 3 3" xfId="1041"/>
    <cellStyle name="Separador de milhares 3 2 3 3 2" xfId="1042"/>
    <cellStyle name="Separador de milhares 3 2 3 4" xfId="1043"/>
    <cellStyle name="Separador de milhares 3 2 3 4 2" xfId="1044"/>
    <cellStyle name="Separador de milhares 3 2 3 5" xfId="1045"/>
    <cellStyle name="Separador de milhares 3 2 3 6" xfId="1046"/>
    <cellStyle name="Separador de milhares 3 2 3 7" xfId="1047"/>
    <cellStyle name="Separador de milhares 3 2 4" xfId="1048"/>
    <cellStyle name="Separador de milhares 3 2 4 2" xfId="1049"/>
    <cellStyle name="Separador de milhares 3 2 4 2 2" xfId="1050"/>
    <cellStyle name="Separador de milhares 3 2 4 3" xfId="1051"/>
    <cellStyle name="Separador de milhares 3 2 4 3 2" xfId="1052"/>
    <cellStyle name="Separador de milhares 3 2 4 4" xfId="1053"/>
    <cellStyle name="Separador de milhares 3 2 4 4 2" xfId="1054"/>
    <cellStyle name="Separador de milhares 3 2 4 5" xfId="1055"/>
    <cellStyle name="Separador de milhares 3 2 4 6" xfId="1056"/>
    <cellStyle name="Separador de milhares 3 2 4 7" xfId="1057"/>
    <cellStyle name="Separador de milhares 3 2 5" xfId="1058"/>
    <cellStyle name="Separador de milhares 3 2 5 2" xfId="1059"/>
    <cellStyle name="Separador de milhares 3 2 5 2 2" xfId="1060"/>
    <cellStyle name="Separador de milhares 3 2 5 3" xfId="1061"/>
    <cellStyle name="Separador de milhares 3 2 5 3 2" xfId="1062"/>
    <cellStyle name="Separador de milhares 3 2 5 4" xfId="1063"/>
    <cellStyle name="Separador de milhares 3 2 5 4 2" xfId="1064"/>
    <cellStyle name="Separador de milhares 3 2 5 5" xfId="1065"/>
    <cellStyle name="Separador de milhares 3 2 5 6" xfId="1066"/>
    <cellStyle name="Separador de milhares 3 2 5 7" xfId="1067"/>
    <cellStyle name="Separador de milhares 3 2 6" xfId="1068"/>
    <cellStyle name="Separador de milhares 3 2 6 2" xfId="1069"/>
    <cellStyle name="Separador de milhares 3 2 6 2 2" xfId="1070"/>
    <cellStyle name="Separador de milhares 3 2 6 3" xfId="1071"/>
    <cellStyle name="Separador de milhares 3 2 6 3 2" xfId="1072"/>
    <cellStyle name="Separador de milhares 3 2 6 4" xfId="1073"/>
    <cellStyle name="Separador de milhares 3 2 6 4 2" xfId="1074"/>
    <cellStyle name="Separador de milhares 3 2 6 5" xfId="1075"/>
    <cellStyle name="Separador de milhares 3 2 6 6" xfId="1076"/>
    <cellStyle name="Separador de milhares 3 2 6 7" xfId="1077"/>
    <cellStyle name="Separador de milhares 3 2 7" xfId="1078"/>
    <cellStyle name="Separador de milhares 3 2 7 2" xfId="1079"/>
    <cellStyle name="Separador de milhares 3 2 7 2 2" xfId="1080"/>
    <cellStyle name="Separador de milhares 3 2 7 3" xfId="1081"/>
    <cellStyle name="Separador de milhares 3 2 7 3 2" xfId="1082"/>
    <cellStyle name="Separador de milhares 3 2 7 4" xfId="1083"/>
    <cellStyle name="Separador de milhares 3 2 7 4 2" xfId="1084"/>
    <cellStyle name="Separador de milhares 3 2 7 5" xfId="1085"/>
    <cellStyle name="Separador de milhares 3 2 7 6" xfId="1086"/>
    <cellStyle name="Separador de milhares 3 2 7 7" xfId="1087"/>
    <cellStyle name="Separador de milhares 3 2 8" xfId="1088"/>
    <cellStyle name="Separador de milhares 3 2 8 2" xfId="1089"/>
    <cellStyle name="Separador de milhares 3 2 8 2 2" xfId="1090"/>
    <cellStyle name="Separador de milhares 3 2 8 3" xfId="1091"/>
    <cellStyle name="Separador de milhares 3 2 8 3 2" xfId="1092"/>
    <cellStyle name="Separador de milhares 3 2 8 4" xfId="1093"/>
    <cellStyle name="Separador de milhares 3 2 8 4 2" xfId="1094"/>
    <cellStyle name="Separador de milhares 3 2 8 5" xfId="1095"/>
    <cellStyle name="Separador de milhares 3 2 8 6" xfId="1096"/>
    <cellStyle name="Separador de milhares 3 2 8 7" xfId="1097"/>
    <cellStyle name="Separador de milhares 3 2 9" xfId="1098"/>
    <cellStyle name="Separador de milhares 3 2 9 2" xfId="1099"/>
    <cellStyle name="Separador de milhares 3 2 9 2 2" xfId="1100"/>
    <cellStyle name="Separador de milhares 3 2 9 3" xfId="1101"/>
    <cellStyle name="Separador de milhares 3 2 9 3 2" xfId="1102"/>
    <cellStyle name="Separador de milhares 3 2 9 4" xfId="1103"/>
    <cellStyle name="Separador de milhares 3 2 9 4 2" xfId="1104"/>
    <cellStyle name="Separador de milhares 3 2 9 5" xfId="1105"/>
    <cellStyle name="Separador de milhares 3 2 9 6" xfId="1106"/>
    <cellStyle name="Separador de milhares 3 2 9 7" xfId="1107"/>
    <cellStyle name="Separador de milhares 3 3" xfId="1108"/>
    <cellStyle name="Separador de milhares 3 3 2" xfId="1109"/>
    <cellStyle name="Separador de milhares 3 3 2 2" xfId="1110"/>
    <cellStyle name="Separador de milhares 3 3 2 3" xfId="1111"/>
    <cellStyle name="Separador de milhares 3 3 2 4" xfId="1112"/>
    <cellStyle name="Separador de milhares 3 3 3" xfId="1113"/>
    <cellStyle name="Separador de milhares 3 3 4" xfId="1114"/>
    <cellStyle name="Separador de milhares 3 3 4 2" xfId="1115"/>
    <cellStyle name="Separador de milhares 3 4" xfId="1116"/>
    <cellStyle name="Separador de milhares 3 4 2" xfId="1117"/>
    <cellStyle name="Separador de milhares 3 4 2 2" xfId="1118"/>
    <cellStyle name="Separador de milhares 3 4 2 3" xfId="1119"/>
    <cellStyle name="Separador de milhares 3 4 2 4" xfId="1120"/>
    <cellStyle name="Separador de milhares 3 4 3" xfId="1121"/>
    <cellStyle name="Separador de milhares 3 4 4" xfId="1122"/>
    <cellStyle name="Separador de milhares 3 4 4 2" xfId="1123"/>
    <cellStyle name="Separador de milhares 3 5" xfId="1124"/>
    <cellStyle name="Separador de milhares 3 6" xfId="1125"/>
    <cellStyle name="Separador de milhares 3 6 2" xfId="1126"/>
    <cellStyle name="Separador de milhares 3 7" xfId="1127"/>
    <cellStyle name="Separador de milhares 3 7 2" xfId="1128"/>
    <cellStyle name="Separador de milhares 3 8" xfId="1129"/>
    <cellStyle name="Separador de milhares 3 8 2" xfId="1130"/>
    <cellStyle name="Separador de milhares 3 9" xfId="1131"/>
    <cellStyle name="Separador de milhares 3 9 2" xfId="1132"/>
    <cellStyle name="Separador de milhares 3 9 2 2" xfId="1133"/>
    <cellStyle name="Separador de milhares 3 9 3" xfId="1134"/>
    <cellStyle name="Separador de milhares 3 9 3 2" xfId="1135"/>
    <cellStyle name="Separador de milhares 4" xfId="1136"/>
    <cellStyle name="Separador de milhares 4 10" xfId="1137"/>
    <cellStyle name="Separador de milhares 4 10 2" xfId="1138"/>
    <cellStyle name="Separador de milhares 4 10 2 2" xfId="1139"/>
    <cellStyle name="Separador de milhares 4 10 3" xfId="1140"/>
    <cellStyle name="Separador de milhares 4 10 3 2" xfId="1141"/>
    <cellStyle name="Separador de milhares 4 10 4" xfId="1142"/>
    <cellStyle name="Separador de milhares 4 10 4 2" xfId="1143"/>
    <cellStyle name="Separador de milhares 4 10 5" xfId="1144"/>
    <cellStyle name="Separador de milhares 4 10 5 2" xfId="1145"/>
    <cellStyle name="Separador de milhares 4 10 6" xfId="1146"/>
    <cellStyle name="Separador de milhares 4 10 6 2" xfId="1147"/>
    <cellStyle name="Separador de milhares 4 10 7" xfId="1148"/>
    <cellStyle name="Separador de milhares 4 11" xfId="1149"/>
    <cellStyle name="Separador de milhares 4 11 2" xfId="1150"/>
    <cellStyle name="Separador de milhares 4 11 2 2" xfId="1151"/>
    <cellStyle name="Separador de milhares 4 11 3" xfId="1152"/>
    <cellStyle name="Separador de milhares 4 11 3 2" xfId="1153"/>
    <cellStyle name="Separador de milhares 4 11 4" xfId="1154"/>
    <cellStyle name="Separador de milhares 4 11 4 2" xfId="1155"/>
    <cellStyle name="Separador de milhares 4 11 5" xfId="1156"/>
    <cellStyle name="Separador de milhares 4 11 5 2" xfId="1157"/>
    <cellStyle name="Separador de milhares 4 11 6" xfId="1158"/>
    <cellStyle name="Separador de milhares 4 11 6 2" xfId="1159"/>
    <cellStyle name="Separador de milhares 4 11 7" xfId="1160"/>
    <cellStyle name="Separador de milhares 4 12" xfId="1161"/>
    <cellStyle name="Separador de milhares 4 12 2" xfId="1162"/>
    <cellStyle name="Separador de milhares 4 13" xfId="1163"/>
    <cellStyle name="Separador de milhares 4 13 2" xfId="1164"/>
    <cellStyle name="Separador de milhares 4 14" xfId="1165"/>
    <cellStyle name="Separador de milhares 4 14 2" xfId="1166"/>
    <cellStyle name="Separador de milhares 4 15" xfId="1167"/>
    <cellStyle name="Separador de milhares 4 15 2" xfId="1168"/>
    <cellStyle name="Separador de milhares 4 15 2 2" xfId="1169"/>
    <cellStyle name="Separador de milhares 4 15 3" xfId="1170"/>
    <cellStyle name="Separador de milhares 4 15 3 2" xfId="1171"/>
    <cellStyle name="Separador de milhares 4 16" xfId="1172"/>
    <cellStyle name="Separador de milhares 4 16 2" xfId="1173"/>
    <cellStyle name="Separador de milhares 4 17" xfId="1174"/>
    <cellStyle name="Separador de milhares 4 17 2" xfId="1175"/>
    <cellStyle name="Separador de milhares 4 18" xfId="1176"/>
    <cellStyle name="Separador de milhares 4 18 2" xfId="1177"/>
    <cellStyle name="Separador de milhares 4 19" xfId="1178"/>
    <cellStyle name="Separador de milhares 4 19 2" xfId="1179"/>
    <cellStyle name="Separador de milhares 4 2" xfId="1180"/>
    <cellStyle name="Separador de milhares 4 2 10" xfId="1181"/>
    <cellStyle name="Separador de milhares 4 2 11" xfId="1182"/>
    <cellStyle name="Separador de milhares 4 2 11 2" xfId="1183"/>
    <cellStyle name="Separador de milhares 4 2 2" xfId="1184"/>
    <cellStyle name="Separador de milhares 4 2 2 2" xfId="1185"/>
    <cellStyle name="Separador de milhares 4 2 2 3" xfId="1186"/>
    <cellStyle name="Separador de milhares 4 2 2 4" xfId="1187"/>
    <cellStyle name="Separador de milhares 4 2 3" xfId="1188"/>
    <cellStyle name="Separador de milhares 4 2 4" xfId="1189"/>
    <cellStyle name="Separador de milhares 4 2 5" xfId="1190"/>
    <cellStyle name="Separador de milhares 4 2 6" xfId="1191"/>
    <cellStyle name="Separador de milhares 4 2 7" xfId="1192"/>
    <cellStyle name="Separador de milhares 4 2 8" xfId="1193"/>
    <cellStyle name="Separador de milhares 4 2 9" xfId="1194"/>
    <cellStyle name="Separador de milhares 4 20" xfId="1195"/>
    <cellStyle name="Separador de milhares 4 21" xfId="1196"/>
    <cellStyle name="Separador de milhares 4 22" xfId="1197"/>
    <cellStyle name="Separador de milhares 4 3" xfId="1198"/>
    <cellStyle name="Separador de milhares 4 3 2" xfId="1199"/>
    <cellStyle name="Separador de milhares 4 3 2 2" xfId="1200"/>
    <cellStyle name="Separador de milhares 4 3 2 3" xfId="1201"/>
    <cellStyle name="Separador de milhares 4 3 2 4" xfId="1202"/>
    <cellStyle name="Separador de milhares 4 3 3" xfId="1203"/>
    <cellStyle name="Separador de milhares 4 3 4" xfId="1204"/>
    <cellStyle name="Separador de milhares 4 3 4 2" xfId="1205"/>
    <cellStyle name="Separador de milhares 4 4" xfId="1206"/>
    <cellStyle name="Separador de milhares 4 4 2" xfId="1207"/>
    <cellStyle name="Separador de milhares 4 4 2 2" xfId="1208"/>
    <cellStyle name="Separador de milhares 4 4 2 3" xfId="1209"/>
    <cellStyle name="Separador de milhares 4 4 2 4" xfId="1210"/>
    <cellStyle name="Separador de milhares 4 4 3" xfId="1211"/>
    <cellStyle name="Separador de milhares 4 4 4" xfId="1212"/>
    <cellStyle name="Separador de milhares 4 4 4 2" xfId="1213"/>
    <cellStyle name="Separador de milhares 4 5" xfId="1214"/>
    <cellStyle name="Separador de milhares 4 5 2" xfId="1215"/>
    <cellStyle name="Separador de milhares 4 5 2 2" xfId="1216"/>
    <cellStyle name="Separador de milhares 4 5 3" xfId="1217"/>
    <cellStyle name="Separador de milhares 4 5 3 2" xfId="1218"/>
    <cellStyle name="Separador de milhares 4 5 4" xfId="1219"/>
    <cellStyle name="Separador de milhares 4 5 4 2" xfId="1220"/>
    <cellStyle name="Separador de milhares 4 5 5" xfId="1221"/>
    <cellStyle name="Separador de milhares 4 5 6" xfId="1222"/>
    <cellStyle name="Separador de milhares 4 5 7" xfId="1223"/>
    <cellStyle name="Separador de milhares 4 6" xfId="1224"/>
    <cellStyle name="Separador de milhares 4 6 2" xfId="1225"/>
    <cellStyle name="Separador de milhares 4 6 2 2" xfId="1226"/>
    <cellStyle name="Separador de milhares 4 6 3" xfId="1227"/>
    <cellStyle name="Separador de milhares 4 6 3 2" xfId="1228"/>
    <cellStyle name="Separador de milhares 4 6 4" xfId="1229"/>
    <cellStyle name="Separador de milhares 4 6 4 2" xfId="1230"/>
    <cellStyle name="Separador de milhares 4 6 5" xfId="1231"/>
    <cellStyle name="Separador de milhares 4 6 6" xfId="1232"/>
    <cellStyle name="Separador de milhares 4 6 7" xfId="1233"/>
    <cellStyle name="Separador de milhares 4 7" xfId="1234"/>
    <cellStyle name="Separador de milhares 4 7 2" xfId="1235"/>
    <cellStyle name="Separador de milhares 4 7 2 2" xfId="1236"/>
    <cellStyle name="Separador de milhares 4 7 3" xfId="1237"/>
    <cellStyle name="Separador de milhares 4 7 3 2" xfId="1238"/>
    <cellStyle name="Separador de milhares 4 7 4" xfId="1239"/>
    <cellStyle name="Separador de milhares 4 7 4 2" xfId="1240"/>
    <cellStyle name="Separador de milhares 4 7 5" xfId="1241"/>
    <cellStyle name="Separador de milhares 4 7 5 2" xfId="1242"/>
    <cellStyle name="Separador de milhares 4 7 6" xfId="1243"/>
    <cellStyle name="Separador de milhares 4 7 6 2" xfId="1244"/>
    <cellStyle name="Separador de milhares 4 7 7" xfId="1245"/>
    <cellStyle name="Separador de milhares 4 8" xfId="1246"/>
    <cellStyle name="Separador de milhares 4 8 2" xfId="1247"/>
    <cellStyle name="Separador de milhares 4 8 2 2" xfId="1248"/>
    <cellStyle name="Separador de milhares 4 8 3" xfId="1249"/>
    <cellStyle name="Separador de milhares 4 8 3 2" xfId="1250"/>
    <cellStyle name="Separador de milhares 4 8 4" xfId="1251"/>
    <cellStyle name="Separador de milhares 4 8 4 2" xfId="1252"/>
    <cellStyle name="Separador de milhares 4 8 5" xfId="1253"/>
    <cellStyle name="Separador de milhares 4 8 5 2" xfId="1254"/>
    <cellStyle name="Separador de milhares 4 8 6" xfId="1255"/>
    <cellStyle name="Separador de milhares 4 8 6 2" xfId="1256"/>
    <cellStyle name="Separador de milhares 4 8 7" xfId="1257"/>
    <cellStyle name="Separador de milhares 4 9" xfId="1258"/>
    <cellStyle name="Separador de milhares 4 9 2" xfId="1259"/>
    <cellStyle name="Separador de milhares 4 9 2 2" xfId="1260"/>
    <cellStyle name="Separador de milhares 4 9 3" xfId="1261"/>
    <cellStyle name="Separador de milhares 4 9 3 2" xfId="1262"/>
    <cellStyle name="Separador de milhares 4 9 4" xfId="1263"/>
    <cellStyle name="Separador de milhares 4 9 4 2" xfId="1264"/>
    <cellStyle name="Separador de milhares 4 9 5" xfId="1265"/>
    <cellStyle name="Separador de milhares 4 9 5 2" xfId="1266"/>
    <cellStyle name="Separador de milhares 4 9 6" xfId="1267"/>
    <cellStyle name="Separador de milhares 4 9 6 2" xfId="1268"/>
    <cellStyle name="Separador de milhares 4 9 7" xfId="1269"/>
    <cellStyle name="Separador de milhares 5" xfId="1270"/>
    <cellStyle name="Separador de milhares 5 2" xfId="1271"/>
    <cellStyle name="Separador de milhares 5 2 2" xfId="1272"/>
    <cellStyle name="Separador de milhares 5 3" xfId="1273"/>
    <cellStyle name="Separador de milhares 5 3 2" xfId="1274"/>
    <cellStyle name="Separador de milhares 5 4" xfId="1275"/>
    <cellStyle name="Separador de milhares 5 4 2" xfId="1276"/>
    <cellStyle name="Separador de milhares 5 5" xfId="1277"/>
    <cellStyle name="Separador de milhares 5 6" xfId="1278"/>
    <cellStyle name="Separador de milhares 5 7" xfId="1279"/>
    <cellStyle name="Separador de milhares 6" xfId="1280"/>
    <cellStyle name="Separador de milhares 6 2" xfId="1281"/>
    <cellStyle name="Separador de milhares 6 2 2" xfId="1282"/>
    <cellStyle name="Separador de milhares 6 3" xfId="1283"/>
    <cellStyle name="Separador de milhares 6 3 2" xfId="1284"/>
    <cellStyle name="Separador de milhares 6 4" xfId="1285"/>
    <cellStyle name="Separador de milhares 6 4 2" xfId="1286"/>
    <cellStyle name="Separador de milhares 6 5" xfId="1287"/>
    <cellStyle name="Separador de milhares 6 6" xfId="1288"/>
    <cellStyle name="Separador de milhares 6 7" xfId="1289"/>
    <cellStyle name="Separador de milhares 7" xfId="1290"/>
    <cellStyle name="Separador de milhares 7 2" xfId="1291"/>
    <cellStyle name="Separador de milhares 7 2 2" xfId="1292"/>
    <cellStyle name="Separador de milhares 7 2 3" xfId="1293"/>
    <cellStyle name="Separador de milhares 7 3" xfId="1294"/>
    <cellStyle name="Separador de milhares 7 4" xfId="1295"/>
    <cellStyle name="Separador de milhares 8 2" xfId="1296"/>
    <cellStyle name="Separador de milhares 8 3" xfId="1297"/>
    <cellStyle name="Texto de Aviso 2" xfId="1298"/>
    <cellStyle name="Texto Explicativo 2" xfId="1299"/>
    <cellStyle name="Título 1 1" xfId="1300"/>
    <cellStyle name="Título 1 1 1" xfId="1301"/>
    <cellStyle name="Título 1 1 1 1" xfId="1302"/>
    <cellStyle name="Título 1 1 1 1 1" xfId="1303"/>
    <cellStyle name="Título 1 1_Recursos de infra - TRF3" xfId="1304"/>
    <cellStyle name="Título 1 2" xfId="1305"/>
    <cellStyle name="Título 2 2" xfId="1306"/>
    <cellStyle name="Título 3 2" xfId="1307"/>
    <cellStyle name="Título 4 2" xfId="1308"/>
    <cellStyle name="Título 5" xfId="1309"/>
    <cellStyle name="TITULO1" xfId="1310"/>
    <cellStyle name="TITULO1 10" xfId="1311"/>
    <cellStyle name="TITULO1 11" xfId="1312"/>
    <cellStyle name="TITULO1 2" xfId="1313"/>
    <cellStyle name="TITULO1 2 2" xfId="1314"/>
    <cellStyle name="TITULO1 2 3" xfId="1315"/>
    <cellStyle name="TITULO1 3" xfId="1316"/>
    <cellStyle name="TITULO1 4" xfId="1317"/>
    <cellStyle name="TITULO1 5" xfId="1318"/>
    <cellStyle name="TITULO1 6" xfId="1319"/>
    <cellStyle name="TITULO1 7" xfId="1320"/>
    <cellStyle name="TITULO1 8" xfId="1321"/>
    <cellStyle name="TITULO1 9" xfId="1322"/>
    <cellStyle name="TITULO2" xfId="1323"/>
    <cellStyle name="TITULO2 10" xfId="1324"/>
    <cellStyle name="TITULO2 11" xfId="1325"/>
    <cellStyle name="TITULO2 2" xfId="1326"/>
    <cellStyle name="TITULO2 2 2" xfId="1327"/>
    <cellStyle name="TITULO2 2 3" xfId="1328"/>
    <cellStyle name="TITULO2 3" xfId="1329"/>
    <cellStyle name="TITULO2 4" xfId="1330"/>
    <cellStyle name="TITULO2 5" xfId="1331"/>
    <cellStyle name="TITULO2 6" xfId="1332"/>
    <cellStyle name="TITULO2 7" xfId="1333"/>
    <cellStyle name="TITULO2 8" xfId="1334"/>
    <cellStyle name="TITULO2 9" xfId="1335"/>
    <cellStyle name="Total 2" xfId="1336"/>
    <cellStyle name="Vírgula" xfId="1362" builtinId="3"/>
    <cellStyle name="Vírgula 10" xfId="1337"/>
    <cellStyle name="Vírgula 11" xfId="1338"/>
    <cellStyle name="Vírgula 12" xfId="1363"/>
    <cellStyle name="Vírgula 2" xfId="1339"/>
    <cellStyle name="Vírgula 2 2" xfId="1340"/>
    <cellStyle name="Vírgula 2 3" xfId="1341"/>
    <cellStyle name="Vírgula 3" xfId="1342"/>
    <cellStyle name="Vírgula 4" xfId="1343"/>
    <cellStyle name="Vírgula 5" xfId="1344"/>
    <cellStyle name="Vírgula 6" xfId="1345"/>
    <cellStyle name="Vírgula 7" xfId="1346"/>
    <cellStyle name="Vírgula 8" xfId="1347"/>
    <cellStyle name="Vírgula 9" xfId="1348"/>
    <cellStyle name="Vírgula0" xfId="1349"/>
    <cellStyle name="Vírgula0 10" xfId="1350"/>
    <cellStyle name="Vírgula0 11" xfId="1351"/>
    <cellStyle name="Vírgula0 2" xfId="1352"/>
    <cellStyle name="Vírgula0 2 2" xfId="1353"/>
    <cellStyle name="Vírgula0 2 3" xfId="1354"/>
    <cellStyle name="Vírgula0 3" xfId="1355"/>
    <cellStyle name="Vírgula0 4" xfId="1356"/>
    <cellStyle name="Vírgula0 5" xfId="1357"/>
    <cellStyle name="Vírgula0 6" xfId="1358"/>
    <cellStyle name="Vírgula0 7" xfId="1359"/>
    <cellStyle name="Vírgula0 8" xfId="1360"/>
    <cellStyle name="Vírgula0 9" xfId="1361"/>
  </cellStyles>
  <dxfs count="49">
    <dxf>
      <font>
        <b/>
        <strike val="0"/>
        <outline val="0"/>
        <shadow val="0"/>
        <u val="none"/>
        <vertAlign val="baseline"/>
        <sz val="14"/>
        <color theme="2" tint="-0.49998474074526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6" tint="-0.249977111117893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rgb="FF0070C0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9" tint="-0.49998474074526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d/mm/yyyy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d/mm/yyyy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d/mm/yyyy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0" formatCode="@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d/mm/yyyy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d/mm/yyyy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2" formatCode="mm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2" formatCode="mmm/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</dxfs>
  <tableStyles count="0" defaultTableStyle="TableStyleMedium2" defaultPivotStyle="PivotStyleLight16"/>
  <colors>
    <mruColors>
      <color rgb="FFFFC1C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800" b="1"/>
              <a:t>MONITORAMENTO</a:t>
            </a:r>
            <a:r>
              <a:rPr lang="pt-BR" sz="2800" b="1" baseline="0"/>
              <a:t> DO PLANEJAMENTO DAS CONTRATAÇÕES POR UNIDADE</a:t>
            </a:r>
            <a:endParaRPr lang="pt-BR" sz="2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MONITORAMENTO!$C$2</c:f>
              <c:strCache>
                <c:ptCount val="1"/>
                <c:pt idx="0">
                  <c:v>PROCESSO NÃO ABERTO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&quot;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MONITORAMENTO!$B$3:$B$7</c:f>
              <c:strCache>
                <c:ptCount val="5"/>
                <c:pt idx="0">
                  <c:v>SUGOV</c:v>
                </c:pt>
                <c:pt idx="1">
                  <c:v>SUSTI</c:v>
                </c:pt>
                <c:pt idx="2">
                  <c:v>SUTEC</c:v>
                </c:pt>
                <c:pt idx="3">
                  <c:v>SUSOF</c:v>
                </c:pt>
                <c:pt idx="4">
                  <c:v>ACJUS</c:v>
                </c:pt>
              </c:strCache>
            </c:strRef>
          </c:cat>
          <c:val>
            <c:numRef>
              <c:f>MONITORAMENTO!$C$3:$C$7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E-41E5-AB9F-E1763914407F}"/>
            </c:ext>
          </c:extLst>
        </c:ser>
        <c:ser>
          <c:idx val="1"/>
          <c:order val="1"/>
          <c:tx>
            <c:strRef>
              <c:f>MONITORAMENTO!$D$2</c:f>
              <c:strCache>
                <c:ptCount val="1"/>
                <c:pt idx="0">
                  <c:v>EM PLANEJAMENTO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&quot;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MONITORAMENTO!$B$3:$B$7</c:f>
              <c:strCache>
                <c:ptCount val="5"/>
                <c:pt idx="0">
                  <c:v>SUGOV</c:v>
                </c:pt>
                <c:pt idx="1">
                  <c:v>SUSTI</c:v>
                </c:pt>
                <c:pt idx="2">
                  <c:v>SUTEC</c:v>
                </c:pt>
                <c:pt idx="3">
                  <c:v>SUSOF</c:v>
                </c:pt>
                <c:pt idx="4">
                  <c:v>ACJUS</c:v>
                </c:pt>
              </c:strCache>
            </c:strRef>
          </c:cat>
          <c:val>
            <c:numRef>
              <c:f>MONITORAMENTO!$D$3:$D$7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8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7E-41E5-AB9F-E1763914407F}"/>
            </c:ext>
          </c:extLst>
        </c:ser>
        <c:ser>
          <c:idx val="2"/>
          <c:order val="2"/>
          <c:tx>
            <c:strRef>
              <c:f>MONITORAMENTO!$E$2</c:f>
              <c:strCache>
                <c:ptCount val="1"/>
                <c:pt idx="0">
                  <c:v>EM PLANEJAMENTO COM ATRASO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#&quot;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MONITORAMENTO!$B$3:$B$7</c:f>
              <c:strCache>
                <c:ptCount val="5"/>
                <c:pt idx="0">
                  <c:v>SUGOV</c:v>
                </c:pt>
                <c:pt idx="1">
                  <c:v>SUSTI</c:v>
                </c:pt>
                <c:pt idx="2">
                  <c:v>SUTEC</c:v>
                </c:pt>
                <c:pt idx="3">
                  <c:v>SUSOF</c:v>
                </c:pt>
                <c:pt idx="4">
                  <c:v>ACJUS</c:v>
                </c:pt>
              </c:strCache>
            </c:strRef>
          </c:cat>
          <c:val>
            <c:numRef>
              <c:f>MONITORAMENTO!$E$3:$E$7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7E-41E5-AB9F-E1763914407F}"/>
            </c:ext>
          </c:extLst>
        </c:ser>
        <c:ser>
          <c:idx val="3"/>
          <c:order val="3"/>
          <c:tx>
            <c:strRef>
              <c:f>MONITORAMENTO!$F$2</c:f>
              <c:strCache>
                <c:ptCount val="1"/>
                <c:pt idx="0">
                  <c:v>CONCLUÍDO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&quot;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MONITORAMENTO!$B$3:$B$7</c:f>
              <c:strCache>
                <c:ptCount val="5"/>
                <c:pt idx="0">
                  <c:v>SUGOV</c:v>
                </c:pt>
                <c:pt idx="1">
                  <c:v>SUSTI</c:v>
                </c:pt>
                <c:pt idx="2">
                  <c:v>SUTEC</c:v>
                </c:pt>
                <c:pt idx="3">
                  <c:v>SUSOF</c:v>
                </c:pt>
                <c:pt idx="4">
                  <c:v>ACJUS</c:v>
                </c:pt>
              </c:strCache>
            </c:strRef>
          </c:cat>
          <c:val>
            <c:numRef>
              <c:f>MONITORAMENTO!$F$3:$F$7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7E-41E5-AB9F-E1763914407F}"/>
            </c:ext>
          </c:extLst>
        </c:ser>
        <c:ser>
          <c:idx val="4"/>
          <c:order val="4"/>
          <c:tx>
            <c:strRef>
              <c:f>MONITORAMENTO!$G$2</c:f>
              <c:strCache>
                <c:ptCount val="1"/>
                <c:pt idx="0">
                  <c:v>CONCLUÍDO COM ATRASO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&quot;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MONITORAMENTO!$B$3:$B$7</c:f>
              <c:strCache>
                <c:ptCount val="5"/>
                <c:pt idx="0">
                  <c:v>SUGOV</c:v>
                </c:pt>
                <c:pt idx="1">
                  <c:v>SUSTI</c:v>
                </c:pt>
                <c:pt idx="2">
                  <c:v>SUTEC</c:v>
                </c:pt>
                <c:pt idx="3">
                  <c:v>SUSOF</c:v>
                </c:pt>
                <c:pt idx="4">
                  <c:v>ACJUS</c:v>
                </c:pt>
              </c:strCache>
            </c:strRef>
          </c:cat>
          <c:val>
            <c:numRef>
              <c:f>MONITORAMENTO!$G$3:$G$7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73-43EF-AE0E-B2025D848B6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1903544"/>
        <c:axId val="681900592"/>
      </c:barChart>
      <c:catAx>
        <c:axId val="68190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81900592"/>
        <c:crosses val="autoZero"/>
        <c:auto val="1"/>
        <c:lblAlgn val="ctr"/>
        <c:lblOffset val="100"/>
        <c:noMultiLvlLbl val="0"/>
      </c:catAx>
      <c:valAx>
        <c:axId val="68190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8190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rnd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409687</xdr:colOff>
      <xdr:row>1</xdr:row>
      <xdr:rowOff>78666</xdr:rowOff>
    </xdr:from>
    <xdr:to>
      <xdr:col>30</xdr:col>
      <xdr:colOff>485887</xdr:colOff>
      <xdr:row>45</xdr:row>
      <xdr:rowOff>82476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CB5DE1A-A5DB-4768-BA41-E21DC57878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aNovasContratacoes" displayName="TabelaNovasContratacoes" ref="A5:AD35" totalsRowShown="0" headerRowDxfId="39" tableBorderDxfId="38">
  <autoFilter ref="A5:AD35">
    <filterColumn colId="9">
      <filters blank="1">
        <filter val="ABRIL"/>
        <filter val="AGOSTO"/>
        <filter val="EM ANDAMENTO"/>
        <filter val="FEVEREIRO"/>
        <filter val="JANEIRO"/>
        <filter val="JUNHO"/>
        <filter val="MAIO"/>
        <filter val="MARÇO"/>
        <filter val="OUTUBRO"/>
      </filters>
    </filterColumn>
  </autoFilter>
  <tableColumns count="30">
    <tableColumn id="1" name="ITEM" dataDxfId="37"/>
    <tableColumn id="2" name="DESCRIÇÃO" dataDxfId="36"/>
    <tableColumn id="3" name="INICIATIVA PDTI" dataDxfId="35"/>
    <tableColumn id="4" name="ID - NECESSIDADE IDENTIFICADA" dataDxfId="34"/>
    <tableColumn id="5" name="UNIDADE DEMANDANTE" dataDxfId="33"/>
    <tableColumn id="6" name="AÇÃO ORÇAMENTÁRIA/ PLANO ORÇAMENTÁRIO" dataDxfId="32"/>
    <tableColumn id="7" name="CLASSIFICAÇÃO" dataDxfId="31"/>
    <tableColumn id="8" name="VALOR ESTIMADO 2021" dataDxfId="30" dataCellStyle="Moeda"/>
    <tableColumn id="9" name="PERÍODO" dataDxfId="29" dataCellStyle="Moeda"/>
    <tableColumn id="10" name="PRAZO DE ENTREGA/2021 ESTUDOS PRELIMINARES / TERMO DE REFERÊNCIA" dataDxfId="28" dataCellStyle="Moeda"/>
    <tableColumn id="11" name="DATA DESEJADA PARA COMPRA/CONTRATAÇÃO EM 2021" dataDxfId="27" dataCellStyle="Moeda"/>
    <tableColumn id="12" name="ABRANGÊNCIA" dataDxfId="26"/>
    <tableColumn id="13" name="PROCESSO" dataDxfId="25"/>
    <tableColumn id="14" name="JUSTIFICATIVA" dataDxfId="24"/>
    <tableColumn id="15" name="PRIORIDADE GERAL PDTI (GUT + MATRIZ)" dataDxfId="23"/>
    <tableColumn id="16" name="STATUS" dataDxfId="22"/>
    <tableColumn id="28" name="DATA ÚLTIMO ANDAMENTO" dataDxfId="21"/>
    <tableColumn id="17" name="APOIO SUGOV" dataDxfId="20"/>
    <tableColumn id="18" name="EQUIPES" dataDxfId="19"/>
    <tableColumn id="30" name="INTEGRANTE ADMINISTRATIVO" dataDxfId="18"/>
    <tableColumn id="29" name="UNIDADE RESPONSÁVEL" dataDxfId="17"/>
    <tableColumn id="19" name="SITUAÇÃO" dataDxfId="16"/>
    <tableColumn id="20" name="PRAZO MINUTAS ETP e TR" dataDxfId="15"/>
    <tableColumn id="21" name="DIAS RESTANTES MINUTAS ETP E TR" dataDxfId="14">
      <calculatedColumnFormula>_xlfn.DAYS(W6,IF(ISBLANK(Y6),TODAY(),Y6))</calculatedColumnFormula>
    </tableColumn>
    <tableColumn id="22" name="CONCLUSÃO MINUTAS ETP E TR**" dataDxfId="13"/>
    <tableColumn id="23" name="PRAZO APROVAÇÃO TR" dataDxfId="12"/>
    <tableColumn id="24" name="DIAS RESTANTES APROVAÇÃO TR" dataDxfId="11">
      <calculatedColumnFormula>IF(ISBLANK(AB6),_xlfn.DAYS(Z6,TODAY()),"CONCLUÍDA")</calculatedColumnFormula>
    </tableColumn>
    <tableColumn id="25" name="CONCLUSÃO APROVAÇÃO TR*" dataDxfId="10"/>
    <tableColumn id="26" name="SITUAÇÃO DENTRO DO PRAZO" dataDxfId="9">
      <calculatedColumnFormula>IF(OR(AA6&lt;0,X6&lt;0),"",IF(OR(V6="",V6="REGISTRADA",V6="PLANEJADA",V6="PROCESSO NÃO ABERTO"),"PLANEJADA",IF(OR(V6="EM PLANEJAMENTO"),"EM PLANEJAMENTO",IF(OR(V6="EM TRÂMITE ADMINISTRATIVO",V6="TRÂMITE ADMINISTRATIVO"),"PLANEJAMENTO CONCLUÍDO",IF(OR(V6="FINALIZADA",V6="FINALIZADO"),"PLANEJAMENTO CONCLUÍDO","STATUS INDEFINIDO")))))</calculatedColumnFormula>
    </tableColumn>
    <tableColumn id="27" name="SITUAÇÃO COM ATRASO" dataDxfId="8">
      <calculatedColumnFormula>IF(OR(AA6&lt;0,X6&lt;0),IF(OR(V6="",V6="REGISTRADA",V6="PLANEJADA",V6="PROCESSO NÃO ABERTO"),"PLANEJADA",IF(OR(V6="EM PLANEJAMENTO"),"EM PLANEJAMENTO COM ATRASO",IF(OR(V6="EM TRÂMITE ADMINISTRATIVO",V6="TRÂMITE ADMINISTRATIVO"),"PLANEJAMENTO CONCLUÍDO COM ATRASO",IF(OR(V6="FINALIZADA",V6="FINALIZADO"),"PLNAJAMENTO CONCLUÍDO COM ATRASO","STATUS INDEFINIDO")))),"")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aMonitoramento" displayName="TabelaMonitoramento" ref="B2:G7" totalsRowShown="0" headerRowDxfId="7" dataDxfId="6">
  <autoFilter ref="B2:G7"/>
  <tableColumns count="6">
    <tableColumn id="1" name="UNIDADE" dataDxfId="5"/>
    <tableColumn id="6" name="PROCESSO NÃO ABERTO" dataDxfId="4">
      <calculatedColumnFormula xml:space="preserve"> COUNTIFS(TabelaNovasContratacoes[SITUAÇÃO],"PROCESSO NÃO ABERTO",TabelaNovasContratacoes[UNIDADE RESPONSÁVEL],TabelaMonitoramento[[#This Row],[UNIDADE]])</calculatedColumnFormula>
    </tableColumn>
    <tableColumn id="2" name="EM PLANEJAMENTO" dataDxfId="3">
      <calculatedColumnFormula>COUNTIFS(TabelaNovasContratacoes[SITUAÇÃO DENTRO DO PRAZO],"EM PLANEJAMENTO",TabelaNovasContratacoes[SITUAÇÃO DENTRO DO PRAZO],"&lt;&gt;"&amp;"",TabelaNovasContratacoes[UNIDADE RESPONSÁVEL],TabelaMonitoramento[[#This Row],[UNIDADE]])</calculatedColumnFormula>
    </tableColumn>
    <tableColumn id="4" name="EM PLANEJAMENTO COM ATRASO" dataDxfId="2">
      <calculatedColumnFormula>COUNTIFS(TabelaNovasContratacoes[SITUAÇÃO COM ATRASO],"EM PLANEJAMENTO COM ATRASO",TabelaNovasContratacoes[UNIDADE RESPONSÁVEL],TabelaMonitoramento[[#This Row],[UNIDADE]])</calculatedColumnFormula>
    </tableColumn>
    <tableColumn id="3" name="CONCLUÍDO" dataDxfId="1">
      <calculatedColumnFormula>COUNTIFS(TabelaNovasContratacoes[SITUAÇÃO DENTRO DO PRAZO],"PLANEJAMENTO CONCLUÍDO",TabelaNovasContratacoes[UNIDADE RESPONSÁVEL],TabelaMonitoramento[[#This Row],[UNIDADE]])</calculatedColumnFormula>
    </tableColumn>
    <tableColumn id="5" name="CONCLUÍDO COM ATRASO" dataDxfId="0">
      <calculatedColumnFormula>COUNTIFS(TabelaNovasContratacoes[SITUAÇÃO COM ATRASO],"PLANEJAMENTO CONCLUÍDO COM ATRASO",TabelaNovasContratacoes[UNIDADE RESPONSÁVEL],TabelaMonitoramento[[#This Row],[UNIDADE]])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N80"/>
  <sheetViews>
    <sheetView showGridLines="0" tabSelected="1" zoomScale="115" zoomScaleNormal="115" workbookViewId="0">
      <pane ySplit="5" topLeftCell="A6" activePane="bottomLeft" state="frozen"/>
      <selection pane="bottomLeft" activeCell="J35" sqref="J35"/>
    </sheetView>
  </sheetViews>
  <sheetFormatPr defaultRowHeight="15"/>
  <cols>
    <col min="1" max="1" width="6" style="36" customWidth="1"/>
    <col min="2" max="2" width="23.42578125" style="35" customWidth="1"/>
    <col min="3" max="3" width="12.7109375" style="85" hidden="1" customWidth="1"/>
    <col min="4" max="4" width="12.7109375" style="34" hidden="1" customWidth="1"/>
    <col min="5" max="5" width="15.140625" style="35" customWidth="1"/>
    <col min="6" max="6" width="13.85546875" style="35" hidden="1" customWidth="1"/>
    <col min="7" max="7" width="12" style="35" hidden="1" customWidth="1"/>
    <col min="8" max="8" width="16.7109375" style="35" hidden="1" customWidth="1"/>
    <col min="9" max="9" width="0.140625" style="35" hidden="1" customWidth="1"/>
    <col min="10" max="10" width="15.42578125" style="35" customWidth="1"/>
    <col min="11" max="11" width="10.42578125" style="35" customWidth="1"/>
    <col min="12" max="12" width="16" style="34" hidden="1" customWidth="1"/>
    <col min="13" max="13" width="19.140625" style="34" customWidth="1"/>
    <col min="14" max="14" width="27.85546875" style="49" customWidth="1"/>
    <col min="15" max="15" width="12.85546875" style="49" customWidth="1"/>
    <col min="16" max="16" width="42.28515625" style="91" customWidth="1"/>
    <col min="17" max="17" width="12.85546875" style="48" customWidth="1"/>
    <col min="18" max="18" width="6.7109375" style="49" customWidth="1"/>
    <col min="19" max="19" width="11.7109375" style="49" customWidth="1"/>
    <col min="20" max="20" width="14.85546875" style="49" customWidth="1"/>
    <col min="21" max="21" width="11.140625" style="49" customWidth="1"/>
    <col min="22" max="22" width="12.7109375" style="49" customWidth="1"/>
    <col min="23" max="23" width="10.140625" style="49" customWidth="1"/>
    <col min="24" max="25" width="10.28515625" style="49" customWidth="1"/>
    <col min="26" max="26" width="9.7109375" style="49" customWidth="1"/>
    <col min="27" max="27" width="9.85546875" style="49" customWidth="1"/>
    <col min="28" max="28" width="12.85546875" style="49" customWidth="1"/>
    <col min="29" max="29" width="15" style="49" customWidth="1"/>
    <col min="30" max="30" width="14.28515625" style="49" customWidth="1"/>
    <col min="31" max="40" width="9.140625" style="49"/>
  </cols>
  <sheetData>
    <row r="1" spans="1:40" s="61" customFormat="1" ht="60" customHeight="1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1:40" s="61" customFormat="1" ht="30" customHeight="1">
      <c r="A2" s="148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60"/>
      <c r="AF2" s="60"/>
      <c r="AG2" s="60"/>
      <c r="AH2" s="60"/>
      <c r="AI2" s="60"/>
      <c r="AJ2" s="60"/>
      <c r="AK2" s="60"/>
      <c r="AL2" s="60"/>
      <c r="AM2" s="60"/>
      <c r="AN2" s="60"/>
    </row>
    <row r="3" spans="1:40" s="61" customFormat="1" ht="19.899999999999999" customHeight="1">
      <c r="A3" s="145"/>
      <c r="B3" s="146"/>
      <c r="C3" s="147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06"/>
      <c r="U3" s="106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</row>
    <row r="4" spans="1:40" s="42" customFormat="1" ht="43.15" customHeight="1" thickBot="1">
      <c r="A4" s="142" t="s">
        <v>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4"/>
      <c r="V4" s="134" t="s">
        <v>3</v>
      </c>
      <c r="W4" s="135"/>
      <c r="X4" s="135"/>
      <c r="Y4" s="135"/>
      <c r="Z4" s="135"/>
      <c r="AA4" s="135"/>
      <c r="AB4" s="136"/>
      <c r="AC4" s="132" t="s">
        <v>4</v>
      </c>
      <c r="AD4" s="133"/>
      <c r="AE4" s="53"/>
      <c r="AF4" s="53"/>
      <c r="AG4" s="53"/>
      <c r="AH4" s="53"/>
      <c r="AI4" s="53"/>
      <c r="AJ4" s="53"/>
      <c r="AK4" s="53"/>
      <c r="AL4" s="53"/>
      <c r="AM4" s="53"/>
      <c r="AN4" s="53"/>
    </row>
    <row r="5" spans="1:40" s="42" customFormat="1" ht="79.900000000000006" customHeight="1">
      <c r="A5" s="104" t="s">
        <v>5</v>
      </c>
      <c r="B5" s="93" t="s">
        <v>6</v>
      </c>
      <c r="C5" s="93" t="s">
        <v>7</v>
      </c>
      <c r="D5" s="93" t="s">
        <v>8</v>
      </c>
      <c r="E5" s="93" t="s">
        <v>9</v>
      </c>
      <c r="F5" s="83" t="s">
        <v>10</v>
      </c>
      <c r="G5" s="93" t="s">
        <v>11</v>
      </c>
      <c r="H5" s="93" t="s">
        <v>12</v>
      </c>
      <c r="I5" s="93" t="s">
        <v>13</v>
      </c>
      <c r="J5" s="102" t="s">
        <v>14</v>
      </c>
      <c r="K5" s="93" t="s">
        <v>15</v>
      </c>
      <c r="L5" s="92" t="s">
        <v>16</v>
      </c>
      <c r="M5" s="102" t="s">
        <v>17</v>
      </c>
      <c r="N5" s="102" t="s">
        <v>18</v>
      </c>
      <c r="O5" s="93" t="s">
        <v>19</v>
      </c>
      <c r="P5" s="102" t="s">
        <v>20</v>
      </c>
      <c r="Q5" s="102" t="s">
        <v>21</v>
      </c>
      <c r="R5" s="102" t="s">
        <v>22</v>
      </c>
      <c r="S5" s="102" t="s">
        <v>23</v>
      </c>
      <c r="T5" s="102" t="s">
        <v>498</v>
      </c>
      <c r="U5" s="102" t="s">
        <v>24</v>
      </c>
      <c r="V5" s="95" t="s">
        <v>25</v>
      </c>
      <c r="W5" s="95" t="s">
        <v>26</v>
      </c>
      <c r="X5" s="95" t="s">
        <v>27</v>
      </c>
      <c r="Y5" s="95" t="s">
        <v>28</v>
      </c>
      <c r="Z5" s="95" t="s">
        <v>29</v>
      </c>
      <c r="AA5" s="95" t="s">
        <v>30</v>
      </c>
      <c r="AB5" s="95" t="s">
        <v>31</v>
      </c>
      <c r="AC5" s="96" t="s">
        <v>32</v>
      </c>
      <c r="AD5" s="97" t="s">
        <v>33</v>
      </c>
      <c r="AE5" s="53"/>
      <c r="AF5" s="53"/>
      <c r="AG5" s="53"/>
      <c r="AH5" s="53"/>
      <c r="AI5" s="53"/>
      <c r="AJ5" s="53"/>
      <c r="AK5" s="53"/>
      <c r="AL5" s="53"/>
      <c r="AM5" s="53"/>
      <c r="AN5" s="53"/>
    </row>
    <row r="6" spans="1:40" s="34" customFormat="1" ht="92.45" customHeight="1">
      <c r="A6" s="105" t="s">
        <v>34</v>
      </c>
      <c r="B6" s="37" t="s">
        <v>35</v>
      </c>
      <c r="C6" s="33" t="s">
        <v>36</v>
      </c>
      <c r="D6" s="33" t="s">
        <v>37</v>
      </c>
      <c r="E6" s="33" t="s">
        <v>38</v>
      </c>
      <c r="F6" s="33" t="s">
        <v>39</v>
      </c>
      <c r="G6" s="33" t="s">
        <v>40</v>
      </c>
      <c r="H6" s="56">
        <v>300000</v>
      </c>
      <c r="I6" s="56" t="s">
        <v>41</v>
      </c>
      <c r="J6" s="52" t="s">
        <v>42</v>
      </c>
      <c r="K6" s="51" t="s">
        <v>43</v>
      </c>
      <c r="L6" s="33" t="s">
        <v>44</v>
      </c>
      <c r="M6" s="68" t="s">
        <v>45</v>
      </c>
      <c r="N6" s="33" t="s">
        <v>46</v>
      </c>
      <c r="O6" s="33">
        <v>285</v>
      </c>
      <c r="P6" s="88" t="s">
        <v>505</v>
      </c>
      <c r="Q6" s="115">
        <v>44202</v>
      </c>
      <c r="R6" s="33" t="s">
        <v>47</v>
      </c>
      <c r="S6" s="33" t="s">
        <v>48</v>
      </c>
      <c r="T6" s="127" t="s">
        <v>501</v>
      </c>
      <c r="U6" s="33" t="s">
        <v>49</v>
      </c>
      <c r="V6" s="99" t="s">
        <v>50</v>
      </c>
      <c r="W6" s="98">
        <v>44255</v>
      </c>
      <c r="X6" s="100">
        <f ca="1">_xlfn.DAYS(W6,IF(ISBLANK(Y6),TODAY(),Y6))</f>
        <v>11</v>
      </c>
      <c r="Y6" s="98"/>
      <c r="Z6" s="99">
        <v>44286</v>
      </c>
      <c r="AA6" s="103">
        <f ca="1">IF(ISBLANK(AB6),_xlfn.DAYS(Z6,TODAY()),"CONCLUÍDA")</f>
        <v>42</v>
      </c>
      <c r="AB6" s="99"/>
      <c r="AC6" s="101" t="str">
        <f t="shared" ref="AC6:AC35" ca="1" si="0">IF(OR(AA6&lt;0,X6&lt;0),"",IF(OR(V6="",V6="REGISTRADA",V6="PLANEJADA",V6="PROCESSO NÃO ABERTO"),"PLANEJADA",IF(OR(V6="EM PLANEJAMENTO"),"EM PLANEJAMENTO",IF(OR(V6="EM TRÂMITE ADMINISTRATIVO",V6="TRÂMITE ADMINISTRATIVO"),"PLANEJAMENTO CONCLUÍDO",IF(OR(V6="FINALIZADA",V6="FINALIZADO"),"PLANEJAMENTO CONCLUÍDO","STATUS INDEFINIDO")))))</f>
        <v>EM PLANEJAMENTO</v>
      </c>
      <c r="AD6" s="101" t="str">
        <f t="shared" ref="AD6:AD35" ca="1" si="1">IF(OR(AA6&lt;0,X6&lt;0),IF(OR(V6="",V6="REGISTRADA",V6="PLANEJADA",V6="PROCESSO NÃO ABERTO"),"PLANEJADA",IF(OR(V6="EM PLANEJAMENTO"),"EM PLANEJAMENTO COM ATRASO",IF(OR(V6="EM TRÂMITE ADMINISTRATIVO",V6="TRÂMITE ADMINISTRATIVO"),"PLANEJAMENTO CONCLUÍDO COM ATRASO",IF(OR(V6="FINALIZADA",V6="FINALIZADO"),"PLNAJAMENTO CONCLUÍDO COM ATRASO","STATUS INDEFINIDO")))),"")</f>
        <v/>
      </c>
      <c r="AE6" s="49"/>
      <c r="AF6" s="49"/>
      <c r="AG6" s="49"/>
      <c r="AH6" s="49"/>
      <c r="AI6" s="49"/>
      <c r="AJ6" s="49"/>
      <c r="AK6" s="49"/>
      <c r="AL6" s="49"/>
      <c r="AM6" s="49"/>
      <c r="AN6" s="49"/>
    </row>
    <row r="7" spans="1:40" s="34" customFormat="1" ht="58.9" hidden="1" customHeight="1">
      <c r="A7" s="105" t="s">
        <v>51</v>
      </c>
      <c r="B7" s="37" t="s">
        <v>52</v>
      </c>
      <c r="C7" s="86" t="s">
        <v>53</v>
      </c>
      <c r="D7" s="87" t="s">
        <v>54</v>
      </c>
      <c r="E7" s="33" t="s">
        <v>55</v>
      </c>
      <c r="F7" s="54" t="s">
        <v>56</v>
      </c>
      <c r="G7" s="33" t="s">
        <v>57</v>
      </c>
      <c r="H7" s="56">
        <v>2500000</v>
      </c>
      <c r="I7" s="56" t="s">
        <v>41</v>
      </c>
      <c r="J7" s="52" t="s">
        <v>58</v>
      </c>
      <c r="K7" s="52" t="s">
        <v>59</v>
      </c>
      <c r="L7" s="33" t="s">
        <v>60</v>
      </c>
      <c r="M7" s="68" t="s">
        <v>61</v>
      </c>
      <c r="N7" s="78" t="s">
        <v>62</v>
      </c>
      <c r="O7" s="37">
        <v>239</v>
      </c>
      <c r="P7" s="88" t="s">
        <v>63</v>
      </c>
      <c r="Q7" s="88"/>
      <c r="R7" s="81"/>
      <c r="S7" s="37" t="s">
        <v>64</v>
      </c>
      <c r="T7" s="37"/>
      <c r="U7" s="37" t="s">
        <v>64</v>
      </c>
      <c r="V7" s="99" t="s">
        <v>58</v>
      </c>
      <c r="W7" s="98">
        <v>44225</v>
      </c>
      <c r="X7" s="100">
        <f t="shared" ref="X7:X35" ca="1" si="2">_xlfn.DAYS(W7,IF(ISBLANK(Y7),TODAY(),Y7))</f>
        <v>0</v>
      </c>
      <c r="Y7" s="98">
        <v>44225</v>
      </c>
      <c r="Z7" s="98">
        <v>44225</v>
      </c>
      <c r="AA7" s="103" t="str">
        <f t="shared" ref="AA7:AA35" ca="1" si="3">IF(ISBLANK(AB7),_xlfn.DAYS(Z7,TODAY()),"CONCLUÍDA")</f>
        <v>CONCLUÍDA</v>
      </c>
      <c r="AB7" s="98">
        <v>44225</v>
      </c>
      <c r="AC7" s="101" t="str">
        <f t="shared" ca="1" si="0"/>
        <v>PLANEJAMENTO CONCLUÍDO</v>
      </c>
      <c r="AD7" s="101" t="str">
        <f t="shared" ca="1" si="1"/>
        <v/>
      </c>
      <c r="AE7" s="49"/>
      <c r="AF7" s="49"/>
      <c r="AG7" s="49"/>
      <c r="AH7" s="49"/>
      <c r="AI7" s="49"/>
      <c r="AJ7" s="49"/>
      <c r="AK7" s="49"/>
      <c r="AL7" s="49"/>
      <c r="AM7" s="49"/>
      <c r="AN7" s="49"/>
    </row>
    <row r="8" spans="1:40" s="34" customFormat="1" ht="66.75" hidden="1" customHeight="1">
      <c r="A8" s="105" t="s">
        <v>65</v>
      </c>
      <c r="B8" s="37" t="s">
        <v>66</v>
      </c>
      <c r="C8" s="33" t="s">
        <v>36</v>
      </c>
      <c r="D8" s="87" t="s">
        <v>67</v>
      </c>
      <c r="E8" s="33" t="s">
        <v>55</v>
      </c>
      <c r="F8" s="33" t="s">
        <v>56</v>
      </c>
      <c r="G8" s="55" t="s">
        <v>40</v>
      </c>
      <c r="H8" s="56">
        <v>30000</v>
      </c>
      <c r="I8" s="56" t="s">
        <v>68</v>
      </c>
      <c r="J8" s="57" t="s">
        <v>58</v>
      </c>
      <c r="K8" s="52" t="s">
        <v>59</v>
      </c>
      <c r="L8" s="33" t="s">
        <v>60</v>
      </c>
      <c r="M8" s="76" t="s">
        <v>69</v>
      </c>
      <c r="N8" s="77" t="s">
        <v>70</v>
      </c>
      <c r="O8" s="33">
        <v>235</v>
      </c>
      <c r="P8" s="88" t="s">
        <v>71</v>
      </c>
      <c r="Q8" s="88"/>
      <c r="R8" s="81"/>
      <c r="S8" s="33" t="s">
        <v>72</v>
      </c>
      <c r="T8" s="33"/>
      <c r="U8" s="33" t="s">
        <v>73</v>
      </c>
      <c r="V8" s="99" t="s">
        <v>58</v>
      </c>
      <c r="W8" s="98">
        <v>44225</v>
      </c>
      <c r="X8" s="100">
        <f t="shared" ca="1" si="2"/>
        <v>0</v>
      </c>
      <c r="Y8" s="98">
        <v>44225</v>
      </c>
      <c r="Z8" s="98">
        <v>44225</v>
      </c>
      <c r="AA8" s="103" t="str">
        <f t="shared" ca="1" si="3"/>
        <v>CONCLUÍDA</v>
      </c>
      <c r="AB8" s="98">
        <v>44225</v>
      </c>
      <c r="AC8" s="101" t="str">
        <f t="shared" ca="1" si="0"/>
        <v>PLANEJAMENTO CONCLUÍDO</v>
      </c>
      <c r="AD8" s="101" t="str">
        <f t="shared" ca="1" si="1"/>
        <v/>
      </c>
      <c r="AE8" s="49"/>
      <c r="AF8" s="49"/>
      <c r="AG8" s="49"/>
      <c r="AH8" s="49"/>
      <c r="AI8" s="49"/>
      <c r="AJ8" s="49"/>
      <c r="AK8" s="49"/>
      <c r="AL8" s="49"/>
      <c r="AM8" s="49"/>
      <c r="AN8" s="49"/>
    </row>
    <row r="9" spans="1:40" s="34" customFormat="1" ht="69" hidden="1" customHeight="1">
      <c r="A9" s="105" t="s">
        <v>74</v>
      </c>
      <c r="B9" s="37" t="s">
        <v>75</v>
      </c>
      <c r="C9" s="86" t="s">
        <v>76</v>
      </c>
      <c r="D9" s="87" t="s">
        <v>77</v>
      </c>
      <c r="E9" s="33" t="s">
        <v>55</v>
      </c>
      <c r="F9" s="33" t="s">
        <v>39</v>
      </c>
      <c r="G9" s="33" t="s">
        <v>40</v>
      </c>
      <c r="H9" s="56">
        <v>1200000</v>
      </c>
      <c r="I9" s="56" t="s">
        <v>68</v>
      </c>
      <c r="J9" s="57" t="s">
        <v>58</v>
      </c>
      <c r="K9" s="58" t="s">
        <v>59</v>
      </c>
      <c r="L9" s="33" t="s">
        <v>44</v>
      </c>
      <c r="M9" s="76" t="s">
        <v>78</v>
      </c>
      <c r="N9" s="77" t="s">
        <v>79</v>
      </c>
      <c r="O9" s="33">
        <v>199</v>
      </c>
      <c r="P9" s="88" t="s">
        <v>80</v>
      </c>
      <c r="Q9" s="88"/>
      <c r="R9" s="81"/>
      <c r="S9" s="33" t="s">
        <v>72</v>
      </c>
      <c r="T9" s="33"/>
      <c r="U9" s="33" t="s">
        <v>73</v>
      </c>
      <c r="V9" s="99" t="s">
        <v>58</v>
      </c>
      <c r="W9" s="98">
        <v>44225</v>
      </c>
      <c r="X9" s="100">
        <f t="shared" ca="1" si="2"/>
        <v>0</v>
      </c>
      <c r="Y9" s="98">
        <v>44225</v>
      </c>
      <c r="Z9" s="98">
        <v>44225</v>
      </c>
      <c r="AA9" s="103" t="str">
        <f t="shared" ca="1" si="3"/>
        <v>CONCLUÍDA</v>
      </c>
      <c r="AB9" s="98">
        <v>44225</v>
      </c>
      <c r="AC9" s="101" t="str">
        <f t="shared" ca="1" si="0"/>
        <v>PLANEJAMENTO CONCLUÍDO</v>
      </c>
      <c r="AD9" s="101" t="str">
        <f t="shared" ca="1" si="1"/>
        <v/>
      </c>
      <c r="AE9" s="49"/>
      <c r="AF9" s="49"/>
      <c r="AG9" s="49"/>
      <c r="AH9" s="49"/>
      <c r="AI9" s="49"/>
      <c r="AJ9" s="49"/>
      <c r="AK9" s="49"/>
      <c r="AL9" s="49"/>
      <c r="AM9" s="49"/>
      <c r="AN9" s="49"/>
    </row>
    <row r="10" spans="1:40" s="34" customFormat="1" ht="54.75" hidden="1" customHeight="1">
      <c r="A10" s="105" t="s">
        <v>81</v>
      </c>
      <c r="B10" s="37" t="s">
        <v>82</v>
      </c>
      <c r="C10" s="86" t="s">
        <v>83</v>
      </c>
      <c r="D10" s="87" t="s">
        <v>84</v>
      </c>
      <c r="E10" s="33" t="s">
        <v>55</v>
      </c>
      <c r="F10" s="54" t="s">
        <v>56</v>
      </c>
      <c r="G10" s="55" t="s">
        <v>40</v>
      </c>
      <c r="H10" s="56">
        <v>265000</v>
      </c>
      <c r="I10" s="56" t="s">
        <v>68</v>
      </c>
      <c r="J10" s="57" t="s">
        <v>58</v>
      </c>
      <c r="K10" s="58" t="s">
        <v>59</v>
      </c>
      <c r="L10" s="33" t="s">
        <v>60</v>
      </c>
      <c r="M10" s="76" t="s">
        <v>85</v>
      </c>
      <c r="N10" s="78" t="s">
        <v>62</v>
      </c>
      <c r="O10" s="37">
        <v>199</v>
      </c>
      <c r="P10" s="88" t="s">
        <v>86</v>
      </c>
      <c r="Q10" s="88"/>
      <c r="R10" s="81"/>
      <c r="S10" s="37" t="s">
        <v>87</v>
      </c>
      <c r="T10" s="37"/>
      <c r="U10" s="33" t="s">
        <v>73</v>
      </c>
      <c r="V10" s="99" t="s">
        <v>58</v>
      </c>
      <c r="W10" s="98">
        <v>44225</v>
      </c>
      <c r="X10" s="100">
        <f t="shared" ca="1" si="2"/>
        <v>0</v>
      </c>
      <c r="Y10" s="98">
        <v>44225</v>
      </c>
      <c r="Z10" s="98">
        <v>44225</v>
      </c>
      <c r="AA10" s="103" t="str">
        <f t="shared" ca="1" si="3"/>
        <v>CONCLUÍDA</v>
      </c>
      <c r="AB10" s="98">
        <v>44225</v>
      </c>
      <c r="AC10" s="101" t="str">
        <f t="shared" ca="1" si="0"/>
        <v>PLANEJAMENTO CONCLUÍDO</v>
      </c>
      <c r="AD10" s="101" t="str">
        <f t="shared" ca="1" si="1"/>
        <v/>
      </c>
      <c r="AE10" s="49"/>
      <c r="AF10" s="49"/>
      <c r="AG10" s="49"/>
      <c r="AH10" s="49"/>
      <c r="AI10" s="49"/>
      <c r="AJ10" s="49"/>
      <c r="AK10" s="49"/>
      <c r="AL10" s="49"/>
      <c r="AM10" s="49"/>
      <c r="AN10" s="49"/>
    </row>
    <row r="11" spans="1:40" s="34" customFormat="1" ht="81" customHeight="1">
      <c r="A11" s="105" t="s">
        <v>88</v>
      </c>
      <c r="B11" s="37" t="s">
        <v>89</v>
      </c>
      <c r="C11" s="86" t="s">
        <v>76</v>
      </c>
      <c r="D11" s="87" t="s">
        <v>90</v>
      </c>
      <c r="E11" s="33" t="s">
        <v>55</v>
      </c>
      <c r="F11" s="33" t="s">
        <v>39</v>
      </c>
      <c r="G11" s="33" t="s">
        <v>40</v>
      </c>
      <c r="H11" s="56">
        <v>100000</v>
      </c>
      <c r="I11" s="56" t="s">
        <v>91</v>
      </c>
      <c r="J11" s="57" t="s">
        <v>59</v>
      </c>
      <c r="K11" s="58" t="s">
        <v>92</v>
      </c>
      <c r="L11" s="33" t="s">
        <v>44</v>
      </c>
      <c r="M11" s="76" t="s">
        <v>93</v>
      </c>
      <c r="N11" s="77" t="s">
        <v>94</v>
      </c>
      <c r="O11" s="33">
        <v>195</v>
      </c>
      <c r="P11" s="89" t="s">
        <v>506</v>
      </c>
      <c r="Q11" s="115">
        <v>44193</v>
      </c>
      <c r="R11" s="33" t="s">
        <v>95</v>
      </c>
      <c r="S11" s="33" t="s">
        <v>96</v>
      </c>
      <c r="T11" s="33" t="s">
        <v>500</v>
      </c>
      <c r="U11" s="33" t="s">
        <v>97</v>
      </c>
      <c r="V11" s="99" t="s">
        <v>497</v>
      </c>
      <c r="W11" s="98">
        <v>44225</v>
      </c>
      <c r="X11" s="100">
        <f t="shared" ca="1" si="2"/>
        <v>45</v>
      </c>
      <c r="Y11" s="98">
        <v>44180</v>
      </c>
      <c r="Z11" s="99">
        <v>44253</v>
      </c>
      <c r="AA11" s="103" t="str">
        <f t="shared" ca="1" si="3"/>
        <v>CONCLUÍDA</v>
      </c>
      <c r="AB11" s="99">
        <v>44188</v>
      </c>
      <c r="AC11" s="101" t="str">
        <f t="shared" ca="1" si="0"/>
        <v>PLANEJAMENTO CONCLUÍDO</v>
      </c>
      <c r="AD11" s="101" t="str">
        <f ca="1">IF(OR(AA11&lt;0,X11&lt;0),IF(OR(V11="",V11="REGISTRADA",V11="PLANEJADA",V11="PROCESSO NÃO ABERTO"),"PLANEJADA",IF(OR(V11="EM PLANEJAMENTO"),"EM PLANEJAMENTO COM ATRASO",IF(OR(V11="EM TRÂMITE ADMINISTRATIVO",V11="TRÂMITE ADMINISTRATIVO"),"PLANEJAMENTO CONCLUÍDO COM ATRASO",IF(OR(V11="FINALIZADA",V11="FINALIZADO"),"PLNAJAMENTO CONCLUÍDO COM ATRASO","STATUS INDEFINIDO")))),"")</f>
        <v/>
      </c>
      <c r="AE11" s="49"/>
      <c r="AF11" s="49"/>
      <c r="AG11" s="49"/>
      <c r="AH11" s="49"/>
      <c r="AI11" s="49"/>
      <c r="AJ11" s="49"/>
      <c r="AK11" s="49"/>
      <c r="AL11" s="49"/>
      <c r="AM11" s="49"/>
      <c r="AN11" s="49"/>
    </row>
    <row r="12" spans="1:40" s="34" customFormat="1" ht="74.25" customHeight="1">
      <c r="A12" s="105" t="s">
        <v>98</v>
      </c>
      <c r="B12" s="37" t="s">
        <v>99</v>
      </c>
      <c r="C12" s="86" t="s">
        <v>76</v>
      </c>
      <c r="D12" s="87" t="s">
        <v>100</v>
      </c>
      <c r="E12" s="33" t="s">
        <v>55</v>
      </c>
      <c r="F12" s="33" t="s">
        <v>39</v>
      </c>
      <c r="G12" s="55" t="s">
        <v>40</v>
      </c>
      <c r="H12" s="56">
        <v>50000</v>
      </c>
      <c r="I12" s="56" t="s">
        <v>101</v>
      </c>
      <c r="J12" s="57" t="s">
        <v>102</v>
      </c>
      <c r="K12" s="58" t="s">
        <v>103</v>
      </c>
      <c r="L12" s="33" t="s">
        <v>44</v>
      </c>
      <c r="M12" s="76" t="s">
        <v>104</v>
      </c>
      <c r="N12" s="77" t="s">
        <v>105</v>
      </c>
      <c r="O12" s="33">
        <v>195</v>
      </c>
      <c r="P12" s="89" t="s">
        <v>507</v>
      </c>
      <c r="Q12" s="115">
        <v>44158</v>
      </c>
      <c r="R12" s="33" t="s">
        <v>106</v>
      </c>
      <c r="S12" s="33" t="s">
        <v>87</v>
      </c>
      <c r="T12" s="33" t="s">
        <v>499</v>
      </c>
      <c r="U12" s="33" t="s">
        <v>73</v>
      </c>
      <c r="V12" s="99" t="s">
        <v>50</v>
      </c>
      <c r="W12" s="98">
        <v>44316</v>
      </c>
      <c r="X12" s="100">
        <f t="shared" ca="1" si="2"/>
        <v>72</v>
      </c>
      <c r="Y12" s="98"/>
      <c r="Z12" s="99">
        <v>44344</v>
      </c>
      <c r="AA12" s="103">
        <f t="shared" ca="1" si="3"/>
        <v>100</v>
      </c>
      <c r="AB12" s="99"/>
      <c r="AC12" s="101" t="str">
        <f t="shared" ca="1" si="0"/>
        <v>EM PLANEJAMENTO</v>
      </c>
      <c r="AD12" s="101" t="str">
        <f t="shared" ca="1" si="1"/>
        <v/>
      </c>
      <c r="AE12" s="49"/>
      <c r="AF12" s="49"/>
      <c r="AG12" s="49"/>
      <c r="AH12" s="49"/>
      <c r="AI12" s="49"/>
      <c r="AJ12" s="49"/>
      <c r="AK12" s="49"/>
      <c r="AL12" s="49"/>
      <c r="AM12" s="49"/>
      <c r="AN12" s="49"/>
    </row>
    <row r="13" spans="1:40" s="34" customFormat="1" ht="75" customHeight="1">
      <c r="A13" s="105" t="s">
        <v>107</v>
      </c>
      <c r="B13" s="37" t="s">
        <v>108</v>
      </c>
      <c r="C13" s="86" t="s">
        <v>53</v>
      </c>
      <c r="D13" s="87" t="s">
        <v>109</v>
      </c>
      <c r="E13" s="33" t="s">
        <v>55</v>
      </c>
      <c r="F13" s="33" t="s">
        <v>39</v>
      </c>
      <c r="G13" s="55" t="s">
        <v>57</v>
      </c>
      <c r="H13" s="56">
        <v>300000</v>
      </c>
      <c r="I13" s="56" t="s">
        <v>41</v>
      </c>
      <c r="J13" s="57" t="s">
        <v>110</v>
      </c>
      <c r="K13" s="58" t="s">
        <v>133</v>
      </c>
      <c r="L13" s="33" t="s">
        <v>44</v>
      </c>
      <c r="M13" s="76" t="s">
        <v>111</v>
      </c>
      <c r="N13" s="77" t="s">
        <v>112</v>
      </c>
      <c r="O13" s="33">
        <v>195</v>
      </c>
      <c r="P13" s="89" t="s">
        <v>538</v>
      </c>
      <c r="Q13" s="115">
        <v>44236</v>
      </c>
      <c r="R13" s="33" t="s">
        <v>106</v>
      </c>
      <c r="S13" s="33" t="s">
        <v>87</v>
      </c>
      <c r="T13" s="33" t="s">
        <v>502</v>
      </c>
      <c r="U13" s="33" t="s">
        <v>73</v>
      </c>
      <c r="V13" s="99" t="s">
        <v>497</v>
      </c>
      <c r="W13" s="98">
        <v>44225</v>
      </c>
      <c r="X13" s="100">
        <f t="shared" ca="1" si="2"/>
        <v>-5</v>
      </c>
      <c r="Y13" s="98">
        <v>44230</v>
      </c>
      <c r="Z13" s="99">
        <v>44253</v>
      </c>
      <c r="AA13" s="103" t="str">
        <f t="shared" ca="1" si="3"/>
        <v>CONCLUÍDA</v>
      </c>
      <c r="AB13" s="99">
        <v>44236</v>
      </c>
      <c r="AC13" s="101" t="str">
        <f t="shared" ca="1" si="0"/>
        <v/>
      </c>
      <c r="AD13" s="101" t="str">
        <f t="shared" ca="1" si="1"/>
        <v>PLANEJAMENTO CONCLUÍDO COM ATRASO</v>
      </c>
      <c r="AE13" s="49"/>
      <c r="AF13" s="49"/>
      <c r="AG13" s="49"/>
      <c r="AH13" s="49"/>
      <c r="AI13" s="49"/>
      <c r="AJ13" s="49"/>
      <c r="AK13" s="49"/>
      <c r="AL13" s="49"/>
      <c r="AM13" s="49"/>
      <c r="AN13" s="49"/>
    </row>
    <row r="14" spans="1:40" s="34" customFormat="1" ht="70.5" customHeight="1">
      <c r="A14" s="105" t="s">
        <v>113</v>
      </c>
      <c r="B14" s="37" t="s">
        <v>114</v>
      </c>
      <c r="C14" s="86" t="s">
        <v>115</v>
      </c>
      <c r="D14" s="87" t="s">
        <v>116</v>
      </c>
      <c r="E14" s="33" t="s">
        <v>55</v>
      </c>
      <c r="F14" s="33" t="s">
        <v>39</v>
      </c>
      <c r="G14" s="55" t="s">
        <v>40</v>
      </c>
      <c r="H14" s="56">
        <v>100000</v>
      </c>
      <c r="I14" s="56" t="s">
        <v>117</v>
      </c>
      <c r="J14" s="57" t="s">
        <v>102</v>
      </c>
      <c r="K14" s="58" t="s">
        <v>172</v>
      </c>
      <c r="L14" s="33" t="s">
        <v>44</v>
      </c>
      <c r="M14" s="76" t="s">
        <v>118</v>
      </c>
      <c r="N14" s="77" t="s">
        <v>119</v>
      </c>
      <c r="O14" s="33">
        <v>179</v>
      </c>
      <c r="P14" s="89" t="s">
        <v>539</v>
      </c>
      <c r="Q14" s="115">
        <v>44158</v>
      </c>
      <c r="R14" s="33" t="s">
        <v>95</v>
      </c>
      <c r="S14" s="33" t="s">
        <v>120</v>
      </c>
      <c r="T14" s="33" t="s">
        <v>499</v>
      </c>
      <c r="U14" s="33" t="s">
        <v>73</v>
      </c>
      <c r="V14" s="99" t="s">
        <v>50</v>
      </c>
      <c r="W14" s="98">
        <v>44316</v>
      </c>
      <c r="X14" s="100">
        <f t="shared" ca="1" si="2"/>
        <v>72</v>
      </c>
      <c r="Y14" s="98"/>
      <c r="Z14" s="99">
        <v>44344</v>
      </c>
      <c r="AA14" s="103">
        <f t="shared" ca="1" si="3"/>
        <v>100</v>
      </c>
      <c r="AB14" s="99"/>
      <c r="AC14" s="101" t="str">
        <f t="shared" ca="1" si="0"/>
        <v>EM PLANEJAMENTO</v>
      </c>
      <c r="AD14" s="101" t="str">
        <f t="shared" ca="1" si="1"/>
        <v/>
      </c>
      <c r="AE14" s="49"/>
      <c r="AF14" s="49"/>
      <c r="AG14" s="49"/>
      <c r="AH14" s="49"/>
      <c r="AI14" s="49"/>
      <c r="AJ14" s="49"/>
      <c r="AK14" s="49"/>
      <c r="AL14" s="49"/>
      <c r="AM14" s="49"/>
      <c r="AN14" s="49"/>
    </row>
    <row r="15" spans="1:40" s="34" customFormat="1" ht="91.5" customHeight="1">
      <c r="A15" s="105" t="s">
        <v>121</v>
      </c>
      <c r="B15" s="37" t="s">
        <v>122</v>
      </c>
      <c r="C15" s="86" t="s">
        <v>123</v>
      </c>
      <c r="D15" s="87" t="s">
        <v>124</v>
      </c>
      <c r="E15" s="33" t="s">
        <v>55</v>
      </c>
      <c r="F15" s="33" t="s">
        <v>39</v>
      </c>
      <c r="G15" s="59" t="s">
        <v>57</v>
      </c>
      <c r="H15" s="56">
        <v>700000</v>
      </c>
      <c r="I15" s="56" t="s">
        <v>41</v>
      </c>
      <c r="J15" s="57" t="s">
        <v>92</v>
      </c>
      <c r="K15" s="58" t="s">
        <v>103</v>
      </c>
      <c r="L15" s="33" t="s">
        <v>44</v>
      </c>
      <c r="M15" s="68" t="s">
        <v>126</v>
      </c>
      <c r="N15" s="78" t="s">
        <v>127</v>
      </c>
      <c r="O15" s="37">
        <v>174</v>
      </c>
      <c r="P15" s="89" t="s">
        <v>540</v>
      </c>
      <c r="Q15" s="115">
        <v>44208</v>
      </c>
      <c r="R15" s="33" t="s">
        <v>106</v>
      </c>
      <c r="S15" s="37" t="s">
        <v>64</v>
      </c>
      <c r="T15" s="37" t="s">
        <v>499</v>
      </c>
      <c r="U15" s="37" t="s">
        <v>64</v>
      </c>
      <c r="V15" s="99" t="s">
        <v>50</v>
      </c>
      <c r="W15" s="99">
        <v>44344</v>
      </c>
      <c r="X15" s="100">
        <f t="shared" ca="1" si="2"/>
        <v>100</v>
      </c>
      <c r="Y15" s="98"/>
      <c r="Z15" s="99">
        <v>44379</v>
      </c>
      <c r="AA15" s="103">
        <f t="shared" ca="1" si="3"/>
        <v>135</v>
      </c>
      <c r="AB15" s="99"/>
      <c r="AC15" s="101" t="str">
        <f t="shared" ca="1" si="0"/>
        <v>EM PLANEJAMENTO</v>
      </c>
      <c r="AD15" s="101" t="str">
        <f t="shared" ca="1" si="1"/>
        <v/>
      </c>
      <c r="AE15" s="49"/>
      <c r="AF15" s="49"/>
      <c r="AG15" s="49"/>
      <c r="AH15" s="49"/>
      <c r="AI15" s="49"/>
      <c r="AJ15" s="49"/>
      <c r="AK15" s="49"/>
      <c r="AL15" s="49"/>
      <c r="AM15" s="49"/>
      <c r="AN15" s="49"/>
    </row>
    <row r="16" spans="1:40" s="34" customFormat="1" ht="74.45" customHeight="1">
      <c r="A16" s="105" t="s">
        <v>128</v>
      </c>
      <c r="B16" s="37" t="s">
        <v>129</v>
      </c>
      <c r="C16" s="33" t="s">
        <v>130</v>
      </c>
      <c r="D16" s="87" t="s">
        <v>131</v>
      </c>
      <c r="E16" s="33" t="s">
        <v>132</v>
      </c>
      <c r="F16" s="33" t="s">
        <v>39</v>
      </c>
      <c r="G16" s="59" t="s">
        <v>40</v>
      </c>
      <c r="H16" s="56">
        <v>20000</v>
      </c>
      <c r="I16" s="56" t="s">
        <v>41</v>
      </c>
      <c r="J16" s="57" t="s">
        <v>133</v>
      </c>
      <c r="K16" s="58" t="s">
        <v>125</v>
      </c>
      <c r="L16" s="33" t="s">
        <v>44</v>
      </c>
      <c r="M16" s="68" t="s">
        <v>134</v>
      </c>
      <c r="N16" s="37" t="s">
        <v>135</v>
      </c>
      <c r="O16" s="37">
        <v>174</v>
      </c>
      <c r="P16" s="88" t="s">
        <v>541</v>
      </c>
      <c r="Q16" s="115">
        <v>44235</v>
      </c>
      <c r="R16" s="33" t="s">
        <v>136</v>
      </c>
      <c r="S16" s="37" t="s">
        <v>120</v>
      </c>
      <c r="T16" s="37" t="s">
        <v>499</v>
      </c>
      <c r="U16" s="33" t="s">
        <v>73</v>
      </c>
      <c r="V16" s="117" t="s">
        <v>50</v>
      </c>
      <c r="W16" s="98">
        <v>44281</v>
      </c>
      <c r="X16" s="100">
        <f t="shared" ca="1" si="2"/>
        <v>37</v>
      </c>
      <c r="Y16" s="98"/>
      <c r="Z16" s="98">
        <v>44316</v>
      </c>
      <c r="AA16" s="103">
        <f t="shared" ca="1" si="3"/>
        <v>72</v>
      </c>
      <c r="AB16" s="99"/>
      <c r="AC16" s="101" t="str">
        <f t="shared" ca="1" si="0"/>
        <v>EM PLANEJAMENTO</v>
      </c>
      <c r="AD16" s="101" t="str">
        <f t="shared" ca="1" si="1"/>
        <v/>
      </c>
      <c r="AE16" s="49"/>
      <c r="AF16" s="49"/>
      <c r="AG16" s="49"/>
      <c r="AH16" s="49"/>
      <c r="AI16" s="49"/>
      <c r="AJ16" s="49"/>
      <c r="AK16" s="49"/>
      <c r="AL16" s="49"/>
      <c r="AM16" s="49"/>
      <c r="AN16" s="49"/>
    </row>
    <row r="17" spans="1:40" s="34" customFormat="1" ht="125.45" customHeight="1">
      <c r="A17" s="105" t="s">
        <v>137</v>
      </c>
      <c r="B17" s="37" t="s">
        <v>138</v>
      </c>
      <c r="C17" s="86" t="s">
        <v>76</v>
      </c>
      <c r="D17" s="87" t="s">
        <v>139</v>
      </c>
      <c r="E17" s="33" t="s">
        <v>55</v>
      </c>
      <c r="F17" s="33" t="s">
        <v>39</v>
      </c>
      <c r="G17" s="59" t="s">
        <v>57</v>
      </c>
      <c r="H17" s="82">
        <v>600000</v>
      </c>
      <c r="I17" s="56" t="s">
        <v>41</v>
      </c>
      <c r="J17" s="52" t="s">
        <v>133</v>
      </c>
      <c r="K17" s="51" t="s">
        <v>125</v>
      </c>
      <c r="L17" s="33" t="s">
        <v>44</v>
      </c>
      <c r="M17" s="68" t="s">
        <v>140</v>
      </c>
      <c r="N17" s="77" t="s">
        <v>141</v>
      </c>
      <c r="O17" s="33">
        <v>170</v>
      </c>
      <c r="P17" s="89" t="s">
        <v>542</v>
      </c>
      <c r="Q17" s="115">
        <v>44154</v>
      </c>
      <c r="R17" s="33" t="s">
        <v>106</v>
      </c>
      <c r="S17" s="33" t="s">
        <v>87</v>
      </c>
      <c r="T17" s="33" t="s">
        <v>502</v>
      </c>
      <c r="U17" s="33" t="s">
        <v>73</v>
      </c>
      <c r="V17" s="99" t="s">
        <v>50</v>
      </c>
      <c r="W17" s="99">
        <v>44253</v>
      </c>
      <c r="X17" s="100">
        <f t="shared" ca="1" si="2"/>
        <v>9</v>
      </c>
      <c r="Y17" s="98"/>
      <c r="Z17" s="98">
        <v>44281</v>
      </c>
      <c r="AA17" s="103">
        <f t="shared" ca="1" si="3"/>
        <v>37</v>
      </c>
      <c r="AB17" s="99"/>
      <c r="AC17" s="101" t="str">
        <f t="shared" ca="1" si="0"/>
        <v>EM PLANEJAMENTO</v>
      </c>
      <c r="AD17" s="101" t="str">
        <f t="shared" ca="1" si="1"/>
        <v/>
      </c>
      <c r="AE17" s="49"/>
      <c r="AF17" s="49"/>
      <c r="AG17" s="49"/>
      <c r="AH17" s="49"/>
      <c r="AI17" s="49"/>
      <c r="AJ17" s="49"/>
      <c r="AK17" s="49"/>
      <c r="AL17" s="49"/>
      <c r="AM17" s="49"/>
      <c r="AN17" s="49"/>
    </row>
    <row r="18" spans="1:40" s="34" customFormat="1" ht="73.900000000000006" customHeight="1">
      <c r="A18" s="105" t="s">
        <v>142</v>
      </c>
      <c r="B18" s="37" t="s">
        <v>143</v>
      </c>
      <c r="C18" s="86" t="s">
        <v>76</v>
      </c>
      <c r="D18" s="87" t="s">
        <v>144</v>
      </c>
      <c r="E18" s="33" t="s">
        <v>55</v>
      </c>
      <c r="F18" s="33" t="s">
        <v>39</v>
      </c>
      <c r="G18" s="59" t="s">
        <v>40</v>
      </c>
      <c r="H18" s="56">
        <v>50000</v>
      </c>
      <c r="I18" s="56" t="s">
        <v>101</v>
      </c>
      <c r="J18" s="57" t="s">
        <v>133</v>
      </c>
      <c r="K18" s="58" t="s">
        <v>103</v>
      </c>
      <c r="L18" s="33" t="s">
        <v>44</v>
      </c>
      <c r="M18" s="76" t="s">
        <v>145</v>
      </c>
      <c r="N18" s="77" t="s">
        <v>146</v>
      </c>
      <c r="O18" s="33">
        <v>170</v>
      </c>
      <c r="P18" s="89" t="s">
        <v>543</v>
      </c>
      <c r="Q18" s="115">
        <v>44229</v>
      </c>
      <c r="R18" s="33" t="s">
        <v>136</v>
      </c>
      <c r="S18" s="33" t="s">
        <v>120</v>
      </c>
      <c r="T18" s="33" t="s">
        <v>499</v>
      </c>
      <c r="U18" s="33" t="s">
        <v>73</v>
      </c>
      <c r="V18" s="99" t="s">
        <v>50</v>
      </c>
      <c r="W18" s="98">
        <v>44281</v>
      </c>
      <c r="X18" s="100">
        <f t="shared" ca="1" si="2"/>
        <v>37</v>
      </c>
      <c r="Y18" s="98"/>
      <c r="Z18" s="98">
        <v>44316</v>
      </c>
      <c r="AA18" s="103">
        <f t="shared" ca="1" si="3"/>
        <v>72</v>
      </c>
      <c r="AB18" s="99"/>
      <c r="AC18" s="101" t="str">
        <f t="shared" ca="1" si="0"/>
        <v>EM PLANEJAMENTO</v>
      </c>
      <c r="AD18" s="101" t="str">
        <f t="shared" ca="1" si="1"/>
        <v/>
      </c>
      <c r="AE18" s="49"/>
      <c r="AF18" s="49"/>
      <c r="AG18" s="49"/>
      <c r="AH18" s="49"/>
      <c r="AI18" s="49"/>
      <c r="AJ18" s="49"/>
      <c r="AK18" s="49"/>
      <c r="AL18" s="49"/>
      <c r="AM18" s="49"/>
      <c r="AN18" s="49"/>
    </row>
    <row r="19" spans="1:40" s="34" customFormat="1" ht="67.5" customHeight="1">
      <c r="A19" s="105" t="s">
        <v>147</v>
      </c>
      <c r="B19" s="37" t="s">
        <v>148</v>
      </c>
      <c r="C19" s="86" t="s">
        <v>115</v>
      </c>
      <c r="D19" s="87" t="s">
        <v>149</v>
      </c>
      <c r="E19" s="33" t="s">
        <v>55</v>
      </c>
      <c r="F19" s="33" t="s">
        <v>39</v>
      </c>
      <c r="G19" s="59" t="s">
        <v>40</v>
      </c>
      <c r="H19" s="56">
        <v>500000</v>
      </c>
      <c r="I19" s="56" t="s">
        <v>68</v>
      </c>
      <c r="J19" s="58" t="s">
        <v>92</v>
      </c>
      <c r="K19" s="58" t="s">
        <v>103</v>
      </c>
      <c r="L19" s="33" t="s">
        <v>44</v>
      </c>
      <c r="M19" s="76" t="s">
        <v>150</v>
      </c>
      <c r="N19" s="77" t="s">
        <v>151</v>
      </c>
      <c r="O19" s="33">
        <v>169</v>
      </c>
      <c r="P19" s="89" t="s">
        <v>544</v>
      </c>
      <c r="Q19" s="115">
        <v>44235</v>
      </c>
      <c r="R19" s="33" t="s">
        <v>47</v>
      </c>
      <c r="S19" s="33" t="s">
        <v>49</v>
      </c>
      <c r="T19" s="33" t="s">
        <v>499</v>
      </c>
      <c r="U19" s="33" t="s">
        <v>49</v>
      </c>
      <c r="V19" s="99" t="s">
        <v>50</v>
      </c>
      <c r="W19" s="99">
        <v>44344</v>
      </c>
      <c r="X19" s="100">
        <f t="shared" ca="1" si="2"/>
        <v>100</v>
      </c>
      <c r="Y19" s="98"/>
      <c r="Z19" s="99">
        <v>44379</v>
      </c>
      <c r="AA19" s="103">
        <f t="shared" ca="1" si="3"/>
        <v>135</v>
      </c>
      <c r="AB19" s="99"/>
      <c r="AC19" s="101" t="str">
        <f t="shared" ca="1" si="0"/>
        <v>EM PLANEJAMENTO</v>
      </c>
      <c r="AD19" s="101" t="str">
        <f t="shared" ca="1" si="1"/>
        <v/>
      </c>
      <c r="AE19" s="49"/>
      <c r="AF19" s="49"/>
      <c r="AG19" s="49"/>
      <c r="AH19" s="49"/>
      <c r="AI19" s="49"/>
      <c r="AJ19" s="49"/>
      <c r="AK19" s="49"/>
      <c r="AL19" s="49"/>
      <c r="AM19" s="49"/>
      <c r="AN19" s="49"/>
    </row>
    <row r="20" spans="1:40" s="34" customFormat="1" ht="75.75" customHeight="1">
      <c r="A20" s="105" t="s">
        <v>152</v>
      </c>
      <c r="B20" s="37" t="s">
        <v>153</v>
      </c>
      <c r="C20" s="86" t="s">
        <v>53</v>
      </c>
      <c r="D20" s="87" t="s">
        <v>154</v>
      </c>
      <c r="E20" s="33" t="s">
        <v>55</v>
      </c>
      <c r="F20" s="33" t="s">
        <v>56</v>
      </c>
      <c r="G20" s="59" t="s">
        <v>57</v>
      </c>
      <c r="H20" s="56">
        <v>350000</v>
      </c>
      <c r="I20" s="56" t="s">
        <v>41</v>
      </c>
      <c r="J20" s="58" t="s">
        <v>92</v>
      </c>
      <c r="K20" s="58" t="s">
        <v>103</v>
      </c>
      <c r="L20" s="33" t="s">
        <v>60</v>
      </c>
      <c r="M20" s="76" t="s">
        <v>155</v>
      </c>
      <c r="N20" s="33" t="s">
        <v>156</v>
      </c>
      <c r="O20" s="33">
        <v>146</v>
      </c>
      <c r="P20" s="89" t="s">
        <v>545</v>
      </c>
      <c r="Q20" s="115">
        <v>44225</v>
      </c>
      <c r="R20" s="33" t="s">
        <v>47</v>
      </c>
      <c r="S20" s="33" t="s">
        <v>49</v>
      </c>
      <c r="T20" s="33" t="s">
        <v>499</v>
      </c>
      <c r="U20" s="33" t="s">
        <v>49</v>
      </c>
      <c r="V20" s="99" t="s">
        <v>50</v>
      </c>
      <c r="W20" s="99">
        <v>44344</v>
      </c>
      <c r="X20" s="100">
        <f t="shared" ca="1" si="2"/>
        <v>100</v>
      </c>
      <c r="Y20" s="98"/>
      <c r="Z20" s="99">
        <v>44379</v>
      </c>
      <c r="AA20" s="103">
        <f t="shared" ca="1" si="3"/>
        <v>135</v>
      </c>
      <c r="AB20" s="99"/>
      <c r="AC20" s="101" t="str">
        <f t="shared" ca="1" si="0"/>
        <v>EM PLANEJAMENTO</v>
      </c>
      <c r="AD20" s="101" t="str">
        <f t="shared" ca="1" si="1"/>
        <v/>
      </c>
      <c r="AE20" s="49"/>
      <c r="AF20" s="49"/>
      <c r="AG20" s="49"/>
      <c r="AH20" s="49"/>
      <c r="AI20" s="49"/>
      <c r="AJ20" s="49"/>
      <c r="AK20" s="49"/>
      <c r="AL20" s="49"/>
      <c r="AM20" s="49"/>
      <c r="AN20" s="49"/>
    </row>
    <row r="21" spans="1:40" s="34" customFormat="1" ht="65.099999999999994" customHeight="1">
      <c r="A21" s="105" t="s">
        <v>157</v>
      </c>
      <c r="B21" s="37" t="s">
        <v>158</v>
      </c>
      <c r="C21" s="86" t="s">
        <v>83</v>
      </c>
      <c r="D21" s="87" t="s">
        <v>54</v>
      </c>
      <c r="E21" s="33" t="s">
        <v>55</v>
      </c>
      <c r="F21" s="33" t="s">
        <v>56</v>
      </c>
      <c r="G21" s="59" t="s">
        <v>57</v>
      </c>
      <c r="H21" s="56">
        <v>250000</v>
      </c>
      <c r="I21" s="56" t="s">
        <v>41</v>
      </c>
      <c r="J21" s="57" t="s">
        <v>125</v>
      </c>
      <c r="K21" s="58" t="s">
        <v>159</v>
      </c>
      <c r="L21" s="33" t="s">
        <v>60</v>
      </c>
      <c r="M21" s="76" t="s">
        <v>160</v>
      </c>
      <c r="N21" s="33" t="s">
        <v>161</v>
      </c>
      <c r="O21" s="33">
        <v>138</v>
      </c>
      <c r="P21" s="88" t="s">
        <v>162</v>
      </c>
      <c r="Q21" s="120"/>
      <c r="R21" s="33"/>
      <c r="S21" s="33" t="s">
        <v>49</v>
      </c>
      <c r="T21" s="33"/>
      <c r="U21" s="33" t="s">
        <v>49</v>
      </c>
      <c r="V21" s="99" t="s">
        <v>50</v>
      </c>
      <c r="W21" s="98">
        <v>44435</v>
      </c>
      <c r="X21" s="100">
        <f t="shared" ca="1" si="2"/>
        <v>191</v>
      </c>
      <c r="Y21" s="98"/>
      <c r="Z21" s="99">
        <v>44470</v>
      </c>
      <c r="AA21" s="103">
        <f t="shared" ca="1" si="3"/>
        <v>226</v>
      </c>
      <c r="AB21" s="99"/>
      <c r="AC21" s="101" t="str">
        <f t="shared" ca="1" si="0"/>
        <v>EM PLANEJAMENTO</v>
      </c>
      <c r="AD21" s="101" t="str">
        <f t="shared" ca="1" si="1"/>
        <v/>
      </c>
      <c r="AE21" s="49"/>
      <c r="AF21" s="49"/>
      <c r="AG21" s="49"/>
      <c r="AH21" s="49"/>
      <c r="AI21" s="49"/>
      <c r="AJ21" s="49"/>
      <c r="AK21" s="49"/>
      <c r="AL21" s="49"/>
      <c r="AM21" s="49"/>
      <c r="AN21" s="49"/>
    </row>
    <row r="22" spans="1:40" s="34" customFormat="1" ht="75" customHeight="1">
      <c r="A22" s="105" t="s">
        <v>163</v>
      </c>
      <c r="B22" s="37" t="s">
        <v>164</v>
      </c>
      <c r="C22" s="86" t="s">
        <v>53</v>
      </c>
      <c r="D22" s="87" t="s">
        <v>165</v>
      </c>
      <c r="E22" s="33" t="s">
        <v>55</v>
      </c>
      <c r="F22" s="33" t="s">
        <v>39</v>
      </c>
      <c r="G22" s="59" t="s">
        <v>57</v>
      </c>
      <c r="H22" s="82">
        <v>300000</v>
      </c>
      <c r="I22" s="56" t="s">
        <v>166</v>
      </c>
      <c r="J22" s="52" t="s">
        <v>59</v>
      </c>
      <c r="K22" s="51" t="s">
        <v>92</v>
      </c>
      <c r="L22" s="33" t="s">
        <v>44</v>
      </c>
      <c r="M22" s="68" t="s">
        <v>167</v>
      </c>
      <c r="N22" s="77" t="s">
        <v>168</v>
      </c>
      <c r="O22" s="33">
        <v>134</v>
      </c>
      <c r="P22" s="89" t="s">
        <v>546</v>
      </c>
      <c r="Q22" s="115">
        <v>44235</v>
      </c>
      <c r="R22" s="33" t="s">
        <v>47</v>
      </c>
      <c r="S22" s="33" t="s">
        <v>120</v>
      </c>
      <c r="T22" s="33" t="s">
        <v>500</v>
      </c>
      <c r="U22" s="33" t="s">
        <v>73</v>
      </c>
      <c r="V22" s="99" t="s">
        <v>497</v>
      </c>
      <c r="W22" s="98">
        <v>44225</v>
      </c>
      <c r="X22" s="100">
        <f t="shared" ca="1" si="2"/>
        <v>15</v>
      </c>
      <c r="Y22" s="98">
        <v>44210</v>
      </c>
      <c r="Z22" s="99">
        <v>44253</v>
      </c>
      <c r="AA22" s="103" t="str">
        <f t="shared" ca="1" si="3"/>
        <v>CONCLUÍDA</v>
      </c>
      <c r="AB22" s="99">
        <v>44232</v>
      </c>
      <c r="AC22" s="101" t="str">
        <f t="shared" ca="1" si="0"/>
        <v>PLANEJAMENTO CONCLUÍDO</v>
      </c>
      <c r="AD22" s="101" t="str">
        <f t="shared" ca="1" si="1"/>
        <v/>
      </c>
      <c r="AE22" s="49"/>
      <c r="AF22" s="49"/>
      <c r="AG22" s="49"/>
      <c r="AH22" s="49"/>
      <c r="AI22" s="49"/>
      <c r="AJ22" s="49"/>
      <c r="AK22" s="49"/>
      <c r="AL22" s="49"/>
      <c r="AM22" s="49"/>
      <c r="AN22" s="49"/>
    </row>
    <row r="23" spans="1:40" s="34" customFormat="1" ht="65.099999999999994" customHeight="1">
      <c r="A23" s="105" t="s">
        <v>169</v>
      </c>
      <c r="B23" s="37" t="s">
        <v>170</v>
      </c>
      <c r="C23" s="86" t="s">
        <v>123</v>
      </c>
      <c r="D23" s="87" t="s">
        <v>171</v>
      </c>
      <c r="E23" s="33" t="s">
        <v>55</v>
      </c>
      <c r="F23" s="33" t="s">
        <v>56</v>
      </c>
      <c r="G23" s="59" t="s">
        <v>40</v>
      </c>
      <c r="H23" s="56">
        <v>300000</v>
      </c>
      <c r="I23" s="56" t="s">
        <v>68</v>
      </c>
      <c r="J23" s="57" t="s">
        <v>172</v>
      </c>
      <c r="K23" s="58">
        <v>44593</v>
      </c>
      <c r="L23" s="33" t="s">
        <v>60</v>
      </c>
      <c r="M23" s="76" t="s">
        <v>173</v>
      </c>
      <c r="N23" s="33" t="s">
        <v>174</v>
      </c>
      <c r="O23" s="33">
        <v>128</v>
      </c>
      <c r="P23" s="119" t="s">
        <v>162</v>
      </c>
      <c r="Q23" s="115"/>
      <c r="R23" s="33"/>
      <c r="S23" s="33" t="s">
        <v>49</v>
      </c>
      <c r="T23" s="33"/>
      <c r="U23" s="33" t="s">
        <v>49</v>
      </c>
      <c r="V23" s="99" t="s">
        <v>50</v>
      </c>
      <c r="W23" s="98">
        <v>44498</v>
      </c>
      <c r="X23" s="100">
        <f t="shared" ca="1" si="2"/>
        <v>254</v>
      </c>
      <c r="Y23" s="98"/>
      <c r="Z23" s="99">
        <v>44526</v>
      </c>
      <c r="AA23" s="103">
        <f t="shared" ca="1" si="3"/>
        <v>282</v>
      </c>
      <c r="AB23" s="99"/>
      <c r="AC23" s="101" t="str">
        <f t="shared" ca="1" si="0"/>
        <v>EM PLANEJAMENTO</v>
      </c>
      <c r="AD23" s="101" t="str">
        <f t="shared" ca="1" si="1"/>
        <v/>
      </c>
      <c r="AE23" s="49"/>
      <c r="AF23" s="49"/>
      <c r="AG23" s="49"/>
      <c r="AH23" s="49"/>
      <c r="AI23" s="49"/>
      <c r="AJ23" s="49"/>
      <c r="AK23" s="49"/>
      <c r="AL23" s="49"/>
      <c r="AM23" s="49"/>
      <c r="AN23" s="49"/>
    </row>
    <row r="24" spans="1:40" s="34" customFormat="1" ht="72.599999999999994" customHeight="1">
      <c r="A24" s="105" t="s">
        <v>175</v>
      </c>
      <c r="B24" s="37" t="s">
        <v>176</v>
      </c>
      <c r="C24" s="86" t="s">
        <v>53</v>
      </c>
      <c r="D24" s="87" t="s">
        <v>177</v>
      </c>
      <c r="E24" s="33" t="s">
        <v>55</v>
      </c>
      <c r="F24" s="33" t="s">
        <v>39</v>
      </c>
      <c r="G24" s="59" t="s">
        <v>40</v>
      </c>
      <c r="H24" s="56">
        <v>3000000</v>
      </c>
      <c r="I24" s="56" t="s">
        <v>178</v>
      </c>
      <c r="J24" s="57" t="s">
        <v>43</v>
      </c>
      <c r="K24" s="58" t="s">
        <v>172</v>
      </c>
      <c r="L24" s="33" t="s">
        <v>44</v>
      </c>
      <c r="M24" s="76" t="s">
        <v>179</v>
      </c>
      <c r="N24" s="77" t="s">
        <v>180</v>
      </c>
      <c r="O24" s="33">
        <v>118</v>
      </c>
      <c r="P24" s="88" t="s">
        <v>547</v>
      </c>
      <c r="Q24" s="115">
        <v>44230</v>
      </c>
      <c r="R24" s="33" t="s">
        <v>181</v>
      </c>
      <c r="S24" s="33" t="s">
        <v>87</v>
      </c>
      <c r="T24" s="33" t="s">
        <v>499</v>
      </c>
      <c r="U24" s="33" t="s">
        <v>73</v>
      </c>
      <c r="V24" s="99" t="s">
        <v>50</v>
      </c>
      <c r="W24" s="98">
        <v>44372</v>
      </c>
      <c r="X24" s="100">
        <f t="shared" ca="1" si="2"/>
        <v>128</v>
      </c>
      <c r="Y24" s="98"/>
      <c r="Z24" s="99">
        <v>44273</v>
      </c>
      <c r="AA24" s="103">
        <f t="shared" ca="1" si="3"/>
        <v>29</v>
      </c>
      <c r="AB24" s="99"/>
      <c r="AC24" s="101" t="str">
        <f t="shared" ca="1" si="0"/>
        <v>EM PLANEJAMENTO</v>
      </c>
      <c r="AD24" s="101" t="str">
        <f t="shared" ca="1" si="1"/>
        <v/>
      </c>
      <c r="AE24" s="49"/>
      <c r="AF24" s="49"/>
      <c r="AG24" s="49"/>
      <c r="AH24" s="49"/>
      <c r="AI24" s="49"/>
      <c r="AJ24" s="49"/>
      <c r="AK24" s="49"/>
      <c r="AL24" s="49"/>
      <c r="AM24" s="49"/>
      <c r="AN24" s="49"/>
    </row>
    <row r="25" spans="1:40" s="34" customFormat="1" ht="81.599999999999994" customHeight="1">
      <c r="A25" s="105" t="s">
        <v>182</v>
      </c>
      <c r="B25" s="37" t="s">
        <v>183</v>
      </c>
      <c r="C25" s="86" t="s">
        <v>53</v>
      </c>
      <c r="D25" s="87" t="s">
        <v>184</v>
      </c>
      <c r="E25" s="33" t="s">
        <v>55</v>
      </c>
      <c r="F25" s="33" t="s">
        <v>39</v>
      </c>
      <c r="G25" s="59" t="s">
        <v>57</v>
      </c>
      <c r="H25" s="82">
        <v>750000</v>
      </c>
      <c r="I25" s="56" t="s">
        <v>178</v>
      </c>
      <c r="J25" s="52" t="s">
        <v>43</v>
      </c>
      <c r="K25" s="51" t="s">
        <v>172</v>
      </c>
      <c r="L25" s="33" t="s">
        <v>44</v>
      </c>
      <c r="M25" s="68" t="s">
        <v>185</v>
      </c>
      <c r="N25" s="77" t="s">
        <v>186</v>
      </c>
      <c r="O25" s="33">
        <v>118</v>
      </c>
      <c r="P25" s="65" t="s">
        <v>548</v>
      </c>
      <c r="Q25" s="114">
        <v>44228</v>
      </c>
      <c r="R25" s="33" t="s">
        <v>181</v>
      </c>
      <c r="S25" s="33" t="s">
        <v>87</v>
      </c>
      <c r="T25" s="33" t="s">
        <v>499</v>
      </c>
      <c r="U25" s="33" t="s">
        <v>73</v>
      </c>
      <c r="V25" s="99" t="s">
        <v>50</v>
      </c>
      <c r="W25" s="98">
        <v>44372</v>
      </c>
      <c r="X25" s="100">
        <f t="shared" ca="1" si="2"/>
        <v>128</v>
      </c>
      <c r="Y25" s="98"/>
      <c r="Z25" s="99">
        <v>44407</v>
      </c>
      <c r="AA25" s="103">
        <f t="shared" ca="1" si="3"/>
        <v>163</v>
      </c>
      <c r="AB25" s="99"/>
      <c r="AC25" s="101" t="str">
        <f t="shared" ca="1" si="0"/>
        <v>EM PLANEJAMENTO</v>
      </c>
      <c r="AD25" s="101" t="str">
        <f t="shared" ca="1" si="1"/>
        <v/>
      </c>
      <c r="AE25" s="49"/>
      <c r="AF25" s="49"/>
      <c r="AG25" s="49"/>
      <c r="AH25" s="49"/>
      <c r="AI25" s="49"/>
      <c r="AJ25" s="49"/>
      <c r="AK25" s="49"/>
      <c r="AL25" s="49"/>
      <c r="AM25" s="49"/>
      <c r="AN25" s="49"/>
    </row>
    <row r="26" spans="1:40" s="34" customFormat="1" ht="133.5" customHeight="1">
      <c r="A26" s="105" t="s">
        <v>187</v>
      </c>
      <c r="B26" s="37" t="s">
        <v>188</v>
      </c>
      <c r="C26" s="86" t="s">
        <v>115</v>
      </c>
      <c r="D26" s="87" t="s">
        <v>189</v>
      </c>
      <c r="E26" s="33" t="s">
        <v>55</v>
      </c>
      <c r="F26" s="33" t="s">
        <v>39</v>
      </c>
      <c r="G26" s="59" t="s">
        <v>57</v>
      </c>
      <c r="H26" s="56">
        <v>5000</v>
      </c>
      <c r="I26" s="56" t="s">
        <v>190</v>
      </c>
      <c r="J26" s="57" t="s">
        <v>110</v>
      </c>
      <c r="K26" s="57" t="s">
        <v>133</v>
      </c>
      <c r="L26" s="33" t="s">
        <v>44</v>
      </c>
      <c r="M26" s="76" t="s">
        <v>191</v>
      </c>
      <c r="N26" s="77" t="s">
        <v>192</v>
      </c>
      <c r="O26" s="33">
        <v>110</v>
      </c>
      <c r="P26" s="88" t="s">
        <v>549</v>
      </c>
      <c r="Q26" s="115">
        <v>44215</v>
      </c>
      <c r="R26" s="94" t="s">
        <v>47</v>
      </c>
      <c r="S26" s="33" t="s">
        <v>49</v>
      </c>
      <c r="T26" s="33" t="s">
        <v>503</v>
      </c>
      <c r="U26" s="33" t="s">
        <v>49</v>
      </c>
      <c r="V26" s="99" t="s">
        <v>497</v>
      </c>
      <c r="W26" s="98">
        <v>44275</v>
      </c>
      <c r="X26" s="100">
        <f t="shared" ca="1" si="2"/>
        <v>229</v>
      </c>
      <c r="Y26" s="98">
        <v>44046</v>
      </c>
      <c r="Z26" s="99">
        <v>44407</v>
      </c>
      <c r="AA26" s="103" t="str">
        <f t="shared" ca="1" si="3"/>
        <v>CONCLUÍDA</v>
      </c>
      <c r="AB26" s="99">
        <v>44215</v>
      </c>
      <c r="AC26" s="101" t="str">
        <f t="shared" ca="1" si="0"/>
        <v>PLANEJAMENTO CONCLUÍDO</v>
      </c>
      <c r="AD26" s="101" t="str">
        <f t="shared" ca="1" si="1"/>
        <v/>
      </c>
      <c r="AE26" s="49"/>
      <c r="AF26" s="49"/>
      <c r="AG26" s="49"/>
      <c r="AH26" s="49"/>
      <c r="AI26" s="49"/>
      <c r="AJ26" s="49"/>
      <c r="AK26" s="49"/>
      <c r="AL26" s="49"/>
      <c r="AM26" s="49"/>
      <c r="AN26" s="49"/>
    </row>
    <row r="27" spans="1:40" s="34" customFormat="1" ht="123.75" customHeight="1">
      <c r="A27" s="105" t="s">
        <v>193</v>
      </c>
      <c r="B27" s="37" t="s">
        <v>194</v>
      </c>
      <c r="C27" s="33" t="s">
        <v>195</v>
      </c>
      <c r="D27" s="87" t="s">
        <v>196</v>
      </c>
      <c r="E27" s="33" t="s">
        <v>197</v>
      </c>
      <c r="F27" s="33" t="s">
        <v>39</v>
      </c>
      <c r="G27" s="59" t="s">
        <v>57</v>
      </c>
      <c r="H27" s="82">
        <v>100000</v>
      </c>
      <c r="I27" s="56" t="s">
        <v>68</v>
      </c>
      <c r="J27" s="52" t="s">
        <v>102</v>
      </c>
      <c r="K27" s="51" t="s">
        <v>125</v>
      </c>
      <c r="L27" s="33" t="s">
        <v>44</v>
      </c>
      <c r="M27" s="68"/>
      <c r="N27" s="77" t="s">
        <v>198</v>
      </c>
      <c r="O27" s="33">
        <v>101</v>
      </c>
      <c r="P27" s="88" t="s">
        <v>550</v>
      </c>
      <c r="Q27" s="115">
        <v>44225</v>
      </c>
      <c r="R27" s="33" t="s">
        <v>136</v>
      </c>
      <c r="S27" s="33" t="s">
        <v>120</v>
      </c>
      <c r="T27" s="33"/>
      <c r="U27" s="33" t="s">
        <v>73</v>
      </c>
      <c r="V27" s="99" t="s">
        <v>199</v>
      </c>
      <c r="W27" s="98">
        <v>44316</v>
      </c>
      <c r="X27" s="100">
        <f t="shared" ca="1" si="2"/>
        <v>72</v>
      </c>
      <c r="Y27" s="98"/>
      <c r="Z27" s="99">
        <v>44344</v>
      </c>
      <c r="AA27" s="103">
        <f t="shared" ca="1" si="3"/>
        <v>100</v>
      </c>
      <c r="AB27" s="99"/>
      <c r="AC27" s="101" t="str">
        <f t="shared" ca="1" si="0"/>
        <v>PLANEJADA</v>
      </c>
      <c r="AD27" s="101" t="str">
        <f t="shared" ca="1" si="1"/>
        <v/>
      </c>
      <c r="AE27" s="49"/>
      <c r="AF27" s="49"/>
      <c r="AG27" s="49"/>
      <c r="AH27" s="49"/>
      <c r="AI27" s="49"/>
      <c r="AJ27" s="49"/>
      <c r="AK27" s="49"/>
      <c r="AL27" s="49"/>
      <c r="AM27" s="49"/>
      <c r="AN27" s="49"/>
    </row>
    <row r="28" spans="1:40" s="34" customFormat="1" ht="78.75" customHeight="1">
      <c r="A28" s="105" t="s">
        <v>200</v>
      </c>
      <c r="B28" s="37" t="s">
        <v>201</v>
      </c>
      <c r="C28" s="33" t="s">
        <v>195</v>
      </c>
      <c r="D28" s="87" t="s">
        <v>202</v>
      </c>
      <c r="E28" s="33" t="s">
        <v>203</v>
      </c>
      <c r="F28" s="33" t="s">
        <v>39</v>
      </c>
      <c r="G28" s="59" t="s">
        <v>57</v>
      </c>
      <c r="H28" s="56">
        <v>100000</v>
      </c>
      <c r="I28" s="56" t="s">
        <v>68</v>
      </c>
      <c r="J28" s="57" t="s">
        <v>43</v>
      </c>
      <c r="K28" s="58" t="s">
        <v>172</v>
      </c>
      <c r="L28" s="33" t="s">
        <v>44</v>
      </c>
      <c r="M28" s="76"/>
      <c r="N28" s="33" t="s">
        <v>204</v>
      </c>
      <c r="O28" s="33">
        <v>101</v>
      </c>
      <c r="P28" s="88" t="s">
        <v>551</v>
      </c>
      <c r="Q28" s="115">
        <v>44229</v>
      </c>
      <c r="R28" s="33" t="s">
        <v>106</v>
      </c>
      <c r="S28" s="33" t="s">
        <v>120</v>
      </c>
      <c r="T28" s="33"/>
      <c r="U28" s="33" t="s">
        <v>73</v>
      </c>
      <c r="V28" s="99" t="s">
        <v>199</v>
      </c>
      <c r="W28" s="98">
        <v>44372</v>
      </c>
      <c r="X28" s="100">
        <f t="shared" ca="1" si="2"/>
        <v>128</v>
      </c>
      <c r="Y28" s="98"/>
      <c r="Z28" s="99">
        <v>44407</v>
      </c>
      <c r="AA28" s="103">
        <f t="shared" ca="1" si="3"/>
        <v>163</v>
      </c>
      <c r="AB28" s="99"/>
      <c r="AC28" s="101" t="str">
        <f t="shared" ca="1" si="0"/>
        <v>PLANEJADA</v>
      </c>
      <c r="AD28" s="101" t="str">
        <f t="shared" ca="1" si="1"/>
        <v/>
      </c>
      <c r="AE28" s="49"/>
      <c r="AF28" s="49"/>
      <c r="AG28" s="49"/>
      <c r="AH28" s="49"/>
      <c r="AI28" s="49"/>
      <c r="AJ28" s="49"/>
      <c r="AK28" s="49"/>
      <c r="AL28" s="49"/>
      <c r="AM28" s="49"/>
      <c r="AN28" s="49"/>
    </row>
    <row r="29" spans="1:40" s="34" customFormat="1" ht="65.099999999999994" customHeight="1">
      <c r="A29" s="105" t="s">
        <v>205</v>
      </c>
      <c r="B29" s="37" t="s">
        <v>206</v>
      </c>
      <c r="C29" s="33" t="s">
        <v>195</v>
      </c>
      <c r="D29" s="87" t="s">
        <v>207</v>
      </c>
      <c r="E29" s="33" t="s">
        <v>55</v>
      </c>
      <c r="F29" s="33" t="s">
        <v>39</v>
      </c>
      <c r="G29" s="59" t="s">
        <v>40</v>
      </c>
      <c r="H29" s="56">
        <v>20000</v>
      </c>
      <c r="I29" s="56" t="s">
        <v>68</v>
      </c>
      <c r="J29" s="57" t="s">
        <v>42</v>
      </c>
      <c r="K29" s="58" t="s">
        <v>92</v>
      </c>
      <c r="L29" s="33" t="s">
        <v>44</v>
      </c>
      <c r="M29" s="76" t="s">
        <v>208</v>
      </c>
      <c r="N29" s="33" t="s">
        <v>209</v>
      </c>
      <c r="O29" s="33">
        <v>98</v>
      </c>
      <c r="P29" s="89" t="s">
        <v>552</v>
      </c>
      <c r="Q29" s="115">
        <v>44239</v>
      </c>
      <c r="R29" s="33" t="s">
        <v>210</v>
      </c>
      <c r="S29" s="33" t="s">
        <v>120</v>
      </c>
      <c r="T29" s="33" t="s">
        <v>499</v>
      </c>
      <c r="U29" s="33" t="s">
        <v>73</v>
      </c>
      <c r="V29" s="99" t="s">
        <v>50</v>
      </c>
      <c r="W29" s="98">
        <v>44255</v>
      </c>
      <c r="X29" s="100">
        <f t="shared" ca="1" si="2"/>
        <v>11</v>
      </c>
      <c r="Y29" s="98"/>
      <c r="Z29" s="99">
        <v>44286</v>
      </c>
      <c r="AA29" s="103">
        <f t="shared" ca="1" si="3"/>
        <v>42</v>
      </c>
      <c r="AB29" s="99"/>
      <c r="AC29" s="101" t="str">
        <f t="shared" ca="1" si="0"/>
        <v>EM PLANEJAMENTO</v>
      </c>
      <c r="AD29" s="101" t="str">
        <f t="shared" ca="1" si="1"/>
        <v/>
      </c>
      <c r="AE29" s="49"/>
      <c r="AF29" s="49"/>
      <c r="AG29" s="49"/>
      <c r="AH29" s="49"/>
      <c r="AI29" s="49"/>
      <c r="AJ29" s="49"/>
      <c r="AK29" s="49"/>
      <c r="AL29" s="49"/>
      <c r="AM29" s="49"/>
      <c r="AN29" s="49"/>
    </row>
    <row r="30" spans="1:40" s="34" customFormat="1" ht="72.75" customHeight="1">
      <c r="A30" s="105" t="s">
        <v>211</v>
      </c>
      <c r="B30" s="37" t="s">
        <v>212</v>
      </c>
      <c r="C30" s="86" t="s">
        <v>83</v>
      </c>
      <c r="D30" s="87" t="s">
        <v>213</v>
      </c>
      <c r="E30" s="33" t="s">
        <v>55</v>
      </c>
      <c r="F30" s="33" t="s">
        <v>56</v>
      </c>
      <c r="G30" s="55" t="s">
        <v>57</v>
      </c>
      <c r="H30" s="56">
        <v>250000</v>
      </c>
      <c r="I30" s="56" t="s">
        <v>41</v>
      </c>
      <c r="J30" s="57" t="s">
        <v>172</v>
      </c>
      <c r="K30" s="58">
        <v>44593</v>
      </c>
      <c r="L30" s="33" t="s">
        <v>60</v>
      </c>
      <c r="M30" s="76"/>
      <c r="N30" s="77" t="s">
        <v>214</v>
      </c>
      <c r="O30" s="33">
        <v>92</v>
      </c>
      <c r="P30" s="119" t="s">
        <v>162</v>
      </c>
      <c r="Q30" s="121"/>
      <c r="R30" s="81"/>
      <c r="S30" s="33" t="s">
        <v>72</v>
      </c>
      <c r="T30" s="33"/>
      <c r="U30" s="33" t="s">
        <v>73</v>
      </c>
      <c r="V30" s="118" t="s">
        <v>215</v>
      </c>
      <c r="W30" s="98">
        <v>44498</v>
      </c>
      <c r="X30" s="100">
        <f t="shared" ca="1" si="2"/>
        <v>254</v>
      </c>
      <c r="Y30" s="98"/>
      <c r="Z30" s="99">
        <v>44526</v>
      </c>
      <c r="AA30" s="103">
        <f t="shared" ca="1" si="3"/>
        <v>282</v>
      </c>
      <c r="AB30" s="99"/>
      <c r="AC30" s="101" t="str">
        <f t="shared" ca="1" si="0"/>
        <v>STATUS INDEFINIDO</v>
      </c>
      <c r="AD30" s="101" t="str">
        <f t="shared" ca="1" si="1"/>
        <v/>
      </c>
      <c r="AE30" s="49"/>
      <c r="AF30" s="49"/>
      <c r="AG30" s="49"/>
      <c r="AH30" s="49"/>
      <c r="AI30" s="49"/>
      <c r="AJ30" s="49"/>
      <c r="AK30" s="49"/>
      <c r="AL30" s="49"/>
      <c r="AM30" s="49"/>
      <c r="AN30" s="49"/>
    </row>
    <row r="31" spans="1:40" s="34" customFormat="1" ht="65.099999999999994" customHeight="1">
      <c r="A31" s="105" t="s">
        <v>216</v>
      </c>
      <c r="B31" s="37" t="s">
        <v>217</v>
      </c>
      <c r="C31" s="86" t="s">
        <v>123</v>
      </c>
      <c r="D31" s="87" t="s">
        <v>218</v>
      </c>
      <c r="E31" s="33" t="s">
        <v>55</v>
      </c>
      <c r="F31" s="33" t="s">
        <v>39</v>
      </c>
      <c r="G31" s="55" t="s">
        <v>57</v>
      </c>
      <c r="H31" s="56">
        <v>750000</v>
      </c>
      <c r="I31" s="56" t="s">
        <v>41</v>
      </c>
      <c r="J31" s="57" t="s">
        <v>172</v>
      </c>
      <c r="K31" s="58">
        <v>44593</v>
      </c>
      <c r="L31" s="33" t="s">
        <v>44</v>
      </c>
      <c r="M31" s="76"/>
      <c r="N31" s="77" t="s">
        <v>219</v>
      </c>
      <c r="O31" s="33">
        <v>87</v>
      </c>
      <c r="P31" s="119" t="s">
        <v>162</v>
      </c>
      <c r="Q31" s="120"/>
      <c r="R31" s="81"/>
      <c r="S31" s="33" t="s">
        <v>72</v>
      </c>
      <c r="T31" s="33"/>
      <c r="U31" s="33" t="s">
        <v>73</v>
      </c>
      <c r="V31" s="118" t="s">
        <v>215</v>
      </c>
      <c r="W31" s="98">
        <v>44498</v>
      </c>
      <c r="X31" s="100">
        <f t="shared" ca="1" si="2"/>
        <v>254</v>
      </c>
      <c r="Y31" s="98"/>
      <c r="Z31" s="99">
        <v>44526</v>
      </c>
      <c r="AA31" s="103">
        <f t="shared" ca="1" si="3"/>
        <v>282</v>
      </c>
      <c r="AB31" s="99"/>
      <c r="AC31" s="101" t="str">
        <f t="shared" ca="1" si="0"/>
        <v>STATUS INDEFINIDO</v>
      </c>
      <c r="AD31" s="101" t="str">
        <f t="shared" ca="1" si="1"/>
        <v/>
      </c>
      <c r="AE31" s="49"/>
      <c r="AF31" s="49"/>
      <c r="AG31" s="49"/>
      <c r="AH31" s="49"/>
      <c r="AI31" s="49"/>
      <c r="AJ31" s="49"/>
      <c r="AK31" s="49"/>
      <c r="AL31" s="49"/>
      <c r="AM31" s="49"/>
      <c r="AN31" s="49"/>
    </row>
    <row r="32" spans="1:40" s="34" customFormat="1" ht="65.099999999999994" customHeight="1">
      <c r="A32" s="105" t="s">
        <v>220</v>
      </c>
      <c r="B32" s="37" t="s">
        <v>221</v>
      </c>
      <c r="C32" s="86" t="s">
        <v>123</v>
      </c>
      <c r="D32" s="87" t="s">
        <v>222</v>
      </c>
      <c r="E32" s="33" t="s">
        <v>55</v>
      </c>
      <c r="F32" s="33" t="s">
        <v>39</v>
      </c>
      <c r="G32" s="55" t="s">
        <v>40</v>
      </c>
      <c r="H32" s="56">
        <v>200000</v>
      </c>
      <c r="I32" s="56" t="s">
        <v>41</v>
      </c>
      <c r="J32" s="57" t="s">
        <v>172</v>
      </c>
      <c r="K32" s="58">
        <v>44593</v>
      </c>
      <c r="L32" s="33" t="s">
        <v>44</v>
      </c>
      <c r="M32" s="76" t="s">
        <v>223</v>
      </c>
      <c r="N32" s="77" t="s">
        <v>224</v>
      </c>
      <c r="O32" s="33">
        <v>78</v>
      </c>
      <c r="P32" s="119" t="s">
        <v>162</v>
      </c>
      <c r="Q32" s="120"/>
      <c r="R32" s="81"/>
      <c r="S32" s="33" t="s">
        <v>64</v>
      </c>
      <c r="T32" s="33"/>
      <c r="U32" s="33" t="s">
        <v>64</v>
      </c>
      <c r="V32" s="118" t="s">
        <v>215</v>
      </c>
      <c r="W32" s="98">
        <v>44498</v>
      </c>
      <c r="X32" s="100">
        <f t="shared" ca="1" si="2"/>
        <v>254</v>
      </c>
      <c r="Y32" s="98"/>
      <c r="Z32" s="99">
        <v>44526</v>
      </c>
      <c r="AA32" s="103">
        <f t="shared" ca="1" si="3"/>
        <v>282</v>
      </c>
      <c r="AB32" s="99"/>
      <c r="AC32" s="101" t="str">
        <f t="shared" ca="1" si="0"/>
        <v>STATUS INDEFINIDO</v>
      </c>
      <c r="AD32" s="101" t="str">
        <f t="shared" ca="1" si="1"/>
        <v/>
      </c>
      <c r="AE32" s="49"/>
      <c r="AF32" s="49"/>
      <c r="AG32" s="49"/>
      <c r="AH32" s="49"/>
      <c r="AI32" s="49"/>
      <c r="AJ32" s="49"/>
      <c r="AK32" s="49"/>
      <c r="AL32" s="49"/>
      <c r="AM32" s="49"/>
      <c r="AN32" s="49"/>
    </row>
    <row r="33" spans="1:40" s="34" customFormat="1" ht="65.099999999999994" customHeight="1">
      <c r="A33" s="105" t="s">
        <v>225</v>
      </c>
      <c r="B33" s="37" t="s">
        <v>226</v>
      </c>
      <c r="C33" s="86" t="s">
        <v>83</v>
      </c>
      <c r="D33" s="87" t="s">
        <v>227</v>
      </c>
      <c r="E33" s="33" t="s">
        <v>55</v>
      </c>
      <c r="F33" s="33" t="s">
        <v>56</v>
      </c>
      <c r="G33" s="55" t="s">
        <v>40</v>
      </c>
      <c r="H33" s="56">
        <v>1000000</v>
      </c>
      <c r="I33" s="56" t="s">
        <v>41</v>
      </c>
      <c r="J33" s="57" t="s">
        <v>172</v>
      </c>
      <c r="K33" s="58">
        <v>44593</v>
      </c>
      <c r="L33" s="33" t="s">
        <v>60</v>
      </c>
      <c r="M33" s="76" t="s">
        <v>228</v>
      </c>
      <c r="N33" s="77" t="s">
        <v>229</v>
      </c>
      <c r="O33" s="33">
        <v>71</v>
      </c>
      <c r="P33" s="119" t="s">
        <v>162</v>
      </c>
      <c r="Q33" s="120"/>
      <c r="R33" s="77"/>
      <c r="S33" s="33" t="s">
        <v>72</v>
      </c>
      <c r="T33" s="33" t="s">
        <v>502</v>
      </c>
      <c r="U33" s="33" t="s">
        <v>73</v>
      </c>
      <c r="V33" s="118" t="s">
        <v>215</v>
      </c>
      <c r="W33" s="98">
        <v>44498</v>
      </c>
      <c r="X33" s="100">
        <f t="shared" ca="1" si="2"/>
        <v>254</v>
      </c>
      <c r="Y33" s="98"/>
      <c r="Z33" s="99">
        <v>44526</v>
      </c>
      <c r="AA33" s="103">
        <f t="shared" ca="1" si="3"/>
        <v>282</v>
      </c>
      <c r="AB33" s="99"/>
      <c r="AC33" s="101" t="str">
        <f t="shared" ca="1" si="0"/>
        <v>STATUS INDEFINIDO</v>
      </c>
      <c r="AD33" s="101" t="str">
        <f t="shared" ca="1" si="1"/>
        <v/>
      </c>
      <c r="AE33" s="49"/>
      <c r="AF33" s="49"/>
      <c r="AG33" s="49"/>
      <c r="AH33" s="49"/>
      <c r="AI33" s="49"/>
      <c r="AJ33" s="49"/>
      <c r="AK33" s="49"/>
      <c r="AL33" s="49"/>
      <c r="AM33" s="49"/>
      <c r="AN33" s="49"/>
    </row>
    <row r="34" spans="1:40" s="34" customFormat="1" ht="65.099999999999994" customHeight="1">
      <c r="A34" s="105" t="s">
        <v>230</v>
      </c>
      <c r="B34" s="37" t="s">
        <v>231</v>
      </c>
      <c r="C34" s="86" t="s">
        <v>232</v>
      </c>
      <c r="D34" s="87" t="s">
        <v>233</v>
      </c>
      <c r="E34" s="33" t="s">
        <v>55</v>
      </c>
      <c r="F34" s="33" t="s">
        <v>39</v>
      </c>
      <c r="G34" s="55" t="s">
        <v>40</v>
      </c>
      <c r="H34" s="56">
        <v>275000</v>
      </c>
      <c r="I34" s="56" t="s">
        <v>68</v>
      </c>
      <c r="J34" s="116"/>
      <c r="K34" s="58"/>
      <c r="L34" s="33" t="s">
        <v>44</v>
      </c>
      <c r="M34" s="76"/>
      <c r="N34" s="77" t="s">
        <v>234</v>
      </c>
      <c r="O34" s="33">
        <v>62</v>
      </c>
      <c r="P34" s="88" t="s">
        <v>235</v>
      </c>
      <c r="Q34" s="120"/>
      <c r="R34" s="77"/>
      <c r="S34" s="33" t="s">
        <v>236</v>
      </c>
      <c r="T34" s="33"/>
      <c r="U34" s="33" t="s">
        <v>236</v>
      </c>
      <c r="V34" s="99" t="s">
        <v>199</v>
      </c>
      <c r="W34" s="98">
        <v>44283</v>
      </c>
      <c r="X34" s="100">
        <f t="shared" ca="1" si="2"/>
        <v>39</v>
      </c>
      <c r="Y34" s="98"/>
      <c r="Z34" s="99">
        <v>44283</v>
      </c>
      <c r="AA34" s="103">
        <f t="shared" ca="1" si="3"/>
        <v>39</v>
      </c>
      <c r="AB34" s="99"/>
      <c r="AC34" s="101" t="str">
        <f t="shared" ca="1" si="0"/>
        <v>PLANEJADA</v>
      </c>
      <c r="AD34" s="101" t="str">
        <f t="shared" ca="1" si="1"/>
        <v/>
      </c>
      <c r="AE34" s="49"/>
      <c r="AF34" s="49"/>
      <c r="AG34" s="49"/>
      <c r="AH34" s="49"/>
      <c r="AI34" s="49"/>
      <c r="AJ34" s="49"/>
      <c r="AK34" s="49"/>
      <c r="AL34" s="49"/>
      <c r="AM34" s="49"/>
      <c r="AN34" s="49"/>
    </row>
    <row r="35" spans="1:40" s="34" customFormat="1" ht="90" customHeight="1">
      <c r="A35" s="105" t="s">
        <v>237</v>
      </c>
      <c r="B35" s="37" t="s">
        <v>238</v>
      </c>
      <c r="C35" s="33" t="s">
        <v>130</v>
      </c>
      <c r="D35" s="87"/>
      <c r="E35" s="33" t="s">
        <v>239</v>
      </c>
      <c r="F35" s="33" t="s">
        <v>39</v>
      </c>
      <c r="G35" s="55" t="s">
        <v>40</v>
      </c>
      <c r="H35" s="56">
        <v>1000</v>
      </c>
      <c r="I35" s="56" t="s">
        <v>68</v>
      </c>
      <c r="J35" s="57" t="s">
        <v>42</v>
      </c>
      <c r="K35" s="58" t="s">
        <v>92</v>
      </c>
      <c r="L35" s="33" t="s">
        <v>44</v>
      </c>
      <c r="M35" s="76" t="s">
        <v>240</v>
      </c>
      <c r="N35" s="77" t="s">
        <v>234</v>
      </c>
      <c r="O35" s="33"/>
      <c r="P35" s="88" t="s">
        <v>553</v>
      </c>
      <c r="Q35" s="120">
        <v>44225</v>
      </c>
      <c r="R35" s="77" t="s">
        <v>106</v>
      </c>
      <c r="S35" s="33" t="s">
        <v>236</v>
      </c>
      <c r="T35" s="33" t="s">
        <v>499</v>
      </c>
      <c r="U35" s="33" t="s">
        <v>236</v>
      </c>
      <c r="V35" s="99" t="s">
        <v>50</v>
      </c>
      <c r="W35" s="98">
        <v>44255</v>
      </c>
      <c r="X35" s="100">
        <f t="shared" ca="1" si="2"/>
        <v>11</v>
      </c>
      <c r="Y35" s="98"/>
      <c r="Z35" s="99">
        <v>44286</v>
      </c>
      <c r="AA35" s="103">
        <f t="shared" ca="1" si="3"/>
        <v>42</v>
      </c>
      <c r="AB35" s="99"/>
      <c r="AC35" s="101" t="str">
        <f t="shared" ca="1" si="0"/>
        <v>EM PLANEJAMENTO</v>
      </c>
      <c r="AD35" s="101" t="str">
        <f t="shared" ca="1" si="1"/>
        <v/>
      </c>
      <c r="AE35" s="49"/>
      <c r="AF35" s="49"/>
      <c r="AG35" s="49"/>
      <c r="AH35" s="49"/>
      <c r="AI35" s="49"/>
      <c r="AJ35" s="49"/>
      <c r="AK35" s="49"/>
      <c r="AL35" s="49"/>
      <c r="AM35" s="49"/>
      <c r="AN35" s="49"/>
    </row>
    <row r="36" spans="1:40" s="34" customFormat="1" ht="15.75">
      <c r="A36" s="139" t="s">
        <v>241</v>
      </c>
      <c r="B36" s="140"/>
      <c r="C36" s="141"/>
      <c r="D36" s="122"/>
      <c r="E36" s="122"/>
      <c r="F36" s="122"/>
      <c r="G36" s="122"/>
      <c r="H36" s="38">
        <f>SUM(H6:H35)</f>
        <v>14366000</v>
      </c>
      <c r="I36" s="38"/>
      <c r="J36" s="38"/>
      <c r="K36" s="38"/>
      <c r="L36" s="38"/>
      <c r="M36" s="38"/>
      <c r="N36" s="38"/>
      <c r="O36" s="80"/>
      <c r="P36" s="9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49"/>
      <c r="AF36" s="49"/>
      <c r="AG36" s="49"/>
      <c r="AH36" s="49"/>
      <c r="AI36" s="49"/>
      <c r="AJ36" s="49"/>
      <c r="AK36" s="49"/>
      <c r="AL36" s="49"/>
      <c r="AM36" s="49"/>
      <c r="AN36" s="49"/>
    </row>
    <row r="37" spans="1:40" s="34" customFormat="1">
      <c r="A37" s="137"/>
      <c r="B37" s="137"/>
      <c r="C37" s="138"/>
      <c r="D37" s="123"/>
      <c r="E37" s="123"/>
      <c r="F37" s="123"/>
      <c r="G37" s="123"/>
      <c r="H37" s="40"/>
      <c r="I37" s="40"/>
      <c r="J37" s="40"/>
      <c r="K37" s="40"/>
      <c r="N37" s="49"/>
      <c r="O37" s="49"/>
      <c r="P37" s="91"/>
      <c r="Q37" s="48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</row>
    <row r="38" spans="1:40">
      <c r="A38" s="123"/>
      <c r="B38" s="123"/>
      <c r="C38" s="84"/>
      <c r="D38" s="123"/>
      <c r="E38" s="123"/>
      <c r="F38" s="123"/>
      <c r="G38" s="123"/>
      <c r="H38" s="40"/>
      <c r="I38" s="40"/>
      <c r="J38" s="40"/>
      <c r="K38" s="40"/>
    </row>
    <row r="39" spans="1:40">
      <c r="A39" s="123"/>
      <c r="B39" s="123"/>
      <c r="C39" s="84"/>
      <c r="D39" s="123"/>
      <c r="E39" s="123"/>
      <c r="F39" s="123"/>
      <c r="G39" s="123"/>
      <c r="H39" s="40"/>
      <c r="I39" s="40"/>
      <c r="J39" s="40"/>
      <c r="K39" s="40"/>
    </row>
    <row r="40" spans="1:40">
      <c r="C40" s="61"/>
      <c r="H40" s="39"/>
      <c r="I40" s="39"/>
      <c r="J40" s="39"/>
      <c r="K40" s="39"/>
    </row>
    <row r="41" spans="1:40">
      <c r="C41" s="61"/>
      <c r="H41" s="44"/>
      <c r="I41" s="44"/>
    </row>
    <row r="42" spans="1:40" ht="23.25">
      <c r="A42" s="47"/>
      <c r="C42" s="61"/>
      <c r="D42" s="49"/>
      <c r="E42" s="48"/>
      <c r="F42" s="48"/>
      <c r="G42" s="48"/>
      <c r="H42" s="46"/>
      <c r="I42" s="46"/>
      <c r="J42" s="46"/>
      <c r="K42" s="46"/>
    </row>
    <row r="43" spans="1:40">
      <c r="A43" s="47"/>
      <c r="C43" s="61"/>
      <c r="D43" s="50"/>
      <c r="E43" s="48"/>
      <c r="F43" s="48"/>
      <c r="G43" s="48"/>
    </row>
    <row r="44" spans="1:40">
      <c r="C44" s="61"/>
      <c r="D44" s="41"/>
    </row>
    <row r="45" spans="1:40" ht="21">
      <c r="C45" s="61"/>
      <c r="D45" s="41"/>
      <c r="G45" s="45"/>
      <c r="H45" s="43"/>
      <c r="I45" s="43"/>
      <c r="J45" s="43"/>
      <c r="K45" s="43"/>
    </row>
    <row r="46" spans="1:40">
      <c r="H46" s="44"/>
      <c r="I46" s="44"/>
      <c r="J46" s="44"/>
      <c r="K46" s="44"/>
    </row>
    <row r="47" spans="1:40" ht="21">
      <c r="A47" s="35"/>
      <c r="G47" s="45"/>
      <c r="H47" s="43"/>
      <c r="I47" s="43"/>
      <c r="J47" s="43"/>
      <c r="K47" s="43"/>
    </row>
    <row r="48" spans="1:40">
      <c r="A48" s="35"/>
    </row>
    <row r="49" spans="1:11">
      <c r="A49" s="35"/>
      <c r="H49" s="44"/>
      <c r="I49" s="44"/>
      <c r="J49" s="44"/>
      <c r="K49" s="44"/>
    </row>
    <row r="50" spans="1:11">
      <c r="A50" s="35"/>
      <c r="H50" s="44"/>
      <c r="I50" s="44"/>
      <c r="J50" s="44"/>
      <c r="K50" s="44"/>
    </row>
    <row r="51" spans="1:11">
      <c r="A51" s="35"/>
      <c r="H51" s="44"/>
      <c r="I51" s="44"/>
      <c r="J51" s="44"/>
      <c r="K51" s="44"/>
    </row>
    <row r="80" spans="6:6">
      <c r="F80" s="62"/>
    </row>
  </sheetData>
  <sortState ref="A7:S35">
    <sortCondition descending="1" ref="O6:O35"/>
  </sortState>
  <customSheetViews>
    <customSheetView guid="{F83065A5-283F-450B-991F-A5227E3EABD2}" showGridLines="0" showAutoFilter="1" hiddenRows="1">
      <selection sqref="A1:J71"/>
      <pageMargins left="0" right="0" top="0" bottom="0" header="0" footer="0"/>
      <printOptions horizontalCentered="1" verticalCentered="1"/>
      <pageSetup paperSize="9" scale="60" orientation="landscape" verticalDpi="598" r:id="rId1"/>
      <autoFilter ref="B1:K1"/>
    </customSheetView>
    <customSheetView guid="{5DA1D9ED-EDAB-4915-8F1C-4A7E446331D1}" scale="91" showGridLines="0" printArea="1" hiddenRows="1" topLeftCell="A53">
      <selection activeCell="B61" sqref="B61"/>
      <pageMargins left="0" right="0" top="0" bottom="0" header="0" footer="0"/>
      <printOptions horizontalCentered="1" verticalCentered="1"/>
      <pageSetup paperSize="9" scale="60" orientation="landscape" verticalDpi="598" r:id="rId2"/>
    </customSheetView>
    <customSheetView guid="{4569101D-7AAF-4486-8F1C-7CDA2278E0E1}" scale="91" showPageBreaks="1" showGridLines="0" printArea="1" showAutoFilter="1" hiddenRows="1" topLeftCell="A113">
      <selection activeCell="A2" sqref="A2:I2"/>
      <pageMargins left="0" right="0" top="0" bottom="0" header="0" footer="0"/>
      <printOptions horizontalCentered="1" verticalCentered="1"/>
      <pageSetup paperSize="9" scale="60" orientation="landscape" verticalDpi="598" r:id="rId3"/>
      <autoFilter ref="B1:K1"/>
    </customSheetView>
    <customSheetView guid="{21AD4261-DBCA-4B64-B5EF-B3E0C864CA8D}" showGridLines="0" showAutoFilter="1" hiddenRows="1" topLeftCell="A119">
      <selection activeCell="F106" sqref="F106"/>
      <pageMargins left="0" right="0" top="0" bottom="0" header="0" footer="0"/>
      <pageSetup paperSize="9" scale="80" orientation="landscape" verticalDpi="598" r:id="rId4"/>
      <autoFilter ref="B1:J1"/>
    </customSheetView>
    <customSheetView guid="{409C6875-2667-4F3B-9033-E7EBB037847B}" scale="91" showPageBreaks="1" showGridLines="0" printArea="1" showAutoFilter="1" hiddenRows="1">
      <selection sqref="A1:I1"/>
      <pageMargins left="0" right="0" top="0" bottom="0" header="0" footer="0"/>
      <printOptions horizontalCentered="1" verticalCentered="1"/>
      <pageSetup paperSize="9" scale="60" orientation="landscape" verticalDpi="598" r:id="rId5"/>
      <autoFilter ref="B1:K1"/>
    </customSheetView>
    <customSheetView guid="{662FDCD6-CE2A-4E1C-902F-AE268D058A66}" showGridLines="0" printArea="1" showAutoFilter="1" hiddenRows="1" topLeftCell="A47">
      <selection activeCell="A52" sqref="A52"/>
      <pageMargins left="0" right="0" top="0" bottom="0" header="0" footer="0"/>
      <printOptions horizontalCentered="1" verticalCentered="1"/>
      <pageSetup paperSize="9" scale="60" orientation="landscape" verticalDpi="598" r:id="rId6"/>
      <autoFilter ref="B1:K1"/>
    </customSheetView>
    <customSheetView guid="{377EB007-CF8B-46B9-AF44-F58568282A3F}" showPageBreaks="1" showGridLines="0" printArea="1" showAutoFilter="1" hiddenRows="1" topLeftCell="A56">
      <selection activeCell="D68" sqref="D68"/>
      <pageMargins left="0" right="0" top="0" bottom="0" header="0" footer="0"/>
      <printOptions horizontalCentered="1" verticalCentered="1"/>
      <pageSetup paperSize="9" scale="60" orientation="landscape" verticalDpi="598" r:id="rId7"/>
      <autoFilter ref="B1:K1"/>
    </customSheetView>
  </customSheetViews>
  <mergeCells count="8">
    <mergeCell ref="A1:AD1"/>
    <mergeCell ref="AC4:AD4"/>
    <mergeCell ref="V4:AB4"/>
    <mergeCell ref="A37:C37"/>
    <mergeCell ref="A36:C36"/>
    <mergeCell ref="A4:U4"/>
    <mergeCell ref="A3:S3"/>
    <mergeCell ref="A2:AD2"/>
  </mergeCells>
  <conditionalFormatting sqref="AC5:AD5">
    <cfRule type="cellIs" dxfId="48" priority="8" operator="equal">
      <formula>"PLANEJAMENTO CONCLUÍDO COM ATRASO"</formula>
    </cfRule>
    <cfRule type="cellIs" dxfId="47" priority="10" operator="equal">
      <formula>"PLANEJAMENTO CONCLUÍDO"</formula>
    </cfRule>
  </conditionalFormatting>
  <conditionalFormatting sqref="AA5">
    <cfRule type="cellIs" dxfId="46" priority="9" operator="equal">
      <formula>"CONCLUÍDO"</formula>
    </cfRule>
  </conditionalFormatting>
  <conditionalFormatting sqref="AC4:AD4">
    <cfRule type="cellIs" dxfId="45" priority="5" operator="equal">
      <formula>"PLANEJAMENTO CONCLUÍDO COM ATRASO"</formula>
    </cfRule>
    <cfRule type="cellIs" dxfId="44" priority="6" operator="equal">
      <formula>"PLANEJAMENTO CONCLUÍDO"</formula>
    </cfRule>
  </conditionalFormatting>
  <conditionalFormatting sqref="AC6:AC35">
    <cfRule type="cellIs" dxfId="43" priority="3" operator="equal">
      <formula>"PLANEJAMENTO CONCLUÍDO COM ATRASO"</formula>
    </cfRule>
    <cfRule type="cellIs" dxfId="42" priority="4" operator="equal">
      <formula>"PLANEJAMENTO CONCLUÍDO"</formula>
    </cfRule>
  </conditionalFormatting>
  <conditionalFormatting sqref="AD6:AD35">
    <cfRule type="cellIs" dxfId="41" priority="1" operator="equal">
      <formula>"PLANEJAMENTO CONCLUÍDO COM ATRASO"</formula>
    </cfRule>
    <cfRule type="cellIs" dxfId="40" priority="2" operator="equal">
      <formula>"PLANEJAMENTO CONCLUÍDO"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5" orientation="landscape" verticalDpi="598" r:id="rId8"/>
  <tableParts count="1"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topLeftCell="B1" zoomScale="85" zoomScaleNormal="85" workbookViewId="0">
      <selection activeCell="C10" sqref="C10"/>
    </sheetView>
  </sheetViews>
  <sheetFormatPr defaultRowHeight="15"/>
  <cols>
    <col min="1" max="1" width="3.28515625" customWidth="1"/>
    <col min="2" max="2" width="13.85546875" customWidth="1"/>
    <col min="3" max="3" width="15.140625" style="34" customWidth="1"/>
    <col min="4" max="4" width="16.28515625" customWidth="1"/>
    <col min="5" max="5" width="16.42578125" customWidth="1"/>
    <col min="6" max="6" width="18.5703125" customWidth="1"/>
    <col min="7" max="7" width="16" customWidth="1"/>
  </cols>
  <sheetData>
    <row r="2" spans="2:7" ht="47.25">
      <c r="B2" s="113" t="s">
        <v>242</v>
      </c>
      <c r="C2" s="113" t="s">
        <v>199</v>
      </c>
      <c r="D2" s="113" t="s">
        <v>50</v>
      </c>
      <c r="E2" s="113" t="s">
        <v>243</v>
      </c>
      <c r="F2" s="113" t="s">
        <v>244</v>
      </c>
      <c r="G2" s="113" t="s">
        <v>245</v>
      </c>
    </row>
    <row r="3" spans="2:7" ht="18.75">
      <c r="B3" s="107" t="s">
        <v>236</v>
      </c>
      <c r="C3" s="108">
        <f xml:space="preserve"> COUNTIFS(TabelaNovasContratacoes[SITUAÇÃO],"PROCESSO NÃO ABERTO",TabelaNovasContratacoes[UNIDADE RESPONSÁVEL],TabelaMonitoramento[[#This Row],[UNIDADE]])</f>
        <v>1</v>
      </c>
      <c r="D3" s="109">
        <f ca="1">COUNTIFS(TabelaNovasContratacoes[SITUAÇÃO DENTRO DO PRAZO],"EM PLANEJAMENTO",TabelaNovasContratacoes[SITUAÇÃO DENTRO DO PRAZO],"&lt;&gt;"&amp;"",TabelaNovasContratacoes[UNIDADE RESPONSÁVEL],TabelaMonitoramento[[#This Row],[UNIDADE]])</f>
        <v>1</v>
      </c>
      <c r="E3" s="110">
        <f ca="1">COUNTIFS(TabelaNovasContratacoes[SITUAÇÃO COM ATRASO],"EM PLANEJAMENTO COM ATRASO",TabelaNovasContratacoes[UNIDADE RESPONSÁVEL],TabelaMonitoramento[[#This Row],[UNIDADE]])</f>
        <v>0</v>
      </c>
      <c r="F3" s="111">
        <f ca="1">COUNTIFS(TabelaNovasContratacoes[SITUAÇÃO DENTRO DO PRAZO],"PLANEJAMENTO CONCLUÍDO",TabelaNovasContratacoes[UNIDADE RESPONSÁVEL],TabelaMonitoramento[[#This Row],[UNIDADE]])</f>
        <v>0</v>
      </c>
      <c r="G3" s="112">
        <f ca="1">COUNTIFS(TabelaNovasContratacoes[SITUAÇÃO COM ATRASO],"PLANEJAMENTO CONCLUÍDO COM ATRASO",TabelaNovasContratacoes[UNIDADE RESPONSÁVEL],TabelaMonitoramento[[#This Row],[UNIDADE]])</f>
        <v>0</v>
      </c>
    </row>
    <row r="4" spans="2:7" ht="18.75">
      <c r="B4" s="107" t="s">
        <v>64</v>
      </c>
      <c r="C4" s="108">
        <f xml:space="preserve"> COUNTIFS(TabelaNovasContratacoes[SITUAÇÃO],"PROCESSO NÃO ABERTO",TabelaNovasContratacoes[UNIDADE RESPONSÁVEL],TabelaMonitoramento[[#This Row],[UNIDADE]])</f>
        <v>0</v>
      </c>
      <c r="D4" s="109">
        <f ca="1">COUNTIFS(TabelaNovasContratacoes[SITUAÇÃO DENTRO DO PRAZO],"EM PLANEJAMENTO",TabelaNovasContratacoes[SITUAÇÃO DENTRO DO PRAZO],"&lt;&gt;"&amp;"",TabelaNovasContratacoes[UNIDADE RESPONSÁVEL],TabelaMonitoramento[[#This Row],[UNIDADE]])</f>
        <v>1</v>
      </c>
      <c r="E4" s="110">
        <f ca="1">COUNTIFS(TabelaNovasContratacoes[SITUAÇÃO COM ATRASO],"EM PLANEJAMENTO COM ATRASO",TabelaNovasContratacoes[UNIDADE RESPONSÁVEL],TabelaMonitoramento[[#This Row],[UNIDADE]])</f>
        <v>0</v>
      </c>
      <c r="F4" s="111">
        <f ca="1">COUNTIFS(TabelaNovasContratacoes[SITUAÇÃO DENTRO DO PRAZO],"PLANEJAMENTO CONCLUÍDO",TabelaNovasContratacoes[UNIDADE RESPONSÁVEL],TabelaMonitoramento[[#This Row],[UNIDADE]])</f>
        <v>1</v>
      </c>
      <c r="G4" s="112">
        <f ca="1">COUNTIFS(TabelaNovasContratacoes[SITUAÇÃO COM ATRASO],"PLANEJAMENTO CONCLUÍDO COM ATRASO",TabelaNovasContratacoes[UNIDADE RESPONSÁVEL],TabelaMonitoramento[[#This Row],[UNIDADE]])</f>
        <v>0</v>
      </c>
    </row>
    <row r="5" spans="2:7" ht="18.75">
      <c r="B5" s="107" t="s">
        <v>73</v>
      </c>
      <c r="C5" s="108">
        <f xml:space="preserve"> COUNTIFS(TabelaNovasContratacoes[SITUAÇÃO],"PROCESSO NÃO ABERTO",TabelaNovasContratacoes[UNIDADE RESPONSÁVEL],TabelaMonitoramento[[#This Row],[UNIDADE]])</f>
        <v>2</v>
      </c>
      <c r="D5" s="109">
        <f ca="1">COUNTIFS(TabelaNovasContratacoes[SITUAÇÃO DENTRO DO PRAZO],"EM PLANEJAMENTO",TabelaNovasContratacoes[SITUAÇÃO DENTRO DO PRAZO],"&lt;&gt;"&amp;"",TabelaNovasContratacoes[UNIDADE RESPONSÁVEL],TabelaMonitoramento[[#This Row],[UNIDADE]])</f>
        <v>8</v>
      </c>
      <c r="E5" s="110">
        <f ca="1">COUNTIFS(TabelaNovasContratacoes[SITUAÇÃO COM ATRASO],"EM PLANEJAMENTO COM ATRASO",TabelaNovasContratacoes[UNIDADE RESPONSÁVEL],TabelaMonitoramento[[#This Row],[UNIDADE]])</f>
        <v>0</v>
      </c>
      <c r="F5" s="111">
        <f ca="1">COUNTIFS(TabelaNovasContratacoes[SITUAÇÃO DENTRO DO PRAZO],"PLANEJAMENTO CONCLUÍDO",TabelaNovasContratacoes[UNIDADE RESPONSÁVEL],TabelaMonitoramento[[#This Row],[UNIDADE]])</f>
        <v>4</v>
      </c>
      <c r="G5" s="112">
        <f ca="1">COUNTIFS(TabelaNovasContratacoes[SITUAÇÃO COM ATRASO],"PLANEJAMENTO CONCLUÍDO COM ATRASO",TabelaNovasContratacoes[UNIDADE RESPONSÁVEL],TabelaMonitoramento[[#This Row],[UNIDADE]])</f>
        <v>1</v>
      </c>
    </row>
    <row r="6" spans="2:7" ht="18.75">
      <c r="B6" s="107" t="s">
        <v>49</v>
      </c>
      <c r="C6" s="108">
        <f xml:space="preserve"> COUNTIFS(TabelaNovasContratacoes[SITUAÇÃO],"PROCESSO NÃO ABERTO",TabelaNovasContratacoes[UNIDADE RESPONSÁVEL],TabelaMonitoramento[[#This Row],[UNIDADE]])</f>
        <v>0</v>
      </c>
      <c r="D6" s="109">
        <f ca="1">COUNTIFS(TabelaNovasContratacoes[SITUAÇÃO DENTRO DO PRAZO],"EM PLANEJAMENTO",TabelaNovasContratacoes[SITUAÇÃO DENTRO DO PRAZO],"&lt;&gt;"&amp;"",TabelaNovasContratacoes[UNIDADE RESPONSÁVEL],TabelaMonitoramento[[#This Row],[UNIDADE]])</f>
        <v>5</v>
      </c>
      <c r="E6" s="110">
        <f ca="1">COUNTIFS(TabelaNovasContratacoes[SITUAÇÃO COM ATRASO],"EM PLANEJAMENTO COM ATRASO",TabelaNovasContratacoes[UNIDADE RESPONSÁVEL],TabelaMonitoramento[[#This Row],[UNIDADE]])</f>
        <v>0</v>
      </c>
      <c r="F6" s="111">
        <f ca="1">COUNTIFS(TabelaNovasContratacoes[SITUAÇÃO DENTRO DO PRAZO],"PLANEJAMENTO CONCLUÍDO",TabelaNovasContratacoes[UNIDADE RESPONSÁVEL],TabelaMonitoramento[[#This Row],[UNIDADE]])</f>
        <v>1</v>
      </c>
      <c r="G6" s="112">
        <f ca="1">COUNTIFS(TabelaNovasContratacoes[SITUAÇÃO COM ATRASO],"PLANEJAMENTO CONCLUÍDO COM ATRASO",TabelaNovasContratacoes[UNIDADE RESPONSÁVEL],TabelaMonitoramento[[#This Row],[UNIDADE]])</f>
        <v>0</v>
      </c>
    </row>
    <row r="7" spans="2:7" ht="18.75">
      <c r="B7" s="107" t="s">
        <v>97</v>
      </c>
      <c r="C7" s="108">
        <f xml:space="preserve"> COUNTIFS(TabelaNovasContratacoes[SITUAÇÃO],"PROCESSO NÃO ABERTO",TabelaNovasContratacoes[UNIDADE RESPONSÁVEL],TabelaMonitoramento[[#This Row],[UNIDADE]])</f>
        <v>0</v>
      </c>
      <c r="D7" s="109">
        <f ca="1">COUNTIFS(TabelaNovasContratacoes[SITUAÇÃO DENTRO DO PRAZO],"EM PLANEJAMENTO",TabelaNovasContratacoes[SITUAÇÃO DENTRO DO PRAZO],"&lt;&gt;"&amp;"",TabelaNovasContratacoes[UNIDADE RESPONSÁVEL],TabelaMonitoramento[[#This Row],[UNIDADE]])</f>
        <v>0</v>
      </c>
      <c r="E7" s="110">
        <f ca="1">COUNTIFS(TabelaNovasContratacoes[SITUAÇÃO COM ATRASO],"EM PLANEJAMENTO COM ATRASO",TabelaNovasContratacoes[UNIDADE RESPONSÁVEL],TabelaMonitoramento[[#This Row],[UNIDADE]])</f>
        <v>0</v>
      </c>
      <c r="F7" s="111">
        <f ca="1">COUNTIFS(TabelaNovasContratacoes[SITUAÇÃO DENTRO DO PRAZO],"PLANEJAMENTO CONCLUÍDO",TabelaNovasContratacoes[UNIDADE RESPONSÁVEL],TabelaMonitoramento[[#This Row],[UNIDADE]])</f>
        <v>1</v>
      </c>
      <c r="G7" s="112">
        <f ca="1">COUNTIFS(TabelaNovasContratacoes[SITUAÇÃO COM ATRASO],"PLANEJAMENTO CONCLUÍDO COM ATRASO",TabelaNovasContratacoes[UNIDADE RESPONSÁVEL],TabelaMonitoramento[[#This Row],[UNIDADE]])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76"/>
  <sheetViews>
    <sheetView showGridLines="0" topLeftCell="A41" zoomScale="130" zoomScaleNormal="130" workbookViewId="0">
      <selection activeCell="D43" sqref="D43"/>
    </sheetView>
  </sheetViews>
  <sheetFormatPr defaultColWidth="8.85546875" defaultRowHeight="15"/>
  <cols>
    <col min="1" max="1" width="11.42578125" style="36" bestFit="1" customWidth="1"/>
    <col min="2" max="2" width="19.7109375" style="36" customWidth="1"/>
    <col min="3" max="3" width="14.140625" style="36" customWidth="1"/>
    <col min="4" max="4" width="38.140625" style="35" customWidth="1"/>
    <col min="5" max="5" width="28.5703125" style="35" customWidth="1"/>
    <col min="6" max="6" width="35.85546875" style="35" customWidth="1"/>
    <col min="7" max="7" width="17.7109375" style="35" customWidth="1"/>
    <col min="8" max="8" width="16.140625" style="35" customWidth="1"/>
    <col min="9" max="9" width="18.5703125" style="35" customWidth="1"/>
    <col min="10" max="10" width="22.28515625" style="35" customWidth="1"/>
    <col min="11" max="11" width="22.140625" style="49" customWidth="1"/>
    <col min="12" max="32" width="8.85546875" style="49"/>
    <col min="33" max="16384" width="8.85546875" style="34"/>
  </cols>
  <sheetData>
    <row r="1" spans="1:32" s="61" customFormat="1" ht="60" customHeight="1">
      <c r="A1" s="153" t="s">
        <v>246</v>
      </c>
      <c r="B1" s="153"/>
      <c r="C1" s="153"/>
      <c r="D1" s="154"/>
      <c r="E1" s="154"/>
      <c r="F1" s="154"/>
      <c r="G1" s="154"/>
      <c r="H1" s="154"/>
      <c r="I1" s="154"/>
      <c r="J1" s="154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2" spans="1:32" s="61" customFormat="1" ht="19.899999999999999" customHeight="1">
      <c r="A2" s="155"/>
      <c r="B2" s="156"/>
      <c r="C2" s="156"/>
      <c r="D2" s="156"/>
      <c r="E2" s="156"/>
      <c r="F2" s="156"/>
      <c r="G2" s="156"/>
      <c r="H2" s="156"/>
      <c r="I2" s="156"/>
      <c r="J2" s="156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1:32" s="42" customFormat="1" ht="37.9" customHeight="1">
      <c r="A3" s="157" t="s">
        <v>5</v>
      </c>
      <c r="B3" s="150" t="s">
        <v>247</v>
      </c>
      <c r="C3" s="150" t="s">
        <v>248</v>
      </c>
      <c r="D3" s="157" t="s">
        <v>6</v>
      </c>
      <c r="E3" s="150" t="s">
        <v>249</v>
      </c>
      <c r="F3" s="150" t="s">
        <v>250</v>
      </c>
      <c r="G3" s="150" t="s">
        <v>251</v>
      </c>
      <c r="H3" s="150" t="s">
        <v>24</v>
      </c>
      <c r="I3" s="157" t="s">
        <v>252</v>
      </c>
      <c r="J3" s="157" t="s">
        <v>253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</row>
    <row r="4" spans="1:32" s="42" customFormat="1" ht="36.6" customHeight="1">
      <c r="A4" s="158"/>
      <c r="B4" s="151"/>
      <c r="C4" s="151"/>
      <c r="D4" s="157"/>
      <c r="E4" s="151"/>
      <c r="F4" s="151"/>
      <c r="G4" s="151"/>
      <c r="H4" s="151"/>
      <c r="I4" s="157"/>
      <c r="J4" s="157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</row>
    <row r="5" spans="1:32" s="71" customFormat="1" ht="69.95" customHeight="1">
      <c r="A5" s="63" t="s">
        <v>254</v>
      </c>
      <c r="B5" s="73" t="s">
        <v>255</v>
      </c>
      <c r="C5" s="64" t="s">
        <v>256</v>
      </c>
      <c r="D5" s="67" t="s">
        <v>257</v>
      </c>
      <c r="E5" s="33" t="s">
        <v>258</v>
      </c>
      <c r="F5" s="74">
        <v>44029.125</v>
      </c>
      <c r="G5" s="74">
        <v>44393.125</v>
      </c>
      <c r="H5" s="66" t="s">
        <v>259</v>
      </c>
      <c r="I5" s="75">
        <v>181303.32</v>
      </c>
      <c r="J5" s="66" t="s">
        <v>260</v>
      </c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</row>
    <row r="6" spans="1:32" s="71" customFormat="1" ht="107.25" customHeight="1">
      <c r="A6" s="63" t="s">
        <v>261</v>
      </c>
      <c r="B6" s="68" t="s">
        <v>262</v>
      </c>
      <c r="C6" s="63" t="s">
        <v>263</v>
      </c>
      <c r="D6" s="65" t="s">
        <v>264</v>
      </c>
      <c r="E6" s="33" t="s">
        <v>265</v>
      </c>
      <c r="F6" s="69">
        <v>44030</v>
      </c>
      <c r="G6" s="69">
        <v>45855</v>
      </c>
      <c r="H6" s="66" t="s">
        <v>266</v>
      </c>
      <c r="I6" s="72">
        <v>272065.08</v>
      </c>
      <c r="J6" s="66" t="s">
        <v>267</v>
      </c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</row>
    <row r="7" spans="1:32" s="71" customFormat="1" ht="69.95" customHeight="1">
      <c r="A7" s="63" t="s">
        <v>268</v>
      </c>
      <c r="B7" s="73" t="s">
        <v>269</v>
      </c>
      <c r="C7" s="64" t="s">
        <v>270</v>
      </c>
      <c r="D7" s="67" t="s">
        <v>271</v>
      </c>
      <c r="E7" s="33" t="s">
        <v>272</v>
      </c>
      <c r="F7" s="74">
        <v>44007</v>
      </c>
      <c r="G7" s="74">
        <v>44371</v>
      </c>
      <c r="H7" s="66" t="s">
        <v>273</v>
      </c>
      <c r="I7" s="75">
        <v>1231535.8400000001</v>
      </c>
      <c r="J7" s="66" t="s">
        <v>274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</row>
    <row r="8" spans="1:32" s="71" customFormat="1" ht="69.95" customHeight="1">
      <c r="A8" s="63" t="s">
        <v>275</v>
      </c>
      <c r="B8" s="68" t="s">
        <v>276</v>
      </c>
      <c r="C8" s="63" t="s">
        <v>277</v>
      </c>
      <c r="D8" s="65" t="s">
        <v>278</v>
      </c>
      <c r="E8" s="33" t="s">
        <v>279</v>
      </c>
      <c r="F8" s="69">
        <v>43795</v>
      </c>
      <c r="G8" s="69">
        <v>45621</v>
      </c>
      <c r="H8" s="66" t="s">
        <v>259</v>
      </c>
      <c r="I8" s="72">
        <v>117260.76</v>
      </c>
      <c r="J8" s="66" t="s">
        <v>280</v>
      </c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2" s="71" customFormat="1" ht="69.95" customHeight="1">
      <c r="A9" s="63" t="s">
        <v>281</v>
      </c>
      <c r="B9" s="73" t="s">
        <v>282</v>
      </c>
      <c r="C9" s="64" t="s">
        <v>283</v>
      </c>
      <c r="D9" s="67" t="s">
        <v>284</v>
      </c>
      <c r="E9" s="33" t="s">
        <v>285</v>
      </c>
      <c r="F9" s="74">
        <v>43980</v>
      </c>
      <c r="G9" s="74">
        <v>45074</v>
      </c>
      <c r="H9" s="66" t="s">
        <v>286</v>
      </c>
      <c r="I9" s="75">
        <v>1017000</v>
      </c>
      <c r="J9" s="66" t="s">
        <v>287</v>
      </c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</row>
    <row r="10" spans="1:32" s="71" customFormat="1" ht="78.75" customHeight="1">
      <c r="A10" s="63" t="s">
        <v>288</v>
      </c>
      <c r="B10" s="68" t="s">
        <v>289</v>
      </c>
      <c r="C10" s="63" t="s">
        <v>290</v>
      </c>
      <c r="D10" s="65" t="s">
        <v>291</v>
      </c>
      <c r="E10" s="33" t="s">
        <v>292</v>
      </c>
      <c r="F10" s="69">
        <v>42726.083333333336</v>
      </c>
      <c r="G10" s="69">
        <v>44307.125</v>
      </c>
      <c r="H10" s="66" t="s">
        <v>259</v>
      </c>
      <c r="I10" s="72">
        <v>294</v>
      </c>
      <c r="J10" s="66" t="s">
        <v>293</v>
      </c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</row>
    <row r="11" spans="1:32" s="71" customFormat="1" ht="69.95" customHeight="1">
      <c r="A11" s="63" t="s">
        <v>294</v>
      </c>
      <c r="B11" s="73" t="s">
        <v>295</v>
      </c>
      <c r="C11" s="64" t="s">
        <v>296</v>
      </c>
      <c r="D11" s="67" t="s">
        <v>297</v>
      </c>
      <c r="E11" s="33" t="s">
        <v>298</v>
      </c>
      <c r="F11" s="74">
        <v>42537.125</v>
      </c>
      <c r="G11" s="74">
        <v>44362.125</v>
      </c>
      <c r="H11" s="66" t="s">
        <v>266</v>
      </c>
      <c r="I11" s="75">
        <v>5000</v>
      </c>
      <c r="J11" s="66" t="s">
        <v>299</v>
      </c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</row>
    <row r="12" spans="1:32" s="71" customFormat="1" ht="69.95" customHeight="1">
      <c r="A12" s="63" t="s">
        <v>300</v>
      </c>
      <c r="B12" s="68" t="s">
        <v>301</v>
      </c>
      <c r="C12" s="63" t="s">
        <v>302</v>
      </c>
      <c r="D12" s="65" t="s">
        <v>303</v>
      </c>
      <c r="E12" s="33" t="s">
        <v>304</v>
      </c>
      <c r="F12" s="69">
        <v>43014.125</v>
      </c>
      <c r="G12" s="69">
        <v>44454.125</v>
      </c>
      <c r="H12" s="66" t="s">
        <v>305</v>
      </c>
      <c r="I12" s="72">
        <v>180000</v>
      </c>
      <c r="J12" s="66" t="s">
        <v>306</v>
      </c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</row>
    <row r="13" spans="1:32" s="71" customFormat="1" ht="69.95" customHeight="1">
      <c r="A13" s="63" t="s">
        <v>307</v>
      </c>
      <c r="B13" s="73" t="s">
        <v>308</v>
      </c>
      <c r="C13" s="64" t="s">
        <v>309</v>
      </c>
      <c r="D13" s="67" t="s">
        <v>310</v>
      </c>
      <c r="E13" s="33" t="s">
        <v>311</v>
      </c>
      <c r="F13" s="74">
        <v>42654.125</v>
      </c>
      <c r="G13" s="74">
        <v>44479.083333333336</v>
      </c>
      <c r="H13" s="66" t="s">
        <v>312</v>
      </c>
      <c r="I13" s="75">
        <v>315000</v>
      </c>
      <c r="J13" s="66" t="s">
        <v>313</v>
      </c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</row>
    <row r="14" spans="1:32" s="71" customFormat="1" ht="96" customHeight="1">
      <c r="A14" s="63" t="s">
        <v>314</v>
      </c>
      <c r="B14" s="68" t="s">
        <v>315</v>
      </c>
      <c r="C14" s="63" t="s">
        <v>316</v>
      </c>
      <c r="D14" s="79" t="s">
        <v>317</v>
      </c>
      <c r="E14" s="33" t="s">
        <v>318</v>
      </c>
      <c r="F14" s="69">
        <v>43304.125</v>
      </c>
      <c r="G14" s="69">
        <v>44522.125</v>
      </c>
      <c r="H14" s="66" t="s">
        <v>319</v>
      </c>
      <c r="I14" s="72">
        <v>9000</v>
      </c>
      <c r="J14" s="66" t="s">
        <v>320</v>
      </c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</row>
    <row r="15" spans="1:32" s="71" customFormat="1" ht="85.5" customHeight="1">
      <c r="A15" s="63" t="s">
        <v>321</v>
      </c>
      <c r="B15" s="73" t="s">
        <v>322</v>
      </c>
      <c r="C15" s="64" t="s">
        <v>323</v>
      </c>
      <c r="D15" s="67" t="s">
        <v>504</v>
      </c>
      <c r="E15" s="33" t="s">
        <v>324</v>
      </c>
      <c r="F15" s="74">
        <v>42711.083333333336</v>
      </c>
      <c r="G15" s="74">
        <v>44536.083333333336</v>
      </c>
      <c r="H15" s="66" t="s">
        <v>312</v>
      </c>
      <c r="I15" s="75">
        <v>1120000</v>
      </c>
      <c r="J15" s="66" t="s">
        <v>325</v>
      </c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</row>
    <row r="16" spans="1:32" s="71" customFormat="1" ht="69.95" customHeight="1">
      <c r="A16" s="63" t="s">
        <v>326</v>
      </c>
      <c r="B16" s="68" t="s">
        <v>327</v>
      </c>
      <c r="C16" s="63" t="s">
        <v>328</v>
      </c>
      <c r="D16" s="65" t="s">
        <v>329</v>
      </c>
      <c r="E16" s="33" t="s">
        <v>330</v>
      </c>
      <c r="F16" s="69">
        <v>43497.083333333336</v>
      </c>
      <c r="G16" s="69">
        <v>44651.125</v>
      </c>
      <c r="H16" s="66" t="s">
        <v>259</v>
      </c>
      <c r="I16" s="72">
        <v>760000</v>
      </c>
      <c r="J16" s="66" t="s">
        <v>287</v>
      </c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</row>
    <row r="17" spans="1:32" s="71" customFormat="1" ht="69.95" customHeight="1">
      <c r="A17" s="63" t="s">
        <v>331</v>
      </c>
      <c r="B17" s="73" t="s">
        <v>332</v>
      </c>
      <c r="C17" s="64" t="s">
        <v>333</v>
      </c>
      <c r="D17" s="67" t="s">
        <v>334</v>
      </c>
      <c r="E17" s="33" t="s">
        <v>265</v>
      </c>
      <c r="F17" s="74">
        <v>43770.125</v>
      </c>
      <c r="G17" s="74">
        <v>44712.125</v>
      </c>
      <c r="H17" s="66" t="s">
        <v>259</v>
      </c>
      <c r="I17" s="75">
        <v>38000</v>
      </c>
      <c r="J17" s="66" t="s">
        <v>335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</row>
    <row r="18" spans="1:32" s="71" customFormat="1" ht="69.95" customHeight="1">
      <c r="A18" s="63" t="s">
        <v>336</v>
      </c>
      <c r="B18" s="68" t="s">
        <v>337</v>
      </c>
      <c r="C18" s="63" t="s">
        <v>338</v>
      </c>
      <c r="D18" s="65" t="s">
        <v>339</v>
      </c>
      <c r="E18" s="33" t="s">
        <v>340</v>
      </c>
      <c r="F18" s="69">
        <v>42948</v>
      </c>
      <c r="G18" s="69">
        <v>44773</v>
      </c>
      <c r="H18" s="66" t="s">
        <v>259</v>
      </c>
      <c r="I18" s="72">
        <v>13000</v>
      </c>
      <c r="J18" s="66" t="s">
        <v>341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</row>
    <row r="19" spans="1:32" s="71" customFormat="1" ht="69.95" customHeight="1">
      <c r="A19" s="63" t="s">
        <v>342</v>
      </c>
      <c r="B19" s="73" t="s">
        <v>343</v>
      </c>
      <c r="C19" s="64" t="s">
        <v>344</v>
      </c>
      <c r="D19" s="67" t="s">
        <v>345</v>
      </c>
      <c r="E19" s="33" t="s">
        <v>346</v>
      </c>
      <c r="F19" s="74">
        <v>43913.125</v>
      </c>
      <c r="G19" s="74">
        <v>44826.125</v>
      </c>
      <c r="H19" s="66" t="s">
        <v>312</v>
      </c>
      <c r="I19" s="75">
        <v>2720000</v>
      </c>
      <c r="J19" s="66" t="s">
        <v>347</v>
      </c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</row>
    <row r="20" spans="1:32" s="71" customFormat="1" ht="93" customHeight="1">
      <c r="A20" s="63" t="s">
        <v>348</v>
      </c>
      <c r="B20" s="68" t="s">
        <v>349</v>
      </c>
      <c r="C20" s="63" t="s">
        <v>350</v>
      </c>
      <c r="D20" s="65" t="s">
        <v>351</v>
      </c>
      <c r="E20" s="33" t="s">
        <v>352</v>
      </c>
      <c r="F20" s="69">
        <v>43098.333333333336</v>
      </c>
      <c r="G20" s="69">
        <v>44923.333333333336</v>
      </c>
      <c r="H20" s="66" t="s">
        <v>353</v>
      </c>
      <c r="I20" s="72">
        <v>74000</v>
      </c>
      <c r="J20" s="66" t="s">
        <v>354</v>
      </c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</row>
    <row r="21" spans="1:32" s="71" customFormat="1" ht="69.95" customHeight="1">
      <c r="A21" s="63" t="s">
        <v>355</v>
      </c>
      <c r="B21" s="68" t="s">
        <v>356</v>
      </c>
      <c r="C21" s="63" t="s">
        <v>357</v>
      </c>
      <c r="D21" s="65" t="s">
        <v>358</v>
      </c>
      <c r="E21" s="33" t="s">
        <v>265</v>
      </c>
      <c r="F21" s="69">
        <v>43398.083333333336</v>
      </c>
      <c r="G21" s="69">
        <v>45223.083333333336</v>
      </c>
      <c r="H21" s="66" t="s">
        <v>319</v>
      </c>
      <c r="I21" s="72">
        <v>360000</v>
      </c>
      <c r="J21" s="66" t="s">
        <v>359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</row>
    <row r="22" spans="1:32" s="71" customFormat="1" ht="90.75" customHeight="1">
      <c r="A22" s="63" t="s">
        <v>360</v>
      </c>
      <c r="B22" s="68" t="s">
        <v>361</v>
      </c>
      <c r="C22" s="63" t="s">
        <v>362</v>
      </c>
      <c r="D22" s="65" t="s">
        <v>363</v>
      </c>
      <c r="E22" s="33" t="s">
        <v>265</v>
      </c>
      <c r="F22" s="69">
        <v>43426.083333333336</v>
      </c>
      <c r="G22" s="69">
        <v>45251.083333333336</v>
      </c>
      <c r="H22" s="66" t="s">
        <v>319</v>
      </c>
      <c r="I22" s="72">
        <v>130000</v>
      </c>
      <c r="J22" s="66" t="s">
        <v>364</v>
      </c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</row>
    <row r="23" spans="1:32" s="71" customFormat="1" ht="69.95" customHeight="1">
      <c r="A23" s="63" t="s">
        <v>365</v>
      </c>
      <c r="B23" s="73" t="s">
        <v>366</v>
      </c>
      <c r="C23" s="64" t="s">
        <v>367</v>
      </c>
      <c r="D23" s="67" t="s">
        <v>368</v>
      </c>
      <c r="E23" s="33" t="s">
        <v>369</v>
      </c>
      <c r="F23" s="74">
        <v>43453.083333333336</v>
      </c>
      <c r="G23" s="74">
        <v>45286.083333333336</v>
      </c>
      <c r="H23" s="66" t="s">
        <v>353</v>
      </c>
      <c r="I23" s="75">
        <v>42000</v>
      </c>
      <c r="J23" s="66" t="s">
        <v>370</v>
      </c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</row>
    <row r="24" spans="1:32" s="71" customFormat="1" ht="94.5" customHeight="1">
      <c r="A24" s="63" t="s">
        <v>371</v>
      </c>
      <c r="B24" s="73" t="s">
        <v>372</v>
      </c>
      <c r="C24" s="64" t="s">
        <v>373</v>
      </c>
      <c r="D24" s="67" t="s">
        <v>374</v>
      </c>
      <c r="E24" s="33" t="s">
        <v>375</v>
      </c>
      <c r="F24" s="74">
        <v>44092</v>
      </c>
      <c r="G24" s="74">
        <v>44698</v>
      </c>
      <c r="H24" s="66" t="s">
        <v>259</v>
      </c>
      <c r="I24" s="75">
        <v>35000</v>
      </c>
      <c r="J24" s="66" t="s">
        <v>376</v>
      </c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</row>
    <row r="25" spans="1:32" s="71" customFormat="1" ht="92.25" customHeight="1">
      <c r="A25" s="63" t="s">
        <v>377</v>
      </c>
      <c r="B25" s="73" t="s">
        <v>372</v>
      </c>
      <c r="C25" s="64" t="s">
        <v>378</v>
      </c>
      <c r="D25" s="67" t="s">
        <v>379</v>
      </c>
      <c r="E25" s="33" t="s">
        <v>380</v>
      </c>
      <c r="F25" s="74">
        <v>44092</v>
      </c>
      <c r="G25" s="74">
        <v>44698</v>
      </c>
      <c r="H25" s="66" t="s">
        <v>259</v>
      </c>
      <c r="I25" s="75">
        <v>56000</v>
      </c>
      <c r="J25" s="66" t="s">
        <v>381</v>
      </c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</row>
    <row r="26" spans="1:32" s="71" customFormat="1" ht="120.75" customHeight="1">
      <c r="A26" s="63" t="s">
        <v>382</v>
      </c>
      <c r="B26" s="68" t="s">
        <v>383</v>
      </c>
      <c r="C26" s="63" t="s">
        <v>384</v>
      </c>
      <c r="D26" s="65" t="s">
        <v>385</v>
      </c>
      <c r="E26" s="33" t="s">
        <v>386</v>
      </c>
      <c r="F26" s="69">
        <v>43752</v>
      </c>
      <c r="G26" s="69">
        <v>45578</v>
      </c>
      <c r="H26" s="66" t="s">
        <v>387</v>
      </c>
      <c r="I26" s="72">
        <v>450000</v>
      </c>
      <c r="J26" s="66" t="s">
        <v>388</v>
      </c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</row>
    <row r="27" spans="1:32" s="71" customFormat="1" ht="88.5" customHeight="1">
      <c r="A27" s="63" t="s">
        <v>389</v>
      </c>
      <c r="B27" s="73" t="s">
        <v>390</v>
      </c>
      <c r="C27" s="64" t="s">
        <v>391</v>
      </c>
      <c r="D27" s="67" t="s">
        <v>392</v>
      </c>
      <c r="E27" s="33" t="s">
        <v>393</v>
      </c>
      <c r="F27" s="74">
        <v>43798</v>
      </c>
      <c r="G27" s="74">
        <v>45624</v>
      </c>
      <c r="H27" s="66" t="s">
        <v>319</v>
      </c>
      <c r="I27" s="75">
        <v>12000</v>
      </c>
      <c r="J27" s="66" t="s">
        <v>394</v>
      </c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</row>
    <row r="28" spans="1:32" s="71" customFormat="1" ht="80.25" customHeight="1">
      <c r="A28" s="63" t="s">
        <v>395</v>
      </c>
      <c r="B28" s="68" t="s">
        <v>396</v>
      </c>
      <c r="C28" s="63" t="s">
        <v>397</v>
      </c>
      <c r="D28" s="65" t="s">
        <v>398</v>
      </c>
      <c r="E28" s="33" t="s">
        <v>399</v>
      </c>
      <c r="F28" s="69">
        <v>44139</v>
      </c>
      <c r="G28" s="69">
        <v>44868</v>
      </c>
      <c r="H28" s="66" t="s">
        <v>400</v>
      </c>
      <c r="I28" s="72">
        <v>302175</v>
      </c>
      <c r="J28" s="66" t="s">
        <v>401</v>
      </c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</row>
    <row r="29" spans="1:32" s="71" customFormat="1" ht="80.25" customHeight="1">
      <c r="A29" s="63" t="s">
        <v>402</v>
      </c>
      <c r="B29" s="68" t="s">
        <v>403</v>
      </c>
      <c r="C29" s="63" t="s">
        <v>404</v>
      </c>
      <c r="D29" s="65" t="s">
        <v>405</v>
      </c>
      <c r="E29" s="33" t="s">
        <v>258</v>
      </c>
      <c r="F29" s="69">
        <v>43399</v>
      </c>
      <c r="G29" s="69">
        <v>45224</v>
      </c>
      <c r="H29" s="66" t="s">
        <v>406</v>
      </c>
      <c r="I29" s="72">
        <v>0</v>
      </c>
      <c r="J29" s="66" t="s">
        <v>407</v>
      </c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</row>
    <row r="30" spans="1:32" s="71" customFormat="1" ht="80.25" customHeight="1">
      <c r="A30" s="63" t="s">
        <v>408</v>
      </c>
      <c r="B30" s="68" t="s">
        <v>409</v>
      </c>
      <c r="C30" s="63" t="s">
        <v>410</v>
      </c>
      <c r="D30" s="65" t="s">
        <v>411</v>
      </c>
      <c r="E30" s="33" t="s">
        <v>412</v>
      </c>
      <c r="F30" s="69">
        <v>43712</v>
      </c>
      <c r="G30" s="69">
        <v>44807</v>
      </c>
      <c r="H30" s="66" t="s">
        <v>413</v>
      </c>
      <c r="I30" s="72">
        <v>0</v>
      </c>
      <c r="J30" s="66" t="s">
        <v>414</v>
      </c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</row>
    <row r="31" spans="1:32" s="71" customFormat="1" ht="80.25" customHeight="1">
      <c r="A31" s="63" t="s">
        <v>415</v>
      </c>
      <c r="B31" s="68" t="s">
        <v>416</v>
      </c>
      <c r="C31" s="63" t="s">
        <v>417</v>
      </c>
      <c r="D31" s="65" t="s">
        <v>411</v>
      </c>
      <c r="E31" s="33" t="s">
        <v>412</v>
      </c>
      <c r="F31" s="69">
        <v>43411</v>
      </c>
      <c r="G31" s="69">
        <v>44567</v>
      </c>
      <c r="H31" s="66" t="s">
        <v>413</v>
      </c>
      <c r="I31" s="72">
        <v>0</v>
      </c>
      <c r="J31" s="66" t="s">
        <v>418</v>
      </c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</row>
    <row r="32" spans="1:32" s="71" customFormat="1" ht="80.25" customHeight="1">
      <c r="A32" s="63" t="s">
        <v>419</v>
      </c>
      <c r="B32" s="68" t="s">
        <v>420</v>
      </c>
      <c r="C32" s="63" t="s">
        <v>421</v>
      </c>
      <c r="D32" s="65" t="s">
        <v>422</v>
      </c>
      <c r="E32" s="33" t="s">
        <v>423</v>
      </c>
      <c r="F32" s="69">
        <v>43803</v>
      </c>
      <c r="G32" s="69">
        <v>45629</v>
      </c>
      <c r="H32" s="66" t="s">
        <v>286</v>
      </c>
      <c r="I32" s="72">
        <v>0</v>
      </c>
      <c r="J32" s="66" t="s">
        <v>424</v>
      </c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</row>
    <row r="33" spans="1:32" s="71" customFormat="1" ht="80.25" customHeight="1">
      <c r="A33" s="63" t="s">
        <v>425</v>
      </c>
      <c r="B33" s="68" t="s">
        <v>420</v>
      </c>
      <c r="C33" s="63" t="s">
        <v>426</v>
      </c>
      <c r="D33" s="65" t="s">
        <v>427</v>
      </c>
      <c r="E33" s="33" t="s">
        <v>386</v>
      </c>
      <c r="F33" s="69">
        <v>43798</v>
      </c>
      <c r="G33" s="69">
        <v>45624</v>
      </c>
      <c r="H33" s="66" t="s">
        <v>286</v>
      </c>
      <c r="I33" s="72">
        <v>0</v>
      </c>
      <c r="J33" s="66" t="s">
        <v>428</v>
      </c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</row>
    <row r="34" spans="1:32" s="71" customFormat="1" ht="80.25" customHeight="1">
      <c r="A34" s="63" t="s">
        <v>429</v>
      </c>
      <c r="B34" s="68" t="s">
        <v>430</v>
      </c>
      <c r="C34" s="63" t="s">
        <v>431</v>
      </c>
      <c r="D34" s="65" t="s">
        <v>432</v>
      </c>
      <c r="E34" s="33" t="s">
        <v>386</v>
      </c>
      <c r="F34" s="69">
        <v>43151</v>
      </c>
      <c r="G34" s="69">
        <v>44246</v>
      </c>
      <c r="H34" s="66" t="s">
        <v>286</v>
      </c>
      <c r="I34" s="72">
        <v>0</v>
      </c>
      <c r="J34" s="66" t="s">
        <v>433</v>
      </c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</row>
    <row r="35" spans="1:32" s="71" customFormat="1" ht="80.25" customHeight="1">
      <c r="A35" s="63" t="s">
        <v>434</v>
      </c>
      <c r="B35" s="68" t="s">
        <v>435</v>
      </c>
      <c r="C35" s="63" t="s">
        <v>436</v>
      </c>
      <c r="D35" s="65" t="s">
        <v>437</v>
      </c>
      <c r="E35" s="33" t="s">
        <v>438</v>
      </c>
      <c r="F35" s="69">
        <v>44102</v>
      </c>
      <c r="G35" s="69">
        <v>45196</v>
      </c>
      <c r="H35" s="66" t="s">
        <v>286</v>
      </c>
      <c r="I35" s="72">
        <v>0</v>
      </c>
      <c r="J35" s="66" t="s">
        <v>439</v>
      </c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</row>
    <row r="36" spans="1:32" s="71" customFormat="1" ht="80.25" customHeight="1">
      <c r="A36" s="63" t="s">
        <v>440</v>
      </c>
      <c r="B36" s="68" t="s">
        <v>441</v>
      </c>
      <c r="C36" s="63" t="s">
        <v>442</v>
      </c>
      <c r="D36" s="65" t="s">
        <v>443</v>
      </c>
      <c r="E36" s="33" t="s">
        <v>444</v>
      </c>
      <c r="F36" s="69">
        <v>43756</v>
      </c>
      <c r="G36" s="69">
        <v>45216</v>
      </c>
      <c r="H36" s="66" t="s">
        <v>406</v>
      </c>
      <c r="I36" s="72">
        <v>0</v>
      </c>
      <c r="J36" s="66" t="s">
        <v>445</v>
      </c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</row>
    <row r="37" spans="1:32" s="71" customFormat="1" ht="80.25" customHeight="1">
      <c r="A37" s="63" t="s">
        <v>446</v>
      </c>
      <c r="B37" s="68" t="s">
        <v>447</v>
      </c>
      <c r="C37" s="63" t="s">
        <v>448</v>
      </c>
      <c r="D37" s="65" t="s">
        <v>449</v>
      </c>
      <c r="E37" s="33" t="s">
        <v>450</v>
      </c>
      <c r="F37" s="69">
        <v>43752</v>
      </c>
      <c r="G37" s="69">
        <v>44847</v>
      </c>
      <c r="H37" s="66" t="s">
        <v>413</v>
      </c>
      <c r="I37" s="72">
        <v>0</v>
      </c>
      <c r="J37" s="66" t="s">
        <v>451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</row>
    <row r="38" spans="1:32" s="71" customFormat="1" ht="96.6" customHeight="1">
      <c r="A38" s="63" t="s">
        <v>521</v>
      </c>
      <c r="B38" s="68" t="s">
        <v>61</v>
      </c>
      <c r="C38" s="63" t="s">
        <v>513</v>
      </c>
      <c r="D38" s="65" t="s">
        <v>516</v>
      </c>
      <c r="E38" s="129" t="s">
        <v>515</v>
      </c>
      <c r="F38" s="69">
        <v>44228</v>
      </c>
      <c r="G38" s="69">
        <v>44592</v>
      </c>
      <c r="H38" s="66" t="s">
        <v>514</v>
      </c>
      <c r="I38" s="72">
        <v>1005600</v>
      </c>
      <c r="J38" s="66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</row>
    <row r="39" spans="1:32" s="71" customFormat="1" ht="94.15" customHeight="1">
      <c r="A39" s="63" t="s">
        <v>522</v>
      </c>
      <c r="B39" s="68" t="s">
        <v>61</v>
      </c>
      <c r="C39" s="63" t="s">
        <v>512</v>
      </c>
      <c r="D39" s="65" t="s">
        <v>517</v>
      </c>
      <c r="E39" s="129" t="s">
        <v>515</v>
      </c>
      <c r="F39" s="69">
        <v>44228</v>
      </c>
      <c r="G39" s="69">
        <v>44592</v>
      </c>
      <c r="H39" s="66" t="s">
        <v>514</v>
      </c>
      <c r="I39" s="72">
        <v>1986072</v>
      </c>
      <c r="J39" s="66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</row>
    <row r="40" spans="1:32" s="71" customFormat="1" ht="90.6" customHeight="1">
      <c r="A40" s="63" t="s">
        <v>523</v>
      </c>
      <c r="B40" s="68" t="s">
        <v>61</v>
      </c>
      <c r="C40" s="63" t="s">
        <v>520</v>
      </c>
      <c r="D40" s="65" t="s">
        <v>518</v>
      </c>
      <c r="E40" s="129" t="s">
        <v>519</v>
      </c>
      <c r="F40" s="69">
        <v>44221</v>
      </c>
      <c r="G40" s="69">
        <v>44585</v>
      </c>
      <c r="H40" s="66" t="s">
        <v>514</v>
      </c>
      <c r="I40" s="72">
        <v>1805998</v>
      </c>
      <c r="J40" s="66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</row>
    <row r="41" spans="1:32" s="71" customFormat="1" ht="123" customHeight="1">
      <c r="A41" s="63" t="s">
        <v>524</v>
      </c>
      <c r="B41" s="68" t="s">
        <v>69</v>
      </c>
      <c r="C41" s="63" t="s">
        <v>508</v>
      </c>
      <c r="D41" s="65" t="s">
        <v>509</v>
      </c>
      <c r="E41" s="33" t="s">
        <v>510</v>
      </c>
      <c r="F41" s="128" t="s">
        <v>511</v>
      </c>
      <c r="G41" s="69" t="s">
        <v>178</v>
      </c>
      <c r="H41" s="66" t="s">
        <v>526</v>
      </c>
      <c r="I41" s="72">
        <v>83888.23</v>
      </c>
      <c r="J41" s="66" t="s">
        <v>525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</row>
    <row r="42" spans="1:32" s="71" customFormat="1" ht="123" customHeight="1">
      <c r="A42" s="63" t="s">
        <v>527</v>
      </c>
      <c r="B42" s="68" t="s">
        <v>78</v>
      </c>
      <c r="C42" s="63" t="s">
        <v>529</v>
      </c>
      <c r="D42" s="65" t="s">
        <v>530</v>
      </c>
      <c r="E42" s="33" t="s">
        <v>528</v>
      </c>
      <c r="F42" s="69">
        <v>44195</v>
      </c>
      <c r="G42" s="69">
        <v>44559</v>
      </c>
      <c r="H42" s="66" t="s">
        <v>526</v>
      </c>
      <c r="I42" s="72">
        <v>1184914.08</v>
      </c>
      <c r="J42" s="66" t="s">
        <v>531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</row>
    <row r="43" spans="1:32" s="71" customFormat="1" ht="227.45" customHeight="1">
      <c r="A43" s="63" t="s">
        <v>532</v>
      </c>
      <c r="B43" s="68" t="s">
        <v>85</v>
      </c>
      <c r="C43" s="63" t="s">
        <v>534</v>
      </c>
      <c r="D43" s="65" t="s">
        <v>535</v>
      </c>
      <c r="E43" s="33" t="s">
        <v>533</v>
      </c>
      <c r="F43" s="128" t="s">
        <v>537</v>
      </c>
      <c r="G43" s="69" t="s">
        <v>536</v>
      </c>
      <c r="H43" s="66" t="s">
        <v>526</v>
      </c>
      <c r="I43" s="72">
        <v>663000</v>
      </c>
      <c r="J43" s="66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</row>
    <row r="44" spans="1:32" ht="15.75">
      <c r="A44" s="152" t="s">
        <v>241</v>
      </c>
      <c r="B44" s="152"/>
      <c r="C44" s="152"/>
      <c r="D44" s="152"/>
      <c r="E44" s="152"/>
      <c r="F44" s="152"/>
      <c r="G44" s="152"/>
      <c r="H44" s="122"/>
      <c r="I44" s="38">
        <f>SUM(I5:I37)</f>
        <v>9440634</v>
      </c>
      <c r="J44" s="38"/>
    </row>
    <row r="45" spans="1:32">
      <c r="A45" s="159"/>
      <c r="B45" s="159"/>
      <c r="C45" s="159"/>
      <c r="D45" s="159"/>
      <c r="E45" s="159"/>
      <c r="F45" s="159"/>
      <c r="G45" s="159"/>
      <c r="H45" s="123"/>
      <c r="I45" s="123"/>
      <c r="J45" s="40"/>
    </row>
    <row r="46" spans="1:32" s="49" customFormat="1">
      <c r="A46" s="123"/>
      <c r="B46" s="123"/>
      <c r="C46" s="123"/>
      <c r="D46" s="123"/>
      <c r="E46" s="123"/>
      <c r="F46" s="123"/>
      <c r="G46" s="123"/>
      <c r="H46" s="123"/>
      <c r="I46" s="123"/>
      <c r="J46" s="40"/>
    </row>
    <row r="47" spans="1:32" s="49" customFormat="1">
      <c r="A47" s="123"/>
      <c r="B47" s="123"/>
      <c r="C47" s="123"/>
      <c r="D47" s="123"/>
      <c r="E47" s="123"/>
      <c r="F47" s="123"/>
      <c r="G47" s="123"/>
      <c r="H47" s="123"/>
      <c r="I47" s="123"/>
      <c r="J47" s="40"/>
    </row>
    <row r="48" spans="1:32" s="49" customFormat="1">
      <c r="A48" s="36"/>
      <c r="B48" s="36"/>
      <c r="C48" s="36"/>
      <c r="D48" s="35"/>
      <c r="E48" s="35"/>
      <c r="F48" s="35"/>
      <c r="G48" s="35"/>
      <c r="H48" s="35"/>
      <c r="I48" s="35"/>
      <c r="J48" s="39"/>
    </row>
    <row r="49" spans="1:10" s="49" customFormat="1">
      <c r="A49" s="36"/>
      <c r="B49" s="36"/>
      <c r="C49" s="36"/>
      <c r="D49" s="35"/>
      <c r="E49" s="35"/>
      <c r="F49" s="35"/>
      <c r="G49" s="35"/>
      <c r="H49" s="35"/>
      <c r="I49" s="35"/>
      <c r="J49" s="44"/>
    </row>
    <row r="50" spans="1:10" s="49" customFormat="1" ht="23.25">
      <c r="A50" s="47"/>
      <c r="B50" s="47"/>
      <c r="C50" s="47"/>
      <c r="D50" s="35"/>
      <c r="E50" s="35"/>
      <c r="F50" s="35"/>
      <c r="G50" s="35"/>
      <c r="H50" s="48"/>
      <c r="I50" s="48"/>
      <c r="J50" s="46"/>
    </row>
    <row r="51" spans="1:10" s="49" customFormat="1">
      <c r="A51" s="47"/>
      <c r="B51" s="47"/>
      <c r="C51" s="47"/>
      <c r="D51" s="35"/>
      <c r="E51" s="35"/>
      <c r="F51" s="35"/>
      <c r="G51" s="35"/>
      <c r="H51" s="48"/>
      <c r="I51" s="48"/>
      <c r="J51" s="35"/>
    </row>
    <row r="52" spans="1:10" s="49" customFormat="1">
      <c r="A52" s="36"/>
      <c r="B52" s="36"/>
      <c r="C52" s="36"/>
      <c r="D52" s="35"/>
      <c r="E52" s="35"/>
      <c r="F52" s="35"/>
      <c r="G52" s="35"/>
      <c r="H52" s="35"/>
      <c r="I52" s="35"/>
      <c r="J52" s="35"/>
    </row>
    <row r="53" spans="1:10" s="49" customFormat="1" ht="18.75">
      <c r="A53" s="36"/>
      <c r="B53" s="36"/>
      <c r="C53" s="36"/>
      <c r="D53" s="35"/>
      <c r="E53" s="35"/>
      <c r="F53" s="35"/>
      <c r="G53" s="35"/>
      <c r="H53" s="35"/>
      <c r="I53" s="35"/>
      <c r="J53" s="43"/>
    </row>
    <row r="54" spans="1:10" s="49" customFormat="1">
      <c r="A54" s="36"/>
      <c r="B54" s="36"/>
      <c r="C54" s="36"/>
      <c r="D54" s="35"/>
      <c r="E54" s="35"/>
      <c r="F54" s="35"/>
      <c r="G54" s="35"/>
      <c r="H54" s="35"/>
      <c r="I54" s="35"/>
      <c r="J54" s="44"/>
    </row>
    <row r="55" spans="1:10" s="49" customFormat="1" ht="18.75">
      <c r="A55" s="35"/>
      <c r="B55" s="35"/>
      <c r="C55" s="35"/>
      <c r="D55" s="35"/>
      <c r="E55" s="35"/>
      <c r="F55" s="35"/>
      <c r="G55" s="35"/>
      <c r="H55" s="35"/>
      <c r="I55" s="35"/>
      <c r="J55" s="43"/>
    </row>
    <row r="56" spans="1:10" s="49" customFormat="1">
      <c r="A56" s="35"/>
      <c r="B56" s="35"/>
      <c r="C56" s="35"/>
      <c r="D56" s="35"/>
      <c r="E56" s="35"/>
      <c r="F56" s="35"/>
      <c r="G56" s="35"/>
      <c r="H56" s="35"/>
      <c r="I56" s="35"/>
      <c r="J56" s="35"/>
    </row>
    <row r="57" spans="1:10" s="49" customFormat="1">
      <c r="A57" s="35"/>
      <c r="B57" s="35"/>
      <c r="C57" s="35"/>
      <c r="D57" s="35"/>
      <c r="E57" s="35"/>
      <c r="F57" s="35"/>
      <c r="G57" s="35"/>
      <c r="H57" s="35"/>
      <c r="I57" s="35"/>
      <c r="J57" s="44"/>
    </row>
    <row r="58" spans="1:10" s="49" customFormat="1">
      <c r="A58" s="35"/>
      <c r="B58" s="35"/>
      <c r="C58" s="35"/>
      <c r="D58" s="35"/>
      <c r="E58" s="35"/>
      <c r="F58" s="35"/>
      <c r="G58" s="35"/>
      <c r="H58" s="35"/>
      <c r="I58" s="35"/>
      <c r="J58" s="44"/>
    </row>
    <row r="59" spans="1:10" s="49" customFormat="1">
      <c r="A59" s="35"/>
      <c r="B59" s="35"/>
      <c r="C59" s="35"/>
      <c r="D59" s="35"/>
      <c r="E59" s="35"/>
      <c r="F59" s="35"/>
      <c r="G59" s="35"/>
      <c r="H59" s="35"/>
      <c r="I59" s="35"/>
      <c r="J59" s="44"/>
    </row>
    <row r="60" spans="1:10" s="49" customFormat="1">
      <c r="A60" s="36"/>
      <c r="B60" s="36"/>
      <c r="C60" s="36"/>
      <c r="D60" s="35"/>
      <c r="E60" s="35"/>
      <c r="F60" s="35"/>
      <c r="G60" s="35"/>
      <c r="H60" s="35"/>
      <c r="I60" s="35"/>
      <c r="J60" s="35"/>
    </row>
    <row r="61" spans="1:10" s="49" customFormat="1">
      <c r="A61" s="36"/>
      <c r="B61" s="36"/>
      <c r="C61" s="36"/>
      <c r="D61" s="35"/>
      <c r="E61" s="35"/>
      <c r="F61" s="35"/>
      <c r="G61" s="35"/>
      <c r="H61" s="35"/>
      <c r="I61" s="35"/>
      <c r="J61" s="35"/>
    </row>
    <row r="62" spans="1:10" s="49" customFormat="1">
      <c r="A62" s="36"/>
      <c r="B62" s="36"/>
      <c r="C62" s="36"/>
      <c r="D62" s="35"/>
      <c r="E62" s="35"/>
      <c r="F62" s="35"/>
      <c r="G62" s="35"/>
      <c r="H62" s="35"/>
      <c r="I62" s="35"/>
      <c r="J62" s="35"/>
    </row>
    <row r="63" spans="1:10" s="49" customFormat="1">
      <c r="A63" s="36"/>
      <c r="B63" s="36"/>
      <c r="C63" s="36"/>
      <c r="D63" s="35"/>
      <c r="E63" s="35"/>
      <c r="F63" s="35"/>
      <c r="G63" s="35"/>
      <c r="H63" s="35"/>
      <c r="I63" s="35"/>
      <c r="J63" s="35"/>
    </row>
    <row r="64" spans="1:10" s="49" customFormat="1">
      <c r="A64" s="36"/>
      <c r="B64" s="36"/>
      <c r="C64" s="36"/>
      <c r="D64" s="35"/>
      <c r="E64" s="35"/>
      <c r="F64" s="35"/>
      <c r="G64" s="35"/>
      <c r="H64" s="35"/>
      <c r="I64" s="35"/>
      <c r="J64" s="35"/>
    </row>
    <row r="65" spans="1:10" s="49" customFormat="1">
      <c r="A65" s="36"/>
      <c r="B65" s="36"/>
      <c r="C65" s="36"/>
      <c r="D65" s="35"/>
      <c r="E65" s="35"/>
      <c r="F65" s="35"/>
      <c r="G65" s="35"/>
      <c r="H65" s="35"/>
      <c r="I65" s="35"/>
      <c r="J65" s="35"/>
    </row>
    <row r="66" spans="1:10" s="49" customFormat="1">
      <c r="A66" s="36"/>
      <c r="B66" s="36"/>
      <c r="C66" s="36"/>
      <c r="D66" s="35"/>
      <c r="E66" s="35"/>
      <c r="F66" s="35"/>
      <c r="G66" s="35"/>
      <c r="H66" s="35"/>
      <c r="I66" s="35"/>
      <c r="J66" s="35"/>
    </row>
    <row r="67" spans="1:10" s="49" customFormat="1">
      <c r="A67" s="36"/>
      <c r="B67" s="36"/>
      <c r="C67" s="36"/>
      <c r="D67" s="35"/>
      <c r="E67" s="35"/>
      <c r="F67" s="35"/>
      <c r="G67" s="35"/>
      <c r="H67" s="35"/>
      <c r="I67" s="35"/>
      <c r="J67" s="35"/>
    </row>
    <row r="68" spans="1:10" s="49" customFormat="1">
      <c r="A68" s="36"/>
      <c r="B68" s="36"/>
      <c r="C68" s="36"/>
      <c r="D68" s="35"/>
      <c r="E68" s="35"/>
      <c r="F68" s="35"/>
      <c r="G68" s="35"/>
      <c r="H68" s="35"/>
      <c r="I68" s="35"/>
      <c r="J68" s="35"/>
    </row>
    <row r="69" spans="1:10" s="49" customFormat="1">
      <c r="A69" s="36"/>
      <c r="B69" s="36"/>
      <c r="C69" s="36"/>
      <c r="D69" s="35"/>
      <c r="E69" s="35"/>
      <c r="F69" s="35"/>
      <c r="G69" s="35"/>
      <c r="H69" s="35"/>
      <c r="I69" s="35"/>
      <c r="J69" s="35"/>
    </row>
    <row r="70" spans="1:10" s="49" customFormat="1">
      <c r="A70" s="36"/>
      <c r="B70" s="36"/>
      <c r="C70" s="36"/>
      <c r="D70" s="35"/>
      <c r="E70" s="35"/>
      <c r="F70" s="35"/>
      <c r="G70" s="35"/>
      <c r="H70" s="35"/>
      <c r="I70" s="35"/>
      <c r="J70" s="35"/>
    </row>
    <row r="71" spans="1:10" s="49" customFormat="1">
      <c r="A71" s="36"/>
      <c r="B71" s="36"/>
      <c r="C71" s="36"/>
      <c r="D71" s="35"/>
      <c r="E71" s="35"/>
      <c r="F71" s="35"/>
      <c r="G71" s="35"/>
      <c r="H71" s="35"/>
      <c r="I71" s="35"/>
      <c r="J71" s="35"/>
    </row>
    <row r="72" spans="1:10" s="49" customFormat="1">
      <c r="A72" s="36"/>
      <c r="B72" s="36"/>
      <c r="C72" s="36"/>
      <c r="D72" s="35"/>
      <c r="E72" s="35"/>
      <c r="F72" s="35"/>
      <c r="G72" s="35"/>
      <c r="H72" s="35"/>
      <c r="I72" s="35"/>
      <c r="J72" s="35"/>
    </row>
    <row r="73" spans="1:10" s="49" customFormat="1">
      <c r="A73" s="36"/>
      <c r="B73" s="36"/>
      <c r="C73" s="36"/>
      <c r="D73" s="35"/>
      <c r="E73" s="35"/>
      <c r="F73" s="35"/>
      <c r="G73" s="35"/>
      <c r="H73" s="35"/>
      <c r="I73" s="35"/>
      <c r="J73" s="35"/>
    </row>
    <row r="74" spans="1:10" s="49" customFormat="1">
      <c r="A74" s="36"/>
      <c r="B74" s="36"/>
      <c r="C74" s="36"/>
      <c r="D74" s="35"/>
      <c r="E74" s="35"/>
      <c r="F74" s="35"/>
      <c r="G74" s="35"/>
      <c r="H74" s="35"/>
      <c r="I74" s="35"/>
      <c r="J74" s="35"/>
    </row>
    <row r="75" spans="1:10" s="49" customFormat="1">
      <c r="A75" s="36"/>
      <c r="B75" s="36"/>
      <c r="C75" s="36"/>
      <c r="D75" s="35"/>
      <c r="E75" s="35"/>
      <c r="F75" s="35"/>
      <c r="G75" s="35"/>
      <c r="H75" s="35"/>
      <c r="I75" s="35"/>
      <c r="J75" s="35"/>
    </row>
    <row r="76" spans="1:10" s="49" customFormat="1">
      <c r="A76" s="36"/>
      <c r="B76" s="36"/>
      <c r="C76" s="36"/>
      <c r="D76" s="35"/>
      <c r="E76" s="35"/>
      <c r="F76" s="35"/>
      <c r="G76" s="35"/>
      <c r="H76" s="35"/>
      <c r="I76" s="35"/>
      <c r="J76" s="35"/>
    </row>
  </sheetData>
  <autoFilter ref="A3:J44"/>
  <mergeCells count="14">
    <mergeCell ref="A45:G45"/>
    <mergeCell ref="B3:B4"/>
    <mergeCell ref="G3:G4"/>
    <mergeCell ref="C3:C4"/>
    <mergeCell ref="E3:E4"/>
    <mergeCell ref="F3:F4"/>
    <mergeCell ref="H3:H4"/>
    <mergeCell ref="A44:G44"/>
    <mergeCell ref="A1:J1"/>
    <mergeCell ref="A2:J2"/>
    <mergeCell ref="A3:A4"/>
    <mergeCell ref="D3:D4"/>
    <mergeCell ref="J3:J4"/>
    <mergeCell ref="I3:I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5" orientation="landscape" verticalDpi="598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topLeftCell="A4" zoomScale="81" zoomScaleNormal="81" workbookViewId="0">
      <pane ySplit="4" topLeftCell="A8" activePane="bottomLeft" state="frozen"/>
      <selection activeCell="A4" sqref="A4"/>
      <selection pane="bottomLeft" activeCell="AR9" sqref="AR9"/>
    </sheetView>
  </sheetViews>
  <sheetFormatPr defaultRowHeight="15"/>
  <cols>
    <col min="1" max="1" width="3.5703125" bestFit="1" customWidth="1"/>
    <col min="2" max="2" width="10.7109375" bestFit="1" customWidth="1"/>
    <col min="3" max="3" width="10.140625" bestFit="1" customWidth="1"/>
    <col min="4" max="4" width="8.7109375" customWidth="1"/>
    <col min="5" max="5" width="16.7109375" bestFit="1" customWidth="1"/>
    <col min="6" max="6" width="2.7109375" bestFit="1" customWidth="1"/>
    <col min="7" max="8" width="10.5703125" bestFit="1" customWidth="1"/>
    <col min="9" max="9" width="6.42578125" customWidth="1"/>
    <col min="10" max="10" width="16.7109375" bestFit="1" customWidth="1"/>
    <col min="11" max="11" width="4.5703125" customWidth="1"/>
    <col min="12" max="12" width="10.7109375" customWidth="1"/>
    <col min="13" max="13" width="14" customWidth="1"/>
    <col min="14" max="14" width="8" customWidth="1"/>
    <col min="15" max="15" width="15.140625" bestFit="1" customWidth="1"/>
    <col min="16" max="16" width="5.85546875" customWidth="1"/>
    <col min="17" max="17" width="10.28515625" customWidth="1"/>
    <col min="18" max="18" width="10.85546875" customWidth="1"/>
    <col min="19" max="19" width="5.5703125" bestFit="1" customWidth="1"/>
    <col min="20" max="20" width="12.140625" bestFit="1" customWidth="1"/>
    <col min="21" max="21" width="5.85546875" customWidth="1"/>
    <col min="22" max="22" width="10.140625" bestFit="1" customWidth="1"/>
    <col min="24" max="24" width="8.140625" customWidth="1"/>
    <col min="27" max="27" width="10.140625" bestFit="1" customWidth="1"/>
    <col min="29" max="29" width="8" customWidth="1"/>
    <col min="32" max="32" width="10.140625" bestFit="1" customWidth="1"/>
    <col min="34" max="34" width="7.85546875" customWidth="1"/>
    <col min="37" max="37" width="16" bestFit="1" customWidth="1"/>
    <col min="38" max="38" width="11.28515625" bestFit="1" customWidth="1"/>
    <col min="39" max="39" width="7.85546875" customWidth="1"/>
    <col min="40" max="40" width="14.140625" bestFit="1" customWidth="1"/>
  </cols>
  <sheetData>
    <row r="1" spans="1:40" ht="21" customHeight="1">
      <c r="A1" s="160" t="s">
        <v>452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24"/>
      <c r="AK1" s="34"/>
      <c r="AL1" s="34"/>
      <c r="AM1" s="34"/>
      <c r="AN1" s="34"/>
    </row>
    <row r="2" spans="1:40" ht="15" customHeight="1">
      <c r="A2" s="161" t="s">
        <v>453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25"/>
      <c r="AK2" s="34"/>
      <c r="AL2" s="34"/>
      <c r="AM2" s="34"/>
      <c r="AN2" s="34"/>
    </row>
    <row r="3" spans="1:40" ht="15" customHeight="1">
      <c r="A3" s="162" t="s">
        <v>454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26"/>
      <c r="AK3" s="34"/>
      <c r="AL3" s="34"/>
      <c r="AM3" s="34"/>
      <c r="AN3" s="34"/>
    </row>
    <row r="5" spans="1:40" ht="15.75" thickBo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</row>
    <row r="6" spans="1:40" ht="15.75" thickTop="1">
      <c r="A6" s="163" t="s">
        <v>455</v>
      </c>
      <c r="B6" s="164"/>
      <c r="C6" s="164"/>
      <c r="D6" s="164"/>
      <c r="E6" s="165"/>
      <c r="F6" s="166" t="s">
        <v>456</v>
      </c>
      <c r="G6" s="167"/>
      <c r="H6" s="167"/>
      <c r="I6" s="167"/>
      <c r="J6" s="168"/>
      <c r="K6" s="169" t="s">
        <v>457</v>
      </c>
      <c r="L6" s="170"/>
      <c r="M6" s="170"/>
      <c r="N6" s="170"/>
      <c r="O6" s="171"/>
      <c r="P6" s="163" t="s">
        <v>458</v>
      </c>
      <c r="Q6" s="164"/>
      <c r="R6" s="164"/>
      <c r="S6" s="164"/>
      <c r="T6" s="165"/>
      <c r="U6" s="169" t="s">
        <v>459</v>
      </c>
      <c r="V6" s="170"/>
      <c r="W6" s="170"/>
      <c r="X6" s="170"/>
      <c r="Y6" s="171"/>
      <c r="Z6" s="169" t="s">
        <v>460</v>
      </c>
      <c r="AA6" s="170"/>
      <c r="AB6" s="170"/>
      <c r="AC6" s="170"/>
      <c r="AD6" s="171"/>
      <c r="AE6" s="169" t="s">
        <v>461</v>
      </c>
      <c r="AF6" s="170"/>
      <c r="AG6" s="170"/>
      <c r="AH6" s="170"/>
      <c r="AI6" s="171"/>
      <c r="AJ6" s="172" t="s">
        <v>462</v>
      </c>
      <c r="AK6" s="173"/>
      <c r="AL6" s="173"/>
      <c r="AM6" s="173"/>
      <c r="AN6" s="174"/>
    </row>
    <row r="7" spans="1:40" s="8" customFormat="1" ht="27.4" customHeight="1">
      <c r="A7" s="11" t="s">
        <v>463</v>
      </c>
      <c r="B7" s="1" t="s">
        <v>464</v>
      </c>
      <c r="C7" s="1" t="s">
        <v>465</v>
      </c>
      <c r="D7" s="1" t="s">
        <v>466</v>
      </c>
      <c r="E7" s="12" t="s">
        <v>467</v>
      </c>
      <c r="F7" s="11" t="s">
        <v>463</v>
      </c>
      <c r="G7" s="1" t="s">
        <v>464</v>
      </c>
      <c r="H7" s="1" t="s">
        <v>465</v>
      </c>
      <c r="I7" s="1" t="s">
        <v>466</v>
      </c>
      <c r="J7" s="12" t="s">
        <v>467</v>
      </c>
      <c r="K7" s="11" t="s">
        <v>463</v>
      </c>
      <c r="L7" s="1" t="s">
        <v>464</v>
      </c>
      <c r="M7" s="1" t="s">
        <v>465</v>
      </c>
      <c r="N7" s="1" t="s">
        <v>466</v>
      </c>
      <c r="O7" s="12" t="s">
        <v>467</v>
      </c>
      <c r="P7" s="11" t="s">
        <v>463</v>
      </c>
      <c r="Q7" s="1" t="s">
        <v>464</v>
      </c>
      <c r="R7" s="1" t="s">
        <v>465</v>
      </c>
      <c r="S7" s="1" t="s">
        <v>466</v>
      </c>
      <c r="T7" s="12" t="s">
        <v>467</v>
      </c>
      <c r="U7" s="11" t="s">
        <v>463</v>
      </c>
      <c r="V7" s="1" t="s">
        <v>464</v>
      </c>
      <c r="W7" s="1" t="s">
        <v>465</v>
      </c>
      <c r="X7" s="1" t="s">
        <v>466</v>
      </c>
      <c r="Y7" s="12" t="s">
        <v>467</v>
      </c>
      <c r="Z7" s="11" t="s">
        <v>463</v>
      </c>
      <c r="AA7" s="1" t="s">
        <v>464</v>
      </c>
      <c r="AB7" s="1" t="s">
        <v>465</v>
      </c>
      <c r="AC7" s="1" t="s">
        <v>466</v>
      </c>
      <c r="AD7" s="12" t="s">
        <v>467</v>
      </c>
      <c r="AE7" s="11" t="s">
        <v>463</v>
      </c>
      <c r="AF7" s="1" t="s">
        <v>464</v>
      </c>
      <c r="AG7" s="1" t="s">
        <v>465</v>
      </c>
      <c r="AH7" s="1" t="s">
        <v>466</v>
      </c>
      <c r="AI7" s="12" t="s">
        <v>467</v>
      </c>
      <c r="AJ7" s="11" t="s">
        <v>463</v>
      </c>
      <c r="AK7" s="1" t="s">
        <v>464</v>
      </c>
      <c r="AL7" s="1" t="s">
        <v>465</v>
      </c>
      <c r="AM7" s="1" t="s">
        <v>466</v>
      </c>
      <c r="AN7" s="12" t="s">
        <v>467</v>
      </c>
    </row>
    <row r="8" spans="1:40" s="8" customFormat="1" ht="132">
      <c r="A8" s="13">
        <v>247</v>
      </c>
      <c r="B8" s="5" t="s">
        <v>468</v>
      </c>
      <c r="C8" s="4" t="s">
        <v>469</v>
      </c>
      <c r="D8" s="4" t="s">
        <v>470</v>
      </c>
      <c r="E8" s="14">
        <v>200000</v>
      </c>
      <c r="F8" s="184">
        <v>12</v>
      </c>
      <c r="G8" s="186" t="s">
        <v>471</v>
      </c>
      <c r="H8" s="4" t="s">
        <v>472</v>
      </c>
      <c r="I8" s="188" t="s">
        <v>473</v>
      </c>
      <c r="J8" s="20">
        <v>3000000</v>
      </c>
      <c r="K8" s="28"/>
      <c r="L8" s="4" t="s">
        <v>474</v>
      </c>
      <c r="M8" s="10" t="s">
        <v>475</v>
      </c>
      <c r="N8" s="3" t="s">
        <v>473</v>
      </c>
      <c r="O8" s="21">
        <v>225000</v>
      </c>
      <c r="P8" s="22"/>
      <c r="Q8" s="2"/>
      <c r="R8" s="2"/>
      <c r="S8" s="2"/>
      <c r="T8" s="24"/>
      <c r="U8" s="22"/>
      <c r="V8" s="2"/>
      <c r="W8" s="2"/>
      <c r="X8" s="2"/>
      <c r="Y8" s="24"/>
      <c r="Z8" s="22"/>
      <c r="AA8" s="2"/>
      <c r="AB8" s="2"/>
      <c r="AC8" s="2"/>
      <c r="AD8" s="24"/>
      <c r="AE8" s="22"/>
      <c r="AF8" s="2"/>
      <c r="AG8" s="2"/>
      <c r="AH8" s="2"/>
      <c r="AI8" s="24"/>
      <c r="AJ8" s="17">
        <v>242</v>
      </c>
      <c r="AK8" s="7" t="s">
        <v>476</v>
      </c>
      <c r="AL8" s="9" t="s">
        <v>477</v>
      </c>
      <c r="AM8" s="6" t="s">
        <v>470</v>
      </c>
      <c r="AN8" s="31">
        <v>18000</v>
      </c>
    </row>
    <row r="9" spans="1:40" ht="108">
      <c r="A9" s="13">
        <v>243</v>
      </c>
      <c r="B9" s="4" t="s">
        <v>478</v>
      </c>
      <c r="C9" s="4" t="s">
        <v>479</v>
      </c>
      <c r="D9" s="3" t="s">
        <v>470</v>
      </c>
      <c r="E9" s="15">
        <v>0</v>
      </c>
      <c r="F9" s="185"/>
      <c r="G9" s="187"/>
      <c r="H9" s="4" t="s">
        <v>480</v>
      </c>
      <c r="I9" s="189"/>
      <c r="J9" s="21">
        <v>400000</v>
      </c>
      <c r="K9" s="22"/>
      <c r="L9" s="2"/>
      <c r="M9" s="2"/>
      <c r="N9" s="2"/>
      <c r="O9" s="24"/>
      <c r="P9" s="22"/>
      <c r="Q9" s="2"/>
      <c r="R9" s="2"/>
      <c r="S9" s="2"/>
      <c r="T9" s="24"/>
      <c r="U9" s="22"/>
      <c r="V9" s="2"/>
      <c r="W9" s="2"/>
      <c r="X9" s="2"/>
      <c r="Y9" s="24"/>
      <c r="Z9" s="22"/>
      <c r="AA9" s="2"/>
      <c r="AB9" s="2"/>
      <c r="AC9" s="2"/>
      <c r="AD9" s="24"/>
      <c r="AE9" s="22"/>
      <c r="AF9" s="2"/>
      <c r="AG9" s="2"/>
      <c r="AH9" s="2"/>
      <c r="AI9" s="24"/>
      <c r="AJ9" s="13">
        <v>44</v>
      </c>
      <c r="AK9" s="6" t="s">
        <v>481</v>
      </c>
      <c r="AL9" s="9" t="s">
        <v>482</v>
      </c>
      <c r="AM9" s="6" t="s">
        <v>470</v>
      </c>
      <c r="AN9" s="15">
        <v>0</v>
      </c>
    </row>
    <row r="10" spans="1:40">
      <c r="A10" s="175" t="s">
        <v>483</v>
      </c>
      <c r="B10" s="176"/>
      <c r="C10" s="176"/>
      <c r="D10" s="177"/>
      <c r="E10" s="16">
        <f>SUM(E8:E9)</f>
        <v>200000</v>
      </c>
      <c r="F10" s="175" t="s">
        <v>484</v>
      </c>
      <c r="G10" s="176"/>
      <c r="H10" s="176"/>
      <c r="I10" s="177"/>
      <c r="J10" s="16">
        <f>J8+J9</f>
        <v>3400000</v>
      </c>
      <c r="K10" s="175" t="s">
        <v>484</v>
      </c>
      <c r="L10" s="176"/>
      <c r="M10" s="176"/>
      <c r="N10" s="177"/>
      <c r="O10" s="16">
        <f>O8</f>
        <v>225000</v>
      </c>
      <c r="P10" s="30"/>
      <c r="Q10" s="2"/>
      <c r="R10" s="2"/>
      <c r="S10" s="2"/>
      <c r="T10" s="24"/>
      <c r="U10" s="22"/>
      <c r="V10" s="2"/>
      <c r="W10" s="2"/>
      <c r="X10" s="2"/>
      <c r="Y10" s="24"/>
      <c r="Z10" s="22"/>
      <c r="AA10" s="2"/>
      <c r="AB10" s="2"/>
      <c r="AC10" s="2"/>
      <c r="AD10" s="24"/>
      <c r="AE10" s="22"/>
      <c r="AF10" s="2"/>
      <c r="AG10" s="2"/>
      <c r="AH10" s="2"/>
      <c r="AI10" s="24"/>
      <c r="AJ10" s="181" t="s">
        <v>485</v>
      </c>
      <c r="AK10" s="182"/>
      <c r="AL10" s="182"/>
      <c r="AM10" s="183"/>
      <c r="AN10" s="32">
        <f>AN8+AN9</f>
        <v>18000</v>
      </c>
    </row>
    <row r="11" spans="1:40" ht="72">
      <c r="A11" s="17">
        <v>8</v>
      </c>
      <c r="B11" s="7" t="s">
        <v>486</v>
      </c>
      <c r="C11" s="7" t="s">
        <v>487</v>
      </c>
      <c r="D11" s="3" t="s">
        <v>473</v>
      </c>
      <c r="E11" s="18">
        <v>1740000</v>
      </c>
      <c r="F11" s="22"/>
      <c r="G11" s="2"/>
      <c r="H11" s="2"/>
      <c r="I11" s="6"/>
      <c r="J11" s="23"/>
      <c r="K11" s="13">
        <v>123</v>
      </c>
      <c r="L11" s="4" t="s">
        <v>488</v>
      </c>
      <c r="M11" s="4" t="s">
        <v>489</v>
      </c>
      <c r="N11" s="3" t="s">
        <v>473</v>
      </c>
      <c r="O11" s="15">
        <v>100000</v>
      </c>
      <c r="P11" s="22"/>
      <c r="Q11" s="2"/>
      <c r="R11" s="2"/>
      <c r="S11" s="2"/>
      <c r="T11" s="24"/>
      <c r="U11" s="22"/>
      <c r="V11" s="2"/>
      <c r="W11" s="2"/>
      <c r="X11" s="2"/>
      <c r="Y11" s="24"/>
      <c r="Z11" s="22"/>
      <c r="AA11" s="2"/>
      <c r="AB11" s="2"/>
      <c r="AC11" s="2"/>
      <c r="AD11" s="24"/>
      <c r="AE11" s="22"/>
      <c r="AF11" s="2"/>
      <c r="AG11" s="2"/>
      <c r="AH11" s="2"/>
      <c r="AI11" s="24"/>
      <c r="AJ11" s="22"/>
      <c r="AK11" s="2"/>
      <c r="AL11" s="2"/>
      <c r="AM11" s="2"/>
      <c r="AN11" s="24"/>
    </row>
    <row r="12" spans="1:40" ht="72">
      <c r="A12" s="17">
        <v>8</v>
      </c>
      <c r="B12" s="7" t="s">
        <v>486</v>
      </c>
      <c r="C12" s="7" t="s">
        <v>487</v>
      </c>
      <c r="D12" s="3" t="s">
        <v>473</v>
      </c>
      <c r="E12" s="18">
        <v>130000</v>
      </c>
      <c r="F12" s="22"/>
      <c r="G12" s="2"/>
      <c r="H12" s="2"/>
      <c r="I12" s="2"/>
      <c r="J12" s="24"/>
      <c r="K12" s="175" t="s">
        <v>484</v>
      </c>
      <c r="L12" s="176"/>
      <c r="M12" s="176"/>
      <c r="N12" s="177"/>
      <c r="O12" s="29">
        <f>O11</f>
        <v>100000</v>
      </c>
      <c r="P12" s="22"/>
      <c r="Q12" s="2"/>
      <c r="R12" s="2"/>
      <c r="S12" s="2"/>
      <c r="T12" s="24"/>
      <c r="U12" s="22"/>
      <c r="V12" s="2"/>
      <c r="W12" s="2"/>
      <c r="X12" s="2"/>
      <c r="Y12" s="24"/>
      <c r="Z12" s="22"/>
      <c r="AA12" s="2"/>
      <c r="AB12" s="2"/>
      <c r="AC12" s="2"/>
      <c r="AD12" s="24"/>
      <c r="AE12" s="22"/>
      <c r="AF12" s="2"/>
      <c r="AG12" s="2"/>
      <c r="AH12" s="2"/>
      <c r="AI12" s="24"/>
      <c r="AJ12" s="22"/>
      <c r="AK12" s="2"/>
      <c r="AL12" s="2"/>
      <c r="AM12" s="2"/>
      <c r="AN12" s="24"/>
    </row>
    <row r="13" spans="1:40" ht="84">
      <c r="A13" s="17">
        <v>82</v>
      </c>
      <c r="B13" s="7" t="s">
        <v>490</v>
      </c>
      <c r="C13" s="7" t="s">
        <v>491</v>
      </c>
      <c r="D13" s="3" t="s">
        <v>473</v>
      </c>
      <c r="E13" s="18">
        <v>2000000</v>
      </c>
      <c r="F13" s="22"/>
      <c r="G13" s="2"/>
      <c r="H13" s="2"/>
      <c r="I13" s="2"/>
      <c r="J13" s="24"/>
      <c r="K13" s="22"/>
      <c r="L13" s="2"/>
      <c r="M13" s="2"/>
      <c r="N13" s="2"/>
      <c r="O13" s="24"/>
      <c r="P13" s="22"/>
      <c r="Q13" s="2"/>
      <c r="R13" s="2"/>
      <c r="S13" s="2"/>
      <c r="T13" s="24"/>
      <c r="U13" s="22"/>
      <c r="V13" s="2"/>
      <c r="W13" s="2"/>
      <c r="X13" s="2"/>
      <c r="Y13" s="24"/>
      <c r="Z13" s="22"/>
      <c r="AA13" s="2"/>
      <c r="AB13" s="2"/>
      <c r="AC13" s="2"/>
      <c r="AD13" s="24"/>
      <c r="AE13" s="22"/>
      <c r="AF13" s="2"/>
      <c r="AG13" s="2"/>
      <c r="AH13" s="2"/>
      <c r="AI13" s="24"/>
      <c r="AJ13" s="22"/>
      <c r="AK13" s="2"/>
      <c r="AL13" s="2"/>
      <c r="AM13" s="2"/>
      <c r="AN13" s="24"/>
    </row>
    <row r="14" spans="1:40" ht="84">
      <c r="A14" s="17">
        <v>82</v>
      </c>
      <c r="B14" s="7" t="s">
        <v>490</v>
      </c>
      <c r="C14" s="7" t="s">
        <v>491</v>
      </c>
      <c r="D14" s="3" t="s">
        <v>473</v>
      </c>
      <c r="E14" s="18">
        <v>100000</v>
      </c>
      <c r="F14" s="22"/>
      <c r="G14" s="2"/>
      <c r="H14" s="2"/>
      <c r="I14" s="2"/>
      <c r="J14" s="24"/>
      <c r="K14" s="22"/>
      <c r="L14" s="2"/>
      <c r="M14" s="2"/>
      <c r="N14" s="2"/>
      <c r="O14" s="24"/>
      <c r="P14" s="22"/>
      <c r="Q14" s="2"/>
      <c r="R14" s="2"/>
      <c r="S14" s="2"/>
      <c r="T14" s="24"/>
      <c r="U14" s="22"/>
      <c r="V14" s="2"/>
      <c r="W14" s="2"/>
      <c r="X14" s="2"/>
      <c r="Y14" s="24"/>
      <c r="Z14" s="22"/>
      <c r="AA14" s="2"/>
      <c r="AB14" s="2"/>
      <c r="AC14" s="2"/>
      <c r="AD14" s="24"/>
      <c r="AE14" s="22"/>
      <c r="AF14" s="2"/>
      <c r="AG14" s="2"/>
      <c r="AH14" s="2"/>
      <c r="AI14" s="24"/>
      <c r="AJ14" s="22"/>
      <c r="AK14" s="2"/>
      <c r="AL14" s="2"/>
      <c r="AM14" s="2"/>
      <c r="AN14" s="24"/>
    </row>
    <row r="15" spans="1:40" ht="72">
      <c r="A15" s="17">
        <v>9</v>
      </c>
      <c r="B15" s="7" t="s">
        <v>486</v>
      </c>
      <c r="C15" s="7" t="s">
        <v>492</v>
      </c>
      <c r="D15" s="3" t="s">
        <v>473</v>
      </c>
      <c r="E15" s="18">
        <v>1500000</v>
      </c>
      <c r="F15" s="22"/>
      <c r="G15" s="2"/>
      <c r="H15" s="2"/>
      <c r="I15" s="2"/>
      <c r="J15" s="24"/>
      <c r="K15" s="22"/>
      <c r="L15" s="2"/>
      <c r="M15" s="2"/>
      <c r="N15" s="2"/>
      <c r="O15" s="24"/>
      <c r="P15" s="22"/>
      <c r="Q15" s="2"/>
      <c r="R15" s="2"/>
      <c r="S15" s="2"/>
      <c r="T15" s="24"/>
      <c r="U15" s="22"/>
      <c r="V15" s="2"/>
      <c r="W15" s="2"/>
      <c r="X15" s="2"/>
      <c r="Y15" s="24"/>
      <c r="Z15" s="22"/>
      <c r="AA15" s="2"/>
      <c r="AB15" s="2"/>
      <c r="AC15" s="2"/>
      <c r="AD15" s="24"/>
      <c r="AE15" s="22"/>
      <c r="AF15" s="2"/>
      <c r="AG15" s="2"/>
      <c r="AH15" s="2"/>
      <c r="AI15" s="24"/>
      <c r="AJ15" s="22"/>
      <c r="AK15" s="2"/>
      <c r="AL15" s="2"/>
      <c r="AM15" s="2"/>
      <c r="AN15" s="24"/>
    </row>
    <row r="16" spans="1:40" ht="72">
      <c r="A16" s="17">
        <v>9</v>
      </c>
      <c r="B16" s="7" t="s">
        <v>486</v>
      </c>
      <c r="C16" s="7" t="s">
        <v>492</v>
      </c>
      <c r="D16" s="3" t="s">
        <v>473</v>
      </c>
      <c r="E16" s="18">
        <v>100000</v>
      </c>
      <c r="F16" s="22"/>
      <c r="G16" s="2"/>
      <c r="H16" s="2"/>
      <c r="I16" s="2"/>
      <c r="J16" s="24"/>
      <c r="K16" s="22"/>
      <c r="L16" s="2"/>
      <c r="M16" s="2"/>
      <c r="N16" s="2"/>
      <c r="O16" s="24"/>
      <c r="P16" s="22"/>
      <c r="Q16" s="2"/>
      <c r="R16" s="2"/>
      <c r="S16" s="2"/>
      <c r="T16" s="24"/>
      <c r="U16" s="22"/>
      <c r="V16" s="2"/>
      <c r="W16" s="2"/>
      <c r="X16" s="2"/>
      <c r="Y16" s="24"/>
      <c r="Z16" s="22"/>
      <c r="AA16" s="2"/>
      <c r="AB16" s="2"/>
      <c r="AC16" s="2"/>
      <c r="AD16" s="24"/>
      <c r="AE16" s="22"/>
      <c r="AF16" s="2"/>
      <c r="AG16" s="2"/>
      <c r="AH16" s="2"/>
      <c r="AI16" s="24"/>
      <c r="AJ16" s="22"/>
      <c r="AK16" s="2"/>
      <c r="AL16" s="2"/>
      <c r="AM16" s="2"/>
      <c r="AN16" s="24"/>
    </row>
    <row r="17" spans="1:40" ht="60">
      <c r="A17" s="13">
        <v>80</v>
      </c>
      <c r="B17" s="4" t="s">
        <v>493</v>
      </c>
      <c r="C17" s="4" t="s">
        <v>494</v>
      </c>
      <c r="D17" s="3" t="s">
        <v>473</v>
      </c>
      <c r="E17" s="15">
        <v>2000000</v>
      </c>
      <c r="F17" s="22"/>
      <c r="G17" s="2"/>
      <c r="H17" s="2"/>
      <c r="I17" s="2"/>
      <c r="J17" s="24"/>
      <c r="K17" s="22"/>
      <c r="L17" s="2"/>
      <c r="M17" s="2"/>
      <c r="N17" s="2"/>
      <c r="O17" s="24"/>
      <c r="P17" s="22"/>
      <c r="Q17" s="2"/>
      <c r="R17" s="2"/>
      <c r="S17" s="2"/>
      <c r="T17" s="24"/>
      <c r="U17" s="22"/>
      <c r="V17" s="2"/>
      <c r="W17" s="2"/>
      <c r="X17" s="2"/>
      <c r="Y17" s="24"/>
      <c r="Z17" s="22"/>
      <c r="AA17" s="2"/>
      <c r="AB17" s="2"/>
      <c r="AC17" s="2"/>
      <c r="AD17" s="24"/>
      <c r="AE17" s="22"/>
      <c r="AF17" s="2"/>
      <c r="AG17" s="2"/>
      <c r="AH17" s="2"/>
      <c r="AI17" s="24"/>
      <c r="AJ17" s="22"/>
      <c r="AK17" s="2"/>
      <c r="AL17" s="2"/>
      <c r="AM17" s="2"/>
      <c r="AN17" s="24"/>
    </row>
    <row r="18" spans="1:40" ht="72">
      <c r="A18" s="13">
        <v>90</v>
      </c>
      <c r="B18" s="4" t="s">
        <v>495</v>
      </c>
      <c r="C18" s="4" t="s">
        <v>496</v>
      </c>
      <c r="D18" s="3" t="s">
        <v>473</v>
      </c>
      <c r="E18" s="18">
        <v>200000</v>
      </c>
      <c r="F18" s="22"/>
      <c r="G18" s="2"/>
      <c r="H18" s="2"/>
      <c r="I18" s="2"/>
      <c r="J18" s="24"/>
      <c r="K18" s="22"/>
      <c r="L18" s="2"/>
      <c r="M18" s="2"/>
      <c r="N18" s="2"/>
      <c r="O18" s="24"/>
      <c r="P18" s="22"/>
      <c r="Q18" s="2"/>
      <c r="R18" s="2"/>
      <c r="S18" s="2"/>
      <c r="T18" s="24"/>
      <c r="U18" s="22"/>
      <c r="V18" s="2"/>
      <c r="W18" s="2"/>
      <c r="X18" s="2"/>
      <c r="Y18" s="24"/>
      <c r="Z18" s="22"/>
      <c r="AA18" s="2"/>
      <c r="AB18" s="2"/>
      <c r="AC18" s="2"/>
      <c r="AD18" s="24"/>
      <c r="AE18" s="22"/>
      <c r="AF18" s="2"/>
      <c r="AG18" s="2"/>
      <c r="AH18" s="2"/>
      <c r="AI18" s="24"/>
      <c r="AJ18" s="22"/>
      <c r="AK18" s="2"/>
      <c r="AL18" s="2"/>
      <c r="AM18" s="2"/>
      <c r="AN18" s="24"/>
    </row>
    <row r="19" spans="1:40" ht="15.75" thickBot="1">
      <c r="A19" s="178" t="s">
        <v>484</v>
      </c>
      <c r="B19" s="179"/>
      <c r="C19" s="179"/>
      <c r="D19" s="180"/>
      <c r="E19" s="19">
        <f>SUM(E11:E18)</f>
        <v>7770000</v>
      </c>
      <c r="F19" s="25"/>
      <c r="G19" s="26"/>
      <c r="H19" s="26"/>
      <c r="I19" s="26"/>
      <c r="J19" s="27"/>
      <c r="K19" s="25"/>
      <c r="L19" s="26"/>
      <c r="M19" s="26"/>
      <c r="N19" s="26"/>
      <c r="O19" s="27"/>
      <c r="P19" s="25"/>
      <c r="Q19" s="26"/>
      <c r="R19" s="26"/>
      <c r="S19" s="26"/>
      <c r="T19" s="27"/>
      <c r="U19" s="25"/>
      <c r="V19" s="26"/>
      <c r="W19" s="26"/>
      <c r="X19" s="26"/>
      <c r="Y19" s="27"/>
      <c r="Z19" s="25"/>
      <c r="AA19" s="26"/>
      <c r="AB19" s="26"/>
      <c r="AC19" s="26"/>
      <c r="AD19" s="27"/>
      <c r="AE19" s="25"/>
      <c r="AF19" s="26"/>
      <c r="AG19" s="26"/>
      <c r="AH19" s="26"/>
      <c r="AI19" s="27"/>
      <c r="AJ19" s="25"/>
      <c r="AK19" s="26"/>
      <c r="AL19" s="26"/>
      <c r="AM19" s="26"/>
      <c r="AN19" s="27"/>
    </row>
    <row r="20" spans="1:40" ht="15.75" thickTop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</row>
  </sheetData>
  <customSheetViews>
    <customSheetView guid="{F83065A5-283F-450B-991F-A5227E3EABD2}" scale="81" state="hidden" topLeftCell="A4">
      <pane ySplit="4" topLeftCell="A8" activePane="bottomLeft" state="frozen"/>
      <selection pane="bottomLeft" activeCell="AR9" sqref="AR9"/>
      <pageMargins left="0" right="0" top="0" bottom="0" header="0" footer="0"/>
      <pageSetup paperSize="9" orientation="portrait" verticalDpi="599" r:id="rId1"/>
    </customSheetView>
    <customSheetView guid="{5DA1D9ED-EDAB-4915-8F1C-4A7E446331D1}" scale="81" state="hidden" topLeftCell="A4">
      <pane ySplit="4" topLeftCell="A8" activePane="bottomLeft" state="frozen"/>
      <selection pane="bottomLeft" activeCell="AR9" sqref="AR9"/>
      <pageMargins left="0" right="0" top="0" bottom="0" header="0" footer="0"/>
      <pageSetup paperSize="9" orientation="portrait" verticalDpi="599" r:id="rId2"/>
    </customSheetView>
    <customSheetView guid="{4569101D-7AAF-4486-8F1C-7CDA2278E0E1}" scale="81" state="hidden" topLeftCell="A4">
      <pane ySplit="4" topLeftCell="A8" activePane="bottomLeft" state="frozen"/>
      <selection pane="bottomLeft" activeCell="AR9" sqref="AR9"/>
      <pageMargins left="0" right="0" top="0" bottom="0" header="0" footer="0"/>
      <pageSetup paperSize="9" orientation="portrait" verticalDpi="599" r:id="rId3"/>
    </customSheetView>
    <customSheetView guid="{21AD4261-DBCA-4B64-B5EF-B3E0C864CA8D}" scale="81" state="hidden" topLeftCell="A4">
      <pane ySplit="4" topLeftCell="A8" activePane="bottomLeft" state="frozen"/>
      <selection pane="bottomLeft" activeCell="AR9" sqref="AR9"/>
      <pageMargins left="0" right="0" top="0" bottom="0" header="0" footer="0"/>
      <pageSetup paperSize="9" orientation="portrait" verticalDpi="599" r:id="rId4"/>
    </customSheetView>
    <customSheetView guid="{409C6875-2667-4F3B-9033-E7EBB037847B}" scale="81" state="hidden" topLeftCell="A4">
      <pane ySplit="4" topLeftCell="A8" activePane="bottomLeft" state="frozen"/>
      <selection pane="bottomLeft" activeCell="AR9" sqref="AR9"/>
      <pageMargins left="0" right="0" top="0" bottom="0" header="0" footer="0"/>
      <pageSetup paperSize="9" orientation="portrait" verticalDpi="599" r:id="rId5"/>
    </customSheetView>
    <customSheetView guid="{662FDCD6-CE2A-4E1C-902F-AE268D058A66}" scale="81" state="hidden" topLeftCell="A4">
      <pane ySplit="4" topLeftCell="A8" activePane="bottomLeft" state="frozen"/>
      <selection pane="bottomLeft" activeCell="AR9" sqref="AR9"/>
      <pageMargins left="0" right="0" top="0" bottom="0" header="0" footer="0"/>
      <pageSetup paperSize="9" orientation="portrait" verticalDpi="599" r:id="rId6"/>
    </customSheetView>
    <customSheetView guid="{377EB007-CF8B-46B9-AF44-F58568282A3F}" scale="81" state="hidden" topLeftCell="A4">
      <pane ySplit="4" topLeftCell="A8" activePane="bottomLeft" state="frozen"/>
      <selection pane="bottomLeft" activeCell="AR9" sqref="AR9"/>
      <pageMargins left="0" right="0" top="0" bottom="0" header="0" footer="0"/>
      <pageSetup paperSize="9" orientation="portrait" verticalDpi="599" r:id="rId7"/>
    </customSheetView>
  </customSheetViews>
  <mergeCells count="20">
    <mergeCell ref="AJ6:AN6"/>
    <mergeCell ref="K10:N10"/>
    <mergeCell ref="F10:I10"/>
    <mergeCell ref="K12:N12"/>
    <mergeCell ref="A19:D19"/>
    <mergeCell ref="AJ10:AM10"/>
    <mergeCell ref="A10:D10"/>
    <mergeCell ref="F8:F9"/>
    <mergeCell ref="G8:G9"/>
    <mergeCell ref="I8:I9"/>
    <mergeCell ref="A1:AI1"/>
    <mergeCell ref="A2:AI2"/>
    <mergeCell ref="A3:AI3"/>
    <mergeCell ref="A6:E6"/>
    <mergeCell ref="F6:J6"/>
    <mergeCell ref="K6:O6"/>
    <mergeCell ref="P6:T6"/>
    <mergeCell ref="U6:Y6"/>
    <mergeCell ref="Z6:AD6"/>
    <mergeCell ref="AE6:AI6"/>
  </mergeCells>
  <pageMargins left="0.511811024" right="0.511811024" top="0.78740157499999996" bottom="0.78740157499999996" header="0.31496062000000002" footer="0.31496062000000002"/>
  <pageSetup paperSize="9" orientation="portrait" verticalDpi="599"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D6B75C7F575F44D9BB4BB2D4C44D168" ma:contentTypeVersion="8" ma:contentTypeDescription="Crie um novo documento." ma:contentTypeScope="" ma:versionID="2e08bb3f6df46aca249d950b48f734a9">
  <xsd:schema xmlns:xsd="http://www.w3.org/2001/XMLSchema" xmlns:xs="http://www.w3.org/2001/XMLSchema" xmlns:p="http://schemas.microsoft.com/office/2006/metadata/properties" xmlns:ns2="010ce5fb-a5ab-4092-b090-22a2c920fcde" xmlns:ns3="a7aee94f-7db2-4cf8-b0c9-92908efba905" targetNamespace="http://schemas.microsoft.com/office/2006/metadata/properties" ma:root="true" ma:fieldsID="34c548f9c8f4545245df36db81a35a43" ns2:_="" ns3:_="">
    <xsd:import namespace="010ce5fb-a5ab-4092-b090-22a2c920fcde"/>
    <xsd:import namespace="a7aee94f-7db2-4cf8-b0c9-92908efba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ce5fb-a5ab-4092-b090-22a2c920fc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ee94f-7db2-4cf8-b0c9-92908efba90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92DF8D-BC4B-4AE3-8D31-E37F9F84F39E}">
  <ds:schemaRefs>
    <ds:schemaRef ds:uri="http://www.w3.org/XML/1998/namespace"/>
    <ds:schemaRef ds:uri="http://purl.org/dc/elements/1.1/"/>
    <ds:schemaRef ds:uri="http://purl.org/dc/dcmitype/"/>
    <ds:schemaRef ds:uri="a7aee94f-7db2-4cf8-b0c9-92908efba905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010ce5fb-a5ab-4092-b090-22a2c920fcd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1899F39-4E00-4F29-B552-020A334DBB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ce5fb-a5ab-4092-b090-22a2c920fcde"/>
    <ds:schemaRef ds:uri="a7aee94f-7db2-4cf8-b0c9-92908efba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F36CB5-225E-4E72-B3EF-459DD1D313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NOVAS CONTRATAÇÕES</vt:lpstr>
      <vt:lpstr>MONITORAMENTO</vt:lpstr>
      <vt:lpstr>CONTRATOS CONTINUADOS</vt:lpstr>
      <vt:lpstr>Modelo horizontal CJF</vt:lpstr>
      <vt:lpstr>'CONTRATOS CONTINUADOS'!Area_de_impressao</vt:lpstr>
      <vt:lpstr>'NOVAS CONTRATAÇÕES'!Area_de_impressao</vt:lpstr>
      <vt:lpstr>'CONTRATOS CONTINUADOS'!Titulos_de_impressao</vt:lpstr>
      <vt:lpstr>'NOVAS CONTRATAÇÕES'!Titulos_de_impressao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lucio.melre@cjf.jus.br</dc:creator>
  <cp:keywords/>
  <dc:description/>
  <cp:lastModifiedBy>Andre Ricardo Lapetina Chiaratto</cp:lastModifiedBy>
  <cp:revision/>
  <dcterms:created xsi:type="dcterms:W3CDTF">2013-04-30T21:03:08Z</dcterms:created>
  <dcterms:modified xsi:type="dcterms:W3CDTF">2021-02-17T14:17:14Z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0x0101004D6B75C7F575F44D9BB4BB2D4C44D168</vt:lpwstr>
  </property>
  <property fmtid="{D5CDD505-2E9C-101B-9397-08002B2CF9AE}" pid="3" name="AuthorIds_UIVersion_512">
    <vt:lpwstr>13</vt:lpwstr>
  </property>
</Properties>
</file>